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7009B3C3-E7DE-4F42-87E0-09D173047A95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Panel d" sheetId="9" r:id="rId1"/>
    <sheet name="Panel b" sheetId="8" r:id="rId2"/>
    <sheet name="Table S7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8" l="1"/>
  <c r="D24" i="8"/>
  <c r="G11" i="9"/>
  <c r="O11" i="9"/>
  <c r="L10" i="9"/>
  <c r="L8" i="9"/>
  <c r="L7" i="9"/>
  <c r="N6" i="9"/>
  <c r="L6" i="9"/>
  <c r="N5" i="9"/>
  <c r="L5" i="9"/>
  <c r="L4" i="9"/>
  <c r="L3" i="9"/>
  <c r="D23" i="8"/>
  <c r="G22" i="8"/>
  <c r="G20" i="8"/>
  <c r="G19" i="8"/>
  <c r="L12" i="9" l="1"/>
  <c r="L14" i="9"/>
  <c r="L13" i="9"/>
</calcChain>
</file>

<file path=xl/sharedStrings.xml><?xml version="1.0" encoding="utf-8"?>
<sst xmlns="http://schemas.openxmlformats.org/spreadsheetml/2006/main" count="399" uniqueCount="101">
  <si>
    <t>Cell-based maxima of “classic data”</t>
  </si>
  <si>
    <t>Roy-Saugier-Mooney factors</t>
  </si>
  <si>
    <t>IPCC-based, Pan-adjusted</t>
  </si>
  <si>
    <t>IPCC-based, FRA adjusted</t>
  </si>
  <si>
    <t>Shevliakowa et al., 2009</t>
  </si>
  <si>
    <t>Cell-based minima of “classic data”</t>
  </si>
  <si>
    <t>Prentice et al., 2011</t>
  </si>
  <si>
    <t>West et al., 2010</t>
  </si>
  <si>
    <t>Source</t>
  </si>
  <si>
    <t xml:space="preserve">Remote-sensing based </t>
  </si>
  <si>
    <t>Year</t>
    <phoneticPr fontId="3" type="noConversion"/>
  </si>
  <si>
    <t>MapBased</t>
    <phoneticPr fontId="3" type="noConversion"/>
  </si>
  <si>
    <t>Zonal</t>
    <phoneticPr fontId="3" type="noConversion"/>
  </si>
  <si>
    <t>Yes</t>
    <phoneticPr fontId="3" type="noConversion"/>
  </si>
  <si>
    <t>Earth system model</t>
    <phoneticPr fontId="3" type="noConversion"/>
  </si>
  <si>
    <t>No</t>
    <phoneticPr fontId="3" type="noConversion"/>
  </si>
  <si>
    <t>LivingBiomass</t>
    <phoneticPr fontId="3" type="noConversion"/>
  </si>
  <si>
    <t>DeadWood_Litter</t>
    <phoneticPr fontId="3" type="noConversion"/>
  </si>
  <si>
    <t>Soil</t>
    <phoneticPr fontId="3" type="noConversion"/>
  </si>
  <si>
    <t>SumTotal</t>
    <phoneticPr fontId="3" type="noConversion"/>
  </si>
  <si>
    <t>Present</t>
    <phoneticPr fontId="3" type="noConversion"/>
  </si>
  <si>
    <t>Adams et al. 1990</t>
    <phoneticPr fontId="3" type="noConversion"/>
  </si>
  <si>
    <t>NA</t>
    <phoneticPr fontId="3" type="noConversion"/>
  </si>
  <si>
    <t>Kaplan et al., 2011 (1850)</t>
    <phoneticPr fontId="3" type="noConversion"/>
  </si>
  <si>
    <t>Difference</t>
    <phoneticPr fontId="3" type="noConversion"/>
  </si>
  <si>
    <t>Sum</t>
    <phoneticPr fontId="3" type="noConversion"/>
  </si>
  <si>
    <t>included</t>
    <phoneticPr fontId="3" type="noConversion"/>
  </si>
  <si>
    <t>Krinner et al., 2005</t>
    <phoneticPr fontId="3" type="noConversion"/>
  </si>
  <si>
    <t>Sitch et al., 2003(1850)</t>
    <phoneticPr fontId="3" type="noConversion"/>
  </si>
  <si>
    <t>Pan et al., 2013</t>
    <phoneticPr fontId="3" type="noConversion"/>
  </si>
  <si>
    <t>Walker et al., 2022</t>
    <phoneticPr fontId="3" type="noConversion"/>
  </si>
  <si>
    <t>living biomass in vegetation</t>
    <phoneticPr fontId="3" type="noConversion"/>
  </si>
  <si>
    <t>Ajtay et al. 1979 (ajtay factors)</t>
    <phoneticPr fontId="3" type="noConversion"/>
  </si>
  <si>
    <t>living biomass in forest (deforestation and degradation)</t>
    <phoneticPr fontId="3" type="noConversion"/>
  </si>
  <si>
    <t>Machine learning model</t>
    <phoneticPr fontId="3" type="noConversion"/>
  </si>
  <si>
    <t>Carbon stock in soil and vegetation</t>
    <phoneticPr fontId="3" type="noConversion"/>
  </si>
  <si>
    <t>Shevliakowa et al., 2009</t>
    <phoneticPr fontId="3" type="noConversion"/>
  </si>
  <si>
    <t>CarbonStockType</t>
    <phoneticPr fontId="3" type="noConversion"/>
  </si>
  <si>
    <t>living biomass in forest (deforestation and degradation) above</t>
    <phoneticPr fontId="3" type="noConversion"/>
  </si>
  <si>
    <t>Siegenthaler and Sarmiento 1993</t>
    <phoneticPr fontId="3" type="noConversion"/>
  </si>
  <si>
    <t>Review</t>
    <phoneticPr fontId="3" type="noConversion"/>
  </si>
  <si>
    <t>Year2</t>
    <phoneticPr fontId="3" type="noConversion"/>
  </si>
  <si>
    <t>Erb et al., 2018</t>
    <phoneticPr fontId="3" type="noConversion"/>
  </si>
  <si>
    <t>ModelType</t>
    <phoneticPr fontId="3" type="noConversion"/>
  </si>
  <si>
    <t>Land use model</t>
    <phoneticPr fontId="3" type="noConversion"/>
  </si>
  <si>
    <t>Remote sensing model</t>
    <phoneticPr fontId="3" type="noConversion"/>
  </si>
  <si>
    <t>FullPotential</t>
    <phoneticPr fontId="3" type="noConversion"/>
  </si>
  <si>
    <t>DirectSource</t>
    <phoneticPr fontId="3" type="noConversion"/>
  </si>
  <si>
    <t>OriginalSource</t>
    <phoneticPr fontId="3" type="noConversion"/>
  </si>
  <si>
    <t>Erb_et_al_2018</t>
    <phoneticPr fontId="3" type="noConversion"/>
  </si>
  <si>
    <r>
      <t>Olson_et_al_2001;</t>
    </r>
    <r>
      <rPr>
        <sz val="11"/>
        <color rgb="FFFF0000"/>
        <rFont val="等线"/>
        <family val="3"/>
        <charset val="134"/>
      </rPr>
      <t xml:space="preserve"> Saugier_et_al_2001;Ajtay_et_al_1979</t>
    </r>
    <phoneticPr fontId="3" type="noConversion"/>
  </si>
  <si>
    <t>Bazilevich et al. 1971</t>
    <phoneticPr fontId="3" type="noConversion"/>
  </si>
  <si>
    <t>Bazilevich_et_al_1971</t>
    <phoneticPr fontId="3" type="noConversion"/>
  </si>
  <si>
    <t>Saatchi_et_al_2001; Baccini_et_al_2012;Thurner_et_al_2014</t>
    <phoneticPr fontId="3" type="noConversion"/>
  </si>
  <si>
    <t>Saugier_et_al_2001</t>
    <phoneticPr fontId="3" type="noConversion"/>
  </si>
  <si>
    <t>Olson factors 1983</t>
    <phoneticPr fontId="3" type="noConversion"/>
  </si>
  <si>
    <t>Olson_et_al_1983</t>
    <phoneticPr fontId="3" type="noConversion"/>
  </si>
  <si>
    <t>Ajtay_et_al_1979</t>
  </si>
  <si>
    <t>Ruesch_et_al_2008;FAO_2010</t>
    <phoneticPr fontId="3" type="noConversion"/>
  </si>
  <si>
    <t>Kaplan_et_al_2011</t>
  </si>
  <si>
    <t>Adams_et_al_1990</t>
  </si>
  <si>
    <t>Shevliakova_et_al_2009</t>
  </si>
  <si>
    <t>Pan_et_al_2013</t>
    <phoneticPr fontId="3" type="noConversion"/>
  </si>
  <si>
    <t>Prentice_et_al_2011</t>
    <phoneticPr fontId="3" type="noConversion"/>
  </si>
  <si>
    <t>West_et_al_2010</t>
  </si>
  <si>
    <t>Hurtt et al., 2011</t>
    <phoneticPr fontId="3" type="noConversion"/>
  </si>
  <si>
    <t>Hurtt_et_al_2011</t>
  </si>
  <si>
    <t>Siegenthaler_and_Sarmiento_1993</t>
    <phoneticPr fontId="3" type="noConversion"/>
  </si>
  <si>
    <t>Krinner_et_al_2005</t>
  </si>
  <si>
    <t>Sitch_et_al_2003</t>
  </si>
  <si>
    <t>Walker_et_al_2022</t>
    <phoneticPr fontId="3" type="noConversion"/>
  </si>
  <si>
    <t>Ruesch_et_al_2008; Pan_et_al_2011</t>
    <phoneticPr fontId="3" type="noConversion"/>
  </si>
  <si>
    <r>
      <t>PaperLink (</t>
    </r>
    <r>
      <rPr>
        <b/>
        <sz val="11"/>
        <color rgb="FFFF0000"/>
        <rFont val="等线"/>
        <family val="3"/>
        <charset val="134"/>
      </rPr>
      <t>Red marked references are missing PDFs</t>
    </r>
    <r>
      <rPr>
        <b/>
        <sz val="11"/>
        <color theme="1"/>
        <rFont val="等线"/>
        <family val="4"/>
        <charset val="134"/>
        <scheme val="minor"/>
      </rPr>
      <t>)</t>
    </r>
    <phoneticPr fontId="3" type="noConversion"/>
  </si>
  <si>
    <t>Mean</t>
    <phoneticPr fontId="3" type="noConversion"/>
  </si>
  <si>
    <t>ModelTypeInPlot</t>
    <phoneticPr fontId="3" type="noConversion"/>
  </si>
  <si>
    <t>Mechanistic model</t>
  </si>
  <si>
    <t xml:space="preserve">Data-driven models </t>
  </si>
  <si>
    <t xml:space="preserve">Ensemble </t>
  </si>
  <si>
    <t>Inventory</t>
  </si>
  <si>
    <t xml:space="preserve">Ensemble </t>
    <phoneticPr fontId="3" type="noConversion"/>
  </si>
  <si>
    <t>SUM</t>
    <phoneticPr fontId="3" type="noConversion"/>
  </si>
  <si>
    <t>Summary</t>
    <phoneticPr fontId="3" type="noConversion"/>
  </si>
  <si>
    <t>Ajtay_et_al_1979</t>
    <phoneticPr fontId="3" type="noConversion"/>
  </si>
  <si>
    <t>Shevliakova_et_al_2009</t>
    <phoneticPr fontId="3" type="noConversion"/>
  </si>
  <si>
    <t>Hurtt_et_al_2011</t>
    <phoneticPr fontId="3" type="noConversion"/>
  </si>
  <si>
    <t>Krinner_et_al_2005</t>
    <phoneticPr fontId="3" type="noConversion"/>
  </si>
  <si>
    <t>Full</t>
    <phoneticPr fontId="3" type="noConversion"/>
  </si>
  <si>
    <r>
      <t>Olson_et_al_2001;</t>
    </r>
    <r>
      <rPr>
        <sz val="11"/>
        <color rgb="FFFF0000"/>
        <rFont val="等线"/>
        <family val="4"/>
        <charset val="134"/>
        <scheme val="minor"/>
      </rPr>
      <t xml:space="preserve"> Saugier_et_al_2001;Ajtay_et_al_1979</t>
    </r>
  </si>
  <si>
    <t>Bazilevich_et_al_1971</t>
  </si>
  <si>
    <t>Saatchi_et_al_2001; Baccini_et_al_2012;Thurner_et_al_2014</t>
  </si>
  <si>
    <t>Saugier_et_al_2001</t>
  </si>
  <si>
    <t>Olson_et_al_1983</t>
  </si>
  <si>
    <t>Ruesch_et_al_2008; Pan_et_al_2011</t>
  </si>
  <si>
    <t>Ruesch_et_al_2008;FAO_2010</t>
  </si>
  <si>
    <t>Prentice_et_al_2011</t>
  </si>
  <si>
    <t>Siegenthaler_and_Sarmiento_1993</t>
  </si>
  <si>
    <t>Erb_et_al_2018</t>
  </si>
  <si>
    <t>Walker_et_al_2022</t>
  </si>
  <si>
    <t>PotentialType</t>
    <phoneticPr fontId="3" type="noConversion"/>
  </si>
  <si>
    <t>Ref.</t>
    <phoneticPr fontId="3" type="noConversion"/>
  </si>
  <si>
    <t>Carbon stock (Gt)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</si>
</sst>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0_-;\-* #,##0.00_-;_-* &quot;-&quot;??_-;_-@_-"/>
    <numFmt numFmtId="177" formatCode="_-* #,##0.00\ _€_-;\-* #,##0.00\ _€_-;_-* &quot;-&quot;??\ _€_-;_-@_-"/>
    <numFmt numFmtId="178" formatCode="0.0_ "/>
    <numFmt numFmtId="179" formatCode="0_);[Red]\(0\)"/>
    <numFmt numFmtId="180" formatCode="0.0_);[Red]\(0.0\)"/>
  </numFmts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ArialMT"/>
    </font>
    <font>
      <sz val="11"/>
      <color rgb="FFFF0000"/>
      <name val="等线"/>
      <family val="3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6" borderId="0" xfId="0" applyFill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178" fontId="0" fillId="4" borderId="1" xfId="3" applyNumberFormat="1" applyFont="1" applyFill="1" applyBorder="1"/>
    <xf numFmtId="178" fontId="0" fillId="4" borderId="1" xfId="0" applyNumberFormat="1" applyFill="1" applyBorder="1"/>
    <xf numFmtId="178" fontId="0" fillId="5" borderId="1" xfId="0" applyNumberFormat="1" applyFill="1" applyBorder="1"/>
    <xf numFmtId="178" fontId="0" fillId="6" borderId="1" xfId="0" applyNumberFormat="1" applyFill="1" applyBorder="1"/>
    <xf numFmtId="178" fontId="0" fillId="5" borderId="1" xfId="3" applyNumberFormat="1" applyFont="1" applyFill="1" applyBorder="1"/>
    <xf numFmtId="0" fontId="7" fillId="0" borderId="0" xfId="0" applyFont="1"/>
    <xf numFmtId="0" fontId="0" fillId="8" borderId="0" xfId="0" applyFill="1"/>
    <xf numFmtId="178" fontId="5" fillId="6" borderId="1" xfId="0" applyNumberFormat="1" applyFont="1" applyFill="1" applyBorder="1"/>
    <xf numFmtId="0" fontId="0" fillId="9" borderId="0" xfId="0" applyFill="1"/>
    <xf numFmtId="179" fontId="0" fillId="0" borderId="0" xfId="0" applyNumberFormat="1"/>
    <xf numFmtId="178" fontId="0" fillId="0" borderId="0" xfId="0" applyNumberFormat="1"/>
    <xf numFmtId="178" fontId="0" fillId="7" borderId="0" xfId="0" applyNumberFormat="1" applyFill="1"/>
    <xf numFmtId="178" fontId="0" fillId="5" borderId="2" xfId="0" applyNumberFormat="1" applyFill="1" applyBorder="1"/>
    <xf numFmtId="0" fontId="7" fillId="6" borderId="0" xfId="0" applyFont="1" applyFill="1"/>
    <xf numFmtId="0" fontId="9" fillId="10" borderId="0" xfId="0" applyFont="1" applyFill="1"/>
    <xf numFmtId="0" fontId="0" fillId="10" borderId="0" xfId="0" applyFill="1"/>
    <xf numFmtId="0" fontId="9" fillId="11" borderId="0" xfId="0" applyFont="1" applyFill="1"/>
    <xf numFmtId="0" fontId="10" fillId="10" borderId="0" xfId="0" applyFont="1" applyFill="1"/>
    <xf numFmtId="180" fontId="0" fillId="10" borderId="0" xfId="0" applyNumberFormat="1" applyFill="1"/>
    <xf numFmtId="180" fontId="0" fillId="6" borderId="0" xfId="0" applyNumberFormat="1" applyFill="1"/>
    <xf numFmtId="0" fontId="0" fillId="0" borderId="0" xfId="0" applyAlignment="1">
      <alignment vertical="center"/>
    </xf>
  </cellXfs>
  <cellStyles count="4">
    <cellStyle name="Komma 2" xfId="1" xr:uid="{00000000-0005-0000-0000-000001000000}"/>
    <cellStyle name="Komma 3" xfId="2" xr:uid="{00000000-0005-0000-0000-000002000000}"/>
    <cellStyle name="常规" xfId="0" builtinId="0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6CAD-08E7-3E4A-9F47-84C0A27668F2}">
  <dimension ref="A1:U14"/>
  <sheetViews>
    <sheetView topLeftCell="C1" zoomScale="141" workbookViewId="0">
      <selection activeCell="M24" sqref="M24"/>
    </sheetView>
  </sheetViews>
  <sheetFormatPr baseColWidth="10" defaultRowHeight="15"/>
  <cols>
    <col min="2" max="2" width="10.83203125" customWidth="1"/>
    <col min="3" max="3" width="41.83203125" customWidth="1"/>
    <col min="12" max="12" width="10.83203125" customWidth="1"/>
    <col min="20" max="20" width="31.6640625" customWidth="1"/>
    <col min="21" max="21" width="35.1640625" customWidth="1"/>
  </cols>
  <sheetData>
    <row r="1" spans="1:21">
      <c r="A1" s="2"/>
      <c r="B1" s="2" t="s">
        <v>72</v>
      </c>
      <c r="D1" s="6" t="s">
        <v>46</v>
      </c>
      <c r="E1" s="6"/>
      <c r="F1" s="6"/>
      <c r="G1" s="6"/>
      <c r="H1" s="7" t="s">
        <v>20</v>
      </c>
      <c r="I1" s="7"/>
      <c r="J1" s="7"/>
      <c r="K1" s="7"/>
      <c r="L1" s="8" t="s">
        <v>24</v>
      </c>
      <c r="M1" s="8"/>
      <c r="N1" s="8"/>
      <c r="O1" s="8"/>
    </row>
    <row r="2" spans="1:21">
      <c r="A2" s="1" t="s">
        <v>8</v>
      </c>
      <c r="B2" s="2" t="s">
        <v>47</v>
      </c>
      <c r="C2" s="1" t="s">
        <v>48</v>
      </c>
      <c r="D2" s="6" t="s">
        <v>16</v>
      </c>
      <c r="E2" s="6" t="s">
        <v>17</v>
      </c>
      <c r="F2" s="6" t="s">
        <v>18</v>
      </c>
      <c r="G2" s="6" t="s">
        <v>19</v>
      </c>
      <c r="H2" s="7" t="s">
        <v>16</v>
      </c>
      <c r="I2" s="7" t="s">
        <v>17</v>
      </c>
      <c r="J2" s="7" t="s">
        <v>18</v>
      </c>
      <c r="K2" s="7" t="s">
        <v>19</v>
      </c>
      <c r="L2" s="8" t="s">
        <v>16</v>
      </c>
      <c r="M2" s="8" t="s">
        <v>17</v>
      </c>
      <c r="N2" s="8" t="s">
        <v>18</v>
      </c>
      <c r="O2" s="8" t="s">
        <v>25</v>
      </c>
      <c r="P2" s="2" t="s">
        <v>10</v>
      </c>
      <c r="Q2" s="2" t="s">
        <v>41</v>
      </c>
      <c r="R2" s="2" t="s">
        <v>37</v>
      </c>
      <c r="S2" s="2" t="s">
        <v>11</v>
      </c>
      <c r="T2" s="2" t="s">
        <v>43</v>
      </c>
      <c r="U2" s="2" t="s">
        <v>74</v>
      </c>
    </row>
    <row r="3" spans="1:21">
      <c r="A3" t="s">
        <v>1</v>
      </c>
      <c r="B3" t="s">
        <v>49</v>
      </c>
      <c r="C3" s="14" t="s">
        <v>54</v>
      </c>
      <c r="D3" s="9">
        <v>971</v>
      </c>
      <c r="E3" s="10" t="s">
        <v>22</v>
      </c>
      <c r="F3" s="10" t="s">
        <v>22</v>
      </c>
      <c r="G3" s="10" t="s">
        <v>22</v>
      </c>
      <c r="H3" s="13">
        <v>652</v>
      </c>
      <c r="I3" s="11" t="s">
        <v>22</v>
      </c>
      <c r="J3" s="11" t="s">
        <v>22</v>
      </c>
      <c r="K3" s="11" t="s">
        <v>22</v>
      </c>
      <c r="L3" s="12">
        <f>D3-H3</f>
        <v>319</v>
      </c>
      <c r="M3" s="12" t="s">
        <v>22</v>
      </c>
      <c r="N3" s="12" t="s">
        <v>22</v>
      </c>
      <c r="P3">
        <v>2001</v>
      </c>
      <c r="Q3" s="18">
        <v>2018</v>
      </c>
      <c r="R3" t="s">
        <v>31</v>
      </c>
      <c r="S3" t="s">
        <v>13</v>
      </c>
      <c r="T3" t="s">
        <v>12</v>
      </c>
      <c r="U3" t="s">
        <v>78</v>
      </c>
    </row>
    <row r="4" spans="1:21">
      <c r="A4" t="s">
        <v>32</v>
      </c>
      <c r="B4" t="s">
        <v>49</v>
      </c>
      <c r="C4" t="s">
        <v>57</v>
      </c>
      <c r="D4" s="9">
        <v>900</v>
      </c>
      <c r="E4" s="10" t="s">
        <v>22</v>
      </c>
      <c r="F4" s="10" t="s">
        <v>22</v>
      </c>
      <c r="G4" s="10" t="s">
        <v>22</v>
      </c>
      <c r="H4" s="13">
        <v>560</v>
      </c>
      <c r="I4" s="11" t="s">
        <v>22</v>
      </c>
      <c r="J4" s="11" t="s">
        <v>22</v>
      </c>
      <c r="K4" s="11" t="s">
        <v>22</v>
      </c>
      <c r="L4" s="12">
        <f>D4-H4</f>
        <v>340</v>
      </c>
      <c r="M4" s="12" t="s">
        <v>22</v>
      </c>
      <c r="N4" s="12" t="s">
        <v>22</v>
      </c>
      <c r="P4">
        <v>1979</v>
      </c>
      <c r="Q4" s="18">
        <v>2018</v>
      </c>
      <c r="R4" t="s">
        <v>31</v>
      </c>
      <c r="S4" t="s">
        <v>15</v>
      </c>
      <c r="T4" t="s">
        <v>12</v>
      </c>
      <c r="U4" t="s">
        <v>78</v>
      </c>
    </row>
    <row r="5" spans="1:21">
      <c r="A5" s="4" t="s">
        <v>36</v>
      </c>
      <c r="B5" t="s">
        <v>49</v>
      </c>
      <c r="C5" s="4" t="s">
        <v>83</v>
      </c>
      <c r="D5" s="9">
        <v>850</v>
      </c>
      <c r="E5" s="10" t="s">
        <v>22</v>
      </c>
      <c r="F5" s="10">
        <v>1200</v>
      </c>
      <c r="G5" s="10"/>
      <c r="H5" s="13" t="s">
        <v>22</v>
      </c>
      <c r="I5" s="11" t="s">
        <v>22</v>
      </c>
      <c r="J5" s="11" t="s">
        <v>22</v>
      </c>
      <c r="K5" s="11" t="s">
        <v>22</v>
      </c>
      <c r="L5" s="12">
        <f>O5*0.625</f>
        <v>150</v>
      </c>
      <c r="M5" s="12" t="s">
        <v>26</v>
      </c>
      <c r="N5" s="12">
        <f>O5*0.375</f>
        <v>90</v>
      </c>
      <c r="O5" s="12">
        <v>240</v>
      </c>
      <c r="P5">
        <v>2009</v>
      </c>
      <c r="Q5" s="18">
        <v>2009</v>
      </c>
      <c r="R5" t="s">
        <v>35</v>
      </c>
      <c r="S5" s="4" t="s">
        <v>13</v>
      </c>
      <c r="T5" s="4" t="s">
        <v>14</v>
      </c>
      <c r="U5" s="4" t="s">
        <v>75</v>
      </c>
    </row>
    <row r="6" spans="1:21">
      <c r="A6" s="4" t="s">
        <v>4</v>
      </c>
      <c r="B6" t="s">
        <v>49</v>
      </c>
      <c r="C6" s="4" t="s">
        <v>61</v>
      </c>
      <c r="D6" s="9">
        <v>850</v>
      </c>
      <c r="E6" s="10" t="s">
        <v>22</v>
      </c>
      <c r="F6" s="10">
        <v>1200</v>
      </c>
      <c r="G6" s="10"/>
      <c r="H6" s="13" t="s">
        <v>22</v>
      </c>
      <c r="I6" s="11" t="s">
        <v>22</v>
      </c>
      <c r="J6" s="11" t="s">
        <v>22</v>
      </c>
      <c r="K6" s="11" t="s">
        <v>22</v>
      </c>
      <c r="L6" s="12">
        <f>O6*0.625</f>
        <v>183.75</v>
      </c>
      <c r="M6" s="12" t="s">
        <v>26</v>
      </c>
      <c r="N6" s="12">
        <f>O6*0.375</f>
        <v>110.25</v>
      </c>
      <c r="O6" s="12">
        <v>294</v>
      </c>
      <c r="P6">
        <v>2009</v>
      </c>
      <c r="Q6" s="18">
        <v>2009</v>
      </c>
      <c r="R6" t="s">
        <v>35</v>
      </c>
      <c r="S6" s="4" t="s">
        <v>13</v>
      </c>
      <c r="T6" s="4" t="s">
        <v>14</v>
      </c>
      <c r="U6" s="4" t="s">
        <v>75</v>
      </c>
    </row>
    <row r="7" spans="1:21">
      <c r="A7" t="s">
        <v>29</v>
      </c>
      <c r="B7" t="s">
        <v>49</v>
      </c>
      <c r="C7" t="s">
        <v>62</v>
      </c>
      <c r="D7" s="10">
        <v>772</v>
      </c>
      <c r="E7" s="10" t="s">
        <v>22</v>
      </c>
      <c r="F7" s="10"/>
      <c r="G7" s="10"/>
      <c r="H7" s="13">
        <v>393.4</v>
      </c>
      <c r="I7" s="11" t="s">
        <v>22</v>
      </c>
      <c r="J7" s="11" t="s">
        <v>22</v>
      </c>
      <c r="K7" s="11" t="s">
        <v>22</v>
      </c>
      <c r="L7" s="12">
        <f>D7-H7</f>
        <v>378.6</v>
      </c>
      <c r="M7" s="12" t="s">
        <v>22</v>
      </c>
      <c r="N7" s="12" t="s">
        <v>22</v>
      </c>
      <c r="O7" s="12" t="s">
        <v>22</v>
      </c>
      <c r="P7">
        <v>2013</v>
      </c>
      <c r="Q7" s="18">
        <v>2013</v>
      </c>
      <c r="R7" t="s">
        <v>31</v>
      </c>
      <c r="S7" t="s">
        <v>15</v>
      </c>
      <c r="T7" t="s">
        <v>12</v>
      </c>
      <c r="U7" t="s">
        <v>78</v>
      </c>
    </row>
    <row r="8" spans="1:21">
      <c r="A8" t="s">
        <v>7</v>
      </c>
      <c r="B8" t="s">
        <v>49</v>
      </c>
      <c r="C8" t="s">
        <v>64</v>
      </c>
      <c r="D8" s="9">
        <v>737</v>
      </c>
      <c r="E8" s="10" t="s">
        <v>22</v>
      </c>
      <c r="F8" s="10" t="s">
        <v>22</v>
      </c>
      <c r="G8" s="10" t="s">
        <v>22</v>
      </c>
      <c r="H8" s="13">
        <v>495</v>
      </c>
      <c r="I8" s="11" t="s">
        <v>22</v>
      </c>
      <c r="J8" s="11" t="s">
        <v>22</v>
      </c>
      <c r="K8" s="11" t="s">
        <v>22</v>
      </c>
      <c r="L8" s="12">
        <f>D8-H8</f>
        <v>242</v>
      </c>
      <c r="M8" s="12" t="s">
        <v>22</v>
      </c>
      <c r="N8" s="12" t="s">
        <v>22</v>
      </c>
      <c r="P8">
        <v>2010</v>
      </c>
      <c r="Q8" s="18">
        <v>2010</v>
      </c>
      <c r="R8" t="s">
        <v>33</v>
      </c>
      <c r="S8" t="s">
        <v>13</v>
      </c>
      <c r="T8" t="s">
        <v>12</v>
      </c>
      <c r="U8" t="s">
        <v>78</v>
      </c>
    </row>
    <row r="9" spans="1:21">
      <c r="A9" t="s">
        <v>65</v>
      </c>
      <c r="B9" t="s">
        <v>49</v>
      </c>
      <c r="C9" t="s">
        <v>66</v>
      </c>
      <c r="D9" s="9">
        <v>695</v>
      </c>
      <c r="E9" s="10" t="s">
        <v>22</v>
      </c>
      <c r="F9" s="10" t="s">
        <v>22</v>
      </c>
      <c r="G9" s="10" t="s">
        <v>22</v>
      </c>
      <c r="H9" s="13" t="s">
        <v>22</v>
      </c>
      <c r="I9" s="11" t="s">
        <v>22</v>
      </c>
      <c r="J9" s="11" t="s">
        <v>22</v>
      </c>
      <c r="K9" s="11" t="s">
        <v>22</v>
      </c>
      <c r="L9" s="12">
        <v>254</v>
      </c>
      <c r="M9" s="12" t="s">
        <v>22</v>
      </c>
      <c r="N9" s="12" t="s">
        <v>22</v>
      </c>
      <c r="P9">
        <v>2006</v>
      </c>
      <c r="Q9" s="18">
        <v>2006</v>
      </c>
      <c r="R9" t="s">
        <v>38</v>
      </c>
      <c r="S9" t="s">
        <v>13</v>
      </c>
      <c r="T9" t="s">
        <v>44</v>
      </c>
      <c r="U9" t="s">
        <v>75</v>
      </c>
    </row>
    <row r="10" spans="1:21">
      <c r="A10" t="s">
        <v>42</v>
      </c>
      <c r="B10" t="s">
        <v>49</v>
      </c>
      <c r="C10" t="s">
        <v>49</v>
      </c>
      <c r="D10" s="10">
        <v>916</v>
      </c>
      <c r="E10" s="10" t="s">
        <v>22</v>
      </c>
      <c r="F10" s="10" t="s">
        <v>22</v>
      </c>
      <c r="G10" s="10" t="s">
        <v>22</v>
      </c>
      <c r="H10" s="11">
        <v>450</v>
      </c>
      <c r="I10" s="11" t="s">
        <v>22</v>
      </c>
      <c r="J10" s="11" t="s">
        <v>22</v>
      </c>
      <c r="K10" s="11" t="s">
        <v>22</v>
      </c>
      <c r="L10" s="12">
        <f>D10-H10</f>
        <v>466</v>
      </c>
      <c r="M10" s="12" t="s">
        <v>22</v>
      </c>
      <c r="N10" s="12" t="s">
        <v>22</v>
      </c>
      <c r="O10" s="12" t="s">
        <v>22</v>
      </c>
      <c r="P10">
        <v>2018</v>
      </c>
      <c r="Q10" s="18">
        <v>2018</v>
      </c>
      <c r="R10" t="s">
        <v>31</v>
      </c>
      <c r="S10" t="s">
        <v>13</v>
      </c>
      <c r="T10" s="4" t="s">
        <v>12</v>
      </c>
      <c r="U10" s="4" t="s">
        <v>79</v>
      </c>
    </row>
    <row r="11" spans="1:21">
      <c r="A11" t="s">
        <v>30</v>
      </c>
      <c r="B11" s="15" t="s">
        <v>70</v>
      </c>
      <c r="C11" s="15" t="s">
        <v>70</v>
      </c>
      <c r="D11" s="10">
        <v>795.5</v>
      </c>
      <c r="E11" s="10" t="s">
        <v>22</v>
      </c>
      <c r="F11" s="10">
        <v>3176.4</v>
      </c>
      <c r="G11" s="10">
        <f>D11+F11</f>
        <v>3971.9</v>
      </c>
      <c r="H11" s="11">
        <v>441.2</v>
      </c>
      <c r="I11" s="11" t="s">
        <v>22</v>
      </c>
      <c r="J11" s="11">
        <v>3036.5</v>
      </c>
      <c r="K11" s="11">
        <v>3477.8</v>
      </c>
      <c r="L11" s="12">
        <v>354.4</v>
      </c>
      <c r="M11" s="12" t="s">
        <v>22</v>
      </c>
      <c r="N11" s="12">
        <v>139.80000000000001</v>
      </c>
      <c r="O11" s="16">
        <f>N11+L11</f>
        <v>494.2</v>
      </c>
      <c r="P11">
        <v>2022</v>
      </c>
      <c r="Q11" s="18">
        <v>2022</v>
      </c>
      <c r="R11" t="s">
        <v>33</v>
      </c>
      <c r="S11" t="s">
        <v>13</v>
      </c>
      <c r="T11" t="s">
        <v>34</v>
      </c>
      <c r="U11" t="s">
        <v>76</v>
      </c>
    </row>
    <row r="12" spans="1:21">
      <c r="K12" s="21" t="s">
        <v>81</v>
      </c>
      <c r="L12" s="19">
        <f>AVERAGE(L3:L11)</f>
        <v>298.63888888888891</v>
      </c>
    </row>
    <row r="13" spans="1:21">
      <c r="L13" s="19">
        <f>MIN(L3:L11)</f>
        <v>150</v>
      </c>
    </row>
    <row r="14" spans="1:21">
      <c r="L14" s="19">
        <f>MAX(L3:L11)</f>
        <v>466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1260-34A0-F84E-85F2-78753B69B535}">
  <dimension ref="A1:I56"/>
  <sheetViews>
    <sheetView tabSelected="1" zoomScale="115" workbookViewId="0">
      <selection activeCell="C51" sqref="C51"/>
    </sheetView>
  </sheetViews>
  <sheetFormatPr baseColWidth="10" defaultRowHeight="15"/>
  <cols>
    <col min="1" max="1" width="37" customWidth="1"/>
    <col min="2" max="2" width="34.83203125" customWidth="1"/>
    <col min="3" max="3" width="101.5" customWidth="1"/>
    <col min="8" max="8" width="22" customWidth="1"/>
    <col min="9" max="9" width="22.1640625" customWidth="1"/>
  </cols>
  <sheetData>
    <row r="1" spans="1:9">
      <c r="A1" s="2"/>
      <c r="B1" s="2" t="s">
        <v>72</v>
      </c>
      <c r="D1" s="6" t="s">
        <v>46</v>
      </c>
      <c r="E1" s="6"/>
      <c r="F1" s="6"/>
      <c r="G1" s="6"/>
    </row>
    <row r="2" spans="1:9">
      <c r="A2" s="1" t="s">
        <v>8</v>
      </c>
      <c r="B2" s="2" t="s">
        <v>47</v>
      </c>
      <c r="C2" s="1" t="s">
        <v>48</v>
      </c>
      <c r="D2" s="6" t="s">
        <v>16</v>
      </c>
      <c r="E2" s="6" t="s">
        <v>17</v>
      </c>
      <c r="F2" s="6" t="s">
        <v>18</v>
      </c>
      <c r="G2" s="6" t="s">
        <v>19</v>
      </c>
      <c r="H2" s="2" t="s">
        <v>43</v>
      </c>
      <c r="I2" s="2" t="s">
        <v>74</v>
      </c>
    </row>
    <row r="3" spans="1:9">
      <c r="A3" t="s">
        <v>0</v>
      </c>
      <c r="B3" t="s">
        <v>49</v>
      </c>
      <c r="C3" t="s">
        <v>50</v>
      </c>
      <c r="D3" s="9">
        <v>1089.7770368721899</v>
      </c>
      <c r="E3" s="10" t="s">
        <v>22</v>
      </c>
      <c r="F3" s="10" t="s">
        <v>22</v>
      </c>
      <c r="G3" s="10" t="s">
        <v>22</v>
      </c>
      <c r="H3" t="s">
        <v>12</v>
      </c>
      <c r="I3" t="s">
        <v>77</v>
      </c>
    </row>
    <row r="4" spans="1:9">
      <c r="A4" s="3" t="s">
        <v>51</v>
      </c>
      <c r="B4" t="s">
        <v>49</v>
      </c>
      <c r="C4" s="3" t="s">
        <v>52</v>
      </c>
      <c r="D4" s="9">
        <v>980</v>
      </c>
      <c r="E4" s="10" t="s">
        <v>22</v>
      </c>
      <c r="F4" s="10" t="s">
        <v>22</v>
      </c>
      <c r="G4" s="10" t="s">
        <v>22</v>
      </c>
      <c r="H4" t="s">
        <v>12</v>
      </c>
      <c r="I4" t="s">
        <v>78</v>
      </c>
    </row>
    <row r="5" spans="1:9">
      <c r="A5" t="s">
        <v>9</v>
      </c>
      <c r="B5" t="s">
        <v>49</v>
      </c>
      <c r="C5" t="s">
        <v>53</v>
      </c>
      <c r="D5" s="9">
        <v>977.56928946901701</v>
      </c>
      <c r="E5" s="10" t="s">
        <v>22</v>
      </c>
      <c r="F5" s="10" t="s">
        <v>22</v>
      </c>
      <c r="G5" s="10" t="s">
        <v>22</v>
      </c>
      <c r="H5" t="s">
        <v>45</v>
      </c>
      <c r="I5" t="s">
        <v>77</v>
      </c>
    </row>
    <row r="6" spans="1:9">
      <c r="A6" t="s">
        <v>1</v>
      </c>
      <c r="B6" t="s">
        <v>49</v>
      </c>
      <c r="C6" s="14" t="s">
        <v>54</v>
      </c>
      <c r="D6" s="9">
        <v>971</v>
      </c>
      <c r="E6" s="10" t="s">
        <v>22</v>
      </c>
      <c r="F6" s="10" t="s">
        <v>22</v>
      </c>
      <c r="G6" s="10" t="s">
        <v>22</v>
      </c>
      <c r="H6" t="s">
        <v>12</v>
      </c>
      <c r="I6" t="s">
        <v>78</v>
      </c>
    </row>
    <row r="7" spans="1:9">
      <c r="A7" t="s">
        <v>55</v>
      </c>
      <c r="B7" t="s">
        <v>49</v>
      </c>
      <c r="C7" t="s">
        <v>56</v>
      </c>
      <c r="D7" s="9">
        <v>956</v>
      </c>
      <c r="E7" s="10" t="s">
        <v>22</v>
      </c>
      <c r="F7" s="10" t="s">
        <v>22</v>
      </c>
      <c r="G7" s="10" t="s">
        <v>22</v>
      </c>
      <c r="H7" t="s">
        <v>12</v>
      </c>
      <c r="I7" t="s">
        <v>78</v>
      </c>
    </row>
    <row r="8" spans="1:9">
      <c r="A8" t="s">
        <v>2</v>
      </c>
      <c r="B8" t="s">
        <v>49</v>
      </c>
      <c r="C8" t="s">
        <v>71</v>
      </c>
      <c r="D8" s="9">
        <v>907.57009964182203</v>
      </c>
      <c r="E8" s="10" t="s">
        <v>22</v>
      </c>
      <c r="F8" s="10" t="s">
        <v>22</v>
      </c>
      <c r="G8" s="10" t="s">
        <v>22</v>
      </c>
      <c r="H8" t="s">
        <v>12</v>
      </c>
      <c r="I8" t="s">
        <v>78</v>
      </c>
    </row>
    <row r="9" spans="1:9">
      <c r="A9" t="s">
        <v>32</v>
      </c>
      <c r="B9" t="s">
        <v>49</v>
      </c>
      <c r="C9" t="s">
        <v>82</v>
      </c>
      <c r="D9" s="9">
        <v>900</v>
      </c>
      <c r="E9" s="10" t="s">
        <v>22</v>
      </c>
      <c r="F9" s="10" t="s">
        <v>22</v>
      </c>
      <c r="G9" s="10" t="s">
        <v>22</v>
      </c>
      <c r="H9" t="s">
        <v>12</v>
      </c>
      <c r="I9" t="s">
        <v>78</v>
      </c>
    </row>
    <row r="10" spans="1:9">
      <c r="A10" t="s">
        <v>3</v>
      </c>
      <c r="B10" t="s">
        <v>49</v>
      </c>
      <c r="C10" t="s">
        <v>58</v>
      </c>
      <c r="D10" s="9">
        <v>877.46302653059297</v>
      </c>
      <c r="E10" s="10" t="s">
        <v>22</v>
      </c>
      <c r="F10" s="10" t="s">
        <v>22</v>
      </c>
      <c r="G10" s="10" t="s">
        <v>22</v>
      </c>
      <c r="H10" t="s">
        <v>12</v>
      </c>
      <c r="I10" t="s">
        <v>78</v>
      </c>
    </row>
    <row r="11" spans="1:9">
      <c r="A11" s="3" t="s">
        <v>23</v>
      </c>
      <c r="B11" t="s">
        <v>49</v>
      </c>
      <c r="C11" s="3" t="s">
        <v>59</v>
      </c>
      <c r="D11" s="9">
        <v>857</v>
      </c>
      <c r="E11" s="10">
        <v>350</v>
      </c>
      <c r="F11" s="10">
        <v>2219</v>
      </c>
      <c r="G11" s="10">
        <v>3426</v>
      </c>
      <c r="H11" t="s">
        <v>14</v>
      </c>
      <c r="I11" t="s">
        <v>75</v>
      </c>
    </row>
    <row r="12" spans="1:9">
      <c r="A12" t="s">
        <v>21</v>
      </c>
      <c r="B12" t="s">
        <v>49</v>
      </c>
      <c r="C12" t="s">
        <v>60</v>
      </c>
      <c r="D12" s="9">
        <v>924</v>
      </c>
      <c r="E12" s="10" t="s">
        <v>22</v>
      </c>
      <c r="F12" s="10">
        <v>1115</v>
      </c>
      <c r="G12" s="10"/>
      <c r="H12" t="s">
        <v>12</v>
      </c>
      <c r="I12" t="s">
        <v>78</v>
      </c>
    </row>
    <row r="13" spans="1:9">
      <c r="A13" s="4" t="s">
        <v>36</v>
      </c>
      <c r="B13" t="s">
        <v>49</v>
      </c>
      <c r="C13" s="4" t="s">
        <v>83</v>
      </c>
      <c r="D13" s="9">
        <v>850</v>
      </c>
      <c r="E13" s="10" t="s">
        <v>22</v>
      </c>
      <c r="F13" s="10">
        <v>1200</v>
      </c>
      <c r="G13" s="10"/>
      <c r="H13" s="4" t="s">
        <v>14</v>
      </c>
      <c r="I13" s="4" t="s">
        <v>75</v>
      </c>
    </row>
    <row r="14" spans="1:9">
      <c r="A14" t="s">
        <v>6</v>
      </c>
      <c r="B14" t="s">
        <v>49</v>
      </c>
      <c r="C14" t="s">
        <v>63</v>
      </c>
      <c r="D14" s="9">
        <v>772</v>
      </c>
      <c r="E14" s="10">
        <v>236</v>
      </c>
      <c r="F14" s="10">
        <v>682</v>
      </c>
      <c r="G14" s="10">
        <v>1690</v>
      </c>
      <c r="H14" t="s">
        <v>14</v>
      </c>
      <c r="I14" t="s">
        <v>75</v>
      </c>
    </row>
    <row r="15" spans="1:9">
      <c r="A15" t="s">
        <v>5</v>
      </c>
      <c r="B15" t="s">
        <v>49</v>
      </c>
      <c r="C15" t="s">
        <v>50</v>
      </c>
      <c r="D15" s="9">
        <v>771</v>
      </c>
      <c r="E15" s="10" t="s">
        <v>22</v>
      </c>
      <c r="F15" s="10" t="s">
        <v>22</v>
      </c>
      <c r="G15" s="10" t="s">
        <v>22</v>
      </c>
      <c r="H15" t="s">
        <v>12</v>
      </c>
      <c r="I15" t="s">
        <v>79</v>
      </c>
    </row>
    <row r="16" spans="1:9">
      <c r="A16" t="s">
        <v>7</v>
      </c>
      <c r="B16" t="s">
        <v>49</v>
      </c>
      <c r="C16" t="s">
        <v>64</v>
      </c>
      <c r="D16" s="9">
        <v>737</v>
      </c>
      <c r="E16" s="10" t="s">
        <v>22</v>
      </c>
      <c r="F16" s="10" t="s">
        <v>22</v>
      </c>
      <c r="G16" s="10" t="s">
        <v>22</v>
      </c>
      <c r="H16" t="s">
        <v>12</v>
      </c>
      <c r="I16" t="s">
        <v>78</v>
      </c>
    </row>
    <row r="17" spans="1:9">
      <c r="A17" t="s">
        <v>65</v>
      </c>
      <c r="B17" t="s">
        <v>49</v>
      </c>
      <c r="C17" t="s">
        <v>84</v>
      </c>
      <c r="D17" s="9">
        <v>695</v>
      </c>
      <c r="E17" s="10" t="s">
        <v>22</v>
      </c>
      <c r="F17" s="10" t="s">
        <v>22</v>
      </c>
      <c r="G17" s="10" t="s">
        <v>22</v>
      </c>
      <c r="H17" t="s">
        <v>44</v>
      </c>
      <c r="I17" t="s">
        <v>75</v>
      </c>
    </row>
    <row r="18" spans="1:9">
      <c r="A18" t="s">
        <v>39</v>
      </c>
      <c r="B18" t="s">
        <v>67</v>
      </c>
      <c r="C18" t="s">
        <v>67</v>
      </c>
      <c r="D18" s="10">
        <v>610</v>
      </c>
      <c r="E18" s="10" t="s">
        <v>22</v>
      </c>
      <c r="F18" s="10">
        <v>1560</v>
      </c>
      <c r="G18" s="10" t="s">
        <v>22</v>
      </c>
      <c r="H18" t="s">
        <v>40</v>
      </c>
      <c r="I18" t="s">
        <v>79</v>
      </c>
    </row>
    <row r="19" spans="1:9">
      <c r="A19" t="s">
        <v>27</v>
      </c>
      <c r="B19" t="s">
        <v>85</v>
      </c>
      <c r="C19" t="s">
        <v>85</v>
      </c>
      <c r="D19" s="9">
        <v>641</v>
      </c>
      <c r="E19" s="10">
        <v>356</v>
      </c>
      <c r="F19" s="10">
        <v>1177</v>
      </c>
      <c r="G19" s="10">
        <f>D19+E19+F19</f>
        <v>2174</v>
      </c>
      <c r="H19" s="4" t="s">
        <v>14</v>
      </c>
      <c r="I19" s="4" t="s">
        <v>75</v>
      </c>
    </row>
    <row r="20" spans="1:9">
      <c r="A20" t="s">
        <v>28</v>
      </c>
      <c r="B20" t="s">
        <v>69</v>
      </c>
      <c r="C20" t="s">
        <v>69</v>
      </c>
      <c r="D20" s="10">
        <v>923</v>
      </c>
      <c r="E20" s="10">
        <v>171</v>
      </c>
      <c r="F20" s="10">
        <v>1670</v>
      </c>
      <c r="G20" s="10">
        <f>D20+E20+F20</f>
        <v>2764</v>
      </c>
      <c r="H20" s="17" t="s">
        <v>14</v>
      </c>
      <c r="I20" s="17" t="s">
        <v>75</v>
      </c>
    </row>
    <row r="21" spans="1:9">
      <c r="A21" t="s">
        <v>42</v>
      </c>
      <c r="B21" t="s">
        <v>49</v>
      </c>
      <c r="C21" t="s">
        <v>49</v>
      </c>
      <c r="D21" s="10">
        <v>916</v>
      </c>
      <c r="E21" s="10" t="s">
        <v>22</v>
      </c>
      <c r="F21" s="10" t="s">
        <v>22</v>
      </c>
      <c r="G21" s="10" t="s">
        <v>22</v>
      </c>
      <c r="H21" s="4" t="s">
        <v>12</v>
      </c>
      <c r="I21" s="4" t="s">
        <v>79</v>
      </c>
    </row>
    <row r="22" spans="1:9">
      <c r="A22" t="s">
        <v>30</v>
      </c>
      <c r="B22" s="15" t="s">
        <v>70</v>
      </c>
      <c r="C22" s="15" t="s">
        <v>70</v>
      </c>
      <c r="D22" s="10">
        <v>795.5</v>
      </c>
      <c r="E22" s="10" t="s">
        <v>22</v>
      </c>
      <c r="F22" s="10">
        <v>3176.4</v>
      </c>
      <c r="G22" s="10">
        <f>D22+F22</f>
        <v>3971.9</v>
      </c>
      <c r="H22" t="s">
        <v>34</v>
      </c>
      <c r="I22" t="s">
        <v>76</v>
      </c>
    </row>
    <row r="23" spans="1:9">
      <c r="C23" t="s">
        <v>80</v>
      </c>
      <c r="D23" s="20">
        <f>AVERAGE(D3:D22)</f>
        <v>857.54397262568114</v>
      </c>
    </row>
    <row r="24" spans="1:9">
      <c r="D24" s="19">
        <f>MIN(D3:D22)</f>
        <v>610</v>
      </c>
    </row>
    <row r="25" spans="1:9">
      <c r="D25" s="19">
        <f>MAX(D3:D22)</f>
        <v>1089.7770368721899</v>
      </c>
    </row>
    <row r="37" spans="4:5">
      <c r="D37" s="9">
        <v>1089.7770368721899</v>
      </c>
      <c r="E37">
        <v>1</v>
      </c>
    </row>
    <row r="38" spans="4:5">
      <c r="D38" s="9">
        <v>980</v>
      </c>
      <c r="E38">
        <v>2</v>
      </c>
    </row>
    <row r="39" spans="4:5">
      <c r="D39" s="9">
        <v>977.56928946901701</v>
      </c>
      <c r="E39">
        <v>3</v>
      </c>
    </row>
    <row r="40" spans="4:5">
      <c r="D40" s="9">
        <v>971</v>
      </c>
      <c r="E40">
        <v>4</v>
      </c>
    </row>
    <row r="41" spans="4:5">
      <c r="D41" s="9">
        <v>956</v>
      </c>
      <c r="E41">
        <v>5</v>
      </c>
    </row>
    <row r="42" spans="4:5">
      <c r="D42" s="9">
        <v>907.57009964182203</v>
      </c>
      <c r="E42">
        <v>6</v>
      </c>
    </row>
    <row r="43" spans="4:5">
      <c r="D43" s="9">
        <v>900</v>
      </c>
      <c r="E43">
        <v>7</v>
      </c>
    </row>
    <row r="44" spans="4:5">
      <c r="D44" s="9">
        <v>877.46302653059297</v>
      </c>
      <c r="E44">
        <v>8</v>
      </c>
    </row>
    <row r="45" spans="4:5">
      <c r="D45" s="9">
        <v>857</v>
      </c>
      <c r="E45">
        <v>9</v>
      </c>
    </row>
    <row r="46" spans="4:5">
      <c r="D46" s="9">
        <v>924</v>
      </c>
      <c r="E46">
        <v>10</v>
      </c>
    </row>
    <row r="47" spans="4:5">
      <c r="D47" s="9">
        <v>850</v>
      </c>
      <c r="E47">
        <v>11</v>
      </c>
    </row>
    <row r="48" spans="4:5">
      <c r="D48" s="9">
        <v>772</v>
      </c>
      <c r="E48">
        <v>12</v>
      </c>
    </row>
    <row r="49" spans="4:5">
      <c r="D49" s="9">
        <v>771</v>
      </c>
      <c r="E49">
        <v>13</v>
      </c>
    </row>
    <row r="50" spans="4:5">
      <c r="D50" s="9">
        <v>737</v>
      </c>
      <c r="E50">
        <v>14</v>
      </c>
    </row>
    <row r="51" spans="4:5">
      <c r="D51" s="9">
        <v>695</v>
      </c>
      <c r="E51">
        <v>15</v>
      </c>
    </row>
    <row r="52" spans="4:5">
      <c r="D52" s="10">
        <v>610</v>
      </c>
      <c r="E52">
        <v>16</v>
      </c>
    </row>
    <row r="53" spans="4:5">
      <c r="D53" s="9">
        <v>641</v>
      </c>
      <c r="E53">
        <v>17</v>
      </c>
    </row>
    <row r="54" spans="4:5">
      <c r="D54" s="10">
        <v>923</v>
      </c>
      <c r="E54">
        <v>18</v>
      </c>
    </row>
    <row r="55" spans="4:5">
      <c r="D55" s="10">
        <v>916</v>
      </c>
      <c r="E55">
        <v>19</v>
      </c>
    </row>
    <row r="56" spans="4:5">
      <c r="D56" s="10">
        <v>795.5</v>
      </c>
      <c r="E56"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3769-C39F-054B-A3D2-C30CEF8E13A7}">
  <dimension ref="A1:D33"/>
  <sheetViews>
    <sheetView zoomScale="180" zoomScaleNormal="180" workbookViewId="0">
      <selection activeCell="C18" sqref="C18"/>
    </sheetView>
  </sheetViews>
  <sheetFormatPr baseColWidth="10" defaultRowHeight="15"/>
  <cols>
    <col min="1" max="2" width="20.33203125" customWidth="1"/>
    <col min="3" max="3" width="14.83203125" customWidth="1"/>
    <col min="4" max="4" width="46.83203125" customWidth="1"/>
  </cols>
  <sheetData>
    <row r="1" spans="1:4">
      <c r="A1" s="2" t="s">
        <v>43</v>
      </c>
      <c r="B1" t="s">
        <v>100</v>
      </c>
      <c r="C1" t="s">
        <v>98</v>
      </c>
      <c r="D1" s="1" t="s">
        <v>99</v>
      </c>
    </row>
    <row r="2" spans="1:4">
      <c r="A2" s="24" t="s">
        <v>77</v>
      </c>
      <c r="B2" s="27">
        <v>1089.7770368721899</v>
      </c>
      <c r="C2" s="24" t="s">
        <v>86</v>
      </c>
      <c r="D2" s="23" t="s">
        <v>87</v>
      </c>
    </row>
    <row r="3" spans="1:4">
      <c r="A3" s="24" t="s">
        <v>78</v>
      </c>
      <c r="B3" s="27">
        <v>980</v>
      </c>
      <c r="C3" s="24" t="s">
        <v>86</v>
      </c>
      <c r="D3" s="25" t="s">
        <v>88</v>
      </c>
    </row>
    <row r="4" spans="1:4">
      <c r="A4" s="24" t="s">
        <v>77</v>
      </c>
      <c r="B4" s="27">
        <v>977.56928946901701</v>
      </c>
      <c r="C4" s="24" t="s">
        <v>86</v>
      </c>
      <c r="D4" s="23" t="s">
        <v>89</v>
      </c>
    </row>
    <row r="5" spans="1:4">
      <c r="A5" s="24" t="s">
        <v>78</v>
      </c>
      <c r="B5" s="27">
        <v>971</v>
      </c>
      <c r="C5" s="24" t="s">
        <v>86</v>
      </c>
      <c r="D5" s="26" t="s">
        <v>90</v>
      </c>
    </row>
    <row r="6" spans="1:4">
      <c r="A6" s="24" t="s">
        <v>78</v>
      </c>
      <c r="B6" s="27">
        <v>956</v>
      </c>
      <c r="C6" s="24" t="s">
        <v>86</v>
      </c>
      <c r="D6" s="23" t="s">
        <v>91</v>
      </c>
    </row>
    <row r="7" spans="1:4">
      <c r="A7" s="24" t="s">
        <v>78</v>
      </c>
      <c r="B7" s="27">
        <v>924</v>
      </c>
      <c r="C7" s="24" t="s">
        <v>86</v>
      </c>
      <c r="D7" s="23" t="s">
        <v>60</v>
      </c>
    </row>
    <row r="8" spans="1:4">
      <c r="A8" s="24" t="s">
        <v>75</v>
      </c>
      <c r="B8" s="27">
        <v>923</v>
      </c>
      <c r="C8" s="24" t="s">
        <v>86</v>
      </c>
      <c r="D8" s="23" t="s">
        <v>69</v>
      </c>
    </row>
    <row r="9" spans="1:4">
      <c r="A9" s="24" t="s">
        <v>79</v>
      </c>
      <c r="B9" s="27">
        <v>916</v>
      </c>
      <c r="C9" s="24" t="s">
        <v>86</v>
      </c>
      <c r="D9" s="23" t="s">
        <v>96</v>
      </c>
    </row>
    <row r="10" spans="1:4">
      <c r="A10" s="24" t="s">
        <v>78</v>
      </c>
      <c r="B10" s="27">
        <v>907.57009964182203</v>
      </c>
      <c r="C10" s="24" t="s">
        <v>86</v>
      </c>
      <c r="D10" s="23" t="s">
        <v>92</v>
      </c>
    </row>
    <row r="11" spans="1:4">
      <c r="A11" s="24" t="s">
        <v>78</v>
      </c>
      <c r="B11" s="27">
        <v>900</v>
      </c>
      <c r="C11" s="24" t="s">
        <v>86</v>
      </c>
      <c r="D11" s="23" t="s">
        <v>57</v>
      </c>
    </row>
    <row r="12" spans="1:4">
      <c r="A12" s="24" t="s">
        <v>78</v>
      </c>
      <c r="B12" s="27">
        <v>877.46302653059297</v>
      </c>
      <c r="C12" s="24" t="s">
        <v>86</v>
      </c>
      <c r="D12" s="23" t="s">
        <v>93</v>
      </c>
    </row>
    <row r="13" spans="1:4">
      <c r="A13" s="24" t="s">
        <v>75</v>
      </c>
      <c r="B13" s="27">
        <v>857</v>
      </c>
      <c r="C13" s="24" t="s">
        <v>86</v>
      </c>
      <c r="D13" s="25" t="s">
        <v>59</v>
      </c>
    </row>
    <row r="14" spans="1:4">
      <c r="A14" s="24" t="s">
        <v>75</v>
      </c>
      <c r="B14" s="27">
        <v>850</v>
      </c>
      <c r="C14" s="24" t="s">
        <v>86</v>
      </c>
      <c r="D14" s="25" t="s">
        <v>61</v>
      </c>
    </row>
    <row r="15" spans="1:4">
      <c r="A15" s="24" t="s">
        <v>76</v>
      </c>
      <c r="B15" s="27">
        <v>795.5</v>
      </c>
      <c r="C15" s="24" t="s">
        <v>86</v>
      </c>
      <c r="D15" s="25" t="s">
        <v>97</v>
      </c>
    </row>
    <row r="16" spans="1:4">
      <c r="A16" s="24" t="s">
        <v>75</v>
      </c>
      <c r="B16" s="27">
        <v>772</v>
      </c>
      <c r="C16" s="24" t="s">
        <v>86</v>
      </c>
      <c r="D16" s="23" t="s">
        <v>94</v>
      </c>
    </row>
    <row r="17" spans="1:4">
      <c r="A17" s="24" t="s">
        <v>79</v>
      </c>
      <c r="B17" s="27">
        <v>771</v>
      </c>
      <c r="C17" s="24" t="s">
        <v>86</v>
      </c>
      <c r="D17" s="23" t="s">
        <v>87</v>
      </c>
    </row>
    <row r="18" spans="1:4">
      <c r="A18" s="24" t="s">
        <v>78</v>
      </c>
      <c r="B18" s="27">
        <v>737</v>
      </c>
      <c r="C18" s="24" t="s">
        <v>86</v>
      </c>
      <c r="D18" s="23" t="s">
        <v>64</v>
      </c>
    </row>
    <row r="19" spans="1:4">
      <c r="A19" s="24" t="s">
        <v>75</v>
      </c>
      <c r="B19" s="27">
        <v>695</v>
      </c>
      <c r="C19" s="24" t="s">
        <v>86</v>
      </c>
      <c r="D19" s="23" t="s">
        <v>66</v>
      </c>
    </row>
    <row r="20" spans="1:4">
      <c r="A20" s="24" t="s">
        <v>75</v>
      </c>
      <c r="B20" s="27">
        <v>641</v>
      </c>
      <c r="C20" s="24" t="s">
        <v>86</v>
      </c>
      <c r="D20" s="23" t="s">
        <v>68</v>
      </c>
    </row>
    <row r="21" spans="1:4">
      <c r="A21" s="24" t="s">
        <v>79</v>
      </c>
      <c r="B21" s="27">
        <v>610</v>
      </c>
      <c r="C21" s="24" t="s">
        <v>86</v>
      </c>
      <c r="D21" s="23" t="s">
        <v>95</v>
      </c>
    </row>
    <row r="22" spans="1:4">
      <c r="A22" s="24" t="s">
        <v>73</v>
      </c>
      <c r="B22" s="29"/>
      <c r="C22" s="24"/>
      <c r="D22" s="25"/>
    </row>
    <row r="23" spans="1:4">
      <c r="A23" s="5" t="s">
        <v>79</v>
      </c>
      <c r="B23" s="28">
        <v>466</v>
      </c>
      <c r="C23" s="5" t="s">
        <v>24</v>
      </c>
      <c r="D23" s="5" t="s">
        <v>49</v>
      </c>
    </row>
    <row r="24" spans="1:4">
      <c r="A24" s="5" t="s">
        <v>78</v>
      </c>
      <c r="B24" s="28">
        <v>378.6</v>
      </c>
      <c r="C24" s="5" t="s">
        <v>24</v>
      </c>
      <c r="D24" s="5" t="s">
        <v>62</v>
      </c>
    </row>
    <row r="25" spans="1:4">
      <c r="A25" s="5" t="s">
        <v>76</v>
      </c>
      <c r="B25" s="28">
        <v>354.4</v>
      </c>
      <c r="C25" s="5" t="s">
        <v>24</v>
      </c>
      <c r="D25" s="5" t="s">
        <v>70</v>
      </c>
    </row>
    <row r="26" spans="1:4">
      <c r="A26" s="5" t="s">
        <v>78</v>
      </c>
      <c r="B26" s="28">
        <v>340</v>
      </c>
      <c r="C26" s="5" t="s">
        <v>24</v>
      </c>
      <c r="D26" s="5" t="s">
        <v>57</v>
      </c>
    </row>
    <row r="27" spans="1:4">
      <c r="A27" s="5" t="s">
        <v>78</v>
      </c>
      <c r="B27" s="28">
        <v>319</v>
      </c>
      <c r="C27" s="5" t="s">
        <v>24</v>
      </c>
      <c r="D27" s="22" t="s">
        <v>54</v>
      </c>
    </row>
    <row r="28" spans="1:4">
      <c r="A28" s="5" t="s">
        <v>75</v>
      </c>
      <c r="B28" s="28">
        <v>254</v>
      </c>
      <c r="C28" s="5" t="s">
        <v>24</v>
      </c>
      <c r="D28" s="5" t="s">
        <v>66</v>
      </c>
    </row>
    <row r="29" spans="1:4">
      <c r="A29" s="5" t="s">
        <v>78</v>
      </c>
      <c r="B29" s="28">
        <v>242</v>
      </c>
      <c r="C29" s="5" t="s">
        <v>24</v>
      </c>
      <c r="D29" s="5" t="s">
        <v>64</v>
      </c>
    </row>
    <row r="30" spans="1:4">
      <c r="A30" s="5" t="s">
        <v>75</v>
      </c>
      <c r="B30" s="28">
        <v>183.75</v>
      </c>
      <c r="C30" s="5" t="s">
        <v>24</v>
      </c>
      <c r="D30" s="5" t="s">
        <v>61</v>
      </c>
    </row>
    <row r="31" spans="1:4">
      <c r="A31" s="5" t="s">
        <v>75</v>
      </c>
      <c r="B31" s="28">
        <v>150</v>
      </c>
      <c r="C31" s="5" t="s">
        <v>24</v>
      </c>
      <c r="D31" s="5" t="s">
        <v>83</v>
      </c>
    </row>
    <row r="32" spans="1:4">
      <c r="A32" s="5" t="s">
        <v>73</v>
      </c>
      <c r="B32" s="29"/>
    </row>
    <row r="33" spans="2:2">
      <c r="B33" s="2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Panel d</vt:lpstr>
      <vt:lpstr>Panel b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2023-11-13T05:07:58Z</dcterms:modified>
</cp:coreProperties>
</file>