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jos\Desktop\System\Data\"/>
    </mc:Choice>
  </mc:AlternateContent>
  <xr:revisionPtr revIDLastSave="0" documentId="13_ncr:1_{CF0C4D74-72F6-4AFB-9401-B51F40116010}" xr6:coauthVersionLast="47" xr6:coauthVersionMax="47" xr10:uidLastSave="{00000000-0000-0000-0000-000000000000}"/>
  <bookViews>
    <workbookView xWindow="-120" yWindow="-120" windowWidth="29040" windowHeight="15840" activeTab="3" xr2:uid="{9E0EBFF5-AC66-471B-BC59-113AD3505E7A}"/>
  </bookViews>
  <sheets>
    <sheet name="Table001 (Page 1-2)" sheetId="3" r:id="rId1"/>
    <sheet name="Water By Consumer" sheetId="2" r:id="rId2"/>
    <sheet name="By Type" sheetId="4" r:id="rId3"/>
    <sheet name="Desalinated Water" sheetId="5" r:id="rId4"/>
  </sheets>
  <definedNames>
    <definedName name="ExternalData_1" localSheetId="0" hidden="1">'Table001 (Page 1-2)'!$A$1:$U$49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5" l="1"/>
  <c r="D27" i="4"/>
  <c r="D26" i="4"/>
  <c r="U4" i="4"/>
  <c r="U5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3" i="4"/>
  <c r="N27" i="4"/>
  <c r="L27" i="4"/>
  <c r="J27" i="4"/>
  <c r="H27" i="4"/>
  <c r="F27" i="4"/>
  <c r="B27" i="4"/>
  <c r="N26" i="4"/>
  <c r="L26" i="4"/>
  <c r="J26" i="4"/>
  <c r="H26" i="4"/>
  <c r="F26" i="4"/>
  <c r="B26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" i="4"/>
  <c r="B3" i="4"/>
  <c r="F3" i="4" s="1"/>
  <c r="B4" i="4"/>
  <c r="F4" i="4" s="1"/>
  <c r="B5" i="4"/>
  <c r="F5" i="4" s="1"/>
  <c r="B6" i="4"/>
  <c r="F6" i="4" s="1"/>
  <c r="B7" i="4"/>
  <c r="F7" i="4" s="1"/>
  <c r="B8" i="4"/>
  <c r="F8" i="4" s="1"/>
  <c r="B9" i="4"/>
  <c r="F9" i="4" s="1"/>
  <c r="B10" i="4"/>
  <c r="F10" i="4" s="1"/>
  <c r="B11" i="4"/>
  <c r="F11" i="4" s="1"/>
  <c r="B12" i="4"/>
  <c r="F12" i="4" s="1"/>
  <c r="B13" i="4"/>
  <c r="F13" i="4" s="1"/>
  <c r="B14" i="4"/>
  <c r="F14" i="4" s="1"/>
  <c r="B15" i="4"/>
  <c r="F15" i="4" s="1"/>
  <c r="B16" i="4"/>
  <c r="F16" i="4" s="1"/>
  <c r="B17" i="4"/>
  <c r="F17" i="4" s="1"/>
  <c r="B18" i="4"/>
  <c r="F18" i="4" s="1"/>
  <c r="B19" i="4"/>
  <c r="F19" i="4" s="1"/>
  <c r="B20" i="4"/>
  <c r="F20" i="4" s="1"/>
  <c r="B21" i="4"/>
  <c r="F21" i="4" s="1"/>
  <c r="B22" i="4"/>
  <c r="F22" i="4" s="1"/>
  <c r="B23" i="4"/>
  <c r="F23" i="4" s="1"/>
  <c r="B24" i="4"/>
  <c r="F24" i="4" s="1"/>
  <c r="B2" i="4"/>
  <c r="F2" i="4" s="1"/>
  <c r="F17" i="5"/>
  <c r="F15" i="5"/>
  <c r="C19" i="5"/>
  <c r="C1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C19" i="4" l="1"/>
  <c r="C22" i="4"/>
  <c r="C11" i="4"/>
  <c r="C7" i="4"/>
  <c r="C23" i="4"/>
  <c r="C21" i="4"/>
  <c r="C18" i="4"/>
  <c r="C17" i="4"/>
  <c r="C16" i="4"/>
  <c r="C14" i="4"/>
  <c r="C13" i="4"/>
  <c r="C12" i="4"/>
  <c r="C10" i="4"/>
  <c r="C15" i="4"/>
  <c r="C3" i="4"/>
  <c r="C9" i="4"/>
  <c r="C24" i="4"/>
  <c r="C8" i="4"/>
  <c r="C6" i="4"/>
  <c r="C5" i="4"/>
  <c r="C20" i="4"/>
  <c r="C4" i="4"/>
  <c r="Y27" i="2" l="1"/>
  <c r="H27" i="2"/>
  <c r="I26" i="2"/>
  <c r="I20" i="2"/>
  <c r="I21" i="2"/>
  <c r="I22" i="2"/>
  <c r="I23" i="2"/>
  <c r="I24" i="2"/>
  <c r="I25" i="2"/>
  <c r="I19" i="2"/>
  <c r="I15" i="2"/>
  <c r="I14" i="2"/>
  <c r="Y26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4" i="2"/>
  <c r="AB10" i="2"/>
  <c r="AB12" i="2"/>
  <c r="AA25" i="2"/>
  <c r="AB25" i="2" s="1"/>
  <c r="Q27" i="2"/>
  <c r="Q26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4" i="2"/>
  <c r="M27" i="2"/>
  <c r="E26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11" i="2"/>
  <c r="M26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4" i="2"/>
  <c r="AA24" i="2"/>
  <c r="AB24" i="2" s="1"/>
  <c r="AA23" i="2"/>
  <c r="AA22" i="2"/>
  <c r="AB22" i="2" s="1"/>
  <c r="AA21" i="2"/>
  <c r="AA20" i="2"/>
  <c r="AA19" i="2"/>
  <c r="AB19" i="2" s="1"/>
  <c r="AA18" i="2"/>
  <c r="AA17" i="2"/>
  <c r="AA16" i="2"/>
  <c r="AA15" i="2"/>
  <c r="AA14" i="2"/>
  <c r="AB14" i="2" s="1"/>
  <c r="AA13" i="2"/>
  <c r="AB13" i="2" s="1"/>
  <c r="AA12" i="2"/>
  <c r="AA11" i="2"/>
  <c r="AB11" i="2" s="1"/>
  <c r="AA10" i="2"/>
  <c r="AA9" i="2"/>
  <c r="AB9" i="2" s="1"/>
  <c r="AA8" i="2"/>
  <c r="AB8" i="2" s="1"/>
  <c r="AA7" i="2"/>
  <c r="AA6" i="2"/>
  <c r="AB6" i="2" s="1"/>
  <c r="AA5" i="2"/>
  <c r="AA4" i="2"/>
  <c r="AA3" i="2"/>
  <c r="V40" i="3"/>
  <c r="V4" i="3"/>
  <c r="V38" i="3"/>
  <c r="V6" i="3"/>
  <c r="V8" i="3"/>
  <c r="V10" i="3"/>
  <c r="V12" i="3"/>
  <c r="V14" i="3"/>
  <c r="V16" i="3"/>
  <c r="V18" i="3"/>
  <c r="V20" i="3"/>
  <c r="V22" i="3"/>
  <c r="V24" i="3"/>
  <c r="V26" i="3"/>
  <c r="V28" i="3"/>
  <c r="V30" i="3"/>
  <c r="V32" i="3"/>
  <c r="V34" i="3"/>
  <c r="V36" i="3"/>
  <c r="V42" i="3"/>
  <c r="V44" i="3"/>
  <c r="V46" i="3"/>
  <c r="AB4" i="2" l="1"/>
  <c r="AB20" i="2"/>
  <c r="AB5" i="2"/>
  <c r="AB21" i="2"/>
  <c r="AB7" i="2"/>
  <c r="AB23" i="2"/>
  <c r="AB15" i="2"/>
  <c r="AB17" i="2"/>
  <c r="AB16" i="2"/>
  <c r="E27" i="2"/>
  <c r="AB18" i="2"/>
  <c r="AB26" i="2"/>
  <c r="AB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tc={F32B1E5C-A024-4415-BCE4-23A51F912D31}</author>
  </authors>
  <commentList>
    <comment ref="C9" authorId="0" shapeId="0" xr:uid="{F32B1E5C-A024-4415-BCE4-23A51F912D31}">
      <text>
        <t>[Threaded comment]
Your version of Excel allows you to read this threaded comment; however, any edits to it will get removed if the file is opened in a newer version of Excel. Learn more: https://go.microsoft.com/fwlink/?linkid=870924
Comment:
    עלייה חדה כנראה כי התחלנו להזרים מים לשכנים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76788-C40F-48D9-8FE0-5BA392E6CBE8}" keepAlive="1" name="Query - Table001 (Page 1-2)" description="Connection to the 'Table001 (Page 1-2)' query in the workbook." type="5" refreshedVersion="8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<sst xmlns="http://schemas.openxmlformats.org/spreadsheetml/2006/main" count="1388" uniqueCount="484">
  <si>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</si>
  <si>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</si>
  <si>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</si>
  <si>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</si>
  <si>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</si>
  <si>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</si>
  <si>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</si>
  <si>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</si>
  <si>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</si>
  <si>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</si>
  <si>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</si>
  <si>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</si>
  <si>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</si>
  <si>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</si>
  <si>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</si>
  <si>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</si>
  <si>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</si>
  <si>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</si>
  <si>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</si>
  <si>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</si>
  <si>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</si>
  <si>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/>
  </si>
  <si>
    <t>671.7</t>
  </si>
  <si>
    <t>36.6</t>
  </si>
  <si>
    <t>92.6</t>
  </si>
  <si>
    <t>129.2</t>
  </si>
  <si>
    <t>79.2</t>
  </si>
  <si>
    <t>96.4</t>
  </si>
  <si>
    <t>271.0</t>
  </si>
  <si>
    <t>134.8</t>
  </si>
  <si>
    <t>136.2</t>
  </si>
  <si>
    <t>918.3</t>
  </si>
  <si>
    <t>1364.9</t>
  </si>
  <si>
    <t>2165.8</t>
  </si>
  <si>
    <t>1998</t>
  </si>
  <si>
    <t>31%</t>
  </si>
  <si>
    <t>72%</t>
  </si>
  <si>
    <t>6%</t>
  </si>
  <si>
    <t>20%</t>
  </si>
  <si>
    <t>67%</t>
  </si>
  <si>
    <t>63%</t>
  </si>
  <si>
    <t>681.8</t>
  </si>
  <si>
    <t>35.5</t>
  </si>
  <si>
    <t>91</t>
  </si>
  <si>
    <t>126.5</t>
  </si>
  <si>
    <t>54.0</t>
  </si>
  <si>
    <t>100.8</t>
  </si>
  <si>
    <t>285.5</t>
  </si>
  <si>
    <t>148.0</t>
  </si>
  <si>
    <t>137.5</t>
  </si>
  <si>
    <t>824.3</t>
  </si>
  <si>
    <t>1264.6</t>
  </si>
  <si>
    <t>2072.9</t>
  </si>
  <si>
    <t>1999</t>
  </si>
  <si>
    <t>33%</t>
  </si>
  <si>
    <t>23%</t>
  </si>
  <si>
    <t>65%</t>
  </si>
  <si>
    <t>61%</t>
  </si>
  <si>
    <t>662.1</t>
  </si>
  <si>
    <t>34</t>
  </si>
  <si>
    <t>90.2</t>
  </si>
  <si>
    <t>124.2</t>
  </si>
  <si>
    <t>48.7</t>
  </si>
  <si>
    <t>99.9</t>
  </si>
  <si>
    <t>259.7</t>
  </si>
  <si>
    <t>143.1</t>
  </si>
  <si>
    <t>116.6</t>
  </si>
  <si>
    <t>729.1</t>
  </si>
  <si>
    <t>1137.4</t>
  </si>
  <si>
    <t>1923.7</t>
  </si>
  <si>
    <t>2000</t>
  </si>
  <si>
    <t>34%</t>
  </si>
  <si>
    <t>73%</t>
  </si>
  <si>
    <t>64%</t>
  </si>
  <si>
    <t>60%</t>
  </si>
  <si>
    <t>658.4</t>
  </si>
  <si>
    <t>34.7</t>
  </si>
  <si>
    <t>85.4</t>
  </si>
  <si>
    <t>120.1</t>
  </si>
  <si>
    <t>47.3</t>
  </si>
  <si>
    <t>145.1</t>
  </si>
  <si>
    <t>266.3</t>
  </si>
  <si>
    <t>144.5</t>
  </si>
  <si>
    <t>121.9</t>
  </si>
  <si>
    <t>563.2</t>
  </si>
  <si>
    <t>1021.9</t>
  </si>
  <si>
    <t>1800.4</t>
  </si>
  <si>
    <t>2001</t>
  </si>
  <si>
    <t>37%</t>
  </si>
  <si>
    <t>71%</t>
  </si>
  <si>
    <t>7%</t>
  </si>
  <si>
    <t>26%</t>
  </si>
  <si>
    <t>55%</t>
  </si>
  <si>
    <t>56%</t>
  </si>
  <si>
    <t>688.4</t>
  </si>
  <si>
    <t>36.4</t>
  </si>
  <si>
    <t>121.8</t>
  </si>
  <si>
    <t>145.9</t>
  </si>
  <si>
    <t>285.8</t>
  </si>
  <si>
    <t>137.7</t>
  </si>
  <si>
    <t>534.9</t>
  </si>
  <si>
    <t>1020.5</t>
  </si>
  <si>
    <t>1830.7</t>
  </si>
  <si>
    <t>2002</t>
  </si>
  <si>
    <t>38%</t>
  </si>
  <si>
    <t>70%</t>
  </si>
  <si>
    <t>28%</t>
  </si>
  <si>
    <t>52%</t>
  </si>
  <si>
    <t>698.0</t>
  </si>
  <si>
    <t>32.6</t>
  </si>
  <si>
    <t>83.9</t>
  </si>
  <si>
    <t>116.5</t>
  </si>
  <si>
    <t>47.6</t>
  </si>
  <si>
    <t>150.0</t>
  </si>
  <si>
    <t>285.0</t>
  </si>
  <si>
    <t>147.3</t>
  </si>
  <si>
    <t>562.5</t>
  </si>
  <si>
    <t>1045.1</t>
  </si>
  <si>
    <t>1859.6</t>
  </si>
  <si>
    <t>2003</t>
  </si>
  <si>
    <t>27%</t>
  </si>
  <si>
    <t>54%</t>
  </si>
  <si>
    <t>711.8</t>
  </si>
  <si>
    <t>31.5</t>
  </si>
  <si>
    <t>81.6</t>
  </si>
  <si>
    <t>113.1</t>
  </si>
  <si>
    <t>52.0</t>
  </si>
  <si>
    <t>184.5</t>
  </si>
  <si>
    <t>327.3</t>
  </si>
  <si>
    <t>183.0</t>
  </si>
  <si>
    <t>144.2</t>
  </si>
  <si>
    <t>565.6</t>
  </si>
  <si>
    <t>1129.4</t>
  </si>
  <si>
    <t>1954.3</t>
  </si>
  <si>
    <t>2004</t>
  </si>
  <si>
    <t>36%</t>
  </si>
  <si>
    <t>29%</t>
  </si>
  <si>
    <t>50%</t>
  </si>
  <si>
    <t>58%</t>
  </si>
  <si>
    <t>43.575</t>
  </si>
  <si>
    <t>53.94</t>
  </si>
  <si>
    <t>97.515</t>
  </si>
  <si>
    <t>4.81</t>
  </si>
  <si>
    <t>710.44</t>
  </si>
  <si>
    <t>715.3</t>
  </si>
  <si>
    <t>34.5</t>
  </si>
  <si>
    <t>85.1</t>
  </si>
  <si>
    <t>119.6</t>
  </si>
  <si>
    <t>52.4</t>
  </si>
  <si>
    <t>189.7</t>
  </si>
  <si>
    <t>340.7</t>
  </si>
  <si>
    <t>191.0</t>
  </si>
  <si>
    <t>149.7</t>
  </si>
  <si>
    <t>543.8</t>
  </si>
  <si>
    <t>1126.6</t>
  </si>
  <si>
    <t>1961.4</t>
  </si>
  <si>
    <t>2005</t>
  </si>
  <si>
    <t>99.33%</t>
  </si>
  <si>
    <t>30%</t>
  </si>
  <si>
    <t>48%</t>
  </si>
  <si>
    <t>47.9</t>
  </si>
  <si>
    <t>54.3</t>
  </si>
  <si>
    <t>102.2</t>
  </si>
  <si>
    <t>4.5</t>
  </si>
  <si>
    <t>733.0</t>
  </si>
  <si>
    <t>737.4</t>
  </si>
  <si>
    <t>30.0</t>
  </si>
  <si>
    <t>83.8</t>
  </si>
  <si>
    <t>113.8</t>
  </si>
  <si>
    <t>44.1</t>
  </si>
  <si>
    <t>190.3</t>
  </si>
  <si>
    <t>354.1</t>
  </si>
  <si>
    <t>194.3</t>
  </si>
  <si>
    <t>159.8</t>
  </si>
  <si>
    <t>519.3</t>
  </si>
  <si>
    <t>1107.8</t>
  </si>
  <si>
    <t>1959.1</t>
  </si>
  <si>
    <t>2006</t>
  </si>
  <si>
    <t>99.40%</t>
  </si>
  <si>
    <t>74%</t>
  </si>
  <si>
    <t>32%</t>
  </si>
  <si>
    <t>47%</t>
  </si>
  <si>
    <t>51.0</t>
  </si>
  <si>
    <t>47.8</t>
  </si>
  <si>
    <t>98.7</t>
  </si>
  <si>
    <t>4.9</t>
  </si>
  <si>
    <t>763.0</t>
  </si>
  <si>
    <t>767.9</t>
  </si>
  <si>
    <t>29.6</t>
  </si>
  <si>
    <t>89.6</t>
  </si>
  <si>
    <t>119.2</t>
  </si>
  <si>
    <t>46.0</t>
  </si>
  <si>
    <t>201.5</t>
  </si>
  <si>
    <t>386.6</t>
  </si>
  <si>
    <t>216.1</t>
  </si>
  <si>
    <t>170.5</t>
  </si>
  <si>
    <t>551.1</t>
  </si>
  <si>
    <t>1185.2</t>
  </si>
  <si>
    <t>2072.4</t>
  </si>
  <si>
    <t>2007</t>
  </si>
  <si>
    <t>99.36%</t>
  </si>
  <si>
    <t>75%</t>
  </si>
  <si>
    <t>46%</t>
  </si>
  <si>
    <t>57%</t>
  </si>
  <si>
    <t>54.8</t>
  </si>
  <si>
    <t>45.3</t>
  </si>
  <si>
    <t>100.2</t>
  </si>
  <si>
    <t>7.5</t>
  </si>
  <si>
    <t>3.9</t>
  </si>
  <si>
    <t>754.6</t>
  </si>
  <si>
    <t>758.5</t>
  </si>
  <si>
    <t>33.1</t>
  </si>
  <si>
    <t>87.9</t>
  </si>
  <si>
    <t>120.9</t>
  </si>
  <si>
    <t>43.2</t>
  </si>
  <si>
    <t>188.2</t>
  </si>
  <si>
    <t>399.3</t>
  </si>
  <si>
    <t>230.2</t>
  </si>
  <si>
    <t>169.1</t>
  </si>
  <si>
    <t>490.7</t>
  </si>
  <si>
    <t>1121.4</t>
  </si>
  <si>
    <t>2000.8</t>
  </si>
  <si>
    <t>2008</t>
  </si>
  <si>
    <t>99.49%</t>
  </si>
  <si>
    <t>44%</t>
  </si>
  <si>
    <t>54.1</t>
  </si>
  <si>
    <t>100.1</t>
  </si>
  <si>
    <t>9.3</t>
  </si>
  <si>
    <t>4.3</t>
  </si>
  <si>
    <t>679.9</t>
  </si>
  <si>
    <t>684.2</t>
  </si>
  <si>
    <t>29.7</t>
  </si>
  <si>
    <t>80.5</t>
  </si>
  <si>
    <t>110.2</t>
  </si>
  <si>
    <t>37.7</t>
  </si>
  <si>
    <t>180.4</t>
  </si>
  <si>
    <t>394.9</t>
  </si>
  <si>
    <t>235.4</t>
  </si>
  <si>
    <t>159.5</t>
  </si>
  <si>
    <t>403.2</t>
  </si>
  <si>
    <t>1016.2</t>
  </si>
  <si>
    <t>1810.6</t>
  </si>
  <si>
    <t>2009</t>
  </si>
  <si>
    <t>99.37%</t>
  </si>
  <si>
    <t>39%</t>
  </si>
  <si>
    <t>40%</t>
  </si>
  <si>
    <t>55.3</t>
  </si>
  <si>
    <t>104.0</t>
  </si>
  <si>
    <t>1.6</t>
  </si>
  <si>
    <t>11.4</t>
  </si>
  <si>
    <t>13.0</t>
  </si>
  <si>
    <t>5.1</t>
  </si>
  <si>
    <t>684.3</t>
  </si>
  <si>
    <t>689.4</t>
  </si>
  <si>
    <t>94.8</t>
  </si>
  <si>
    <t>129.6</t>
  </si>
  <si>
    <t>45.2</t>
  </si>
  <si>
    <t>164.9</t>
  </si>
  <si>
    <t>414.3</t>
  </si>
  <si>
    <t>246.3</t>
  </si>
  <si>
    <t>167.9</t>
  </si>
  <si>
    <t>475.5</t>
  </si>
  <si>
    <t>1099.8</t>
  </si>
  <si>
    <t>1918.8</t>
  </si>
  <si>
    <t>2010</t>
  </si>
  <si>
    <t>99.25%</t>
  </si>
  <si>
    <t>43%</t>
  </si>
  <si>
    <t>54.9</t>
  </si>
  <si>
    <t>49.5</t>
  </si>
  <si>
    <t>104.4</t>
  </si>
  <si>
    <t>8.1</t>
  </si>
  <si>
    <t>656.7</t>
  </si>
  <si>
    <t>664.8</t>
  </si>
  <si>
    <t>30.6</t>
  </si>
  <si>
    <t>93.9</t>
  </si>
  <si>
    <t>124.5</t>
  </si>
  <si>
    <t>39.5</t>
  </si>
  <si>
    <t>173.7</t>
  </si>
  <si>
    <t>414.8</t>
  </si>
  <si>
    <t>258.6</t>
  </si>
  <si>
    <t>156.2</t>
  </si>
  <si>
    <t>413.7</t>
  </si>
  <si>
    <t>1041.7</t>
  </si>
  <si>
    <t>1831.0</t>
  </si>
  <si>
    <t>2011</t>
  </si>
  <si>
    <t>98.79%</t>
  </si>
  <si>
    <t>54.2</t>
  </si>
  <si>
    <t>108.3</t>
  </si>
  <si>
    <t>16.0</t>
  </si>
  <si>
    <t>677.8</t>
  </si>
  <si>
    <t>693.8</t>
  </si>
  <si>
    <t>33.4</t>
  </si>
  <si>
    <t>89.4</t>
  </si>
  <si>
    <t>122.7</t>
  </si>
  <si>
    <t>56.0</t>
  </si>
  <si>
    <t>170.7</t>
  </si>
  <si>
    <t>429.4</t>
  </si>
  <si>
    <t>270.7</t>
  </si>
  <si>
    <t>158.7</t>
  </si>
  <si>
    <t>429.5</t>
  </si>
  <si>
    <t>1085.6</t>
  </si>
  <si>
    <t>1902.2</t>
  </si>
  <si>
    <t>2012</t>
  </si>
  <si>
    <t>97.69%</t>
  </si>
  <si>
    <t>57.8</t>
  </si>
  <si>
    <t>53.2</t>
  </si>
  <si>
    <t>111.0</t>
  </si>
  <si>
    <t>23.4</t>
  </si>
  <si>
    <t>15.4</t>
  </si>
  <si>
    <t>717.8</t>
  </si>
  <si>
    <t>733.2</t>
  </si>
  <si>
    <t>46.8</t>
  </si>
  <si>
    <t>91.5</t>
  </si>
  <si>
    <t>138.3</t>
  </si>
  <si>
    <t>63.3</t>
  </si>
  <si>
    <t>188.9</t>
  </si>
  <si>
    <t>491.7</t>
  </si>
  <si>
    <t>314.4</t>
  </si>
  <si>
    <t>177.4</t>
  </si>
  <si>
    <t>460.6</t>
  </si>
  <si>
    <t>1204.7</t>
  </si>
  <si>
    <t>2076.2</t>
  </si>
  <si>
    <t>2013</t>
  </si>
  <si>
    <t>97.90%</t>
  </si>
  <si>
    <t>35%</t>
  </si>
  <si>
    <t>66%</t>
  </si>
  <si>
    <t>41%</t>
  </si>
  <si>
    <t>66.1</t>
  </si>
  <si>
    <t>121.1</t>
  </si>
  <si>
    <t>3.8</t>
  </si>
  <si>
    <t>25.9</t>
  </si>
  <si>
    <t>716.3</t>
  </si>
  <si>
    <t>754.0</t>
  </si>
  <si>
    <t>33.5</t>
  </si>
  <si>
    <t>117.4</t>
  </si>
  <si>
    <t>27.9</t>
  </si>
  <si>
    <t>183.1</t>
  </si>
  <si>
    <t>468.5</t>
  </si>
  <si>
    <t>297.0</t>
  </si>
  <si>
    <t>171.5</t>
  </si>
  <si>
    <t>442.3</t>
  </si>
  <si>
    <t>1121.8</t>
  </si>
  <si>
    <t>2022.8</t>
  </si>
  <si>
    <t>2014</t>
  </si>
  <si>
    <t>94.99%</t>
  </si>
  <si>
    <t>5</t>
  </si>
  <si>
    <t>42%</t>
  </si>
  <si>
    <t>74.1</t>
  </si>
  <si>
    <t>48.3</t>
  </si>
  <si>
    <t>122.4</t>
  </si>
  <si>
    <t>3.7</t>
  </si>
  <si>
    <t>32.2</t>
  </si>
  <si>
    <t>35.9</t>
  </si>
  <si>
    <t>75.50</t>
  </si>
  <si>
    <t>817.54</t>
  </si>
  <si>
    <t>893.0</t>
  </si>
  <si>
    <t>6.3</t>
  </si>
  <si>
    <t>165.1</t>
  </si>
  <si>
    <t>520.8</t>
  </si>
  <si>
    <t>355.2</t>
  </si>
  <si>
    <t>165.6</t>
  </si>
  <si>
    <t>425.4</t>
  </si>
  <si>
    <t>1117.5</t>
  </si>
  <si>
    <t>2046.5</t>
  </si>
  <si>
    <t>2015</t>
  </si>
  <si>
    <t>91.55%</t>
  </si>
  <si>
    <t>131.2</t>
  </si>
  <si>
    <t>24.6</t>
  </si>
  <si>
    <t>29.1</t>
  </si>
  <si>
    <t>66.28</t>
  </si>
  <si>
    <t>866.45</t>
  </si>
  <si>
    <t>932.7</t>
  </si>
  <si>
    <t>35.7</t>
  </si>
  <si>
    <t>165.0</t>
  </si>
  <si>
    <t>566.7</t>
  </si>
  <si>
    <t>381.7</t>
  </si>
  <si>
    <t>185.0</t>
  </si>
  <si>
    <t>485.3</t>
  </si>
  <si>
    <t>1252.7</t>
  </si>
  <si>
    <t>2214.6</t>
  </si>
  <si>
    <t>2016</t>
  </si>
  <si>
    <t>92.89%</t>
  </si>
  <si>
    <t>45%</t>
  </si>
  <si>
    <t>87.4</t>
  </si>
  <si>
    <t>135.7</t>
  </si>
  <si>
    <t>4.0</t>
  </si>
  <si>
    <t>18.7</t>
  </si>
  <si>
    <t>22.7</t>
  </si>
  <si>
    <t>97.52</t>
  </si>
  <si>
    <t>885.601</t>
  </si>
  <si>
    <t>983.125</t>
  </si>
  <si>
    <t>22.2</t>
  </si>
  <si>
    <t>168.5</t>
  </si>
  <si>
    <t>572.2</t>
  </si>
  <si>
    <t>364.5</t>
  </si>
  <si>
    <t>207.71</t>
  </si>
  <si>
    <t>485.66</t>
  </si>
  <si>
    <t>1248.5</t>
  </si>
  <si>
    <t>2254.35</t>
  </si>
  <si>
    <t>2017</t>
  </si>
  <si>
    <t>90%</t>
  </si>
  <si>
    <t>88.7</t>
  </si>
  <si>
    <t>138.2</t>
  </si>
  <si>
    <t>2.6</t>
  </si>
  <si>
    <t>19.0</t>
  </si>
  <si>
    <t>21.7</t>
  </si>
  <si>
    <t>124.4</t>
  </si>
  <si>
    <t>887.054</t>
  </si>
  <si>
    <t>1011.45</t>
  </si>
  <si>
    <t>189.8</t>
  </si>
  <si>
    <t>541.4</t>
  </si>
  <si>
    <t>360.3</t>
  </si>
  <si>
    <t>181.059</t>
  </si>
  <si>
    <t>407.91</t>
  </si>
  <si>
    <t>1173.6</t>
  </si>
  <si>
    <t>2206.76</t>
  </si>
  <si>
    <t>2018</t>
  </si>
  <si>
    <t>88%</t>
  </si>
  <si>
    <t>53%</t>
  </si>
  <si>
    <t>92.8</t>
  </si>
  <si>
    <t>46.9</t>
  </si>
  <si>
    <t>139.6</t>
  </si>
  <si>
    <t>1.3</t>
  </si>
  <si>
    <t>22.4</t>
  </si>
  <si>
    <t>23.7</t>
  </si>
  <si>
    <t>127.2</t>
  </si>
  <si>
    <t>895.491</t>
  </si>
  <si>
    <t>1022.7</t>
  </si>
  <si>
    <t>18.1</t>
  </si>
  <si>
    <t>173.1</t>
  </si>
  <si>
    <t>580.0</t>
  </si>
  <si>
    <t>377.3</t>
  </si>
  <si>
    <t>202.663</t>
  </si>
  <si>
    <t>419.93</t>
  </si>
  <si>
    <t>1191.1</t>
  </si>
  <si>
    <t>2237.52</t>
  </si>
  <si>
    <t>2019</t>
  </si>
  <si>
    <t>49%</t>
  </si>
  <si>
    <t>94.5</t>
  </si>
  <si>
    <t>55.5</t>
  </si>
  <si>
    <t>9.5</t>
  </si>
  <si>
    <t>20.0</t>
  </si>
  <si>
    <t>29.4</t>
  </si>
  <si>
    <t>908.4942</t>
  </si>
  <si>
    <t>1030.3</t>
  </si>
  <si>
    <t>174.0</t>
  </si>
  <si>
    <t>570.4</t>
  </si>
  <si>
    <t>381.4</t>
  </si>
  <si>
    <t>188.998</t>
  </si>
  <si>
    <t>416.25</t>
  </si>
  <si>
    <t>1195.1</t>
  </si>
  <si>
    <t>2254.86</t>
  </si>
  <si>
    <t>2020</t>
  </si>
  <si>
    <t>Column22</t>
  </si>
  <si>
    <t xml:space="preserve"> </t>
  </si>
  <si>
    <t>Years</t>
  </si>
  <si>
    <t>Neighbours</t>
  </si>
  <si>
    <t>Palestenian Authority</t>
  </si>
  <si>
    <t>Jordan</t>
  </si>
  <si>
    <t>Total</t>
  </si>
  <si>
    <t>Marginal</t>
  </si>
  <si>
    <t>Flood</t>
  </si>
  <si>
    <t>Brackish</t>
  </si>
  <si>
    <t>Treated Waste Water</t>
  </si>
  <si>
    <t>Total Treated Waste Water</t>
  </si>
  <si>
    <t>Igudan</t>
  </si>
  <si>
    <t>Freshwater</t>
  </si>
  <si>
    <t>Agriculture</t>
  </si>
  <si>
    <t>Industry</t>
  </si>
  <si>
    <t>Home</t>
  </si>
  <si>
    <t>Nature</t>
  </si>
  <si>
    <t>Total - No Nrighbours</t>
  </si>
  <si>
    <t>Difference From Last Year</t>
  </si>
  <si>
    <t>Diffrence Bewtween 1998 to 2020</t>
  </si>
  <si>
    <t>Average Yearly Growth</t>
  </si>
  <si>
    <t>Diffrence Frpm Last Year</t>
  </si>
  <si>
    <t>Year</t>
  </si>
  <si>
    <t>Amount</t>
  </si>
  <si>
    <t>Difference Bwetween 2019 to 2005</t>
  </si>
  <si>
    <t>Average Growth</t>
  </si>
  <si>
    <t>Brackish Water</t>
  </si>
  <si>
    <t>Desalinated Water</t>
  </si>
  <si>
    <t>From Nature</t>
  </si>
  <si>
    <t>Flood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</si>
</sst>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9" fontId="0" fillId="0" borderId="0" xfId="1" applyFont="1"/>
    <xf numFmtId="164" fontId="0" fillId="0" borderId="0" xfId="1" applyNumberFormat="1" applyFont="1"/>
    <xf numFmtId="0" fontId="0" fillId="2" borderId="2" xfId="0" applyNumberFormat="1" applyFont="1" applyFill="1" applyBorder="1" applyAlignment="1">
      <alignment horizontal="left"/>
    </xf>
    <xf numFmtId="9" fontId="0" fillId="2" borderId="2" xfId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 wrapText="1"/>
    </xf>
    <xf numFmtId="0" fontId="0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9" fontId="0" fillId="0" borderId="0" xfId="1" applyFont="1" applyAlignment="1">
      <alignment horizontal="left"/>
    </xf>
    <xf numFmtId="9" fontId="0" fillId="2" borderId="0" xfId="1" applyFont="1" applyFill="1" applyBorder="1" applyAlignment="1">
      <alignment horizontal="left"/>
    </xf>
    <xf numFmtId="10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 wrapText="1"/>
    </xf>
    <xf numFmtId="0" fontId="0" fillId="2" borderId="4" xfId="0" applyNumberFormat="1" applyFont="1" applyFill="1" applyBorder="1" applyAlignment="1">
      <alignment horizontal="left"/>
    </xf>
    <xf numFmtId="0" fontId="3" fillId="0" borderId="0" xfId="0" applyFont="1"/>
    <xf numFmtId="0" fontId="0" fillId="2" borderId="2" xfId="0" applyNumberFormat="1" applyFont="1" applyFill="1" applyBorder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Fresh Water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4209618725195584E-2"/>
          <c:y val="0.11972432859433987"/>
          <c:w val="0.89485640381908782"/>
          <c:h val="0.7660990355105316"/>
        </c:manualLayout>
      </c:layout>
      <c:lineChart>
        <c:grouping val="standard"/>
        <c:varyColors val="0"/>
        <c:ser>
          <c:idx val="0"/>
          <c:order val="0"/>
          <c:tx>
            <c:v>From Nature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'By Type'!$A$2:$A$24</c:f>
              <c:strCach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 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strCache>
            </c:strRef>
          </c:cat>
          <c:val>
            <c:numRef>
              <c:f>'By Type'!$F$2:$F$24</c:f>
              <c:numCache>
                <c:formatCode>General</c:formatCode>
                <c:ptCount val="23"/>
                <c:pt idx="0">
                  <c:v>1010.9</c:v>
                </c:pt>
                <c:pt idx="1">
                  <c:v>915.3</c:v>
                </c:pt>
                <c:pt idx="2">
                  <c:v>819.30000000000007</c:v>
                </c:pt>
                <c:pt idx="3">
                  <c:v>648.6</c:v>
                </c:pt>
                <c:pt idx="4">
                  <c:v>620.29999999999995</c:v>
                </c:pt>
                <c:pt idx="5">
                  <c:v>646.4</c:v>
                </c:pt>
                <c:pt idx="6">
                  <c:v>647.20000000000005</c:v>
                </c:pt>
                <c:pt idx="7">
                  <c:v>1416.855</c:v>
                </c:pt>
                <c:pt idx="8">
                  <c:v>1338.3</c:v>
                </c:pt>
                <c:pt idx="9">
                  <c:v>1382.4</c:v>
                </c:pt>
                <c:pt idx="10">
                  <c:v>1291.9000000000001</c:v>
                </c:pt>
                <c:pt idx="11">
                  <c:v>1093.7</c:v>
                </c:pt>
                <c:pt idx="12">
                  <c:v>1085</c:v>
                </c:pt>
                <c:pt idx="13">
                  <c:v>975.7</c:v>
                </c:pt>
                <c:pt idx="14">
                  <c:v>994.1</c:v>
                </c:pt>
                <c:pt idx="15">
                  <c:v>1029</c:v>
                </c:pt>
                <c:pt idx="16">
                  <c:v>1039.5</c:v>
                </c:pt>
                <c:pt idx="17">
                  <c:v>894.14</c:v>
                </c:pt>
                <c:pt idx="18">
                  <c:v>957.55</c:v>
                </c:pt>
                <c:pt idx="19">
                  <c:v>940.06100000000004</c:v>
                </c:pt>
                <c:pt idx="20">
                  <c:v>807.66399999999999</c:v>
                </c:pt>
                <c:pt idx="21">
                  <c:v>823.52100000000007</c:v>
                </c:pt>
                <c:pt idx="22">
                  <c:v>811.74420000000009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462B-A659-EE92096A421F}"/>
            </c:ext>
          </c:extLst>
        </c:ser>
        <c:ser>
          <c:idx val="1"/>
          <c:order val="1"/>
          <c:tx>
            <c:v>Desalinated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'By Type'!$D$2:$D$24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100</c:v>
                </c:pt>
                <c:pt idx="9">
                  <c:v>120</c:v>
                </c:pt>
                <c:pt idx="10">
                  <c:v>141.5</c:v>
                </c:pt>
                <c:pt idx="11">
                  <c:v>170</c:v>
                </c:pt>
                <c:pt idx="12">
                  <c:v>285</c:v>
                </c:pt>
                <c:pt idx="13">
                  <c:v>293</c:v>
                </c:pt>
                <c:pt idx="14">
                  <c:v>310.89999999999998</c:v>
                </c:pt>
                <c:pt idx="15">
                  <c:v>351.9</c:v>
                </c:pt>
                <c:pt idx="16">
                  <c:v>350</c:v>
                </c:pt>
                <c:pt idx="17">
                  <c:v>503.4</c:v>
                </c:pt>
                <c:pt idx="18">
                  <c:v>550</c:v>
                </c:pt>
                <c:pt idx="19">
                  <c:v>585.6</c:v>
                </c:pt>
                <c:pt idx="20">
                  <c:v>644.5</c:v>
                </c:pt>
                <c:pt idx="21">
                  <c:v>653.9</c:v>
                </c:pt>
                <c:pt idx="22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D-462B-A659-EE92096A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25375"/>
        <c:axId val="1074941599"/>
      </c:lineChart>
      <c:catAx>
        <c:axId val="107492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Years</a:t>
                </a:r>
              </a:p>
            </c:rich>
          </c:tx>
          <c:layout>
            <c:manualLayout>
              <c:xMode val="edge"/>
              <c:yMode val="edge"/>
              <c:x val="0.52712896395196984"/>
              <c:y val="0.91064238933168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4941599"/>
        <c:crosses val="autoZero"/>
        <c:auto val="1"/>
        <c:lblAlgn val="ctr"/>
        <c:lblOffset val="100"/>
        <c:noMultiLvlLbl val="0"/>
      </c:catAx>
      <c:valAx>
        <c:axId val="10749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  <a:r>
                  <a:rPr lang="en-US" sz="1400" baseline="0"/>
                  <a:t> (Million M^3)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7.3350070371638321E-3"/>
              <c:y val="0.36212586350882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49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38441933888694"/>
          <c:y val="0.11656603706394623"/>
          <c:w val="0.18395374491232075"/>
          <c:h val="0.1861439920370665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48273942308802E-2"/>
          <c:y val="5.605614646080314E-2"/>
          <c:w val="0.92535172605769123"/>
          <c:h val="0.87626137369539225"/>
        </c:manualLayout>
      </c:layout>
      <c:lineChart>
        <c:grouping val="standard"/>
        <c:varyColors val="0"/>
        <c:ser>
          <c:idx val="0"/>
          <c:order val="0"/>
          <c:tx>
            <c:v>From Nature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Type'!$A$9:$A$24</c:f>
              <c:strCache>
                <c:ptCount val="16"/>
                <c:pt idx="0">
                  <c:v> 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'By Type'!$F$9:$F$24</c:f>
              <c:numCache>
                <c:formatCode>General</c:formatCode>
                <c:ptCount val="16"/>
                <c:pt idx="0">
                  <c:v>1416.855</c:v>
                </c:pt>
                <c:pt idx="1">
                  <c:v>1338.3</c:v>
                </c:pt>
                <c:pt idx="2">
                  <c:v>1382.4</c:v>
                </c:pt>
                <c:pt idx="3">
                  <c:v>1291.9000000000001</c:v>
                </c:pt>
                <c:pt idx="4">
                  <c:v>1093.7</c:v>
                </c:pt>
                <c:pt idx="5">
                  <c:v>1085</c:v>
                </c:pt>
                <c:pt idx="6">
                  <c:v>975.7</c:v>
                </c:pt>
                <c:pt idx="7">
                  <c:v>994.1</c:v>
                </c:pt>
                <c:pt idx="8">
                  <c:v>1029</c:v>
                </c:pt>
                <c:pt idx="9">
                  <c:v>1039.5</c:v>
                </c:pt>
                <c:pt idx="10">
                  <c:v>894.14</c:v>
                </c:pt>
                <c:pt idx="11">
                  <c:v>957.55</c:v>
                </c:pt>
                <c:pt idx="12">
                  <c:v>940.06100000000004</c:v>
                </c:pt>
                <c:pt idx="13">
                  <c:v>807.66399999999999</c:v>
                </c:pt>
                <c:pt idx="14">
                  <c:v>823.52100000000007</c:v>
                </c:pt>
                <c:pt idx="15">
                  <c:v>811.74420000000009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C-41E3-BEC2-6D4063F50431}"/>
            </c:ext>
          </c:extLst>
        </c:ser>
        <c:ser>
          <c:idx val="1"/>
          <c:order val="1"/>
          <c:tx>
            <c:v>Desalinated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Type'!$A$9:$A$24</c:f>
              <c:strCache>
                <c:ptCount val="16"/>
                <c:pt idx="0">
                  <c:v> 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'By Type'!$D$9:$D$24</c:f>
              <c:numCache>
                <c:formatCode>General</c:formatCode>
                <c:ptCount val="16"/>
                <c:pt idx="0">
                  <c:v>20</c:v>
                </c:pt>
                <c:pt idx="1">
                  <c:v>100</c:v>
                </c:pt>
                <c:pt idx="2">
                  <c:v>120</c:v>
                </c:pt>
                <c:pt idx="3">
                  <c:v>141.5</c:v>
                </c:pt>
                <c:pt idx="4">
                  <c:v>170</c:v>
                </c:pt>
                <c:pt idx="5">
                  <c:v>285</c:v>
                </c:pt>
                <c:pt idx="6">
                  <c:v>293</c:v>
                </c:pt>
                <c:pt idx="7">
                  <c:v>310.89999999999998</c:v>
                </c:pt>
                <c:pt idx="8">
                  <c:v>351.9</c:v>
                </c:pt>
                <c:pt idx="9">
                  <c:v>350</c:v>
                </c:pt>
                <c:pt idx="10">
                  <c:v>503.4</c:v>
                </c:pt>
                <c:pt idx="11">
                  <c:v>550</c:v>
                </c:pt>
                <c:pt idx="12">
                  <c:v>585.6</c:v>
                </c:pt>
                <c:pt idx="13">
                  <c:v>644.5</c:v>
                </c:pt>
                <c:pt idx="14">
                  <c:v>653.9</c:v>
                </c:pt>
                <c:pt idx="15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C-41E3-BEC2-6D4063F5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271423"/>
        <c:axId val="1056266015"/>
      </c:lineChart>
      <c:catAx>
        <c:axId val="1056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6266015"/>
        <c:crosses val="autoZero"/>
        <c:auto val="1"/>
        <c:lblAlgn val="ctr"/>
        <c:lblOffset val="100"/>
        <c:noMultiLvlLbl val="0"/>
      </c:catAx>
      <c:valAx>
        <c:axId val="10562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6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55319409900646E-2"/>
          <c:y val="0.11519078473722102"/>
          <c:w val="0.91270727123952833"/>
          <c:h val="0.86753059755219586"/>
        </c:manualLayout>
      </c:layout>
      <c:lineChart>
        <c:grouping val="standard"/>
        <c:varyColors val="0"/>
        <c:ser>
          <c:idx val="0"/>
          <c:order val="0"/>
          <c:tx>
            <c:v>From Nature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'By Type'!$A$11:$A$24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'By Type'!$G$10:$G$24</c:f>
              <c:numCache>
                <c:formatCode>0%</c:formatCode>
                <c:ptCount val="15"/>
                <c:pt idx="0">
                  <c:v>-5.5443217548725922E-2</c:v>
                </c:pt>
                <c:pt idx="1">
                  <c:v>3.2952252858103666E-2</c:v>
                </c:pt>
                <c:pt idx="2">
                  <c:v>-6.5465856481481483E-2</c:v>
                </c:pt>
                <c:pt idx="3">
                  <c:v>-0.15341744717083369</c:v>
                </c:pt>
                <c:pt idx="4">
                  <c:v>-7.9546493553991453E-3</c:v>
                </c:pt>
                <c:pt idx="5">
                  <c:v>-0.10073732718894005</c:v>
                </c:pt>
                <c:pt idx="6">
                  <c:v>1.8858255611355925E-2</c:v>
                </c:pt>
                <c:pt idx="7">
                  <c:v>3.5107132079267654E-2</c:v>
                </c:pt>
                <c:pt idx="8">
                  <c:v>1.020408163265306E-2</c:v>
                </c:pt>
                <c:pt idx="9">
                  <c:v>-0.13983645983645984</c:v>
                </c:pt>
                <c:pt idx="10">
                  <c:v>7.0917306014718018E-2</c:v>
                </c:pt>
                <c:pt idx="11">
                  <c:v>-1.8264320401023361E-2</c:v>
                </c:pt>
                <c:pt idx="12">
                  <c:v>-0.14083873280563713</c:v>
                </c:pt>
                <c:pt idx="13">
                  <c:v>1.9633164286138895E-2</c:v>
                </c:pt>
                <c:pt idx="14">
                  <c:v>-1.4300546069863402E-2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46F-A51C-A2670EBA6F1D}"/>
            </c:ext>
          </c:extLst>
        </c:ser>
        <c:ser>
          <c:idx val="1"/>
          <c:order val="1"/>
          <c:tx>
            <c:v>Desalinated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'By Type'!$E$11:$E$24</c:f>
              <c:numCache>
                <c:formatCode>0%</c:formatCode>
                <c:ptCount val="14"/>
                <c:pt idx="0">
                  <c:v>0.2</c:v>
                </c:pt>
                <c:pt idx="1">
                  <c:v>0.17916666666666667</c:v>
                </c:pt>
                <c:pt idx="2">
                  <c:v>0.20141342756183744</c:v>
                </c:pt>
                <c:pt idx="3">
                  <c:v>0.67647058823529416</c:v>
                </c:pt>
                <c:pt idx="4">
                  <c:v>2.8070175438596492E-2</c:v>
                </c:pt>
                <c:pt idx="5">
                  <c:v>6.1092150170648389E-2</c:v>
                </c:pt>
                <c:pt idx="6">
                  <c:v>0.13187520102926986</c:v>
                </c:pt>
                <c:pt idx="7">
                  <c:v>-5.3992611537367931E-3</c:v>
                </c:pt>
                <c:pt idx="8">
                  <c:v>0.43828571428571422</c:v>
                </c:pt>
                <c:pt idx="9">
                  <c:v>9.2570520460866154E-2</c:v>
                </c:pt>
                <c:pt idx="10">
                  <c:v>6.4727272727272772E-2</c:v>
                </c:pt>
                <c:pt idx="11">
                  <c:v>0.10058060109289613</c:v>
                </c:pt>
                <c:pt idx="12">
                  <c:v>1.4584949573312611E-2</c:v>
                </c:pt>
                <c:pt idx="13">
                  <c:v>4.450221746444414E-2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5-446F-A51C-A2670EBA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89711"/>
        <c:axId val="1074990127"/>
      </c:lineChart>
      <c:catAx>
        <c:axId val="107498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4990127"/>
        <c:crosses val="autoZero"/>
        <c:auto val="1"/>
        <c:lblAlgn val="ctr"/>
        <c:lblOffset val="100"/>
        <c:noMultiLvlLbl val="0"/>
      </c:catAx>
      <c:valAx>
        <c:axId val="10749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498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Desalinated Water In Israel</a:t>
            </a:r>
            <a:r>
              <a:rPr lang="en-US" baseline="0"/>
              <a:t> (Million M^3)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Trend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'Desalinated Water'!$A$2:$A$16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'Desalinated Water'!$B$2:$B$16</c:f>
              <c:numCache>
                <c:formatCode>General</c:formatCode>
                <c:ptCount val="15"/>
                <c:pt idx="0">
                  <c:v>20</c:v>
                </c:pt>
                <c:pt idx="1">
                  <c:v>100</c:v>
                </c:pt>
                <c:pt idx="2">
                  <c:v>120</c:v>
                </c:pt>
                <c:pt idx="3">
                  <c:v>141.5</c:v>
                </c:pt>
                <c:pt idx="4">
                  <c:v>170</c:v>
                </c:pt>
                <c:pt idx="5">
                  <c:v>285</c:v>
                </c:pt>
                <c:pt idx="6">
                  <c:v>293</c:v>
                </c:pt>
                <c:pt idx="7">
                  <c:v>310.89999999999998</c:v>
                </c:pt>
                <c:pt idx="8">
                  <c:v>351.9</c:v>
                </c:pt>
                <c:pt idx="9">
                  <c:v>350</c:v>
                </c:pt>
                <c:pt idx="10">
                  <c:v>503.4</c:v>
                </c:pt>
                <c:pt idx="11">
                  <c:v>550</c:v>
                </c:pt>
                <c:pt idx="12">
                  <c:v>585.6</c:v>
                </c:pt>
                <c:pt idx="13">
                  <c:v>644.5</c:v>
                </c:pt>
                <c:pt idx="14">
                  <c:v>653.9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B-4C96-901B-614F40F6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24127"/>
        <c:axId val="1074924959"/>
      </c:lineChart>
      <c:catAx>
        <c:axId val="107492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4924959"/>
        <c:crosses val="autoZero"/>
        <c:auto val="1"/>
        <c:lblAlgn val="ctr"/>
        <c:lblOffset val="100"/>
        <c:noMultiLvlLbl val="0"/>
      </c:catAx>
      <c:valAx>
        <c:axId val="10749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49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4437622586964256"/>
          <c:y val="0.93044434702599865"/>
          <c:w val="0.25035811400815799"/>
          <c:h val="5.1311641475006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28</xdr:row>
      <xdr:rowOff>157162</xdr:rowOff>
    </xdr:from>
    <xdr:to>
      <xdr:col>7</xdr:col>
      <xdr:colOff>47625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0EE95-B5D5-A198-6168-C6C6224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27</xdr:row>
      <xdr:rowOff>42861</xdr:rowOff>
    </xdr:from>
    <xdr:to>
      <xdr:col>12</xdr:col>
      <xdr:colOff>852487</xdr:colOff>
      <xdr:row>45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FC54D-E2F4-76B3-B253-8D3B9AB3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871536</xdr:colOff>
      <xdr:row>45</xdr:row>
      <xdr:rowOff>161925</xdr:rowOff>
    </xdr:from>
    <xdr:to>
      <xdr:col>12</xdr:col>
      <xdr:colOff>504824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F8A01-69EC-13C0-B206-908B5C904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106019</xdr:colOff>
      <xdr:row>3</xdr:row>
      <xdr:rowOff>100839</xdr:rowOff>
    </xdr:from>
    <xdr:to>
      <xdr:col>20</xdr:col>
      <xdr:colOff>442706</xdr:colOff>
      <xdr:row>25</xdr:row>
      <xdr:rowOff>86552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BF0F9-D921-34D3-750C-B982D98F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l cordova" id="{BAFAB167-D776-4E4E-9B8C-C51C676E73EC}" userId="tal cordova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D57A8D-5DBB-493C-A13C-4AEB6A7D86EF}" autoFormatId="16" applyNumberFormats="0" applyBorderFormats="0" applyFontFormats="0" applyPatternFormats="0" applyAlignmentFormats="0" applyWidthHeightFormats="0">
  <queryTableRefresh nextId="24" unboundColumnsRight="1">
    <queryTableFields count="22">
      <queryTableField id="21" name="Column21" tableColumnId="21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3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4877-D1C8-4CBE-A264-213ED4CE1872}" name="Table001__Page_1_2" displayName="Table001__Page_1_2" ref="A1:V49" tableType="queryTable" totalsRowShown="0">
  <tableColumns count="22">
    <tableColumn id="21" xr3:uid="{7E62BB5F-5C63-4978-A957-42BA9DF3BBD0}" uniqueName="21" name="Column1" queryTableFieldId="21" dataDxfId="21"/>
    <tableColumn id="1" xr3:uid="{EE7138C9-F97C-4BE5-BEE2-9624550EA48A}" uniqueName="1" name="Column2" queryTableFieldId="1" dataDxfId="20"/>
    <tableColumn id="2" xr3:uid="{ECDF6F27-AB2C-4342-A375-E89E3346E4D8}" uniqueName="2" name="Column3" queryTableFieldId="2" dataDxfId="19"/>
    <tableColumn id="3" xr3:uid="{27A254AC-E371-4BC6-A569-5640392C2FF6}" uniqueName="3" name="Column4" queryTableFieldId="3" dataDxfId="18"/>
    <tableColumn id="4" xr3:uid="{EB132C48-41C8-4142-94A5-35AC68B635BF}" uniqueName="4" name="Column5" queryTableFieldId="4" dataDxfId="17"/>
    <tableColumn id="5" xr3:uid="{4C1CF1DD-E2D3-41E5-80EC-C91CF038EC6F}" uniqueName="5" name="Column6" queryTableFieldId="5" dataDxfId="16"/>
    <tableColumn id="6" xr3:uid="{DC5649ED-5312-4B6E-BEC8-5B59EDE387A0}" uniqueName="6" name="Column7" queryTableFieldId="6" dataDxfId="15"/>
    <tableColumn id="7" xr3:uid="{4AACB333-E3E1-4F08-8025-5183AD3A7B27}" uniqueName="7" name="Column8" queryTableFieldId="7" dataDxfId="14"/>
    <tableColumn id="8" xr3:uid="{A9068740-EB4D-44D0-A632-CBFEDADB84D2}" uniqueName="8" name="Column9" queryTableFieldId="8" dataDxfId="13"/>
    <tableColumn id="9" xr3:uid="{03D3C820-11D0-4D57-B3DB-8634C18480F6}" uniqueName="9" name="Column10" queryTableFieldId="9" dataDxfId="12"/>
    <tableColumn id="10" xr3:uid="{F8366DFD-6A4D-439A-99A9-B497A713924D}" uniqueName="10" name="Column11" queryTableFieldId="10" dataDxfId="11"/>
    <tableColumn id="11" xr3:uid="{3553A3F2-F471-477C-BDA0-7FF798D6AEFE}" uniqueName="11" name="Column12" queryTableFieldId="11" dataDxfId="10"/>
    <tableColumn id="12" xr3:uid="{40323104-4D3E-41B6-88BE-240814D1A4A0}" uniqueName="12" name="Column13" queryTableFieldId="12" dataDxfId="9"/>
    <tableColumn id="13" xr3:uid="{80167906-CC93-476D-B5D9-E8D7D0CAF01B}" uniqueName="13" name="Column14" queryTableFieldId="13" dataDxfId="8"/>
    <tableColumn id="14" xr3:uid="{CEF04D94-749F-449C-A43D-799A8193EE13}" uniqueName="14" name="Column15" queryTableFieldId="14" dataDxfId="7"/>
    <tableColumn id="15" xr3:uid="{09B995F1-9B2A-41E3-97C4-CE36888C3B41}" uniqueName="15" name="Column16" queryTableFieldId="15" dataDxfId="6"/>
    <tableColumn id="16" xr3:uid="{855F232F-7A07-4B69-B8F4-443974712AB6}" uniqueName="16" name="Column17" queryTableFieldId="16" dataDxfId="5"/>
    <tableColumn id="17" xr3:uid="{FBE41D0A-31DF-4469-8798-68905C931A26}" uniqueName="17" name="Column18" queryTableFieldId="17" dataDxfId="4"/>
    <tableColumn id="18" xr3:uid="{0E7642B2-44BF-49FF-AA35-32E8A62E073E}" uniqueName="18" name="Column19" queryTableFieldId="18" dataDxfId="3"/>
    <tableColumn id="19" xr3:uid="{9CFCD603-716D-4FB8-91CE-BFCA02D17168}" uniqueName="19" name="Column20" queryTableFieldId="19" dataDxfId="2"/>
    <tableColumn id="20" xr3:uid="{A7AEECE4-22CD-40C5-81E9-D360EDEA7B88}" uniqueName="20" name="Column21" queryTableFieldId="20" dataDxfId="1"/>
    <tableColumn id="22" xr3:uid="{D536C3E4-3357-4FA2-92A1-3F142046095E}" uniqueName="22" name="Column22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2-07-06T13:33:04.81" personId="{BAFAB167-D776-4E4E-9B8C-C51C676E73EC}" id="{F32B1E5C-A024-4415-BCE4-23A51F912D31}">
    <text>עלייה חדה כנראה כי התחלנו להזרים מים לשכנים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CD70-2010-4AA4-A19A-44649CB78244}">
  <dimension ref="A1:V49"/>
  <sheetViews>
    <sheetView workbookViewId="0">
      <selection activeCell="I27" sqref="I27"/>
    </sheetView>
  </sheetViews>
  <sheetFormatPr defaultRowHeight="15" x14ac:dyDescent="0.25"/>
  <cols>
    <col min="1" max="1" width="12.140625" bestFit="1" customWidth="1"/>
    <col min="2" max="2" width="15" customWidth="1"/>
    <col min="3" max="8" width="11.140625" bestFit="1" customWidth="1"/>
    <col min="9" max="9" width="8.85546875" bestFit="1" customWidth="1"/>
    <col min="10" max="10" width="11.140625" bestFit="1" customWidth="1"/>
    <col min="11" max="11" width="9.85546875" bestFit="1" customWidth="1"/>
    <col min="12" max="15" width="12.140625" bestFit="1" customWidth="1"/>
    <col min="16" max="16" width="20" bestFit="1" customWidth="1"/>
    <col min="17" max="20" width="12.140625" bestFit="1" customWidth="1"/>
    <col min="21" max="21" width="16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453</v>
      </c>
    </row>
    <row r="2" spans="1:22" ht="30" x14ac:dyDescent="0.25">
      <c r="A2" s="1" t="s">
        <v>455</v>
      </c>
      <c r="B2" s="1" t="s">
        <v>456</v>
      </c>
      <c r="C2" s="1"/>
      <c r="D2" s="1"/>
      <c r="E2" s="1" t="s">
        <v>470</v>
      </c>
      <c r="F2" s="1"/>
      <c r="G2" s="1"/>
      <c r="H2" s="1" t="s">
        <v>469</v>
      </c>
      <c r="I2" s="1"/>
      <c r="J2" s="1"/>
      <c r="K2" s="1"/>
      <c r="L2" s="1"/>
      <c r="M2" s="1" t="s">
        <v>468</v>
      </c>
      <c r="N2" s="1"/>
      <c r="O2" s="1"/>
      <c r="P2" s="1"/>
      <c r="Q2" s="1" t="s">
        <v>467</v>
      </c>
      <c r="R2" s="1"/>
      <c r="S2" s="1"/>
      <c r="T2" s="1"/>
      <c r="U2" s="2" t="s">
        <v>471</v>
      </c>
      <c r="V2" s="1" t="s">
        <v>459</v>
      </c>
    </row>
    <row r="3" spans="1:22" ht="30" x14ac:dyDescent="0.25">
      <c r="A3" s="1" t="s">
        <v>21</v>
      </c>
      <c r="B3" s="2" t="s">
        <v>457</v>
      </c>
      <c r="C3" s="1" t="s">
        <v>458</v>
      </c>
      <c r="D3" s="1" t="s">
        <v>459</v>
      </c>
      <c r="E3" s="1" t="s">
        <v>460</v>
      </c>
      <c r="F3" s="1" t="s">
        <v>466</v>
      </c>
      <c r="G3" s="1" t="s">
        <v>459</v>
      </c>
      <c r="H3" s="1" t="s">
        <v>460</v>
      </c>
      <c r="I3" s="1" t="s">
        <v>466</v>
      </c>
      <c r="J3" s="1" t="s">
        <v>459</v>
      </c>
      <c r="K3" s="1" t="s">
        <v>460</v>
      </c>
      <c r="L3" s="1" t="s">
        <v>466</v>
      </c>
      <c r="M3" s="1" t="s">
        <v>459</v>
      </c>
      <c r="N3" s="1" t="s">
        <v>461</v>
      </c>
      <c r="O3" s="1" t="s">
        <v>462</v>
      </c>
      <c r="P3" s="1" t="s">
        <v>464</v>
      </c>
      <c r="Q3" s="1" t="s">
        <v>463</v>
      </c>
      <c r="R3" s="1" t="s">
        <v>465</v>
      </c>
      <c r="S3" s="1" t="s">
        <v>466</v>
      </c>
      <c r="T3" s="1" t="s">
        <v>459</v>
      </c>
      <c r="U3" s="1" t="s">
        <v>21</v>
      </c>
    </row>
    <row r="4" spans="1:22" x14ac:dyDescent="0.25">
      <c r="A4" s="1" t="s">
        <v>34</v>
      </c>
      <c r="B4" s="1"/>
      <c r="C4" s="1"/>
      <c r="D4" s="1"/>
      <c r="E4" s="1"/>
      <c r="F4" s="1"/>
      <c r="G4" s="1"/>
      <c r="H4" s="1"/>
      <c r="I4" s="1"/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>
        <f>J4+D4+M4+T4</f>
        <v>2165.8000000000002</v>
      </c>
    </row>
    <row r="5" spans="1:22" x14ac:dyDescent="0.25">
      <c r="A5" s="1" t="s">
        <v>21</v>
      </c>
      <c r="B5" s="1"/>
      <c r="C5" s="1"/>
      <c r="D5" s="1"/>
      <c r="E5" s="1"/>
      <c r="F5" s="1"/>
      <c r="G5" s="1"/>
      <c r="H5" s="1"/>
      <c r="I5" s="1"/>
      <c r="J5" s="1" t="s">
        <v>35</v>
      </c>
      <c r="K5" s="1" t="s">
        <v>21</v>
      </c>
      <c r="L5" s="1" t="s">
        <v>36</v>
      </c>
      <c r="M5" s="1" t="s">
        <v>37</v>
      </c>
      <c r="N5" s="1" t="s">
        <v>21</v>
      </c>
      <c r="O5" s="1" t="s">
        <v>21</v>
      </c>
      <c r="P5" s="1" t="s">
        <v>38</v>
      </c>
      <c r="Q5" s="1" t="s">
        <v>21</v>
      </c>
      <c r="R5" s="1" t="s">
        <v>21</v>
      </c>
      <c r="S5" s="1" t="s">
        <v>39</v>
      </c>
      <c r="T5" s="1" t="s">
        <v>40</v>
      </c>
      <c r="U5" s="1" t="s">
        <v>21</v>
      </c>
      <c r="V5" s="1"/>
    </row>
    <row r="6" spans="1:22" x14ac:dyDescent="0.25">
      <c r="A6" s="1" t="s">
        <v>53</v>
      </c>
      <c r="B6" s="1"/>
      <c r="C6" s="1"/>
      <c r="D6" s="1"/>
      <c r="E6" s="1"/>
      <c r="F6" s="1"/>
      <c r="G6" s="1"/>
      <c r="H6" s="1"/>
      <c r="I6" s="1"/>
      <c r="J6" s="1" t="s">
        <v>41</v>
      </c>
      <c r="K6" s="1" t="s">
        <v>42</v>
      </c>
      <c r="L6" s="1" t="s">
        <v>43</v>
      </c>
      <c r="M6" s="1" t="s">
        <v>44</v>
      </c>
      <c r="N6" s="1" t="s">
        <v>45</v>
      </c>
      <c r="O6" s="1" t="s">
        <v>46</v>
      </c>
      <c r="P6" s="1" t="s">
        <v>47</v>
      </c>
      <c r="Q6" s="1" t="s">
        <v>48</v>
      </c>
      <c r="R6" s="1" t="s">
        <v>49</v>
      </c>
      <c r="S6" s="1" t="s">
        <v>50</v>
      </c>
      <c r="T6" s="1" t="s">
        <v>51</v>
      </c>
      <c r="U6" s="1" t="s">
        <v>52</v>
      </c>
      <c r="V6" s="1">
        <f t="shared" ref="V6:V46" si="0">J6+D6+M6+T6</f>
        <v>2072.8999999999996</v>
      </c>
    </row>
    <row r="7" spans="1:22" x14ac:dyDescent="0.25">
      <c r="A7" s="1" t="s">
        <v>21</v>
      </c>
      <c r="B7" s="1"/>
      <c r="C7" s="1"/>
      <c r="D7" s="1"/>
      <c r="E7" s="1"/>
      <c r="F7" s="1"/>
      <c r="G7" s="1"/>
      <c r="H7" s="1"/>
      <c r="I7" s="1"/>
      <c r="J7" s="1" t="s">
        <v>54</v>
      </c>
      <c r="K7" s="1" t="s">
        <v>21</v>
      </c>
      <c r="L7" s="1" t="s">
        <v>36</v>
      </c>
      <c r="M7" s="1" t="s">
        <v>37</v>
      </c>
      <c r="N7" s="1" t="s">
        <v>21</v>
      </c>
      <c r="O7" s="1" t="s">
        <v>21</v>
      </c>
      <c r="P7" s="1" t="s">
        <v>55</v>
      </c>
      <c r="Q7" s="1" t="s">
        <v>21</v>
      </c>
      <c r="R7" s="1" t="s">
        <v>21</v>
      </c>
      <c r="S7" s="1" t="s">
        <v>56</v>
      </c>
      <c r="T7" s="1" t="s">
        <v>57</v>
      </c>
      <c r="U7" s="1" t="s">
        <v>21</v>
      </c>
      <c r="V7" s="1"/>
    </row>
    <row r="8" spans="1:22" x14ac:dyDescent="0.25">
      <c r="A8" s="1" t="s">
        <v>70</v>
      </c>
      <c r="B8" s="1"/>
      <c r="C8" s="1"/>
      <c r="D8" s="1"/>
      <c r="E8" s="1"/>
      <c r="F8" s="1"/>
      <c r="G8" s="1"/>
      <c r="H8" s="1"/>
      <c r="I8" s="1"/>
      <c r="J8" s="1" t="s">
        <v>58</v>
      </c>
      <c r="K8" s="1" t="s">
        <v>59</v>
      </c>
      <c r="L8" s="1" t="s">
        <v>60</v>
      </c>
      <c r="M8" s="1" t="s">
        <v>61</v>
      </c>
      <c r="N8" s="1" t="s">
        <v>62</v>
      </c>
      <c r="O8" s="1" t="s">
        <v>63</v>
      </c>
      <c r="P8" s="1" t="s">
        <v>64</v>
      </c>
      <c r="Q8" s="1" t="s">
        <v>65</v>
      </c>
      <c r="R8" s="1" t="s">
        <v>66</v>
      </c>
      <c r="S8" s="1" t="s">
        <v>67</v>
      </c>
      <c r="T8" s="1" t="s">
        <v>68</v>
      </c>
      <c r="U8" s="1" t="s">
        <v>69</v>
      </c>
      <c r="V8" s="1">
        <f t="shared" si="0"/>
        <v>1923.7000000000003</v>
      </c>
    </row>
    <row r="9" spans="1:22" x14ac:dyDescent="0.25">
      <c r="A9" s="1" t="s">
        <v>21</v>
      </c>
      <c r="B9" s="1"/>
      <c r="C9" s="1"/>
      <c r="D9" s="1"/>
      <c r="E9" s="1"/>
      <c r="F9" s="1"/>
      <c r="G9" s="1"/>
      <c r="H9" s="1"/>
      <c r="I9" s="1"/>
      <c r="J9" s="1" t="s">
        <v>71</v>
      </c>
      <c r="K9" s="1" t="s">
        <v>21</v>
      </c>
      <c r="L9" s="1" t="s">
        <v>72</v>
      </c>
      <c r="M9" s="1" t="s">
        <v>37</v>
      </c>
      <c r="N9" s="1" t="s">
        <v>21</v>
      </c>
      <c r="O9" s="1" t="s">
        <v>21</v>
      </c>
      <c r="P9" s="1" t="s">
        <v>55</v>
      </c>
      <c r="Q9" s="1" t="s">
        <v>21</v>
      </c>
      <c r="R9" s="1" t="s">
        <v>21</v>
      </c>
      <c r="S9" s="1" t="s">
        <v>73</v>
      </c>
      <c r="T9" s="1" t="s">
        <v>74</v>
      </c>
      <c r="U9" s="1" t="s">
        <v>21</v>
      </c>
      <c r="V9" s="1"/>
    </row>
    <row r="10" spans="1:22" x14ac:dyDescent="0.25">
      <c r="A10" s="1" t="s">
        <v>87</v>
      </c>
      <c r="B10" s="1"/>
      <c r="C10" s="1"/>
      <c r="D10" s="1"/>
      <c r="E10" s="1"/>
      <c r="F10" s="1"/>
      <c r="G10" s="1"/>
      <c r="H10" s="1"/>
      <c r="I10" s="1"/>
      <c r="J10" s="1" t="s">
        <v>75</v>
      </c>
      <c r="K10" s="1" t="s">
        <v>76</v>
      </c>
      <c r="L10" s="1" t="s">
        <v>77</v>
      </c>
      <c r="M10" s="1" t="s">
        <v>78</v>
      </c>
      <c r="N10" s="1" t="s">
        <v>79</v>
      </c>
      <c r="O10" s="1" t="s">
        <v>80</v>
      </c>
      <c r="P10" s="1" t="s">
        <v>81</v>
      </c>
      <c r="Q10" s="1" t="s">
        <v>82</v>
      </c>
      <c r="R10" s="1" t="s">
        <v>83</v>
      </c>
      <c r="S10" s="1" t="s">
        <v>84</v>
      </c>
      <c r="T10" s="1" t="s">
        <v>85</v>
      </c>
      <c r="U10" s="1" t="s">
        <v>86</v>
      </c>
      <c r="V10" s="1">
        <f t="shared" si="0"/>
        <v>1800.4</v>
      </c>
    </row>
    <row r="11" spans="1:22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 t="s">
        <v>88</v>
      </c>
      <c r="K11" s="1" t="s">
        <v>21</v>
      </c>
      <c r="L11" s="1" t="s">
        <v>89</v>
      </c>
      <c r="M11" s="1" t="s">
        <v>90</v>
      </c>
      <c r="N11" s="1" t="s">
        <v>21</v>
      </c>
      <c r="O11" s="1" t="s">
        <v>21</v>
      </c>
      <c r="P11" s="1" t="s">
        <v>91</v>
      </c>
      <c r="Q11" s="1" t="s">
        <v>21</v>
      </c>
      <c r="R11" s="1" t="s">
        <v>21</v>
      </c>
      <c r="S11" s="1" t="s">
        <v>92</v>
      </c>
      <c r="T11" s="1" t="s">
        <v>93</v>
      </c>
      <c r="U11" s="1" t="s">
        <v>21</v>
      </c>
      <c r="V11" s="1"/>
    </row>
    <row r="12" spans="1:22" x14ac:dyDescent="0.25">
      <c r="A12" s="1" t="s">
        <v>103</v>
      </c>
      <c r="B12" s="1"/>
      <c r="C12" s="1"/>
      <c r="D12" s="1"/>
      <c r="E12" s="1"/>
      <c r="F12" s="1"/>
      <c r="G12" s="1"/>
      <c r="H12" s="1"/>
      <c r="I12" s="1"/>
      <c r="J12" s="1" t="s">
        <v>94</v>
      </c>
      <c r="K12" s="1" t="s">
        <v>95</v>
      </c>
      <c r="L12" s="1" t="s">
        <v>77</v>
      </c>
      <c r="M12" s="1" t="s">
        <v>96</v>
      </c>
      <c r="N12" s="1" t="s">
        <v>45</v>
      </c>
      <c r="O12" s="1" t="s">
        <v>97</v>
      </c>
      <c r="P12" s="1" t="s">
        <v>98</v>
      </c>
      <c r="Q12" s="1" t="s">
        <v>48</v>
      </c>
      <c r="R12" s="1" t="s">
        <v>99</v>
      </c>
      <c r="S12" s="1" t="s">
        <v>100</v>
      </c>
      <c r="T12" s="1" t="s">
        <v>101</v>
      </c>
      <c r="U12" s="1" t="s">
        <v>102</v>
      </c>
      <c r="V12" s="1">
        <f t="shared" si="0"/>
        <v>1830.6999999999998</v>
      </c>
    </row>
    <row r="13" spans="1:22" x14ac:dyDescent="0.25">
      <c r="A13" s="1" t="s">
        <v>21</v>
      </c>
      <c r="B13" s="1"/>
      <c r="C13" s="1"/>
      <c r="D13" s="1"/>
      <c r="E13" s="1"/>
      <c r="F13" s="1"/>
      <c r="G13" s="1"/>
      <c r="H13" s="1"/>
      <c r="I13" s="1"/>
      <c r="J13" s="1" t="s">
        <v>104</v>
      </c>
      <c r="K13" s="1" t="s">
        <v>21</v>
      </c>
      <c r="L13" s="1" t="s">
        <v>105</v>
      </c>
      <c r="M13" s="1" t="s">
        <v>90</v>
      </c>
      <c r="N13" s="1" t="s">
        <v>21</v>
      </c>
      <c r="O13" s="1" t="s">
        <v>21</v>
      </c>
      <c r="P13" s="1" t="s">
        <v>106</v>
      </c>
      <c r="Q13" s="1" t="s">
        <v>21</v>
      </c>
      <c r="R13" s="1" t="s">
        <v>21</v>
      </c>
      <c r="S13" s="1" t="s">
        <v>107</v>
      </c>
      <c r="T13" s="1" t="s">
        <v>92</v>
      </c>
      <c r="U13" s="1" t="s">
        <v>21</v>
      </c>
      <c r="V13" s="1"/>
    </row>
    <row r="14" spans="1:22" x14ac:dyDescent="0.25">
      <c r="A14" s="1" t="s">
        <v>119</v>
      </c>
      <c r="B14" s="1"/>
      <c r="C14" s="1"/>
      <c r="D14" s="1"/>
      <c r="E14" s="1"/>
      <c r="F14" s="1"/>
      <c r="G14" s="1"/>
      <c r="H14" s="1"/>
      <c r="I14" s="1"/>
      <c r="J14" s="1" t="s">
        <v>108</v>
      </c>
      <c r="K14" s="1" t="s">
        <v>109</v>
      </c>
      <c r="L14" s="1" t="s">
        <v>110</v>
      </c>
      <c r="M14" s="1" t="s">
        <v>111</v>
      </c>
      <c r="N14" s="1" t="s">
        <v>112</v>
      </c>
      <c r="O14" s="1" t="s">
        <v>113</v>
      </c>
      <c r="P14" s="1" t="s">
        <v>114</v>
      </c>
      <c r="Q14" s="1" t="s">
        <v>115</v>
      </c>
      <c r="R14" s="1" t="s">
        <v>99</v>
      </c>
      <c r="S14" s="1" t="s">
        <v>116</v>
      </c>
      <c r="T14" s="1" t="s">
        <v>117</v>
      </c>
      <c r="U14" s="1" t="s">
        <v>118</v>
      </c>
      <c r="V14" s="1">
        <f t="shared" si="0"/>
        <v>1859.6</v>
      </c>
    </row>
    <row r="15" spans="1:22" x14ac:dyDescent="0.25">
      <c r="A15" s="1" t="s">
        <v>21</v>
      </c>
      <c r="B15" s="1"/>
      <c r="C15" s="1"/>
      <c r="D15" s="1"/>
      <c r="E15" s="1"/>
      <c r="F15" s="1"/>
      <c r="G15" s="1"/>
      <c r="H15" s="1"/>
      <c r="I15" s="1"/>
      <c r="J15" s="1" t="s">
        <v>104</v>
      </c>
      <c r="K15" s="1" t="s">
        <v>21</v>
      </c>
      <c r="L15" s="1" t="s">
        <v>36</v>
      </c>
      <c r="M15" s="1" t="s">
        <v>37</v>
      </c>
      <c r="N15" s="1" t="s">
        <v>21</v>
      </c>
      <c r="O15" s="1" t="s">
        <v>21</v>
      </c>
      <c r="P15" s="1" t="s">
        <v>120</v>
      </c>
      <c r="Q15" s="1" t="s">
        <v>21</v>
      </c>
      <c r="R15" s="1" t="s">
        <v>21</v>
      </c>
      <c r="S15" s="1" t="s">
        <v>121</v>
      </c>
      <c r="T15" s="1" t="s">
        <v>93</v>
      </c>
      <c r="U15" s="1" t="s">
        <v>21</v>
      </c>
      <c r="V15" s="1"/>
    </row>
    <row r="16" spans="1:22" x14ac:dyDescent="0.25">
      <c r="A16" s="1" t="s">
        <v>134</v>
      </c>
      <c r="B16" s="1"/>
      <c r="C16" s="1"/>
      <c r="D16" s="1"/>
      <c r="E16" s="1"/>
      <c r="F16" s="1"/>
      <c r="G16" s="1"/>
      <c r="H16" s="1"/>
      <c r="I16" s="1"/>
      <c r="J16" s="1" t="s">
        <v>122</v>
      </c>
      <c r="K16" s="1" t="s">
        <v>123</v>
      </c>
      <c r="L16" s="1" t="s">
        <v>124</v>
      </c>
      <c r="M16" s="1" t="s">
        <v>125</v>
      </c>
      <c r="N16" s="1" t="s">
        <v>126</v>
      </c>
      <c r="O16" s="1" t="s">
        <v>127</v>
      </c>
      <c r="P16" s="1" t="s">
        <v>128</v>
      </c>
      <c r="Q16" s="1" t="s">
        <v>129</v>
      </c>
      <c r="R16" s="1" t="s">
        <v>130</v>
      </c>
      <c r="S16" s="1" t="s">
        <v>131</v>
      </c>
      <c r="T16" s="1" t="s">
        <v>132</v>
      </c>
      <c r="U16" s="1" t="s">
        <v>133</v>
      </c>
      <c r="V16" s="1">
        <f t="shared" si="0"/>
        <v>1954.3000000000002</v>
      </c>
    </row>
    <row r="17" spans="1:22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  <c r="J17" s="1" t="s">
        <v>135</v>
      </c>
      <c r="K17" s="1" t="s">
        <v>21</v>
      </c>
      <c r="L17" s="1" t="s">
        <v>36</v>
      </c>
      <c r="M17" s="1" t="s">
        <v>37</v>
      </c>
      <c r="N17" s="1" t="s">
        <v>21</v>
      </c>
      <c r="O17" s="1" t="s">
        <v>21</v>
      </c>
      <c r="P17" s="1" t="s">
        <v>136</v>
      </c>
      <c r="Q17" s="1" t="s">
        <v>21</v>
      </c>
      <c r="R17" s="1" t="s">
        <v>21</v>
      </c>
      <c r="S17" s="1" t="s">
        <v>137</v>
      </c>
      <c r="T17" s="1" t="s">
        <v>138</v>
      </c>
      <c r="U17" s="1" t="s">
        <v>21</v>
      </c>
      <c r="V17" s="1"/>
    </row>
    <row r="18" spans="1:22" x14ac:dyDescent="0.25">
      <c r="A18" s="1" t="s">
        <v>156</v>
      </c>
      <c r="B18" s="1" t="s">
        <v>139</v>
      </c>
      <c r="C18" s="1" t="s">
        <v>140</v>
      </c>
      <c r="D18" s="1" t="s">
        <v>141</v>
      </c>
      <c r="E18" s="1"/>
      <c r="F18" s="1"/>
      <c r="G18" s="1" t="s">
        <v>21</v>
      </c>
      <c r="H18" s="1" t="s">
        <v>142</v>
      </c>
      <c r="I18" s="1" t="s">
        <v>143</v>
      </c>
      <c r="J18" s="1" t="s">
        <v>144</v>
      </c>
      <c r="K18" s="1" t="s">
        <v>145</v>
      </c>
      <c r="L18" s="1" t="s">
        <v>146</v>
      </c>
      <c r="M18" s="1" t="s">
        <v>147</v>
      </c>
      <c r="N18" s="1" t="s">
        <v>148</v>
      </c>
      <c r="O18" s="1" t="s">
        <v>149</v>
      </c>
      <c r="P18" s="1" t="s">
        <v>150</v>
      </c>
      <c r="Q18" s="1" t="s">
        <v>151</v>
      </c>
      <c r="R18" s="1" t="s">
        <v>152</v>
      </c>
      <c r="S18" s="1" t="s">
        <v>153</v>
      </c>
      <c r="T18" s="1" t="s">
        <v>154</v>
      </c>
      <c r="U18" s="1" t="s">
        <v>155</v>
      </c>
      <c r="V18" s="1">
        <f t="shared" si="0"/>
        <v>2059.0149999999999</v>
      </c>
    </row>
    <row r="19" spans="1:22" x14ac:dyDescent="0.25">
      <c r="A19" s="1" t="s">
        <v>21</v>
      </c>
      <c r="B19" s="1" t="s">
        <v>21</v>
      </c>
      <c r="C19" s="1" t="s">
        <v>21</v>
      </c>
      <c r="D19" s="1" t="s">
        <v>21</v>
      </c>
      <c r="E19" s="1"/>
      <c r="F19" s="1"/>
      <c r="G19" s="1" t="s">
        <v>21</v>
      </c>
      <c r="H19" s="1" t="s">
        <v>21</v>
      </c>
      <c r="I19" s="1" t="s">
        <v>157</v>
      </c>
      <c r="J19" s="1" t="s">
        <v>135</v>
      </c>
      <c r="K19" s="1" t="s">
        <v>21</v>
      </c>
      <c r="L19" s="1" t="s">
        <v>89</v>
      </c>
      <c r="M19" s="1" t="s">
        <v>37</v>
      </c>
      <c r="N19" s="1" t="s">
        <v>21</v>
      </c>
      <c r="O19" s="1" t="s">
        <v>21</v>
      </c>
      <c r="P19" s="1" t="s">
        <v>158</v>
      </c>
      <c r="Q19" s="1" t="s">
        <v>21</v>
      </c>
      <c r="R19" s="1" t="s">
        <v>21</v>
      </c>
      <c r="S19" s="1" t="s">
        <v>159</v>
      </c>
      <c r="T19" s="1" t="s">
        <v>138</v>
      </c>
      <c r="U19" s="1" t="s">
        <v>21</v>
      </c>
      <c r="V19" s="1"/>
    </row>
    <row r="20" spans="1:22" x14ac:dyDescent="0.25">
      <c r="A20" s="1" t="s">
        <v>177</v>
      </c>
      <c r="B20" s="1" t="s">
        <v>160</v>
      </c>
      <c r="C20" s="1" t="s">
        <v>161</v>
      </c>
      <c r="D20" s="1" t="s">
        <v>162</v>
      </c>
      <c r="E20" s="1"/>
      <c r="F20" s="1"/>
      <c r="G20" s="1" t="s">
        <v>21</v>
      </c>
      <c r="H20" s="1" t="s">
        <v>163</v>
      </c>
      <c r="I20" s="1" t="s">
        <v>164</v>
      </c>
      <c r="J20" s="1" t="s">
        <v>165</v>
      </c>
      <c r="K20" s="1" t="s">
        <v>166</v>
      </c>
      <c r="L20" s="1" t="s">
        <v>167</v>
      </c>
      <c r="M20" s="1" t="s">
        <v>168</v>
      </c>
      <c r="N20" s="1" t="s">
        <v>169</v>
      </c>
      <c r="O20" s="1" t="s">
        <v>170</v>
      </c>
      <c r="P20" s="1" t="s">
        <v>171</v>
      </c>
      <c r="Q20" s="1" t="s">
        <v>172</v>
      </c>
      <c r="R20" s="1" t="s">
        <v>173</v>
      </c>
      <c r="S20" s="1" t="s">
        <v>174</v>
      </c>
      <c r="T20" s="1" t="s">
        <v>175</v>
      </c>
      <c r="U20" s="1" t="s">
        <v>176</v>
      </c>
      <c r="V20" s="1">
        <f t="shared" si="0"/>
        <v>2061.1999999999998</v>
      </c>
    </row>
    <row r="21" spans="1:22" x14ac:dyDescent="0.25">
      <c r="A21" s="1" t="s">
        <v>21</v>
      </c>
      <c r="B21" s="1" t="s">
        <v>21</v>
      </c>
      <c r="C21" s="1" t="s">
        <v>21</v>
      </c>
      <c r="D21" s="1" t="s">
        <v>21</v>
      </c>
      <c r="E21" s="1"/>
      <c r="F21" s="1"/>
      <c r="G21" s="1" t="s">
        <v>21</v>
      </c>
      <c r="H21" s="1" t="s">
        <v>21</v>
      </c>
      <c r="I21" s="1" t="s">
        <v>178</v>
      </c>
      <c r="J21" s="1" t="s">
        <v>104</v>
      </c>
      <c r="K21" s="1" t="s">
        <v>21</v>
      </c>
      <c r="L21" s="1" t="s">
        <v>179</v>
      </c>
      <c r="M21" s="1" t="s">
        <v>37</v>
      </c>
      <c r="N21" s="1" t="s">
        <v>21</v>
      </c>
      <c r="O21" s="1" t="s">
        <v>21</v>
      </c>
      <c r="P21" s="1" t="s">
        <v>180</v>
      </c>
      <c r="Q21" s="1" t="s">
        <v>21</v>
      </c>
      <c r="R21" s="1" t="s">
        <v>21</v>
      </c>
      <c r="S21" s="1" t="s">
        <v>181</v>
      </c>
      <c r="T21" s="1" t="s">
        <v>93</v>
      </c>
      <c r="U21" s="1" t="s">
        <v>21</v>
      </c>
      <c r="V21" s="1"/>
    </row>
    <row r="22" spans="1:22" x14ac:dyDescent="0.25">
      <c r="A22" s="1" t="s">
        <v>199</v>
      </c>
      <c r="B22" s="1" t="s">
        <v>182</v>
      </c>
      <c r="C22" s="1" t="s">
        <v>183</v>
      </c>
      <c r="D22" s="1" t="s">
        <v>184</v>
      </c>
      <c r="E22" s="1"/>
      <c r="F22" s="1"/>
      <c r="G22" s="1" t="s">
        <v>21</v>
      </c>
      <c r="H22" s="1" t="s">
        <v>185</v>
      </c>
      <c r="I22" s="1" t="s">
        <v>186</v>
      </c>
      <c r="J22" s="1" t="s">
        <v>187</v>
      </c>
      <c r="K22" s="1" t="s">
        <v>188</v>
      </c>
      <c r="L22" s="1" t="s">
        <v>189</v>
      </c>
      <c r="M22" s="1" t="s">
        <v>190</v>
      </c>
      <c r="N22" s="1" t="s">
        <v>191</v>
      </c>
      <c r="O22" s="1" t="s">
        <v>192</v>
      </c>
      <c r="P22" s="1" t="s">
        <v>193</v>
      </c>
      <c r="Q22" s="1" t="s">
        <v>194</v>
      </c>
      <c r="R22" s="1" t="s">
        <v>195</v>
      </c>
      <c r="S22" s="1" t="s">
        <v>196</v>
      </c>
      <c r="T22" s="1" t="s">
        <v>197</v>
      </c>
      <c r="U22" s="1" t="s">
        <v>198</v>
      </c>
      <c r="V22" s="1">
        <f t="shared" si="0"/>
        <v>2171</v>
      </c>
    </row>
    <row r="23" spans="1:22" x14ac:dyDescent="0.25">
      <c r="A23" s="1" t="s">
        <v>21</v>
      </c>
      <c r="B23" s="1" t="s">
        <v>21</v>
      </c>
      <c r="C23" s="1" t="s">
        <v>21</v>
      </c>
      <c r="D23" s="1" t="s">
        <v>21</v>
      </c>
      <c r="E23" s="1"/>
      <c r="F23" s="1"/>
      <c r="G23" s="1" t="s">
        <v>21</v>
      </c>
      <c r="H23" s="1" t="s">
        <v>21</v>
      </c>
      <c r="I23" s="1" t="s">
        <v>200</v>
      </c>
      <c r="J23" s="1" t="s">
        <v>88</v>
      </c>
      <c r="K23" s="1" t="s">
        <v>21</v>
      </c>
      <c r="L23" s="1" t="s">
        <v>201</v>
      </c>
      <c r="M23" s="1" t="s">
        <v>37</v>
      </c>
      <c r="N23" s="1" t="s">
        <v>21</v>
      </c>
      <c r="O23" s="1" t="s">
        <v>21</v>
      </c>
      <c r="P23" s="1" t="s">
        <v>54</v>
      </c>
      <c r="Q23" s="1" t="s">
        <v>21</v>
      </c>
      <c r="R23" s="1" t="s">
        <v>21</v>
      </c>
      <c r="S23" s="1" t="s">
        <v>202</v>
      </c>
      <c r="T23" s="1" t="s">
        <v>203</v>
      </c>
      <c r="U23" s="1" t="s">
        <v>21</v>
      </c>
      <c r="V23" s="1"/>
    </row>
    <row r="24" spans="1:22" x14ac:dyDescent="0.25">
      <c r="A24" s="1" t="s">
        <v>222</v>
      </c>
      <c r="B24" s="1" t="s">
        <v>204</v>
      </c>
      <c r="C24" s="1" t="s">
        <v>205</v>
      </c>
      <c r="D24" s="1" t="s">
        <v>206</v>
      </c>
      <c r="E24" s="1"/>
      <c r="F24" s="1"/>
      <c r="G24" s="1" t="s">
        <v>207</v>
      </c>
      <c r="H24" s="1" t="s">
        <v>208</v>
      </c>
      <c r="I24" s="1" t="s">
        <v>209</v>
      </c>
      <c r="J24" s="1" t="s">
        <v>210</v>
      </c>
      <c r="K24" s="1" t="s">
        <v>211</v>
      </c>
      <c r="L24" s="1" t="s">
        <v>212</v>
      </c>
      <c r="M24" s="1" t="s">
        <v>213</v>
      </c>
      <c r="N24" s="1" t="s">
        <v>214</v>
      </c>
      <c r="O24" s="1" t="s">
        <v>215</v>
      </c>
      <c r="P24" s="1" t="s">
        <v>216</v>
      </c>
      <c r="Q24" s="1" t="s">
        <v>217</v>
      </c>
      <c r="R24" s="1" t="s">
        <v>218</v>
      </c>
      <c r="S24" s="1" t="s">
        <v>219</v>
      </c>
      <c r="T24" s="1" t="s">
        <v>220</v>
      </c>
      <c r="U24" s="1" t="s">
        <v>221</v>
      </c>
      <c r="V24" s="1">
        <f t="shared" si="0"/>
        <v>2101</v>
      </c>
    </row>
    <row r="25" spans="1:22" x14ac:dyDescent="0.25">
      <c r="A25" s="1" t="s">
        <v>21</v>
      </c>
      <c r="B25" s="1" t="s">
        <v>21</v>
      </c>
      <c r="C25" s="1" t="s">
        <v>21</v>
      </c>
      <c r="D25" s="1" t="s">
        <v>21</v>
      </c>
      <c r="E25" s="1"/>
      <c r="F25" s="1"/>
      <c r="G25" s="1" t="s">
        <v>21</v>
      </c>
      <c r="H25" s="1" t="s">
        <v>21</v>
      </c>
      <c r="I25" s="1" t="s">
        <v>223</v>
      </c>
      <c r="J25" s="1" t="s">
        <v>104</v>
      </c>
      <c r="K25" s="1" t="s">
        <v>21</v>
      </c>
      <c r="L25" s="1" t="s">
        <v>72</v>
      </c>
      <c r="M25" s="1" t="s">
        <v>37</v>
      </c>
      <c r="N25" s="1" t="s">
        <v>21</v>
      </c>
      <c r="O25" s="1" t="s">
        <v>21</v>
      </c>
      <c r="P25" s="1" t="s">
        <v>135</v>
      </c>
      <c r="Q25" s="1" t="s">
        <v>21</v>
      </c>
      <c r="R25" s="1" t="s">
        <v>21</v>
      </c>
      <c r="S25" s="1" t="s">
        <v>224</v>
      </c>
      <c r="T25" s="1" t="s">
        <v>93</v>
      </c>
      <c r="U25" s="1" t="s">
        <v>21</v>
      </c>
      <c r="V25" s="1"/>
    </row>
    <row r="26" spans="1:22" x14ac:dyDescent="0.25">
      <c r="A26" s="1" t="s">
        <v>242</v>
      </c>
      <c r="B26" s="1" t="s">
        <v>225</v>
      </c>
      <c r="C26" s="1" t="s">
        <v>191</v>
      </c>
      <c r="D26" s="1" t="s">
        <v>226</v>
      </c>
      <c r="E26" s="1"/>
      <c r="F26" s="1"/>
      <c r="G26" s="1" t="s">
        <v>227</v>
      </c>
      <c r="H26" s="1" t="s">
        <v>228</v>
      </c>
      <c r="I26" s="1" t="s">
        <v>229</v>
      </c>
      <c r="J26" s="1" t="s">
        <v>230</v>
      </c>
      <c r="K26" s="1" t="s">
        <v>231</v>
      </c>
      <c r="L26" s="1" t="s">
        <v>232</v>
      </c>
      <c r="M26" s="1" t="s">
        <v>233</v>
      </c>
      <c r="N26" s="1" t="s">
        <v>234</v>
      </c>
      <c r="O26" s="1" t="s">
        <v>235</v>
      </c>
      <c r="P26" s="1" t="s">
        <v>236</v>
      </c>
      <c r="Q26" s="1" t="s">
        <v>237</v>
      </c>
      <c r="R26" s="1" t="s">
        <v>238</v>
      </c>
      <c r="S26" s="1" t="s">
        <v>239</v>
      </c>
      <c r="T26" s="1" t="s">
        <v>240</v>
      </c>
      <c r="U26" s="1" t="s">
        <v>241</v>
      </c>
      <c r="V26" s="1">
        <f t="shared" si="0"/>
        <v>1910.7000000000003</v>
      </c>
    </row>
    <row r="27" spans="1:22" x14ac:dyDescent="0.25">
      <c r="A27" s="1" t="s">
        <v>21</v>
      </c>
      <c r="B27" s="1" t="s">
        <v>21</v>
      </c>
      <c r="C27" s="1" t="s">
        <v>21</v>
      </c>
      <c r="D27" s="1" t="s">
        <v>21</v>
      </c>
      <c r="E27" s="1"/>
      <c r="F27" s="1"/>
      <c r="G27" s="1" t="s">
        <v>21</v>
      </c>
      <c r="H27" s="1" t="s">
        <v>21</v>
      </c>
      <c r="I27" s="1" t="s">
        <v>243</v>
      </c>
      <c r="J27" s="1" t="s">
        <v>104</v>
      </c>
      <c r="K27" s="1" t="s">
        <v>21</v>
      </c>
      <c r="L27" s="1" t="s">
        <v>72</v>
      </c>
      <c r="M27" s="1" t="s">
        <v>37</v>
      </c>
      <c r="N27" s="1" t="s">
        <v>21</v>
      </c>
      <c r="O27" s="1" t="s">
        <v>21</v>
      </c>
      <c r="P27" s="1" t="s">
        <v>244</v>
      </c>
      <c r="Q27" s="1" t="s">
        <v>21</v>
      </c>
      <c r="R27" s="1" t="s">
        <v>21</v>
      </c>
      <c r="S27" s="1" t="s">
        <v>245</v>
      </c>
      <c r="T27" s="1" t="s">
        <v>93</v>
      </c>
      <c r="U27" s="1" t="s">
        <v>21</v>
      </c>
      <c r="V27" s="1"/>
    </row>
    <row r="28" spans="1:22" x14ac:dyDescent="0.25">
      <c r="A28" s="1" t="s">
        <v>264</v>
      </c>
      <c r="B28" s="1" t="s">
        <v>246</v>
      </c>
      <c r="C28" s="1" t="s">
        <v>62</v>
      </c>
      <c r="D28" s="1" t="s">
        <v>247</v>
      </c>
      <c r="E28" s="1" t="s">
        <v>248</v>
      </c>
      <c r="F28" s="1" t="s">
        <v>249</v>
      </c>
      <c r="G28" s="1" t="s">
        <v>250</v>
      </c>
      <c r="H28" s="1" t="s">
        <v>251</v>
      </c>
      <c r="I28" s="1" t="s">
        <v>252</v>
      </c>
      <c r="J28" s="1" t="s">
        <v>253</v>
      </c>
      <c r="K28" s="1" t="s">
        <v>76</v>
      </c>
      <c r="L28" s="1" t="s">
        <v>254</v>
      </c>
      <c r="M28" s="1" t="s">
        <v>255</v>
      </c>
      <c r="N28" s="1" t="s">
        <v>256</v>
      </c>
      <c r="O28" s="1" t="s">
        <v>257</v>
      </c>
      <c r="P28" s="1" t="s">
        <v>258</v>
      </c>
      <c r="Q28" s="1" t="s">
        <v>259</v>
      </c>
      <c r="R28" s="1" t="s">
        <v>260</v>
      </c>
      <c r="S28" s="1" t="s">
        <v>261</v>
      </c>
      <c r="T28" s="1" t="s">
        <v>262</v>
      </c>
      <c r="U28" s="1" t="s">
        <v>263</v>
      </c>
      <c r="V28" s="1">
        <f t="shared" si="0"/>
        <v>2022.8</v>
      </c>
    </row>
    <row r="29" spans="1:22" x14ac:dyDescent="0.25">
      <c r="A29" s="1" t="s">
        <v>21</v>
      </c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265</v>
      </c>
      <c r="J29" s="1" t="s">
        <v>135</v>
      </c>
      <c r="K29" s="1" t="s">
        <v>21</v>
      </c>
      <c r="L29" s="1" t="s">
        <v>72</v>
      </c>
      <c r="M29" s="1" t="s">
        <v>90</v>
      </c>
      <c r="N29" s="1" t="s">
        <v>21</v>
      </c>
      <c r="O29" s="1" t="s">
        <v>21</v>
      </c>
      <c r="P29" s="1" t="s">
        <v>104</v>
      </c>
      <c r="Q29" s="1" t="s">
        <v>21</v>
      </c>
      <c r="R29" s="1" t="s">
        <v>21</v>
      </c>
      <c r="S29" s="1" t="s">
        <v>266</v>
      </c>
      <c r="T29" s="1" t="s">
        <v>203</v>
      </c>
      <c r="U29" s="1" t="s">
        <v>21</v>
      </c>
      <c r="V29" s="1"/>
    </row>
    <row r="30" spans="1:22" x14ac:dyDescent="0.25">
      <c r="A30" s="1" t="s">
        <v>284</v>
      </c>
      <c r="B30" s="1" t="s">
        <v>267</v>
      </c>
      <c r="C30" s="1" t="s">
        <v>268</v>
      </c>
      <c r="D30" s="1" t="s">
        <v>269</v>
      </c>
      <c r="E30" s="1" t="s">
        <v>21</v>
      </c>
      <c r="F30" s="1" t="s">
        <v>21</v>
      </c>
      <c r="G30" s="1" t="s">
        <v>21</v>
      </c>
      <c r="H30" s="1" t="s">
        <v>270</v>
      </c>
      <c r="I30" s="1" t="s">
        <v>271</v>
      </c>
      <c r="J30" s="1" t="s">
        <v>272</v>
      </c>
      <c r="K30" s="1" t="s">
        <v>273</v>
      </c>
      <c r="L30" s="1" t="s">
        <v>274</v>
      </c>
      <c r="M30" s="1" t="s">
        <v>275</v>
      </c>
      <c r="N30" s="1" t="s">
        <v>276</v>
      </c>
      <c r="O30" s="1" t="s">
        <v>277</v>
      </c>
      <c r="P30" s="1" t="s">
        <v>278</v>
      </c>
      <c r="Q30" s="1" t="s">
        <v>279</v>
      </c>
      <c r="R30" s="1" t="s">
        <v>280</v>
      </c>
      <c r="S30" s="1" t="s">
        <v>281</v>
      </c>
      <c r="T30" s="1" t="s">
        <v>282</v>
      </c>
      <c r="U30" s="1" t="s">
        <v>283</v>
      </c>
      <c r="V30" s="1">
        <f t="shared" si="0"/>
        <v>1935.4</v>
      </c>
    </row>
    <row r="31" spans="1:22" x14ac:dyDescent="0.25">
      <c r="A31" s="1" t="s">
        <v>21</v>
      </c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285</v>
      </c>
      <c r="J31" s="1" t="s">
        <v>135</v>
      </c>
      <c r="K31" s="1" t="s">
        <v>21</v>
      </c>
      <c r="L31" s="1" t="s">
        <v>201</v>
      </c>
      <c r="M31" s="1" t="s">
        <v>90</v>
      </c>
      <c r="N31" s="1" t="s">
        <v>21</v>
      </c>
      <c r="O31" s="1" t="s">
        <v>21</v>
      </c>
      <c r="P31" s="1" t="s">
        <v>245</v>
      </c>
      <c r="Q31" s="1" t="s">
        <v>21</v>
      </c>
      <c r="R31" s="1" t="s">
        <v>21</v>
      </c>
      <c r="S31" s="1" t="s">
        <v>245</v>
      </c>
      <c r="T31" s="1" t="s">
        <v>203</v>
      </c>
      <c r="U31" s="1" t="s">
        <v>21</v>
      </c>
      <c r="V31" s="1"/>
    </row>
    <row r="32" spans="1:22" x14ac:dyDescent="0.25">
      <c r="A32" s="1" t="s">
        <v>302</v>
      </c>
      <c r="B32" s="1" t="s">
        <v>286</v>
      </c>
      <c r="C32" s="1" t="s">
        <v>225</v>
      </c>
      <c r="D32" s="1" t="s">
        <v>287</v>
      </c>
      <c r="E32" s="1" t="s">
        <v>21</v>
      </c>
      <c r="F32" s="1" t="s">
        <v>21</v>
      </c>
      <c r="G32" s="1" t="s">
        <v>21</v>
      </c>
      <c r="H32" s="1" t="s">
        <v>288</v>
      </c>
      <c r="I32" s="1" t="s">
        <v>289</v>
      </c>
      <c r="J32" s="1" t="s">
        <v>290</v>
      </c>
      <c r="K32" s="1" t="s">
        <v>291</v>
      </c>
      <c r="L32" s="1" t="s">
        <v>292</v>
      </c>
      <c r="M32" s="1" t="s">
        <v>293</v>
      </c>
      <c r="N32" s="1" t="s">
        <v>294</v>
      </c>
      <c r="O32" s="1" t="s">
        <v>295</v>
      </c>
      <c r="P32" s="1" t="s">
        <v>296</v>
      </c>
      <c r="Q32" s="1" t="s">
        <v>297</v>
      </c>
      <c r="R32" s="1" t="s">
        <v>298</v>
      </c>
      <c r="S32" s="1" t="s">
        <v>299</v>
      </c>
      <c r="T32" s="1" t="s">
        <v>300</v>
      </c>
      <c r="U32" s="1" t="s">
        <v>301</v>
      </c>
      <c r="V32" s="1">
        <f t="shared" si="0"/>
        <v>2010.3999999999999</v>
      </c>
    </row>
    <row r="33" spans="1:22" x14ac:dyDescent="0.25">
      <c r="A33" s="1" t="s">
        <v>21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303</v>
      </c>
      <c r="J33" s="1" t="s">
        <v>135</v>
      </c>
      <c r="K33" s="1" t="s">
        <v>21</v>
      </c>
      <c r="L33" s="1" t="s">
        <v>72</v>
      </c>
      <c r="M33" s="1" t="s">
        <v>37</v>
      </c>
      <c r="N33" s="1" t="s">
        <v>21</v>
      </c>
      <c r="O33" s="1" t="s">
        <v>21</v>
      </c>
      <c r="P33" s="1" t="s">
        <v>245</v>
      </c>
      <c r="Q33" s="1" t="s">
        <v>21</v>
      </c>
      <c r="R33" s="1" t="s">
        <v>245</v>
      </c>
      <c r="S33" s="1"/>
      <c r="T33" s="1" t="s">
        <v>203</v>
      </c>
      <c r="U33" s="1" t="s">
        <v>21</v>
      </c>
      <c r="V33" s="1"/>
    </row>
    <row r="34" spans="1:22" x14ac:dyDescent="0.25">
      <c r="A34" s="1" t="s">
        <v>322</v>
      </c>
      <c r="B34" s="1" t="s">
        <v>304</v>
      </c>
      <c r="C34" s="1" t="s">
        <v>305</v>
      </c>
      <c r="D34" s="1" t="s">
        <v>306</v>
      </c>
      <c r="E34" s="1" t="s">
        <v>21</v>
      </c>
      <c r="F34" s="1" t="s">
        <v>21</v>
      </c>
      <c r="G34" s="1" t="s">
        <v>307</v>
      </c>
      <c r="H34" s="1" t="s">
        <v>308</v>
      </c>
      <c r="I34" s="1" t="s">
        <v>309</v>
      </c>
      <c r="J34" s="1" t="s">
        <v>310</v>
      </c>
      <c r="K34" s="1" t="s">
        <v>311</v>
      </c>
      <c r="L34" s="1" t="s">
        <v>312</v>
      </c>
      <c r="M34" s="1" t="s">
        <v>313</v>
      </c>
      <c r="N34" s="1" t="s">
        <v>314</v>
      </c>
      <c r="O34" s="1" t="s">
        <v>315</v>
      </c>
      <c r="P34" s="1" t="s">
        <v>316</v>
      </c>
      <c r="Q34" s="1" t="s">
        <v>317</v>
      </c>
      <c r="R34" s="1" t="s">
        <v>318</v>
      </c>
      <c r="S34" s="1" t="s">
        <v>319</v>
      </c>
      <c r="T34" s="1" t="s">
        <v>320</v>
      </c>
      <c r="U34" s="1" t="s">
        <v>321</v>
      </c>
      <c r="V34" s="1">
        <f t="shared" si="0"/>
        <v>2187.1999999999998</v>
      </c>
    </row>
    <row r="35" spans="1:22" x14ac:dyDescent="0.25">
      <c r="A35" s="1" t="s">
        <v>21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323</v>
      </c>
      <c r="J35" s="1" t="s">
        <v>324</v>
      </c>
      <c r="K35" s="1" t="s">
        <v>21</v>
      </c>
      <c r="L35" s="1" t="s">
        <v>325</v>
      </c>
      <c r="M35" s="1" t="s">
        <v>90</v>
      </c>
      <c r="N35" s="1" t="s">
        <v>21</v>
      </c>
      <c r="O35" s="1" t="s">
        <v>21</v>
      </c>
      <c r="P35" s="1" t="s">
        <v>326</v>
      </c>
      <c r="Q35" s="1" t="s">
        <v>21</v>
      </c>
      <c r="R35" s="1" t="s">
        <v>21</v>
      </c>
      <c r="S35" s="1" t="s">
        <v>104</v>
      </c>
      <c r="T35" s="1" t="s">
        <v>138</v>
      </c>
      <c r="U35" s="1" t="s">
        <v>21</v>
      </c>
      <c r="V35" s="1"/>
    </row>
    <row r="36" spans="1:22" x14ac:dyDescent="0.25">
      <c r="A36" s="1" t="s">
        <v>343</v>
      </c>
      <c r="B36" s="1" t="s">
        <v>327</v>
      </c>
      <c r="C36" s="1" t="s">
        <v>267</v>
      </c>
      <c r="D36" s="1" t="s">
        <v>328</v>
      </c>
      <c r="E36" s="1" t="s">
        <v>329</v>
      </c>
      <c r="F36" s="1" t="s">
        <v>330</v>
      </c>
      <c r="G36" s="1" t="s">
        <v>188</v>
      </c>
      <c r="H36" s="1" t="s">
        <v>234</v>
      </c>
      <c r="I36" s="1" t="s">
        <v>331</v>
      </c>
      <c r="J36" s="1" t="s">
        <v>332</v>
      </c>
      <c r="K36" s="1" t="s">
        <v>333</v>
      </c>
      <c r="L36" s="1" t="s">
        <v>110</v>
      </c>
      <c r="M36" s="1" t="s">
        <v>334</v>
      </c>
      <c r="N36" s="1" t="s">
        <v>335</v>
      </c>
      <c r="O36" s="1" t="s">
        <v>336</v>
      </c>
      <c r="P36" s="1" t="s">
        <v>337</v>
      </c>
      <c r="Q36" s="1" t="s">
        <v>338</v>
      </c>
      <c r="R36" s="1" t="s">
        <v>339</v>
      </c>
      <c r="S36" s="1" t="s">
        <v>340</v>
      </c>
      <c r="T36" s="1" t="s">
        <v>341</v>
      </c>
      <c r="U36" s="1" t="s">
        <v>342</v>
      </c>
      <c r="V36" s="1">
        <f t="shared" si="0"/>
        <v>2114.3000000000002</v>
      </c>
    </row>
    <row r="37" spans="1:22" x14ac:dyDescent="0.25">
      <c r="A37" s="1" t="s">
        <v>21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344</v>
      </c>
      <c r="J37" s="1" t="s">
        <v>88</v>
      </c>
      <c r="K37" s="1" t="s">
        <v>21</v>
      </c>
      <c r="L37" s="1" t="s">
        <v>89</v>
      </c>
      <c r="M37" s="1" t="s">
        <v>37</v>
      </c>
      <c r="N37" s="1" t="s">
        <v>345</v>
      </c>
      <c r="O37" s="1" t="s">
        <v>21</v>
      </c>
      <c r="P37" s="1" t="s">
        <v>346</v>
      </c>
      <c r="Q37" s="1" t="s">
        <v>21</v>
      </c>
      <c r="R37" s="1" t="s">
        <v>21</v>
      </c>
      <c r="S37" s="1" t="s">
        <v>244</v>
      </c>
      <c r="T37" s="1" t="s">
        <v>203</v>
      </c>
      <c r="U37" s="1" t="s">
        <v>21</v>
      </c>
      <c r="V37" s="1"/>
    </row>
    <row r="38" spans="1:22" x14ac:dyDescent="0.25">
      <c r="A38" s="1" t="s">
        <v>364</v>
      </c>
      <c r="B38" s="1" t="s">
        <v>347</v>
      </c>
      <c r="C38" s="1" t="s">
        <v>348</v>
      </c>
      <c r="D38" s="1" t="s">
        <v>349</v>
      </c>
      <c r="E38" s="1" t="s">
        <v>350</v>
      </c>
      <c r="F38" s="1" t="s">
        <v>351</v>
      </c>
      <c r="G38" s="1" t="s">
        <v>352</v>
      </c>
      <c r="H38" s="1" t="s">
        <v>353</v>
      </c>
      <c r="I38" s="1" t="s">
        <v>354</v>
      </c>
      <c r="J38" s="1" t="s">
        <v>355</v>
      </c>
      <c r="K38" s="1" t="s">
        <v>21</v>
      </c>
      <c r="L38" s="1" t="s">
        <v>21</v>
      </c>
      <c r="M38" s="1">
        <v>0</v>
      </c>
      <c r="N38" s="1" t="s">
        <v>356</v>
      </c>
      <c r="O38" s="1" t="s">
        <v>357</v>
      </c>
      <c r="P38" s="1" t="s">
        <v>358</v>
      </c>
      <c r="Q38" s="1" t="s">
        <v>359</v>
      </c>
      <c r="R38" s="1" t="s">
        <v>360</v>
      </c>
      <c r="S38" s="1" t="s">
        <v>361</v>
      </c>
      <c r="T38" s="1" t="s">
        <v>362</v>
      </c>
      <c r="U38" s="1" t="s">
        <v>363</v>
      </c>
      <c r="V38" s="1">
        <f>J38+D38+M38+T38</f>
        <v>2132.9</v>
      </c>
    </row>
    <row r="39" spans="1:22" x14ac:dyDescent="0.25">
      <c r="A39" s="1" t="s">
        <v>21</v>
      </c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365</v>
      </c>
      <c r="J39" s="1" t="s">
        <v>224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181</v>
      </c>
      <c r="Q39" s="1" t="s">
        <v>21</v>
      </c>
      <c r="R39" s="1" t="s">
        <v>21</v>
      </c>
      <c r="S39" s="1" t="s">
        <v>104</v>
      </c>
      <c r="T39" s="1" t="s">
        <v>93</v>
      </c>
      <c r="U39" s="1" t="s">
        <v>21</v>
      </c>
      <c r="V39" s="1"/>
    </row>
    <row r="40" spans="1:22" x14ac:dyDescent="0.25">
      <c r="A40" s="1" t="s">
        <v>380</v>
      </c>
      <c r="B40" s="1" t="s">
        <v>26</v>
      </c>
      <c r="C40" s="1" t="s">
        <v>126</v>
      </c>
      <c r="D40" s="1" t="s">
        <v>366</v>
      </c>
      <c r="E40" s="1" t="s">
        <v>163</v>
      </c>
      <c r="F40" s="1" t="s">
        <v>367</v>
      </c>
      <c r="G40" s="1" t="s">
        <v>368</v>
      </c>
      <c r="H40" s="1" t="s">
        <v>369</v>
      </c>
      <c r="I40" s="1" t="s">
        <v>370</v>
      </c>
      <c r="J40" s="1" t="s">
        <v>371</v>
      </c>
      <c r="K40" s="1" t="s">
        <v>21</v>
      </c>
      <c r="L40" s="1" t="s">
        <v>21</v>
      </c>
      <c r="M40" s="1" t="s">
        <v>21</v>
      </c>
      <c r="N40" s="1" t="s">
        <v>372</v>
      </c>
      <c r="O40" s="1" t="s">
        <v>373</v>
      </c>
      <c r="P40" s="1" t="s">
        <v>374</v>
      </c>
      <c r="Q40" s="1" t="s">
        <v>375</v>
      </c>
      <c r="R40" s="1" t="s">
        <v>376</v>
      </c>
      <c r="S40" s="1" t="s">
        <v>377</v>
      </c>
      <c r="T40" s="1" t="s">
        <v>378</v>
      </c>
      <c r="U40" s="1" t="s">
        <v>379</v>
      </c>
      <c r="V40" s="1" t="e">
        <f>J40+D40+M40+T40</f>
        <v>#VALUE!</v>
      </c>
    </row>
    <row r="41" spans="1:22" x14ac:dyDescent="0.25">
      <c r="A41" s="1" t="s">
        <v>21</v>
      </c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381</v>
      </c>
      <c r="J41" s="1" t="s">
        <v>346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382</v>
      </c>
      <c r="Q41" s="1" t="s">
        <v>21</v>
      </c>
      <c r="R41" s="1" t="s">
        <v>21</v>
      </c>
      <c r="S41" s="1" t="s">
        <v>244</v>
      </c>
      <c r="T41" s="1" t="s">
        <v>203</v>
      </c>
      <c r="U41" s="1" t="s">
        <v>21</v>
      </c>
      <c r="V41" s="1"/>
    </row>
    <row r="42" spans="1:22" x14ac:dyDescent="0.25">
      <c r="A42" s="1" t="s">
        <v>399</v>
      </c>
      <c r="B42" s="1" t="s">
        <v>383</v>
      </c>
      <c r="C42" s="1" t="s">
        <v>348</v>
      </c>
      <c r="D42" s="1" t="s">
        <v>384</v>
      </c>
      <c r="E42" s="1" t="s">
        <v>385</v>
      </c>
      <c r="F42" s="1" t="s">
        <v>386</v>
      </c>
      <c r="G42" s="1" t="s">
        <v>387</v>
      </c>
      <c r="H42" s="1" t="s">
        <v>388</v>
      </c>
      <c r="I42" s="1" t="s">
        <v>389</v>
      </c>
      <c r="J42" s="1" t="s">
        <v>390</v>
      </c>
      <c r="K42" s="1" t="s">
        <v>21</v>
      </c>
      <c r="L42" s="1" t="s">
        <v>21</v>
      </c>
      <c r="M42" s="1" t="s">
        <v>21</v>
      </c>
      <c r="N42" s="1" t="s">
        <v>391</v>
      </c>
      <c r="O42" s="1" t="s">
        <v>392</v>
      </c>
      <c r="P42" s="1" t="s">
        <v>393</v>
      </c>
      <c r="Q42" s="1" t="s">
        <v>394</v>
      </c>
      <c r="R42" s="1" t="s">
        <v>395</v>
      </c>
      <c r="S42" s="1" t="s">
        <v>396</v>
      </c>
      <c r="T42" s="1" t="s">
        <v>397</v>
      </c>
      <c r="U42" s="1" t="s">
        <v>398</v>
      </c>
      <c r="V42" s="1" t="e">
        <f t="shared" si="0"/>
        <v>#VALUE!</v>
      </c>
    </row>
    <row r="43" spans="1:22" x14ac:dyDescent="0.25">
      <c r="A43" s="1" t="s">
        <v>21</v>
      </c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400</v>
      </c>
      <c r="J43" s="1" t="s">
        <v>224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202</v>
      </c>
      <c r="Q43" s="1" t="s">
        <v>21</v>
      </c>
      <c r="R43" s="1" t="s">
        <v>21</v>
      </c>
      <c r="S43" s="1" t="s">
        <v>244</v>
      </c>
      <c r="T43" s="1" t="s">
        <v>92</v>
      </c>
      <c r="U43" s="1" t="s">
        <v>21</v>
      </c>
      <c r="V43" s="1"/>
    </row>
    <row r="44" spans="1:22" x14ac:dyDescent="0.25">
      <c r="A44" s="1" t="s">
        <v>416</v>
      </c>
      <c r="B44" s="1" t="s">
        <v>401</v>
      </c>
      <c r="C44" s="1" t="s">
        <v>268</v>
      </c>
      <c r="D44" s="1" t="s">
        <v>402</v>
      </c>
      <c r="E44" s="1" t="s">
        <v>403</v>
      </c>
      <c r="F44" s="1" t="s">
        <v>404</v>
      </c>
      <c r="G44" s="1" t="s">
        <v>405</v>
      </c>
      <c r="H44" s="1" t="s">
        <v>406</v>
      </c>
      <c r="I44" s="1" t="s">
        <v>407</v>
      </c>
      <c r="J44" s="1" t="s">
        <v>408</v>
      </c>
      <c r="K44" s="1" t="s">
        <v>21</v>
      </c>
      <c r="L44" s="1" t="s">
        <v>21</v>
      </c>
      <c r="M44" s="1" t="s">
        <v>21</v>
      </c>
      <c r="N44" s="1" t="s">
        <v>145</v>
      </c>
      <c r="O44" s="1" t="s">
        <v>409</v>
      </c>
      <c r="P44" s="1" t="s">
        <v>410</v>
      </c>
      <c r="Q44" s="1" t="s">
        <v>411</v>
      </c>
      <c r="R44" s="1" t="s">
        <v>412</v>
      </c>
      <c r="S44" s="1" t="s">
        <v>413</v>
      </c>
      <c r="T44" s="1" t="s">
        <v>414</v>
      </c>
      <c r="U44" s="1" t="s">
        <v>415</v>
      </c>
      <c r="V44" s="1" t="e">
        <f t="shared" si="0"/>
        <v>#VALUE!</v>
      </c>
    </row>
    <row r="45" spans="1:22" x14ac:dyDescent="0.25">
      <c r="A45" s="1" t="s">
        <v>21</v>
      </c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417</v>
      </c>
      <c r="J45" s="1" t="s">
        <v>202</v>
      </c>
      <c r="K45" s="1" t="s">
        <v>21</v>
      </c>
      <c r="L45" s="1" t="s">
        <v>21</v>
      </c>
      <c r="M45" s="1"/>
      <c r="N45" s="1" t="s">
        <v>21</v>
      </c>
      <c r="O45" s="1" t="s">
        <v>21</v>
      </c>
      <c r="P45" s="1" t="s">
        <v>202</v>
      </c>
      <c r="Q45" s="1" t="s">
        <v>21</v>
      </c>
      <c r="R45" s="1" t="s">
        <v>21</v>
      </c>
      <c r="S45" s="1" t="s">
        <v>324</v>
      </c>
      <c r="T45" s="1" t="s">
        <v>418</v>
      </c>
      <c r="U45" s="1" t="s">
        <v>21</v>
      </c>
      <c r="V45" s="1"/>
    </row>
    <row r="46" spans="1:22" x14ac:dyDescent="0.25">
      <c r="A46" s="1" t="s">
        <v>436</v>
      </c>
      <c r="B46" s="1" t="s">
        <v>419</v>
      </c>
      <c r="C46" s="1" t="s">
        <v>420</v>
      </c>
      <c r="D46" s="1" t="s">
        <v>421</v>
      </c>
      <c r="E46" s="1" t="s">
        <v>422</v>
      </c>
      <c r="F46" s="1" t="s">
        <v>423</v>
      </c>
      <c r="G46" s="1" t="s">
        <v>424</v>
      </c>
      <c r="H46" s="1" t="s">
        <v>425</v>
      </c>
      <c r="I46" s="1" t="s">
        <v>426</v>
      </c>
      <c r="J46" s="1" t="s">
        <v>427</v>
      </c>
      <c r="K46" s="1" t="s">
        <v>21</v>
      </c>
      <c r="L46" s="1" t="s">
        <v>21</v>
      </c>
      <c r="M46" s="1"/>
      <c r="N46" s="1" t="s">
        <v>428</v>
      </c>
      <c r="O46" s="1" t="s">
        <v>429</v>
      </c>
      <c r="P46" s="1" t="s">
        <v>430</v>
      </c>
      <c r="Q46" s="1" t="s">
        <v>431</v>
      </c>
      <c r="R46" s="1" t="s">
        <v>432</v>
      </c>
      <c r="S46" s="1" t="s">
        <v>433</v>
      </c>
      <c r="T46" s="1" t="s">
        <v>434</v>
      </c>
      <c r="U46" s="1" t="s">
        <v>435</v>
      </c>
      <c r="V46" s="1">
        <f t="shared" si="0"/>
        <v>2353.3999999999996</v>
      </c>
    </row>
    <row r="47" spans="1:22" x14ac:dyDescent="0.25">
      <c r="A47" s="1" t="s">
        <v>21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417</v>
      </c>
      <c r="J47" s="1" t="s">
        <v>202</v>
      </c>
      <c r="K47" s="1" t="s">
        <v>21</v>
      </c>
      <c r="L47" s="1" t="s">
        <v>21</v>
      </c>
      <c r="M47" s="1"/>
      <c r="N47" s="1" t="s">
        <v>21</v>
      </c>
      <c r="O47" s="1" t="s">
        <v>21</v>
      </c>
      <c r="P47" s="1" t="s">
        <v>437</v>
      </c>
      <c r="Q47" s="1" t="s">
        <v>21</v>
      </c>
      <c r="R47" s="1" t="s">
        <v>21</v>
      </c>
      <c r="S47" s="1" t="s">
        <v>324</v>
      </c>
      <c r="T47" s="1" t="s">
        <v>418</v>
      </c>
      <c r="U47" s="1" t="s">
        <v>21</v>
      </c>
      <c r="V47" s="1"/>
    </row>
    <row r="48" spans="1:22" x14ac:dyDescent="0.25">
      <c r="A48" s="1" t="s">
        <v>452</v>
      </c>
      <c r="B48" s="1" t="s">
        <v>438</v>
      </c>
      <c r="C48" s="1" t="s">
        <v>439</v>
      </c>
      <c r="D48" s="1" t="s">
        <v>113</v>
      </c>
      <c r="E48" s="1" t="s">
        <v>440</v>
      </c>
      <c r="F48" s="1" t="s">
        <v>441</v>
      </c>
      <c r="G48" s="1" t="s">
        <v>442</v>
      </c>
      <c r="H48" s="1" t="s">
        <v>96</v>
      </c>
      <c r="I48" s="1" t="s">
        <v>443</v>
      </c>
      <c r="J48" s="1" t="s">
        <v>444</v>
      </c>
      <c r="K48" s="1" t="s">
        <v>21</v>
      </c>
      <c r="L48" s="1" t="s">
        <v>21</v>
      </c>
      <c r="M48" s="1" t="s">
        <v>21</v>
      </c>
      <c r="N48" s="1" t="s">
        <v>145</v>
      </c>
      <c r="O48" s="1" t="s">
        <v>445</v>
      </c>
      <c r="P48" s="1" t="s">
        <v>446</v>
      </c>
      <c r="Q48" s="1" t="s">
        <v>447</v>
      </c>
      <c r="R48" s="1" t="s">
        <v>448</v>
      </c>
      <c r="S48" s="1" t="s">
        <v>449</v>
      </c>
      <c r="T48" s="1" t="s">
        <v>450</v>
      </c>
      <c r="U48" s="1" t="s">
        <v>451</v>
      </c>
      <c r="V48" s="1"/>
    </row>
    <row r="49" spans="1:22" x14ac:dyDescent="0.25">
      <c r="A49" s="1" t="s">
        <v>21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417</v>
      </c>
      <c r="J49" s="1" t="s">
        <v>202</v>
      </c>
      <c r="K49" s="1" t="s">
        <v>21</v>
      </c>
      <c r="L49" s="1" t="s">
        <v>21</v>
      </c>
      <c r="M49" s="1" t="s">
        <v>454</v>
      </c>
      <c r="N49" s="1" t="s">
        <v>21</v>
      </c>
      <c r="O49" s="1" t="s">
        <v>21</v>
      </c>
      <c r="P49" s="1" t="s">
        <v>159</v>
      </c>
      <c r="Q49" s="1" t="s">
        <v>21</v>
      </c>
      <c r="R49" s="1" t="s">
        <v>21</v>
      </c>
      <c r="S49" s="1" t="s">
        <v>324</v>
      </c>
      <c r="T49" s="1" t="s">
        <v>418</v>
      </c>
      <c r="U49" s="1" t="s">
        <v>21</v>
      </c>
      <c r="V49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8B22-A1B6-410F-A774-DEA032CE9380}">
  <dimension ref="A1:AB27"/>
  <sheetViews>
    <sheetView zoomScaleNormal="100" workbookViewId="0">
      <selection activeCell="U2" sqref="U2"/>
    </sheetView>
  </sheetViews>
  <sheetFormatPr defaultRowHeight="15" x14ac:dyDescent="0.25"/>
  <cols>
    <col min="1" max="1" width="31.140625" bestFit="1" customWidth="1"/>
    <col min="5" max="5" width="24" bestFit="1" customWidth="1"/>
    <col min="6" max="6" width="8.7109375" bestFit="1" customWidth="1"/>
    <col min="7" max="7" width="11" bestFit="1" customWidth="1"/>
    <col min="9" max="9" width="24" bestFit="1" customWidth="1"/>
    <col min="11" max="11" width="11" bestFit="1" customWidth="1"/>
    <col min="13" max="13" width="24" bestFit="1" customWidth="1"/>
    <col min="15" max="15" width="11" bestFit="1" customWidth="1"/>
    <col min="21" max="21" width="20" bestFit="1" customWidth="1"/>
    <col min="23" max="23" width="11" bestFit="1" customWidth="1"/>
    <col min="24" max="24" width="6.5703125" bestFit="1" customWidth="1"/>
    <col min="25" max="25" width="24" bestFit="1" customWidth="1"/>
    <col min="26" max="26" width="8.140625" bestFit="1" customWidth="1"/>
  </cols>
  <sheetData>
    <row r="1" spans="1:28" ht="60" x14ac:dyDescent="0.25">
      <c r="A1" s="16" t="s">
        <v>455</v>
      </c>
      <c r="B1" s="21" t="s">
        <v>456</v>
      </c>
      <c r="C1" s="21"/>
      <c r="D1" s="21"/>
      <c r="E1" s="5"/>
      <c r="F1" s="21" t="s">
        <v>470</v>
      </c>
      <c r="G1" s="21"/>
      <c r="H1" s="21"/>
      <c r="I1" s="5"/>
      <c r="J1" s="21" t="s">
        <v>469</v>
      </c>
      <c r="K1" s="21"/>
      <c r="L1" s="21"/>
      <c r="M1" s="21"/>
      <c r="N1" s="21"/>
      <c r="O1" s="21"/>
      <c r="P1" s="21" t="s">
        <v>468</v>
      </c>
      <c r="Q1" s="21"/>
      <c r="R1" s="21"/>
      <c r="S1" s="21"/>
      <c r="T1" s="21" t="s">
        <v>467</v>
      </c>
      <c r="U1" s="21"/>
      <c r="V1" s="21"/>
      <c r="W1" s="21"/>
      <c r="X1" s="21"/>
      <c r="Y1" s="5"/>
      <c r="Z1" s="7" t="s">
        <v>471</v>
      </c>
      <c r="AA1" s="8" t="s">
        <v>459</v>
      </c>
      <c r="AB1" s="9" t="s">
        <v>475</v>
      </c>
    </row>
    <row r="2" spans="1:28" ht="60" x14ac:dyDescent="0.25">
      <c r="A2" s="17" t="s">
        <v>21</v>
      </c>
      <c r="B2" s="18" t="s">
        <v>457</v>
      </c>
      <c r="C2" s="10" t="s">
        <v>458</v>
      </c>
      <c r="D2" s="10" t="s">
        <v>459</v>
      </c>
      <c r="E2" s="10" t="s">
        <v>472</v>
      </c>
      <c r="F2" s="10" t="s">
        <v>460</v>
      </c>
      <c r="G2" s="10" t="s">
        <v>466</v>
      </c>
      <c r="H2" s="10" t="s">
        <v>459</v>
      </c>
      <c r="I2" s="10" t="s">
        <v>472</v>
      </c>
      <c r="J2" s="10" t="s">
        <v>460</v>
      </c>
      <c r="K2" s="10" t="s">
        <v>466</v>
      </c>
      <c r="L2" s="10" t="s">
        <v>459</v>
      </c>
      <c r="M2" s="10" t="s">
        <v>472</v>
      </c>
      <c r="N2" s="10" t="s">
        <v>460</v>
      </c>
      <c r="O2" s="10" t="s">
        <v>466</v>
      </c>
      <c r="P2" s="10" t="s">
        <v>459</v>
      </c>
      <c r="Q2" s="10"/>
      <c r="R2" s="10" t="s">
        <v>461</v>
      </c>
      <c r="S2" s="10" t="s">
        <v>462</v>
      </c>
      <c r="T2" s="10" t="s">
        <v>464</v>
      </c>
      <c r="U2" s="10" t="s">
        <v>463</v>
      </c>
      <c r="V2" s="10" t="s">
        <v>465</v>
      </c>
      <c r="W2" s="10" t="s">
        <v>466</v>
      </c>
      <c r="X2" s="10" t="s">
        <v>459</v>
      </c>
      <c r="Y2" s="10" t="s">
        <v>472</v>
      </c>
      <c r="Z2" s="10" t="s">
        <v>21</v>
      </c>
      <c r="AA2" s="11"/>
      <c r="AB2" s="9"/>
    </row>
    <row r="3" spans="1:28" x14ac:dyDescent="0.25">
      <c r="A3" s="16" t="s">
        <v>34</v>
      </c>
      <c r="B3" s="5">
        <v>0</v>
      </c>
      <c r="C3" s="5">
        <v>0</v>
      </c>
      <c r="D3" s="5">
        <v>0</v>
      </c>
      <c r="E3" s="5"/>
      <c r="F3" s="5">
        <v>0</v>
      </c>
      <c r="G3" s="5">
        <v>0</v>
      </c>
      <c r="H3" s="5">
        <v>0</v>
      </c>
      <c r="I3" s="5"/>
      <c r="J3" s="5">
        <v>0</v>
      </c>
      <c r="K3" s="5">
        <v>0</v>
      </c>
      <c r="L3" s="5" t="s">
        <v>22</v>
      </c>
      <c r="M3" s="5"/>
      <c r="N3" s="5" t="s">
        <v>23</v>
      </c>
      <c r="O3" s="5" t="s">
        <v>24</v>
      </c>
      <c r="P3" s="5" t="s">
        <v>25</v>
      </c>
      <c r="Q3" s="5"/>
      <c r="R3" s="5" t="s">
        <v>26</v>
      </c>
      <c r="S3" s="5" t="s">
        <v>27</v>
      </c>
      <c r="T3" s="5" t="s">
        <v>28</v>
      </c>
      <c r="U3" s="5" t="s">
        <v>29</v>
      </c>
      <c r="V3" s="5" t="s">
        <v>30</v>
      </c>
      <c r="W3" s="5" t="s">
        <v>31</v>
      </c>
      <c r="X3" s="5" t="s">
        <v>32</v>
      </c>
      <c r="Y3" s="5"/>
      <c r="Z3" s="5" t="s">
        <v>33</v>
      </c>
      <c r="AA3" s="8">
        <f>L3+D3+P3+X3</f>
        <v>2165.8000000000002</v>
      </c>
      <c r="AB3" s="9"/>
    </row>
    <row r="4" spans="1:28" x14ac:dyDescent="0.25">
      <c r="A4" s="16" t="s">
        <v>53</v>
      </c>
      <c r="B4" s="5">
        <v>0</v>
      </c>
      <c r="C4" s="5">
        <v>0</v>
      </c>
      <c r="D4" s="5">
        <v>0</v>
      </c>
      <c r="E4" s="5"/>
      <c r="F4" s="5">
        <v>0</v>
      </c>
      <c r="G4" s="5">
        <v>0</v>
      </c>
      <c r="H4" s="5">
        <v>0</v>
      </c>
      <c r="I4" s="5"/>
      <c r="J4" s="5">
        <v>0</v>
      </c>
      <c r="K4" s="5">
        <v>0</v>
      </c>
      <c r="L4" s="5" t="s">
        <v>41</v>
      </c>
      <c r="M4" s="6">
        <f>(L4-L3)/L3</f>
        <v>1.5036474616644199E-2</v>
      </c>
      <c r="N4" s="5" t="s">
        <v>42</v>
      </c>
      <c r="O4" s="5" t="s">
        <v>43</v>
      </c>
      <c r="P4" s="5" t="s">
        <v>44</v>
      </c>
      <c r="Q4" s="6">
        <f>(P4-P3)/P3</f>
        <v>-2.0897832817337376E-2</v>
      </c>
      <c r="R4" s="5" t="s">
        <v>45</v>
      </c>
      <c r="S4" s="5" t="s">
        <v>46</v>
      </c>
      <c r="T4" s="5" t="s">
        <v>47</v>
      </c>
      <c r="U4" s="5" t="s">
        <v>48</v>
      </c>
      <c r="V4" s="5" t="s">
        <v>49</v>
      </c>
      <c r="W4" s="5" t="s">
        <v>50</v>
      </c>
      <c r="X4" s="5" t="s">
        <v>51</v>
      </c>
      <c r="Y4" s="6">
        <f>(X4-X3)/X3</f>
        <v>-7.3485237013700772E-2</v>
      </c>
      <c r="Z4" s="5" t="s">
        <v>52</v>
      </c>
      <c r="AA4" s="8">
        <f t="shared" ref="AA4:AA25" si="0">L4+D4+P4+X4</f>
        <v>2072.8999999999996</v>
      </c>
      <c r="AB4" s="12">
        <f>(AA4-AA3)/AA3</f>
        <v>-4.2894080709207007E-2</v>
      </c>
    </row>
    <row r="5" spans="1:28" x14ac:dyDescent="0.25">
      <c r="A5" s="16" t="s">
        <v>70</v>
      </c>
      <c r="B5" s="5">
        <v>0</v>
      </c>
      <c r="C5" s="5">
        <v>0</v>
      </c>
      <c r="D5" s="5">
        <v>0</v>
      </c>
      <c r="E5" s="5"/>
      <c r="F5" s="5">
        <v>0</v>
      </c>
      <c r="G5" s="5">
        <v>0</v>
      </c>
      <c r="H5" s="5">
        <v>0</v>
      </c>
      <c r="I5" s="5"/>
      <c r="J5" s="5">
        <v>0</v>
      </c>
      <c r="K5" s="5">
        <v>0</v>
      </c>
      <c r="L5" s="5" t="s">
        <v>58</v>
      </c>
      <c r="M5" s="6">
        <f t="shared" ref="M5:M25" si="1">(L5-L4)/L4</f>
        <v>-2.8894103842769043E-2</v>
      </c>
      <c r="N5" s="5" t="s">
        <v>59</v>
      </c>
      <c r="O5" s="5" t="s">
        <v>60</v>
      </c>
      <c r="P5" s="5" t="s">
        <v>61</v>
      </c>
      <c r="Q5" s="6">
        <f t="shared" ref="Q5:Q19" si="2">(P5-P4)/P4</f>
        <v>-1.818181818181816E-2</v>
      </c>
      <c r="R5" s="5" t="s">
        <v>62</v>
      </c>
      <c r="S5" s="5" t="s">
        <v>63</v>
      </c>
      <c r="T5" s="5" t="s">
        <v>64</v>
      </c>
      <c r="U5" s="5" t="s">
        <v>65</v>
      </c>
      <c r="V5" s="5" t="s">
        <v>66</v>
      </c>
      <c r="W5" s="5" t="s">
        <v>67</v>
      </c>
      <c r="X5" s="5" t="s">
        <v>68</v>
      </c>
      <c r="Y5" s="6">
        <f t="shared" ref="Y5:Y25" si="3">(X5-X4)/X4</f>
        <v>-0.10058516526965035</v>
      </c>
      <c r="Z5" s="5" t="s">
        <v>69</v>
      </c>
      <c r="AA5" s="8">
        <f t="shared" si="0"/>
        <v>1923.7000000000003</v>
      </c>
      <c r="AB5" s="12">
        <f t="shared" ref="AB5:AB25" si="4">(AA5-AA4)/AA4</f>
        <v>-7.19764581021754E-2</v>
      </c>
    </row>
    <row r="6" spans="1:28" x14ac:dyDescent="0.25">
      <c r="A6" s="16" t="s">
        <v>87</v>
      </c>
      <c r="B6" s="5">
        <v>0</v>
      </c>
      <c r="C6" s="5">
        <v>0</v>
      </c>
      <c r="D6" s="5">
        <v>0</v>
      </c>
      <c r="E6" s="5"/>
      <c r="F6" s="5">
        <v>0</v>
      </c>
      <c r="G6" s="5">
        <v>0</v>
      </c>
      <c r="H6" s="5">
        <v>0</v>
      </c>
      <c r="I6" s="5"/>
      <c r="J6" s="5">
        <v>0</v>
      </c>
      <c r="K6" s="5">
        <v>0</v>
      </c>
      <c r="L6" s="5" t="s">
        <v>75</v>
      </c>
      <c r="M6" s="6">
        <f t="shared" si="1"/>
        <v>-5.5882797160550449E-3</v>
      </c>
      <c r="N6" s="5" t="s">
        <v>76</v>
      </c>
      <c r="O6" s="5" t="s">
        <v>77</v>
      </c>
      <c r="P6" s="5" t="s">
        <v>78</v>
      </c>
      <c r="Q6" s="6">
        <f t="shared" si="2"/>
        <v>-3.3011272141706995E-2</v>
      </c>
      <c r="R6" s="5" t="s">
        <v>79</v>
      </c>
      <c r="S6" s="5" t="s">
        <v>80</v>
      </c>
      <c r="T6" s="5" t="s">
        <v>81</v>
      </c>
      <c r="U6" s="5" t="s">
        <v>82</v>
      </c>
      <c r="V6" s="5" t="s">
        <v>83</v>
      </c>
      <c r="W6" s="5" t="s">
        <v>84</v>
      </c>
      <c r="X6" s="5" t="s">
        <v>85</v>
      </c>
      <c r="Y6" s="6">
        <f t="shared" si="3"/>
        <v>-0.10154738878143142</v>
      </c>
      <c r="Z6" s="5" t="s">
        <v>86</v>
      </c>
      <c r="AA6" s="8">
        <f t="shared" si="0"/>
        <v>1800.4</v>
      </c>
      <c r="AB6" s="12">
        <f t="shared" si="4"/>
        <v>-6.4095233144461278E-2</v>
      </c>
    </row>
    <row r="7" spans="1:28" x14ac:dyDescent="0.25">
      <c r="A7" s="16" t="s">
        <v>103</v>
      </c>
      <c r="B7" s="5">
        <v>0</v>
      </c>
      <c r="C7" s="5">
        <v>0</v>
      </c>
      <c r="D7" s="5">
        <v>0</v>
      </c>
      <c r="E7" s="5"/>
      <c r="F7" s="5">
        <v>0</v>
      </c>
      <c r="G7" s="5">
        <v>0</v>
      </c>
      <c r="H7" s="5">
        <v>0</v>
      </c>
      <c r="I7" s="5"/>
      <c r="J7" s="5">
        <v>0</v>
      </c>
      <c r="K7" s="5">
        <v>0</v>
      </c>
      <c r="L7" s="5" t="s">
        <v>94</v>
      </c>
      <c r="M7" s="6">
        <f t="shared" si="1"/>
        <v>4.5565006075334147E-2</v>
      </c>
      <c r="N7" s="5" t="s">
        <v>95</v>
      </c>
      <c r="O7" s="5" t="s">
        <v>77</v>
      </c>
      <c r="P7" s="5" t="s">
        <v>96</v>
      </c>
      <c r="Q7" s="6">
        <f t="shared" si="2"/>
        <v>1.4154870940882622E-2</v>
      </c>
      <c r="R7" s="5" t="s">
        <v>45</v>
      </c>
      <c r="S7" s="5" t="s">
        <v>97</v>
      </c>
      <c r="T7" s="5" t="s">
        <v>98</v>
      </c>
      <c r="U7" s="5" t="s">
        <v>48</v>
      </c>
      <c r="V7" s="5" t="s">
        <v>99</v>
      </c>
      <c r="W7" s="5" t="s">
        <v>100</v>
      </c>
      <c r="X7" s="5" t="s">
        <v>101</v>
      </c>
      <c r="Y7" s="6">
        <f t="shared" si="3"/>
        <v>-1.3699970642919829E-3</v>
      </c>
      <c r="Z7" s="5" t="s">
        <v>102</v>
      </c>
      <c r="AA7" s="8">
        <f t="shared" si="0"/>
        <v>1830.6999999999998</v>
      </c>
      <c r="AB7" s="12">
        <f t="shared" si="4"/>
        <v>1.6829593423683474E-2</v>
      </c>
    </row>
    <row r="8" spans="1:28" x14ac:dyDescent="0.25">
      <c r="A8" s="16" t="s">
        <v>119</v>
      </c>
      <c r="B8" s="5">
        <v>0</v>
      </c>
      <c r="C8" s="5">
        <v>0</v>
      </c>
      <c r="D8" s="5">
        <v>0</v>
      </c>
      <c r="E8" s="5"/>
      <c r="F8" s="5">
        <v>0</v>
      </c>
      <c r="G8" s="5">
        <v>0</v>
      </c>
      <c r="H8" s="5">
        <v>0</v>
      </c>
      <c r="I8" s="5"/>
      <c r="J8" s="5">
        <v>0</v>
      </c>
      <c r="K8" s="5">
        <v>0</v>
      </c>
      <c r="L8" s="5" t="s">
        <v>108</v>
      </c>
      <c r="M8" s="6">
        <f t="shared" si="1"/>
        <v>1.3945380592678708E-2</v>
      </c>
      <c r="N8" s="5" t="s">
        <v>109</v>
      </c>
      <c r="O8" s="5" t="s">
        <v>110</v>
      </c>
      <c r="P8" s="5" t="s">
        <v>111</v>
      </c>
      <c r="Q8" s="6">
        <f t="shared" si="2"/>
        <v>-4.351395730706073E-2</v>
      </c>
      <c r="R8" s="5" t="s">
        <v>112</v>
      </c>
      <c r="S8" s="5" t="s">
        <v>113</v>
      </c>
      <c r="T8" s="5" t="s">
        <v>114</v>
      </c>
      <c r="U8" s="5" t="s">
        <v>115</v>
      </c>
      <c r="V8" s="5" t="s">
        <v>99</v>
      </c>
      <c r="W8" s="5" t="s">
        <v>116</v>
      </c>
      <c r="X8" s="5" t="s">
        <v>117</v>
      </c>
      <c r="Y8" s="6">
        <f t="shared" si="3"/>
        <v>2.4105830475257137E-2</v>
      </c>
      <c r="Z8" s="5" t="s">
        <v>118</v>
      </c>
      <c r="AA8" s="8">
        <f t="shared" si="0"/>
        <v>1859.6</v>
      </c>
      <c r="AB8" s="12">
        <f t="shared" si="4"/>
        <v>1.5786311247064016E-2</v>
      </c>
    </row>
    <row r="9" spans="1:28" x14ac:dyDescent="0.25">
      <c r="A9" s="16" t="s">
        <v>134</v>
      </c>
      <c r="B9" s="5">
        <v>0</v>
      </c>
      <c r="C9" s="5">
        <v>0</v>
      </c>
      <c r="D9" s="5">
        <v>0</v>
      </c>
      <c r="E9" s="5"/>
      <c r="F9" s="5">
        <v>0</v>
      </c>
      <c r="G9" s="5">
        <v>0</v>
      </c>
      <c r="H9" s="5">
        <v>0</v>
      </c>
      <c r="I9" s="5"/>
      <c r="J9" s="5">
        <v>0</v>
      </c>
      <c r="K9" s="5">
        <v>0</v>
      </c>
      <c r="L9" s="5" t="s">
        <v>122</v>
      </c>
      <c r="M9" s="6">
        <f t="shared" si="1"/>
        <v>1.9770773638968415E-2</v>
      </c>
      <c r="N9" s="5" t="s">
        <v>123</v>
      </c>
      <c r="O9" s="5" t="s">
        <v>124</v>
      </c>
      <c r="P9" s="5" t="s">
        <v>125</v>
      </c>
      <c r="Q9" s="6">
        <f t="shared" si="2"/>
        <v>-2.9184549356223225E-2</v>
      </c>
      <c r="R9" s="5" t="s">
        <v>126</v>
      </c>
      <c r="S9" s="5" t="s">
        <v>127</v>
      </c>
      <c r="T9" s="5" t="s">
        <v>128</v>
      </c>
      <c r="U9" s="5" t="s">
        <v>129</v>
      </c>
      <c r="V9" s="5" t="s">
        <v>130</v>
      </c>
      <c r="W9" s="5" t="s">
        <v>131</v>
      </c>
      <c r="X9" s="5" t="s">
        <v>132</v>
      </c>
      <c r="Y9" s="6">
        <f t="shared" si="3"/>
        <v>8.0662137594488745E-2</v>
      </c>
      <c r="Z9" s="5" t="s">
        <v>133</v>
      </c>
      <c r="AA9" s="8">
        <f t="shared" si="0"/>
        <v>1954.3000000000002</v>
      </c>
      <c r="AB9" s="12">
        <f t="shared" si="4"/>
        <v>5.0924930092493159E-2</v>
      </c>
    </row>
    <row r="10" spans="1:28" x14ac:dyDescent="0.25">
      <c r="A10" s="16" t="s">
        <v>156</v>
      </c>
      <c r="B10" s="5" t="s">
        <v>139</v>
      </c>
      <c r="C10" s="5" t="s">
        <v>140</v>
      </c>
      <c r="D10" s="5" t="s">
        <v>141</v>
      </c>
      <c r="E10" s="5"/>
      <c r="F10" s="5">
        <v>0</v>
      </c>
      <c r="G10" s="5">
        <v>0</v>
      </c>
      <c r="H10" s="5">
        <v>0</v>
      </c>
      <c r="I10" s="5"/>
      <c r="J10" s="5" t="s">
        <v>142</v>
      </c>
      <c r="K10" s="5" t="s">
        <v>143</v>
      </c>
      <c r="L10" s="5" t="s">
        <v>144</v>
      </c>
      <c r="M10" s="6">
        <f t="shared" si="1"/>
        <v>4.9171115481876932E-3</v>
      </c>
      <c r="N10" s="5" t="s">
        <v>145</v>
      </c>
      <c r="O10" s="5" t="s">
        <v>146</v>
      </c>
      <c r="P10" s="5" t="s">
        <v>147</v>
      </c>
      <c r="Q10" s="6">
        <f t="shared" si="2"/>
        <v>5.7471264367816098E-2</v>
      </c>
      <c r="R10" s="5" t="s">
        <v>148</v>
      </c>
      <c r="S10" s="5" t="s">
        <v>149</v>
      </c>
      <c r="T10" s="5" t="s">
        <v>150</v>
      </c>
      <c r="U10" s="5" t="s">
        <v>151</v>
      </c>
      <c r="V10" s="5" t="s">
        <v>152</v>
      </c>
      <c r="W10" s="5" t="s">
        <v>153</v>
      </c>
      <c r="X10" s="5" t="s">
        <v>154</v>
      </c>
      <c r="Y10" s="6">
        <f t="shared" si="3"/>
        <v>-2.4791924915886147E-3</v>
      </c>
      <c r="Z10" s="5" t="s">
        <v>155</v>
      </c>
      <c r="AA10" s="8">
        <f t="shared" si="0"/>
        <v>2059.0149999999999</v>
      </c>
      <c r="AB10" s="12">
        <f t="shared" si="4"/>
        <v>5.3581845161950407E-2</v>
      </c>
    </row>
    <row r="11" spans="1:28" x14ac:dyDescent="0.25">
      <c r="A11" s="16" t="s">
        <v>177</v>
      </c>
      <c r="B11" s="5" t="s">
        <v>160</v>
      </c>
      <c r="C11" s="5" t="s">
        <v>161</v>
      </c>
      <c r="D11" s="5" t="s">
        <v>162</v>
      </c>
      <c r="E11" s="6">
        <f>(D11-D10)/D10</f>
        <v>4.8043890683484615E-2</v>
      </c>
      <c r="F11" s="5">
        <v>0</v>
      </c>
      <c r="G11" s="5">
        <v>0</v>
      </c>
      <c r="H11" s="5">
        <v>0</v>
      </c>
      <c r="I11" s="5"/>
      <c r="J11" s="5" t="s">
        <v>163</v>
      </c>
      <c r="K11" s="5" t="s">
        <v>164</v>
      </c>
      <c r="L11" s="5" t="s">
        <v>165</v>
      </c>
      <c r="M11" s="6">
        <f t="shared" si="1"/>
        <v>3.0896127498951521E-2</v>
      </c>
      <c r="N11" s="5" t="s">
        <v>166</v>
      </c>
      <c r="O11" s="5" t="s">
        <v>167</v>
      </c>
      <c r="P11" s="5" t="s">
        <v>168</v>
      </c>
      <c r="Q11" s="6">
        <f t="shared" si="2"/>
        <v>-4.8494983277591955E-2</v>
      </c>
      <c r="R11" s="5" t="s">
        <v>169</v>
      </c>
      <c r="S11" s="5" t="s">
        <v>170</v>
      </c>
      <c r="T11" s="5" t="s">
        <v>171</v>
      </c>
      <c r="U11" s="5" t="s">
        <v>172</v>
      </c>
      <c r="V11" s="5" t="s">
        <v>173</v>
      </c>
      <c r="W11" s="5" t="s">
        <v>174</v>
      </c>
      <c r="X11" s="5" t="s">
        <v>175</v>
      </c>
      <c r="Y11" s="6">
        <f t="shared" si="3"/>
        <v>-1.668737795135803E-2</v>
      </c>
      <c r="Z11" s="5" t="s">
        <v>176</v>
      </c>
      <c r="AA11" s="8">
        <f t="shared" si="0"/>
        <v>2061.1999999999998</v>
      </c>
      <c r="AB11" s="12">
        <f t="shared" si="4"/>
        <v>1.0611870238924658E-3</v>
      </c>
    </row>
    <row r="12" spans="1:28" x14ac:dyDescent="0.25">
      <c r="A12" s="16" t="s">
        <v>199</v>
      </c>
      <c r="B12" s="5" t="s">
        <v>182</v>
      </c>
      <c r="C12" s="5" t="s">
        <v>183</v>
      </c>
      <c r="D12" s="5" t="s">
        <v>184</v>
      </c>
      <c r="E12" s="6">
        <f t="shared" ref="E12:E25" si="5">(D12-D11)/D11</f>
        <v>-3.4246575342465752E-2</v>
      </c>
      <c r="F12" s="5">
        <v>0</v>
      </c>
      <c r="G12" s="5">
        <v>0</v>
      </c>
      <c r="H12" s="5">
        <v>0</v>
      </c>
      <c r="I12" s="5"/>
      <c r="J12" s="5" t="s">
        <v>185</v>
      </c>
      <c r="K12" s="5" t="s">
        <v>186</v>
      </c>
      <c r="L12" s="5" t="s">
        <v>187</v>
      </c>
      <c r="M12" s="6">
        <f t="shared" si="1"/>
        <v>4.1361540547870897E-2</v>
      </c>
      <c r="N12" s="5" t="s">
        <v>188</v>
      </c>
      <c r="O12" s="5" t="s">
        <v>189</v>
      </c>
      <c r="P12" s="5" t="s">
        <v>190</v>
      </c>
      <c r="Q12" s="6">
        <f t="shared" si="2"/>
        <v>4.7451669595782127E-2</v>
      </c>
      <c r="R12" s="5" t="s">
        <v>191</v>
      </c>
      <c r="S12" s="5" t="s">
        <v>192</v>
      </c>
      <c r="T12" s="5" t="s">
        <v>193</v>
      </c>
      <c r="U12" s="5" t="s">
        <v>194</v>
      </c>
      <c r="V12" s="5" t="s">
        <v>195</v>
      </c>
      <c r="W12" s="5" t="s">
        <v>196</v>
      </c>
      <c r="X12" s="5" t="s">
        <v>197</v>
      </c>
      <c r="Y12" s="6">
        <f t="shared" si="3"/>
        <v>6.986820725762781E-2</v>
      </c>
      <c r="Z12" s="5" t="s">
        <v>198</v>
      </c>
      <c r="AA12" s="8">
        <f t="shared" si="0"/>
        <v>2171</v>
      </c>
      <c r="AB12" s="12">
        <f t="shared" si="4"/>
        <v>5.3269939840869487E-2</v>
      </c>
    </row>
    <row r="13" spans="1:28" x14ac:dyDescent="0.25">
      <c r="A13" s="16" t="s">
        <v>222</v>
      </c>
      <c r="B13" s="5" t="s">
        <v>204</v>
      </c>
      <c r="C13" s="5" t="s">
        <v>205</v>
      </c>
      <c r="D13" s="5" t="s">
        <v>206</v>
      </c>
      <c r="E13" s="6">
        <f t="shared" si="5"/>
        <v>1.5197568389057751E-2</v>
      </c>
      <c r="F13" s="5">
        <v>0</v>
      </c>
      <c r="G13" s="5">
        <v>0</v>
      </c>
      <c r="H13" s="5" t="s">
        <v>207</v>
      </c>
      <c r="I13" s="5"/>
      <c r="J13" s="5" t="s">
        <v>208</v>
      </c>
      <c r="K13" s="5" t="s">
        <v>209</v>
      </c>
      <c r="L13" s="5" t="s">
        <v>210</v>
      </c>
      <c r="M13" s="6">
        <f t="shared" si="1"/>
        <v>-1.2241177236619322E-2</v>
      </c>
      <c r="N13" s="5" t="s">
        <v>211</v>
      </c>
      <c r="O13" s="5" t="s">
        <v>212</v>
      </c>
      <c r="P13" s="5" t="s">
        <v>213</v>
      </c>
      <c r="Q13" s="6">
        <f t="shared" si="2"/>
        <v>1.4261744966442976E-2</v>
      </c>
      <c r="R13" s="5" t="s">
        <v>214</v>
      </c>
      <c r="S13" s="5" t="s">
        <v>215</v>
      </c>
      <c r="T13" s="5" t="s">
        <v>216</v>
      </c>
      <c r="U13" s="5" t="s">
        <v>217</v>
      </c>
      <c r="V13" s="5" t="s">
        <v>218</v>
      </c>
      <c r="W13" s="5" t="s">
        <v>219</v>
      </c>
      <c r="X13" s="5" t="s">
        <v>220</v>
      </c>
      <c r="Y13" s="6">
        <f t="shared" si="3"/>
        <v>-5.3830577117785987E-2</v>
      </c>
      <c r="Z13" s="5" t="s">
        <v>221</v>
      </c>
      <c r="AA13" s="8">
        <f t="shared" si="0"/>
        <v>2101</v>
      </c>
      <c r="AB13" s="12">
        <f t="shared" si="4"/>
        <v>-3.2243205895900504E-2</v>
      </c>
    </row>
    <row r="14" spans="1:28" x14ac:dyDescent="0.25">
      <c r="A14" s="16" t="s">
        <v>242</v>
      </c>
      <c r="B14" s="5" t="s">
        <v>225</v>
      </c>
      <c r="C14" s="5" t="s">
        <v>191</v>
      </c>
      <c r="D14" s="5" t="s">
        <v>226</v>
      </c>
      <c r="E14" s="6">
        <f t="shared" si="5"/>
        <v>-9.980039920160532E-4</v>
      </c>
      <c r="F14" s="5">
        <v>0</v>
      </c>
      <c r="G14" s="5">
        <v>0</v>
      </c>
      <c r="H14" s="5" t="s">
        <v>227</v>
      </c>
      <c r="I14" s="6">
        <f>(H14-H13)/H13</f>
        <v>0.2400000000000001</v>
      </c>
      <c r="J14" s="5" t="s">
        <v>228</v>
      </c>
      <c r="K14" s="5" t="s">
        <v>229</v>
      </c>
      <c r="L14" s="5" t="s">
        <v>230</v>
      </c>
      <c r="M14" s="6">
        <f t="shared" si="1"/>
        <v>-9.7956493078444243E-2</v>
      </c>
      <c r="N14" s="5" t="s">
        <v>231</v>
      </c>
      <c r="O14" s="5" t="s">
        <v>232</v>
      </c>
      <c r="P14" s="5" t="s">
        <v>233</v>
      </c>
      <c r="Q14" s="6">
        <f t="shared" si="2"/>
        <v>-8.8502894954507874E-2</v>
      </c>
      <c r="R14" s="5" t="s">
        <v>234</v>
      </c>
      <c r="S14" s="5" t="s">
        <v>235</v>
      </c>
      <c r="T14" s="5" t="s">
        <v>236</v>
      </c>
      <c r="U14" s="5" t="s">
        <v>237</v>
      </c>
      <c r="V14" s="5" t="s">
        <v>238</v>
      </c>
      <c r="W14" s="5" t="s">
        <v>239</v>
      </c>
      <c r="X14" s="5" t="s">
        <v>240</v>
      </c>
      <c r="Y14" s="6">
        <f t="shared" si="3"/>
        <v>-9.3811307294453389E-2</v>
      </c>
      <c r="Z14" s="5" t="s">
        <v>241</v>
      </c>
      <c r="AA14" s="8">
        <f t="shared" si="0"/>
        <v>1910.7000000000003</v>
      </c>
      <c r="AB14" s="12">
        <f t="shared" si="4"/>
        <v>-9.0575916230366357E-2</v>
      </c>
    </row>
    <row r="15" spans="1:28" x14ac:dyDescent="0.25">
      <c r="A15" s="16" t="s">
        <v>264</v>
      </c>
      <c r="B15" s="5" t="s">
        <v>246</v>
      </c>
      <c r="C15" s="5" t="s">
        <v>62</v>
      </c>
      <c r="D15" s="5" t="s">
        <v>247</v>
      </c>
      <c r="E15" s="6">
        <f t="shared" si="5"/>
        <v>3.8961038961039023E-2</v>
      </c>
      <c r="F15" s="5" t="s">
        <v>248</v>
      </c>
      <c r="G15" s="5" t="s">
        <v>249</v>
      </c>
      <c r="H15" s="5" t="s">
        <v>250</v>
      </c>
      <c r="I15" s="6">
        <f>(H15-H14)/H14</f>
        <v>0.39784946236559127</v>
      </c>
      <c r="J15" s="5" t="s">
        <v>251</v>
      </c>
      <c r="K15" s="5" t="s">
        <v>252</v>
      </c>
      <c r="L15" s="5" t="s">
        <v>253</v>
      </c>
      <c r="M15" s="6">
        <f t="shared" si="1"/>
        <v>7.600116924875667E-3</v>
      </c>
      <c r="N15" s="5" t="s">
        <v>76</v>
      </c>
      <c r="O15" s="5" t="s">
        <v>254</v>
      </c>
      <c r="P15" s="5" t="s">
        <v>255</v>
      </c>
      <c r="Q15" s="6">
        <f t="shared" si="2"/>
        <v>0.17604355716878395</v>
      </c>
      <c r="R15" s="5" t="s">
        <v>256</v>
      </c>
      <c r="S15" s="5" t="s">
        <v>257</v>
      </c>
      <c r="T15" s="5" t="s">
        <v>258</v>
      </c>
      <c r="U15" s="5" t="s">
        <v>259</v>
      </c>
      <c r="V15" s="5" t="s">
        <v>260</v>
      </c>
      <c r="W15" s="5" t="s">
        <v>261</v>
      </c>
      <c r="X15" s="5" t="s">
        <v>262</v>
      </c>
      <c r="Y15" s="6">
        <f t="shared" si="3"/>
        <v>8.2267270222397076E-2</v>
      </c>
      <c r="Z15" s="5" t="s">
        <v>263</v>
      </c>
      <c r="AA15" s="8">
        <f t="shared" si="0"/>
        <v>2022.8</v>
      </c>
      <c r="AB15" s="12">
        <f t="shared" si="4"/>
        <v>5.8669597529700981E-2</v>
      </c>
    </row>
    <row r="16" spans="1:28" x14ac:dyDescent="0.25">
      <c r="A16" s="16" t="s">
        <v>284</v>
      </c>
      <c r="B16" s="5" t="s">
        <v>267</v>
      </c>
      <c r="C16" s="5" t="s">
        <v>268</v>
      </c>
      <c r="D16" s="5" t="s">
        <v>269</v>
      </c>
      <c r="E16" s="6">
        <f t="shared" si="5"/>
        <v>3.846153846153901E-3</v>
      </c>
      <c r="F16" s="5">
        <v>0</v>
      </c>
      <c r="G16" s="5">
        <v>0</v>
      </c>
      <c r="H16" s="5">
        <v>0</v>
      </c>
      <c r="I16" s="5"/>
      <c r="J16" s="5" t="s">
        <v>270</v>
      </c>
      <c r="K16" s="5" t="s">
        <v>271</v>
      </c>
      <c r="L16" s="5" t="s">
        <v>272</v>
      </c>
      <c r="M16" s="6">
        <f t="shared" si="1"/>
        <v>-3.5683202785030496E-2</v>
      </c>
      <c r="N16" s="5" t="s">
        <v>273</v>
      </c>
      <c r="O16" s="5" t="s">
        <v>274</v>
      </c>
      <c r="P16" s="5" t="s">
        <v>275</v>
      </c>
      <c r="Q16" s="6">
        <f t="shared" si="2"/>
        <v>-3.9351851851851812E-2</v>
      </c>
      <c r="R16" s="5" t="s">
        <v>276</v>
      </c>
      <c r="S16" s="5" t="s">
        <v>277</v>
      </c>
      <c r="T16" s="5" t="s">
        <v>278</v>
      </c>
      <c r="U16" s="5" t="s">
        <v>279</v>
      </c>
      <c r="V16" s="5" t="s">
        <v>280</v>
      </c>
      <c r="W16" s="5" t="s">
        <v>281</v>
      </c>
      <c r="X16" s="5" t="s">
        <v>282</v>
      </c>
      <c r="Y16" s="6">
        <f t="shared" si="3"/>
        <v>-5.2827786870339982E-2</v>
      </c>
      <c r="Z16" s="5" t="s">
        <v>283</v>
      </c>
      <c r="AA16" s="8">
        <f t="shared" si="0"/>
        <v>1935.4</v>
      </c>
      <c r="AB16" s="12">
        <f t="shared" si="4"/>
        <v>-4.3207435238283499E-2</v>
      </c>
    </row>
    <row r="17" spans="1:28" x14ac:dyDescent="0.25">
      <c r="A17" s="16" t="s">
        <v>302</v>
      </c>
      <c r="B17" s="5" t="s">
        <v>286</v>
      </c>
      <c r="C17" s="5" t="s">
        <v>225</v>
      </c>
      <c r="D17" s="5" t="s">
        <v>287</v>
      </c>
      <c r="E17" s="6">
        <f t="shared" si="5"/>
        <v>3.7356321839080379E-2</v>
      </c>
      <c r="F17" s="5">
        <v>0</v>
      </c>
      <c r="G17" s="5">
        <v>0</v>
      </c>
      <c r="H17" s="5">
        <v>0</v>
      </c>
      <c r="I17" s="5"/>
      <c r="J17" s="5" t="s">
        <v>288</v>
      </c>
      <c r="K17" s="5" t="s">
        <v>289</v>
      </c>
      <c r="L17" s="5" t="s">
        <v>290</v>
      </c>
      <c r="M17" s="6">
        <f t="shared" si="1"/>
        <v>4.3622141997593261E-2</v>
      </c>
      <c r="N17" s="5" t="s">
        <v>291</v>
      </c>
      <c r="O17" s="5" t="s">
        <v>292</v>
      </c>
      <c r="P17" s="5" t="s">
        <v>293</v>
      </c>
      <c r="Q17" s="6">
        <f t="shared" si="2"/>
        <v>-1.4457831325301183E-2</v>
      </c>
      <c r="R17" s="5" t="s">
        <v>294</v>
      </c>
      <c r="S17" s="5" t="s">
        <v>295</v>
      </c>
      <c r="T17" s="5" t="s">
        <v>296</v>
      </c>
      <c r="U17" s="5" t="s">
        <v>297</v>
      </c>
      <c r="V17" s="5" t="s">
        <v>298</v>
      </c>
      <c r="W17" s="5" t="s">
        <v>299</v>
      </c>
      <c r="X17" s="5" t="s">
        <v>300</v>
      </c>
      <c r="Y17" s="6">
        <f t="shared" si="3"/>
        <v>4.2142651435153944E-2</v>
      </c>
      <c r="Z17" s="5" t="s">
        <v>301</v>
      </c>
      <c r="AA17" s="8">
        <f t="shared" si="0"/>
        <v>2010.3999999999999</v>
      </c>
      <c r="AB17" s="12">
        <f t="shared" si="4"/>
        <v>3.8751679239433588E-2</v>
      </c>
    </row>
    <row r="18" spans="1:28" x14ac:dyDescent="0.25">
      <c r="A18" s="16" t="s">
        <v>322</v>
      </c>
      <c r="B18" s="5" t="s">
        <v>304</v>
      </c>
      <c r="C18" s="5" t="s">
        <v>305</v>
      </c>
      <c r="D18" s="5" t="s">
        <v>306</v>
      </c>
      <c r="E18" s="6">
        <f t="shared" si="5"/>
        <v>2.4930747922437699E-2</v>
      </c>
      <c r="F18" s="5">
        <v>0</v>
      </c>
      <c r="G18" s="5">
        <v>0</v>
      </c>
      <c r="H18" s="5" t="s">
        <v>307</v>
      </c>
      <c r="I18" s="5"/>
      <c r="J18" s="5" t="s">
        <v>308</v>
      </c>
      <c r="K18" s="5" t="s">
        <v>309</v>
      </c>
      <c r="L18" s="5" t="s">
        <v>310</v>
      </c>
      <c r="M18" s="6">
        <f t="shared" si="1"/>
        <v>5.6788699913519883E-2</v>
      </c>
      <c r="N18" s="5" t="s">
        <v>311</v>
      </c>
      <c r="O18" s="5" t="s">
        <v>312</v>
      </c>
      <c r="P18" s="5" t="s">
        <v>313</v>
      </c>
      <c r="Q18" s="6">
        <f t="shared" si="2"/>
        <v>0.12713936430317854</v>
      </c>
      <c r="R18" s="5" t="s">
        <v>314</v>
      </c>
      <c r="S18" s="5" t="s">
        <v>315</v>
      </c>
      <c r="T18" s="5" t="s">
        <v>316</v>
      </c>
      <c r="U18" s="5" t="s">
        <v>317</v>
      </c>
      <c r="V18" s="5" t="s">
        <v>318</v>
      </c>
      <c r="W18" s="5" t="s">
        <v>319</v>
      </c>
      <c r="X18" s="5" t="s">
        <v>320</v>
      </c>
      <c r="Y18" s="6">
        <f t="shared" si="3"/>
        <v>0.10970891672807677</v>
      </c>
      <c r="Z18" s="5" t="s">
        <v>321</v>
      </c>
      <c r="AA18" s="8">
        <f t="shared" si="0"/>
        <v>2187.1999999999998</v>
      </c>
      <c r="AB18" s="12">
        <f t="shared" si="4"/>
        <v>8.794269797055311E-2</v>
      </c>
    </row>
    <row r="19" spans="1:28" x14ac:dyDescent="0.25">
      <c r="A19" s="16" t="s">
        <v>343</v>
      </c>
      <c r="B19" s="5" t="s">
        <v>327</v>
      </c>
      <c r="C19" s="5" t="s">
        <v>267</v>
      </c>
      <c r="D19" s="5" t="s">
        <v>328</v>
      </c>
      <c r="E19" s="6">
        <f t="shared" si="5"/>
        <v>9.0990990990990936E-2</v>
      </c>
      <c r="F19" s="5" t="s">
        <v>329</v>
      </c>
      <c r="G19" s="5" t="s">
        <v>330</v>
      </c>
      <c r="H19" s="5" t="s">
        <v>188</v>
      </c>
      <c r="I19" s="6">
        <f>(H19-H18)/H18</f>
        <v>0.26495726495726507</v>
      </c>
      <c r="J19" s="5" t="s">
        <v>234</v>
      </c>
      <c r="K19" s="5" t="s">
        <v>331</v>
      </c>
      <c r="L19" s="5" t="s">
        <v>332</v>
      </c>
      <c r="M19" s="6">
        <f t="shared" si="1"/>
        <v>2.8368794326241072E-2</v>
      </c>
      <c r="N19" s="5" t="s">
        <v>333</v>
      </c>
      <c r="O19" s="5" t="s">
        <v>110</v>
      </c>
      <c r="P19" s="5" t="s">
        <v>334</v>
      </c>
      <c r="Q19" s="6">
        <f t="shared" si="2"/>
        <v>-0.15112075198843097</v>
      </c>
      <c r="R19" s="5" t="s">
        <v>335</v>
      </c>
      <c r="S19" s="5" t="s">
        <v>336</v>
      </c>
      <c r="T19" s="5" t="s">
        <v>337</v>
      </c>
      <c r="U19" s="5" t="s">
        <v>338</v>
      </c>
      <c r="V19" s="5" t="s">
        <v>339</v>
      </c>
      <c r="W19" s="5" t="s">
        <v>340</v>
      </c>
      <c r="X19" s="5" t="s">
        <v>341</v>
      </c>
      <c r="Y19" s="6">
        <f t="shared" si="3"/>
        <v>-6.8813812567444246E-2</v>
      </c>
      <c r="Z19" s="5" t="s">
        <v>342</v>
      </c>
      <c r="AA19" s="8">
        <f t="shared" si="0"/>
        <v>2114.3000000000002</v>
      </c>
      <c r="AB19" s="12">
        <f t="shared" si="4"/>
        <v>-3.3330285296269038E-2</v>
      </c>
    </row>
    <row r="20" spans="1:28" x14ac:dyDescent="0.25">
      <c r="A20" s="16" t="s">
        <v>364</v>
      </c>
      <c r="B20" s="5" t="s">
        <v>347</v>
      </c>
      <c r="C20" s="5" t="s">
        <v>348</v>
      </c>
      <c r="D20" s="5" t="s">
        <v>349</v>
      </c>
      <c r="E20" s="6">
        <f t="shared" si="5"/>
        <v>1.0734929810074413E-2</v>
      </c>
      <c r="F20" s="5" t="s">
        <v>350</v>
      </c>
      <c r="G20" s="5" t="s">
        <v>351</v>
      </c>
      <c r="H20" s="5" t="s">
        <v>352</v>
      </c>
      <c r="I20" s="6">
        <f t="shared" ref="I20:I25" si="6">(H20-H19)/H19</f>
        <v>0.21283783783783772</v>
      </c>
      <c r="J20" s="5" t="s">
        <v>353</v>
      </c>
      <c r="K20" s="5" t="s">
        <v>354</v>
      </c>
      <c r="L20" s="5" t="s">
        <v>355</v>
      </c>
      <c r="M20" s="6">
        <f t="shared" si="1"/>
        <v>0.1843501326259947</v>
      </c>
      <c r="N20" s="5">
        <v>0</v>
      </c>
      <c r="O20" s="5">
        <v>0</v>
      </c>
      <c r="P20" s="5">
        <v>0</v>
      </c>
      <c r="Q20" s="6"/>
      <c r="R20" s="5" t="s">
        <v>356</v>
      </c>
      <c r="S20" s="5" t="s">
        <v>357</v>
      </c>
      <c r="T20" s="5" t="s">
        <v>358</v>
      </c>
      <c r="U20" s="5" t="s">
        <v>359</v>
      </c>
      <c r="V20" s="5" t="s">
        <v>360</v>
      </c>
      <c r="W20" s="5" t="s">
        <v>361</v>
      </c>
      <c r="X20" s="5" t="s">
        <v>362</v>
      </c>
      <c r="Y20" s="6">
        <f t="shared" si="3"/>
        <v>-3.8331253342841457E-3</v>
      </c>
      <c r="Z20" s="5" t="s">
        <v>363</v>
      </c>
      <c r="AA20" s="8">
        <f>L20+D20+P20+X20</f>
        <v>2132.9</v>
      </c>
      <c r="AB20" s="12">
        <f t="shared" si="4"/>
        <v>8.7972378565009252E-3</v>
      </c>
    </row>
    <row r="21" spans="1:28" x14ac:dyDescent="0.25">
      <c r="A21" s="16" t="s">
        <v>380</v>
      </c>
      <c r="B21" s="5" t="s">
        <v>26</v>
      </c>
      <c r="C21" s="5" t="s">
        <v>126</v>
      </c>
      <c r="D21" s="5" t="s">
        <v>366</v>
      </c>
      <c r="E21" s="6">
        <f t="shared" si="5"/>
        <v>7.1895424836601163E-2</v>
      </c>
      <c r="F21" s="5" t="s">
        <v>163</v>
      </c>
      <c r="G21" s="5" t="s">
        <v>367</v>
      </c>
      <c r="H21" s="5" t="s">
        <v>368</v>
      </c>
      <c r="I21" s="6">
        <f t="shared" si="6"/>
        <v>-0.18941504178272972</v>
      </c>
      <c r="J21" s="5" t="s">
        <v>369</v>
      </c>
      <c r="K21" s="5" t="s">
        <v>370</v>
      </c>
      <c r="L21" s="5" t="s">
        <v>371</v>
      </c>
      <c r="M21" s="6">
        <f t="shared" si="1"/>
        <v>4.4456886898096355E-2</v>
      </c>
      <c r="N21" s="5">
        <v>0</v>
      </c>
      <c r="O21" s="5">
        <v>0</v>
      </c>
      <c r="P21" s="5">
        <v>0</v>
      </c>
      <c r="Q21" s="6"/>
      <c r="R21" s="5" t="s">
        <v>372</v>
      </c>
      <c r="S21" s="5" t="s">
        <v>373</v>
      </c>
      <c r="T21" s="5" t="s">
        <v>374</v>
      </c>
      <c r="U21" s="5" t="s">
        <v>375</v>
      </c>
      <c r="V21" s="5" t="s">
        <v>376</v>
      </c>
      <c r="W21" s="5" t="s">
        <v>377</v>
      </c>
      <c r="X21" s="5" t="s">
        <v>378</v>
      </c>
      <c r="Y21" s="6">
        <f t="shared" si="3"/>
        <v>0.12098434004474277</v>
      </c>
      <c r="Z21" s="5" t="s">
        <v>379</v>
      </c>
      <c r="AA21" s="8">
        <f>L21+D21+P21+X21</f>
        <v>2316.6000000000004</v>
      </c>
      <c r="AB21" s="12">
        <f t="shared" si="4"/>
        <v>8.6126869520371449E-2</v>
      </c>
    </row>
    <row r="22" spans="1:28" x14ac:dyDescent="0.25">
      <c r="A22" s="16" t="s">
        <v>399</v>
      </c>
      <c r="B22" s="5" t="s">
        <v>383</v>
      </c>
      <c r="C22" s="5" t="s">
        <v>348</v>
      </c>
      <c r="D22" s="5" t="s">
        <v>384</v>
      </c>
      <c r="E22" s="6">
        <f t="shared" si="5"/>
        <v>3.4298780487804881E-2</v>
      </c>
      <c r="F22" s="5" t="s">
        <v>385</v>
      </c>
      <c r="G22" s="5" t="s">
        <v>386</v>
      </c>
      <c r="H22" s="5" t="s">
        <v>387</v>
      </c>
      <c r="I22" s="6">
        <f t="shared" si="6"/>
        <v>-0.21993127147766328</v>
      </c>
      <c r="J22" s="5" t="s">
        <v>388</v>
      </c>
      <c r="K22" s="5" t="s">
        <v>389</v>
      </c>
      <c r="L22" s="5" t="s">
        <v>390</v>
      </c>
      <c r="M22" s="6">
        <f t="shared" si="1"/>
        <v>5.4063471641470948E-2</v>
      </c>
      <c r="N22" s="5">
        <v>0</v>
      </c>
      <c r="O22" s="5">
        <v>0</v>
      </c>
      <c r="P22" s="5">
        <v>0</v>
      </c>
      <c r="Q22" s="6"/>
      <c r="R22" s="5" t="s">
        <v>391</v>
      </c>
      <c r="S22" s="5" t="s">
        <v>392</v>
      </c>
      <c r="T22" s="5" t="s">
        <v>393</v>
      </c>
      <c r="U22" s="5" t="s">
        <v>394</v>
      </c>
      <c r="V22" s="5" t="s">
        <v>395</v>
      </c>
      <c r="W22" s="5" t="s">
        <v>396</v>
      </c>
      <c r="X22" s="5" t="s">
        <v>397</v>
      </c>
      <c r="Y22" s="6">
        <f t="shared" si="3"/>
        <v>-3.3527580426279597E-3</v>
      </c>
      <c r="Z22" s="5" t="s">
        <v>398</v>
      </c>
      <c r="AA22" s="8">
        <f t="shared" si="0"/>
        <v>2367.3249999999998</v>
      </c>
      <c r="AB22" s="12">
        <f t="shared" si="4"/>
        <v>2.189631356297999E-2</v>
      </c>
    </row>
    <row r="23" spans="1:28" ht="14.25" customHeight="1" x14ac:dyDescent="0.25">
      <c r="A23" s="16" t="s">
        <v>416</v>
      </c>
      <c r="B23" s="5" t="s">
        <v>401</v>
      </c>
      <c r="C23" s="5" t="s">
        <v>268</v>
      </c>
      <c r="D23" s="5" t="s">
        <v>402</v>
      </c>
      <c r="E23" s="6">
        <f t="shared" si="5"/>
        <v>1.8422991893883568E-2</v>
      </c>
      <c r="F23" s="5" t="s">
        <v>403</v>
      </c>
      <c r="G23" s="5" t="s">
        <v>404</v>
      </c>
      <c r="H23" s="5" t="s">
        <v>405</v>
      </c>
      <c r="I23" s="6">
        <f t="shared" si="6"/>
        <v>-4.405286343612335E-2</v>
      </c>
      <c r="J23" s="5" t="s">
        <v>406</v>
      </c>
      <c r="K23" s="5" t="s">
        <v>407</v>
      </c>
      <c r="L23" s="5" t="s">
        <v>408</v>
      </c>
      <c r="M23" s="6">
        <f t="shared" si="1"/>
        <v>2.8811188811188857E-2</v>
      </c>
      <c r="N23" s="5">
        <v>0</v>
      </c>
      <c r="O23" s="5">
        <v>0</v>
      </c>
      <c r="P23" s="5">
        <v>0</v>
      </c>
      <c r="Q23" s="6"/>
      <c r="R23" s="5" t="s">
        <v>145</v>
      </c>
      <c r="S23" s="5" t="s">
        <v>409</v>
      </c>
      <c r="T23" s="5" t="s">
        <v>410</v>
      </c>
      <c r="U23" s="5" t="s">
        <v>411</v>
      </c>
      <c r="V23" s="5" t="s">
        <v>412</v>
      </c>
      <c r="W23" s="5" t="s">
        <v>413</v>
      </c>
      <c r="X23" s="5" t="s">
        <v>414</v>
      </c>
      <c r="Y23" s="6">
        <f t="shared" si="3"/>
        <v>-5.9991990388466233E-2</v>
      </c>
      <c r="Z23" s="5" t="s">
        <v>415</v>
      </c>
      <c r="AA23" s="8">
        <f t="shared" si="0"/>
        <v>2323.25</v>
      </c>
      <c r="AB23" s="12">
        <f t="shared" si="4"/>
        <v>-1.861806046909479E-2</v>
      </c>
    </row>
    <row r="24" spans="1:28" x14ac:dyDescent="0.25">
      <c r="A24" s="16" t="s">
        <v>436</v>
      </c>
      <c r="B24" s="5" t="s">
        <v>419</v>
      </c>
      <c r="C24" s="5" t="s">
        <v>420</v>
      </c>
      <c r="D24" s="5" t="s">
        <v>421</v>
      </c>
      <c r="E24" s="6">
        <f t="shared" si="5"/>
        <v>1.0130246020260534E-2</v>
      </c>
      <c r="F24" s="5" t="s">
        <v>422</v>
      </c>
      <c r="G24" s="5" t="s">
        <v>423</v>
      </c>
      <c r="H24" s="5" t="s">
        <v>424</v>
      </c>
      <c r="I24" s="6">
        <f t="shared" si="6"/>
        <v>9.2165898617511524E-2</v>
      </c>
      <c r="J24" s="5" t="s">
        <v>425</v>
      </c>
      <c r="K24" s="5" t="s">
        <v>426</v>
      </c>
      <c r="L24" s="5" t="s">
        <v>427</v>
      </c>
      <c r="M24" s="6">
        <f t="shared" si="1"/>
        <v>1.1122645706658756E-2</v>
      </c>
      <c r="N24" s="5">
        <v>0</v>
      </c>
      <c r="O24" s="5">
        <v>0</v>
      </c>
      <c r="P24" s="5">
        <v>0</v>
      </c>
      <c r="Q24" s="6"/>
      <c r="R24" s="5" t="s">
        <v>428</v>
      </c>
      <c r="S24" s="5" t="s">
        <v>429</v>
      </c>
      <c r="T24" s="5" t="s">
        <v>430</v>
      </c>
      <c r="U24" s="5" t="s">
        <v>431</v>
      </c>
      <c r="V24" s="5" t="s">
        <v>432</v>
      </c>
      <c r="W24" s="5" t="s">
        <v>433</v>
      </c>
      <c r="X24" s="5" t="s">
        <v>434</v>
      </c>
      <c r="Y24" s="6">
        <f t="shared" si="3"/>
        <v>1.4911383776414452E-2</v>
      </c>
      <c r="Z24" s="5" t="s">
        <v>435</v>
      </c>
      <c r="AA24" s="8">
        <f t="shared" si="0"/>
        <v>2353.3999999999996</v>
      </c>
      <c r="AB24" s="12">
        <f t="shared" si="4"/>
        <v>1.2977509953728456E-2</v>
      </c>
    </row>
    <row r="25" spans="1:28" x14ac:dyDescent="0.25">
      <c r="A25" s="16" t="s">
        <v>452</v>
      </c>
      <c r="B25" s="5" t="s">
        <v>438</v>
      </c>
      <c r="C25" s="5" t="s">
        <v>439</v>
      </c>
      <c r="D25" s="5" t="s">
        <v>113</v>
      </c>
      <c r="E25" s="6">
        <f t="shared" si="5"/>
        <v>7.4498567335243598E-2</v>
      </c>
      <c r="F25" s="5" t="s">
        <v>440</v>
      </c>
      <c r="G25" s="5" t="s">
        <v>441</v>
      </c>
      <c r="H25" s="5" t="s">
        <v>442</v>
      </c>
      <c r="I25" s="6">
        <f t="shared" si="6"/>
        <v>0.24050632911392403</v>
      </c>
      <c r="J25" s="5" t="s">
        <v>96</v>
      </c>
      <c r="K25" s="5" t="s">
        <v>443</v>
      </c>
      <c r="L25" s="5" t="s">
        <v>444</v>
      </c>
      <c r="M25" s="6">
        <f t="shared" si="1"/>
        <v>7.4313092793584718E-3</v>
      </c>
      <c r="N25" s="5">
        <v>0</v>
      </c>
      <c r="O25" s="5">
        <v>0</v>
      </c>
      <c r="P25" s="5">
        <v>0</v>
      </c>
      <c r="Q25" s="6"/>
      <c r="R25" s="5" t="s">
        <v>145</v>
      </c>
      <c r="S25" s="5" t="s">
        <v>445</v>
      </c>
      <c r="T25" s="5" t="s">
        <v>446</v>
      </c>
      <c r="U25" s="5" t="s">
        <v>447</v>
      </c>
      <c r="V25" s="5" t="s">
        <v>448</v>
      </c>
      <c r="W25" s="5" t="s">
        <v>449</v>
      </c>
      <c r="X25" s="5" t="s">
        <v>450</v>
      </c>
      <c r="Y25" s="6">
        <f t="shared" si="3"/>
        <v>3.358240282092184E-3</v>
      </c>
      <c r="Z25" s="5" t="s">
        <v>451</v>
      </c>
      <c r="AA25" s="8">
        <f t="shared" si="0"/>
        <v>2375.3999999999996</v>
      </c>
      <c r="AB25" s="12">
        <f t="shared" si="4"/>
        <v>9.3481771054644367E-3</v>
      </c>
    </row>
    <row r="26" spans="1:28" x14ac:dyDescent="0.25">
      <c r="A26" s="19" t="s">
        <v>473</v>
      </c>
      <c r="B26" s="9"/>
      <c r="C26" s="9"/>
      <c r="D26" s="9"/>
      <c r="E26" s="6">
        <f>(D25-D10)/D10</f>
        <v>0.53822488847869554</v>
      </c>
      <c r="F26" s="9"/>
      <c r="G26" s="9"/>
      <c r="H26" s="9"/>
      <c r="I26" s="13">
        <f>(H25-H13)/H13</f>
        <v>2.92</v>
      </c>
      <c r="J26" s="9"/>
      <c r="K26" s="9"/>
      <c r="L26" s="9"/>
      <c r="M26" s="12">
        <f>(L25-L3)/L3</f>
        <v>0.53386928688402546</v>
      </c>
      <c r="N26" s="9"/>
      <c r="O26" s="9"/>
      <c r="P26" s="9"/>
      <c r="Q26" s="12">
        <f>(P19-P3)/P3</f>
        <v>-9.1331269349845076E-2</v>
      </c>
      <c r="R26" s="9"/>
      <c r="S26" s="9"/>
      <c r="T26" s="9"/>
      <c r="U26" s="9"/>
      <c r="V26" s="9"/>
      <c r="W26" s="9"/>
      <c r="X26" s="9"/>
      <c r="Y26" s="6">
        <f>(X25-X3)/X3</f>
        <v>-0.12440471829438067</v>
      </c>
      <c r="Z26" s="9"/>
      <c r="AA26" s="9"/>
      <c r="AB26" s="12">
        <f>(AA25-AA3)/AA3</f>
        <v>9.6777172407424242E-2</v>
      </c>
    </row>
    <row r="27" spans="1:28" x14ac:dyDescent="0.25">
      <c r="A27" s="19" t="s">
        <v>474</v>
      </c>
      <c r="B27" s="9"/>
      <c r="C27" s="9"/>
      <c r="D27" s="9"/>
      <c r="E27" s="12">
        <f>(E25/E11)^(1/15)-1</f>
        <v>2.9676141938256073E-2</v>
      </c>
      <c r="F27" s="9"/>
      <c r="G27" s="9"/>
      <c r="H27" s="12">
        <f>(H25/H13)^(1/13)-1</f>
        <v>0.11080388438431221</v>
      </c>
      <c r="I27" s="9"/>
      <c r="J27" s="9"/>
      <c r="K27" s="9"/>
      <c r="L27" s="9"/>
      <c r="M27" s="14">
        <f>(L25/L3)^(1/23)-1</f>
        <v>1.8773769065762336E-2</v>
      </c>
      <c r="N27" s="9"/>
      <c r="O27" s="9"/>
      <c r="P27" s="9"/>
      <c r="Q27" s="12">
        <f>(P19/P3)^(1/17)-1</f>
        <v>-5.6179648201304389E-3</v>
      </c>
      <c r="R27" s="9"/>
      <c r="S27" s="9"/>
      <c r="T27" s="9"/>
      <c r="U27" s="9"/>
      <c r="V27" s="9"/>
      <c r="W27" s="9"/>
      <c r="X27" s="9"/>
      <c r="Y27" s="6">
        <f>(X25/X3)^(1/23)-1</f>
        <v>-5.7594937202346541E-3</v>
      </c>
      <c r="Z27" s="9"/>
      <c r="AA27" s="9"/>
      <c r="AB27" s="15">
        <f>(AA25/AA3)^(1/23)-1</f>
        <v>4.0244257377362036E-3</v>
      </c>
    </row>
  </sheetData>
  <mergeCells count="5">
    <mergeCell ref="B1:D1"/>
    <mergeCell ref="F1:H1"/>
    <mergeCell ref="J1:O1"/>
    <mergeCell ref="P1:S1"/>
    <mergeCell ref="T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0108-3240-4920-BECD-DBD0B46BD74B}">
  <dimension ref="A1:U27"/>
  <sheetViews>
    <sheetView workbookViewId="0">
      <selection activeCell="F15" sqref="F15"/>
    </sheetView>
  </sheetViews>
  <sheetFormatPr defaultRowHeight="15" x14ac:dyDescent="0.25"/>
  <cols>
    <col min="1" max="1" width="15.42578125" bestFit="1" customWidth="1"/>
    <col min="2" max="2" width="14.42578125" bestFit="1" customWidth="1"/>
    <col min="3" max="3" width="14" customWidth="1"/>
    <col min="4" max="4" width="22" bestFit="1" customWidth="1"/>
    <col min="5" max="5" width="22" customWidth="1"/>
    <col min="6" max="7" width="17.7109375" customWidth="1"/>
    <col min="8" max="8" width="18.28515625" bestFit="1" customWidth="1"/>
    <col min="9" max="9" width="18.28515625" customWidth="1"/>
    <col min="10" max="10" width="25.140625" bestFit="1" customWidth="1"/>
    <col min="11" max="11" width="25.140625" customWidth="1"/>
    <col min="12" max="12" width="15" bestFit="1" customWidth="1"/>
    <col min="13" max="13" width="15" customWidth="1"/>
    <col min="14" max="14" width="11" bestFit="1" customWidth="1"/>
  </cols>
  <sheetData>
    <row r="1" spans="1:21" ht="18.75" x14ac:dyDescent="0.3">
      <c r="A1" s="20" t="s">
        <v>476</v>
      </c>
      <c r="B1" s="20" t="s">
        <v>466</v>
      </c>
      <c r="C1" s="20"/>
      <c r="D1" s="20" t="s">
        <v>481</v>
      </c>
      <c r="E1" s="20"/>
      <c r="F1" s="20" t="s">
        <v>482</v>
      </c>
      <c r="G1" s="20"/>
      <c r="H1" s="20" t="s">
        <v>480</v>
      </c>
      <c r="I1" s="20"/>
      <c r="J1" s="20" t="s">
        <v>463</v>
      </c>
      <c r="K1" s="20"/>
      <c r="L1" s="20" t="s">
        <v>483</v>
      </c>
      <c r="M1" s="20"/>
      <c r="N1" s="20" t="s">
        <v>460</v>
      </c>
    </row>
    <row r="2" spans="1:21" x14ac:dyDescent="0.25">
      <c r="A2">
        <v>1998</v>
      </c>
      <c r="B2">
        <f>'Water By Consumer'!D3+'Water By Consumer'!G3+'Water By Consumer'!K3+'Water By Consumer'!O3+'Water By Consumer'!W3</f>
        <v>1010.9</v>
      </c>
      <c r="D2">
        <v>0</v>
      </c>
      <c r="F2">
        <f>B2-D2</f>
        <v>1010.9</v>
      </c>
      <c r="H2" t="s">
        <v>27</v>
      </c>
      <c r="J2" t="s">
        <v>28</v>
      </c>
      <c r="L2" t="s">
        <v>26</v>
      </c>
      <c r="N2">
        <f>'Water By Consumer'!F3+'Water By Consumer'!J3+'Water By Consumer'!N3</f>
        <v>36.6</v>
      </c>
    </row>
    <row r="3" spans="1:21" x14ac:dyDescent="0.25">
      <c r="A3">
        <v>1999</v>
      </c>
      <c r="B3">
        <f>'Water By Consumer'!D4+'Water By Consumer'!G4+'Water By Consumer'!K4+'Water By Consumer'!O4+'Water By Consumer'!W4</f>
        <v>915.3</v>
      </c>
      <c r="C3" s="3">
        <f>(B3-B2)/B2</f>
        <v>-9.4569195766149E-2</v>
      </c>
      <c r="D3">
        <v>0</v>
      </c>
      <c r="E3" t="e">
        <f>(D3-D2)/D2</f>
        <v>#DIV/0!</v>
      </c>
      <c r="F3">
        <f t="shared" ref="F3:F24" si="0">B3-D3</f>
        <v>915.3</v>
      </c>
      <c r="G3" s="3">
        <f>(F3-F2)/F2</f>
        <v>-9.4569195766149E-2</v>
      </c>
      <c r="H3" t="s">
        <v>46</v>
      </c>
      <c r="I3" s="3">
        <f>(H3-H2)/H2</f>
        <v>4.5643153526970862E-2</v>
      </c>
      <c r="J3" t="s">
        <v>47</v>
      </c>
      <c r="K3" s="3">
        <f>(J3-J2)/J2</f>
        <v>5.350553505535055E-2</v>
      </c>
      <c r="L3" t="s">
        <v>45</v>
      </c>
      <c r="M3" s="3">
        <f>(L3-L2)/L2</f>
        <v>-0.31818181818181823</v>
      </c>
      <c r="N3">
        <f>'Water By Consumer'!F4+'Water By Consumer'!J4+'Water By Consumer'!N4</f>
        <v>35.5</v>
      </c>
      <c r="O3" s="3">
        <f>(N3-N2)/N2</f>
        <v>-3.0054644808743206E-2</v>
      </c>
      <c r="T3">
        <v>586</v>
      </c>
    </row>
    <row r="4" spans="1:21" x14ac:dyDescent="0.25">
      <c r="A4">
        <v>2000</v>
      </c>
      <c r="B4">
        <f>'Water By Consumer'!D5+'Water By Consumer'!G5+'Water By Consumer'!K5+'Water By Consumer'!O5+'Water By Consumer'!W5</f>
        <v>819.30000000000007</v>
      </c>
      <c r="C4" s="3">
        <f t="shared" ref="C4:C24" si="1">(B4-B3)/B3</f>
        <v>-0.10488364470665344</v>
      </c>
      <c r="D4">
        <v>0</v>
      </c>
      <c r="E4" t="e">
        <f t="shared" ref="E4:E24" si="2">(D4-D3)/D3</f>
        <v>#DIV/0!</v>
      </c>
      <c r="F4">
        <f t="shared" si="0"/>
        <v>819.30000000000007</v>
      </c>
      <c r="G4" s="3">
        <f t="shared" ref="G4:G24" si="3">(F4-F3)/F3</f>
        <v>-0.10488364470665344</v>
      </c>
      <c r="H4" t="s">
        <v>63</v>
      </c>
      <c r="I4" s="3">
        <f t="shared" ref="I4:I24" si="4">(H4-H3)/H3</f>
        <v>-8.9285714285713448E-3</v>
      </c>
      <c r="J4" t="s">
        <v>64</v>
      </c>
      <c r="K4" s="3">
        <f t="shared" ref="K4:K24" si="5">(J4-J3)/J3</f>
        <v>-9.0367775831873942E-2</v>
      </c>
      <c r="L4" t="s">
        <v>62</v>
      </c>
      <c r="M4" s="3">
        <f t="shared" ref="M4:M24" si="6">(L4-L3)/L3</f>
        <v>-9.8148148148148096E-2</v>
      </c>
      <c r="N4">
        <f>'Water By Consumer'!F5+'Water By Consumer'!J5+'Water By Consumer'!N5</f>
        <v>34</v>
      </c>
      <c r="O4" s="3">
        <f t="shared" ref="O4:O24" si="7">(N4-N3)/N3</f>
        <v>-4.2253521126760563E-2</v>
      </c>
      <c r="T4">
        <v>1020</v>
      </c>
      <c r="U4" s="3">
        <f>(T4-T3)/AVERAGE(T3:T4)</f>
        <v>0.5404732254047323</v>
      </c>
    </row>
    <row r="5" spans="1:21" x14ac:dyDescent="0.25">
      <c r="A5">
        <v>2001</v>
      </c>
      <c r="B5">
        <f>'Water By Consumer'!D6+'Water By Consumer'!G6+'Water By Consumer'!K6+'Water By Consumer'!O6+'Water By Consumer'!W6</f>
        <v>648.6</v>
      </c>
      <c r="C5" s="3">
        <f t="shared" si="1"/>
        <v>-0.20834859025997807</v>
      </c>
      <c r="D5">
        <v>0</v>
      </c>
      <c r="E5" t="e">
        <f t="shared" si="2"/>
        <v>#DIV/0!</v>
      </c>
      <c r="F5">
        <f t="shared" si="0"/>
        <v>648.6</v>
      </c>
      <c r="G5" s="3">
        <f t="shared" si="3"/>
        <v>-0.20834859025997807</v>
      </c>
      <c r="H5" t="s">
        <v>80</v>
      </c>
      <c r="I5" s="3">
        <f t="shared" si="4"/>
        <v>0.4524524524524523</v>
      </c>
      <c r="J5" t="s">
        <v>81</v>
      </c>
      <c r="K5" s="3">
        <f t="shared" si="5"/>
        <v>2.5413939160569977E-2</v>
      </c>
      <c r="L5" t="s">
        <v>79</v>
      </c>
      <c r="M5" s="3">
        <f t="shared" si="6"/>
        <v>-2.8747433264887177E-2</v>
      </c>
      <c r="N5">
        <f>'Water By Consumer'!F6+'Water By Consumer'!J6+'Water By Consumer'!N6</f>
        <v>34.700000000000003</v>
      </c>
      <c r="O5" s="3">
        <f t="shared" si="7"/>
        <v>2.058823529411773E-2</v>
      </c>
      <c r="T5">
        <v>1175</v>
      </c>
      <c r="U5" s="3">
        <f>(T5-T4)/AVERAGE(T4:T5)</f>
        <v>0.14123006833712984</v>
      </c>
    </row>
    <row r="6" spans="1:21" x14ac:dyDescent="0.25">
      <c r="A6">
        <v>2002</v>
      </c>
      <c r="B6">
        <f>'Water By Consumer'!D7+'Water By Consumer'!G7+'Water By Consumer'!K7+'Water By Consumer'!O7+'Water By Consumer'!W7</f>
        <v>620.29999999999995</v>
      </c>
      <c r="C6" s="3">
        <f t="shared" si="1"/>
        <v>-4.3632439099599241E-2</v>
      </c>
      <c r="D6">
        <v>0</v>
      </c>
      <c r="E6" t="e">
        <f t="shared" si="2"/>
        <v>#DIV/0!</v>
      </c>
      <c r="F6">
        <f t="shared" si="0"/>
        <v>620.29999999999995</v>
      </c>
      <c r="G6" s="3">
        <f t="shared" si="3"/>
        <v>-4.3632439099599241E-2</v>
      </c>
      <c r="H6" t="s">
        <v>97</v>
      </c>
      <c r="I6" s="3">
        <f t="shared" si="4"/>
        <v>5.5134390075810575E-3</v>
      </c>
      <c r="J6" t="s">
        <v>98</v>
      </c>
      <c r="K6" s="3">
        <f t="shared" si="5"/>
        <v>7.3225685317311301E-2</v>
      </c>
      <c r="L6" t="s">
        <v>45</v>
      </c>
      <c r="M6" s="3">
        <f t="shared" si="6"/>
        <v>0.14164904862579289</v>
      </c>
      <c r="N6">
        <f>'Water By Consumer'!F7+'Water By Consumer'!J7+'Water By Consumer'!N7</f>
        <v>36.4</v>
      </c>
      <c r="O6" s="3">
        <f t="shared" si="7"/>
        <v>4.8991354466858664E-2</v>
      </c>
    </row>
    <row r="7" spans="1:21" x14ac:dyDescent="0.25">
      <c r="A7">
        <v>2003</v>
      </c>
      <c r="B7">
        <f>'Water By Consumer'!D8+'Water By Consumer'!G8+'Water By Consumer'!K8+'Water By Consumer'!O8+'Water By Consumer'!W8</f>
        <v>646.4</v>
      </c>
      <c r="C7" s="3">
        <f t="shared" si="1"/>
        <v>4.2076414638078388E-2</v>
      </c>
      <c r="D7">
        <v>0</v>
      </c>
      <c r="E7" t="e">
        <f t="shared" si="2"/>
        <v>#DIV/0!</v>
      </c>
      <c r="F7">
        <f t="shared" si="0"/>
        <v>646.4</v>
      </c>
      <c r="G7" s="3">
        <f t="shared" si="3"/>
        <v>4.2076414638078388E-2</v>
      </c>
      <c r="H7" t="s">
        <v>113</v>
      </c>
      <c r="I7" s="3">
        <f t="shared" si="4"/>
        <v>2.810143934201504E-2</v>
      </c>
      <c r="J7" t="s">
        <v>114</v>
      </c>
      <c r="K7" s="3">
        <f t="shared" si="5"/>
        <v>-2.7991602519244624E-3</v>
      </c>
      <c r="L7" t="s">
        <v>112</v>
      </c>
      <c r="M7" s="3">
        <f t="shared" si="6"/>
        <v>-0.1185185185185185</v>
      </c>
      <c r="N7">
        <f>'Water By Consumer'!F8+'Water By Consumer'!J8+'Water By Consumer'!N8</f>
        <v>32.6</v>
      </c>
      <c r="O7" s="3">
        <f t="shared" si="7"/>
        <v>-0.10439560439560432</v>
      </c>
    </row>
    <row r="8" spans="1:21" x14ac:dyDescent="0.25">
      <c r="A8">
        <v>2004</v>
      </c>
      <c r="B8">
        <f>'Water By Consumer'!D9+'Water By Consumer'!G9+'Water By Consumer'!K9+'Water By Consumer'!O9+'Water By Consumer'!W9</f>
        <v>647.20000000000005</v>
      </c>
      <c r="C8" s="3">
        <f t="shared" si="1"/>
        <v>1.2376237623763432E-3</v>
      </c>
      <c r="D8">
        <v>0</v>
      </c>
      <c r="E8" t="e">
        <f t="shared" si="2"/>
        <v>#DIV/0!</v>
      </c>
      <c r="F8">
        <f t="shared" si="0"/>
        <v>647.20000000000005</v>
      </c>
      <c r="G8" s="3">
        <f t="shared" si="3"/>
        <v>1.2376237623763432E-3</v>
      </c>
      <c r="H8" t="s">
        <v>127</v>
      </c>
      <c r="I8" s="3">
        <f t="shared" si="4"/>
        <v>0.23</v>
      </c>
      <c r="J8" t="s">
        <v>128</v>
      </c>
      <c r="K8" s="3">
        <f t="shared" si="5"/>
        <v>0.14842105263157898</v>
      </c>
      <c r="L8" t="s">
        <v>126</v>
      </c>
      <c r="M8" s="3">
        <f t="shared" si="6"/>
        <v>9.2436974789915929E-2</v>
      </c>
      <c r="N8">
        <f>'Water By Consumer'!F9+'Water By Consumer'!J9+'Water By Consumer'!N9</f>
        <v>31.5</v>
      </c>
      <c r="O8" s="3">
        <f t="shared" si="7"/>
        <v>-3.3742331288343599E-2</v>
      </c>
    </row>
    <row r="9" spans="1:21" x14ac:dyDescent="0.25">
      <c r="A9" t="s">
        <v>454</v>
      </c>
      <c r="B9">
        <f>'Water By Consumer'!D10+'Water By Consumer'!G10+'Water By Consumer'!K10+'Water By Consumer'!O10+'Water By Consumer'!W10</f>
        <v>1436.855</v>
      </c>
      <c r="C9" s="3">
        <f t="shared" si="1"/>
        <v>1.2201097033374535</v>
      </c>
      <c r="D9">
        <v>20</v>
      </c>
      <c r="E9" t="e">
        <f t="shared" si="2"/>
        <v>#DIV/0!</v>
      </c>
      <c r="F9">
        <f t="shared" si="0"/>
        <v>1416.855</v>
      </c>
      <c r="G9" s="3">
        <f t="shared" si="3"/>
        <v>1.1892073547589617</v>
      </c>
      <c r="H9" t="s">
        <v>149</v>
      </c>
      <c r="I9" s="3">
        <f t="shared" si="4"/>
        <v>2.8184281842818366E-2</v>
      </c>
      <c r="J9" t="s">
        <v>150</v>
      </c>
      <c r="K9" s="3">
        <f t="shared" si="5"/>
        <v>4.0941032691720065E-2</v>
      </c>
      <c r="L9" t="s">
        <v>148</v>
      </c>
      <c r="M9" s="3">
        <f t="shared" si="6"/>
        <v>7.692307692307665E-3</v>
      </c>
      <c r="N9">
        <f>'Water By Consumer'!F10+'Water By Consumer'!J10+'Water By Consumer'!N10</f>
        <v>39.31</v>
      </c>
      <c r="O9" s="3">
        <f t="shared" si="7"/>
        <v>0.24793650793650801</v>
      </c>
    </row>
    <row r="10" spans="1:21" x14ac:dyDescent="0.25">
      <c r="A10">
        <v>2006</v>
      </c>
      <c r="B10">
        <f>'Water By Consumer'!D11+'Water By Consumer'!G11+'Water By Consumer'!K11+'Water By Consumer'!O11+'Water By Consumer'!W11</f>
        <v>1438.3</v>
      </c>
      <c r="C10" s="3">
        <f t="shared" si="1"/>
        <v>1.0056686304463125E-3</v>
      </c>
      <c r="D10">
        <v>100</v>
      </c>
      <c r="E10" s="3">
        <f t="shared" si="2"/>
        <v>4</v>
      </c>
      <c r="F10">
        <f t="shared" si="0"/>
        <v>1338.3</v>
      </c>
      <c r="G10" s="3">
        <f t="shared" si="3"/>
        <v>-5.5443217548725922E-2</v>
      </c>
      <c r="H10" t="s">
        <v>170</v>
      </c>
      <c r="I10" s="3">
        <f t="shared" si="4"/>
        <v>3.1628887717449804E-3</v>
      </c>
      <c r="J10" t="s">
        <v>171</v>
      </c>
      <c r="K10" s="3">
        <f t="shared" si="5"/>
        <v>3.9330789550924672E-2</v>
      </c>
      <c r="L10" t="s">
        <v>169</v>
      </c>
      <c r="M10" s="3">
        <f t="shared" si="6"/>
        <v>-0.15839694656488545</v>
      </c>
      <c r="N10">
        <f>'Water By Consumer'!F11+'Water By Consumer'!J11+'Water By Consumer'!N11</f>
        <v>34.5</v>
      </c>
      <c r="O10" s="3">
        <f t="shared" si="7"/>
        <v>-0.1223607224624778</v>
      </c>
    </row>
    <row r="11" spans="1:21" x14ac:dyDescent="0.25">
      <c r="A11">
        <v>2007</v>
      </c>
      <c r="B11">
        <f>'Water By Consumer'!D12+'Water By Consumer'!G12+'Water By Consumer'!K12+'Water By Consumer'!O12+'Water By Consumer'!W12</f>
        <v>1502.4</v>
      </c>
      <c r="C11" s="3">
        <f t="shared" si="1"/>
        <v>4.4566502120559091E-2</v>
      </c>
      <c r="D11">
        <v>120</v>
      </c>
      <c r="E11" s="3">
        <f t="shared" si="2"/>
        <v>0.2</v>
      </c>
      <c r="F11">
        <f t="shared" si="0"/>
        <v>1382.4</v>
      </c>
      <c r="G11" s="3">
        <f t="shared" si="3"/>
        <v>3.2952252858103666E-2</v>
      </c>
      <c r="H11" t="s">
        <v>192</v>
      </c>
      <c r="I11" s="3">
        <f t="shared" si="4"/>
        <v>5.8854440357330465E-2</v>
      </c>
      <c r="J11" t="s">
        <v>193</v>
      </c>
      <c r="K11" s="3">
        <f t="shared" si="5"/>
        <v>9.1781982490821798E-2</v>
      </c>
      <c r="L11" t="s">
        <v>191</v>
      </c>
      <c r="M11" s="3">
        <f t="shared" si="6"/>
        <v>4.3083900226757336E-2</v>
      </c>
      <c r="N11">
        <f>'Water By Consumer'!F12+'Water By Consumer'!J12+'Water By Consumer'!N12</f>
        <v>34.5</v>
      </c>
      <c r="O11" s="3">
        <f t="shared" si="7"/>
        <v>0</v>
      </c>
    </row>
    <row r="12" spans="1:21" x14ac:dyDescent="0.25">
      <c r="A12">
        <v>2008</v>
      </c>
      <c r="B12">
        <f>'Water By Consumer'!D13+'Water By Consumer'!G13+'Water By Consumer'!K13+'Water By Consumer'!O13+'Water By Consumer'!W13</f>
        <v>1433.4</v>
      </c>
      <c r="C12" s="3">
        <f t="shared" si="1"/>
        <v>-4.5926517571884984E-2</v>
      </c>
      <c r="D12">
        <v>141.5</v>
      </c>
      <c r="E12" s="3">
        <f t="shared" si="2"/>
        <v>0.17916666666666667</v>
      </c>
      <c r="F12">
        <f t="shared" si="0"/>
        <v>1291.9000000000001</v>
      </c>
      <c r="G12" s="3">
        <f t="shared" si="3"/>
        <v>-6.5465856481481483E-2</v>
      </c>
      <c r="H12" t="s">
        <v>215</v>
      </c>
      <c r="I12" s="3">
        <f t="shared" si="4"/>
        <v>-6.6004962779156379E-2</v>
      </c>
      <c r="J12" t="s">
        <v>216</v>
      </c>
      <c r="K12" s="3">
        <f t="shared" si="5"/>
        <v>3.2850491464045492E-2</v>
      </c>
      <c r="L12" t="s">
        <v>214</v>
      </c>
      <c r="M12" s="3">
        <f t="shared" si="6"/>
        <v>-6.0869565217391244E-2</v>
      </c>
      <c r="N12">
        <f>'Water By Consumer'!F13+'Water By Consumer'!J13+'Water By Consumer'!N13</f>
        <v>37</v>
      </c>
      <c r="O12" s="3">
        <f t="shared" si="7"/>
        <v>7.2463768115942032E-2</v>
      </c>
    </row>
    <row r="13" spans="1:21" x14ac:dyDescent="0.25">
      <c r="A13">
        <v>2009</v>
      </c>
      <c r="B13">
        <f>'Water By Consumer'!D14+'Water By Consumer'!G14+'Water By Consumer'!K14+'Water By Consumer'!O14+'Water By Consumer'!W14</f>
        <v>1263.7</v>
      </c>
      <c r="C13" s="3">
        <f t="shared" si="1"/>
        <v>-0.11838984233291477</v>
      </c>
      <c r="D13">
        <v>170</v>
      </c>
      <c r="E13" s="3">
        <f t="shared" si="2"/>
        <v>0.20141342756183744</v>
      </c>
      <c r="F13">
        <f t="shared" si="0"/>
        <v>1093.7</v>
      </c>
      <c r="G13" s="3">
        <f t="shared" si="3"/>
        <v>-0.15341744717083369</v>
      </c>
      <c r="H13" t="s">
        <v>235</v>
      </c>
      <c r="I13" s="3">
        <f t="shared" si="4"/>
        <v>-4.1445270988310218E-2</v>
      </c>
      <c r="J13" t="s">
        <v>236</v>
      </c>
      <c r="K13" s="3">
        <f t="shared" si="5"/>
        <v>-1.1019283746556559E-2</v>
      </c>
      <c r="L13" t="s">
        <v>234</v>
      </c>
      <c r="M13" s="3">
        <f t="shared" si="6"/>
        <v>-0.1273148148148148</v>
      </c>
      <c r="N13">
        <f>'Water By Consumer'!F14+'Water By Consumer'!J14+'Water By Consumer'!N14</f>
        <v>34</v>
      </c>
      <c r="O13" s="3">
        <f t="shared" si="7"/>
        <v>-8.1081081081081086E-2</v>
      </c>
    </row>
    <row r="14" spans="1:21" x14ac:dyDescent="0.25">
      <c r="A14">
        <v>2010</v>
      </c>
      <c r="B14">
        <f>'Water By Consumer'!D15+'Water By Consumer'!G15+'Water By Consumer'!K15+'Water By Consumer'!O15+'Water By Consumer'!W15</f>
        <v>1370</v>
      </c>
      <c r="C14" s="3">
        <f t="shared" si="1"/>
        <v>8.4118065996676386E-2</v>
      </c>
      <c r="D14">
        <v>285</v>
      </c>
      <c r="E14" s="3">
        <f t="shared" si="2"/>
        <v>0.67647058823529416</v>
      </c>
      <c r="F14">
        <f t="shared" si="0"/>
        <v>1085</v>
      </c>
      <c r="G14" s="3">
        <f t="shared" si="3"/>
        <v>-7.9546493553991453E-3</v>
      </c>
      <c r="H14" t="s">
        <v>257</v>
      </c>
      <c r="I14" s="3">
        <f t="shared" si="4"/>
        <v>-8.592017738359202E-2</v>
      </c>
      <c r="J14" t="s">
        <v>258</v>
      </c>
      <c r="K14" s="3">
        <f t="shared" si="5"/>
        <v>4.9126361104077074E-2</v>
      </c>
      <c r="L14" t="s">
        <v>256</v>
      </c>
      <c r="M14" s="3">
        <f t="shared" si="6"/>
        <v>0.19893899204244031</v>
      </c>
      <c r="N14">
        <f>'Water By Consumer'!F15+'Water By Consumer'!J15+'Water By Consumer'!N15</f>
        <v>41.400000000000006</v>
      </c>
      <c r="O14" s="3">
        <f t="shared" si="7"/>
        <v>0.21764705882352958</v>
      </c>
    </row>
    <row r="15" spans="1:21" x14ac:dyDescent="0.25">
      <c r="A15">
        <v>2011</v>
      </c>
      <c r="B15">
        <f>'Water By Consumer'!D16+'Water By Consumer'!G16+'Water By Consumer'!K16+'Water By Consumer'!O16+'Water By Consumer'!W16</f>
        <v>1268.7</v>
      </c>
      <c r="C15" s="3">
        <f t="shared" si="1"/>
        <v>-7.394160583941603E-2</v>
      </c>
      <c r="D15">
        <v>293</v>
      </c>
      <c r="E15" s="3">
        <f t="shared" si="2"/>
        <v>2.8070175438596492E-2</v>
      </c>
      <c r="F15">
        <f t="shared" si="0"/>
        <v>975.7</v>
      </c>
      <c r="G15" s="3">
        <f t="shared" si="3"/>
        <v>-0.10073732718894005</v>
      </c>
      <c r="H15" t="s">
        <v>277</v>
      </c>
      <c r="I15" s="3">
        <f t="shared" si="4"/>
        <v>5.336567616737406E-2</v>
      </c>
      <c r="J15" t="s">
        <v>278</v>
      </c>
      <c r="K15" s="3">
        <f t="shared" si="5"/>
        <v>1.2068549360366883E-3</v>
      </c>
      <c r="L15" t="s">
        <v>276</v>
      </c>
      <c r="M15" s="3">
        <f t="shared" si="6"/>
        <v>-0.12610619469026554</v>
      </c>
      <c r="N15">
        <f>'Water By Consumer'!F16+'Water By Consumer'!J16+'Water By Consumer'!N16</f>
        <v>38.700000000000003</v>
      </c>
      <c r="O15" s="3">
        <f t="shared" si="7"/>
        <v>-6.521739130434788E-2</v>
      </c>
    </row>
    <row r="16" spans="1:21" x14ac:dyDescent="0.25">
      <c r="A16">
        <v>2012</v>
      </c>
      <c r="B16">
        <f>'Water By Consumer'!D17+'Water By Consumer'!G17+'Water By Consumer'!K17+'Water By Consumer'!O17+'Water By Consumer'!W17</f>
        <v>1305</v>
      </c>
      <c r="C16" s="3">
        <f t="shared" si="1"/>
        <v>2.8611965003546902E-2</v>
      </c>
      <c r="D16">
        <v>310.89999999999998</v>
      </c>
      <c r="E16" s="3">
        <f t="shared" si="2"/>
        <v>6.1092150170648389E-2</v>
      </c>
      <c r="F16">
        <f t="shared" si="0"/>
        <v>994.1</v>
      </c>
      <c r="G16" s="3">
        <f t="shared" si="3"/>
        <v>1.8858255611355925E-2</v>
      </c>
      <c r="H16" t="s">
        <v>295</v>
      </c>
      <c r="I16" s="3">
        <f t="shared" si="4"/>
        <v>-1.7271157167530225E-2</v>
      </c>
      <c r="J16" s="9">
        <v>429.4</v>
      </c>
      <c r="K16" s="3">
        <f t="shared" si="5"/>
        <v>3.5197685631629616E-2</v>
      </c>
      <c r="L16" t="s">
        <v>294</v>
      </c>
      <c r="M16" s="3">
        <f t="shared" si="6"/>
        <v>0.41772151898734178</v>
      </c>
      <c r="N16">
        <f>'Water By Consumer'!F17+'Water By Consumer'!J17+'Water By Consumer'!N17</f>
        <v>49.4</v>
      </c>
      <c r="O16" s="3">
        <f t="shared" si="7"/>
        <v>0.27648578811369495</v>
      </c>
    </row>
    <row r="17" spans="1:15" x14ac:dyDescent="0.25">
      <c r="A17">
        <v>2013</v>
      </c>
      <c r="B17">
        <f>'Water By Consumer'!D18+'Water By Consumer'!G18+'Water By Consumer'!K18+'Water By Consumer'!O18+'Water By Consumer'!W18</f>
        <v>1380.9</v>
      </c>
      <c r="C17" s="3">
        <f t="shared" si="1"/>
        <v>5.8160919540229956E-2</v>
      </c>
      <c r="D17">
        <v>351.9</v>
      </c>
      <c r="E17" s="3">
        <f t="shared" si="2"/>
        <v>0.13187520102926986</v>
      </c>
      <c r="F17">
        <f t="shared" si="0"/>
        <v>1029</v>
      </c>
      <c r="G17" s="3">
        <f t="shared" si="3"/>
        <v>3.5107132079267654E-2</v>
      </c>
      <c r="H17" t="s">
        <v>315</v>
      </c>
      <c r="I17" s="3">
        <f t="shared" si="4"/>
        <v>0.10661980082015242</v>
      </c>
      <c r="J17" t="s">
        <v>316</v>
      </c>
      <c r="K17" s="3">
        <f t="shared" si="5"/>
        <v>0.14508616674429439</v>
      </c>
      <c r="L17" t="s">
        <v>314</v>
      </c>
      <c r="M17" s="3">
        <f t="shared" si="6"/>
        <v>0.13035714285714281</v>
      </c>
      <c r="N17">
        <f>'Water By Consumer'!F18+'Water By Consumer'!J18+'Water By Consumer'!N18</f>
        <v>62.199999999999996</v>
      </c>
      <c r="O17" s="3">
        <f t="shared" si="7"/>
        <v>0.25910931174089064</v>
      </c>
    </row>
    <row r="18" spans="1:15" x14ac:dyDescent="0.25">
      <c r="A18">
        <v>2014</v>
      </c>
      <c r="B18">
        <f>'Water By Consumer'!D19+'Water By Consumer'!G19+'Water By Consumer'!K19+'Water By Consumer'!O19+'Water By Consumer'!W19</f>
        <v>1389.5</v>
      </c>
      <c r="C18" s="3">
        <f t="shared" si="1"/>
        <v>6.2278224346440066E-3</v>
      </c>
      <c r="D18">
        <v>350</v>
      </c>
      <c r="E18" s="3">
        <f t="shared" si="2"/>
        <v>-5.3992611537367931E-3</v>
      </c>
      <c r="F18">
        <f t="shared" si="0"/>
        <v>1039.5</v>
      </c>
      <c r="G18" s="3">
        <f t="shared" si="3"/>
        <v>1.020408163265306E-2</v>
      </c>
      <c r="H18" t="s">
        <v>336</v>
      </c>
      <c r="I18" s="3">
        <f t="shared" si="4"/>
        <v>-3.070407623081001E-2</v>
      </c>
      <c r="J18" t="s">
        <v>337</v>
      </c>
      <c r="K18" s="3">
        <f t="shared" si="5"/>
        <v>-4.7183241814114277E-2</v>
      </c>
      <c r="L18" t="s">
        <v>335</v>
      </c>
      <c r="M18" s="3">
        <f t="shared" si="6"/>
        <v>-0.55924170616113744</v>
      </c>
      <c r="N18">
        <f>'Water By Consumer'!F19+'Water By Consumer'!J19+'Water By Consumer'!N19</f>
        <v>75</v>
      </c>
      <c r="O18" s="3">
        <f t="shared" si="7"/>
        <v>0.2057877813504824</v>
      </c>
    </row>
    <row r="19" spans="1:15" x14ac:dyDescent="0.25">
      <c r="A19">
        <v>2015</v>
      </c>
      <c r="B19">
        <f>'Water By Consumer'!D20+'Water By Consumer'!G20+'Water By Consumer'!K20+'Water By Consumer'!O20+'Water By Consumer'!W20</f>
        <v>1397.54</v>
      </c>
      <c r="C19" s="3">
        <f t="shared" si="1"/>
        <v>5.7862540482187573E-3</v>
      </c>
      <c r="D19">
        <v>503.4</v>
      </c>
      <c r="E19" s="3">
        <f t="shared" si="2"/>
        <v>0.43828571428571422</v>
      </c>
      <c r="F19">
        <f t="shared" si="0"/>
        <v>894.14</v>
      </c>
      <c r="G19" s="3">
        <f t="shared" si="3"/>
        <v>-0.13983645983645984</v>
      </c>
      <c r="H19" t="s">
        <v>357</v>
      </c>
      <c r="I19" s="3">
        <f t="shared" si="4"/>
        <v>-9.8306936100491543E-2</v>
      </c>
      <c r="J19" t="s">
        <v>358</v>
      </c>
      <c r="K19" s="3">
        <f t="shared" si="5"/>
        <v>0.11163287086446094</v>
      </c>
      <c r="L19" t="s">
        <v>356</v>
      </c>
      <c r="M19" s="3">
        <f t="shared" si="6"/>
        <v>-0.77419354838709675</v>
      </c>
      <c r="N19">
        <f>'Water By Consumer'!F20+'Water By Consumer'!J20+'Water By Consumer'!N20</f>
        <v>79.2</v>
      </c>
      <c r="O19" s="3">
        <f t="shared" si="7"/>
        <v>5.6000000000000036E-2</v>
      </c>
    </row>
    <row r="20" spans="1:15" x14ac:dyDescent="0.25">
      <c r="A20">
        <v>2016</v>
      </c>
      <c r="B20">
        <f>'Water By Consumer'!D21+'Water By Consumer'!G21+'Water By Consumer'!K21+'Water By Consumer'!O21+'Water By Consumer'!W21</f>
        <v>1507.55</v>
      </c>
      <c r="C20" s="3">
        <f t="shared" si="1"/>
        <v>7.8716888246490258E-2</v>
      </c>
      <c r="D20">
        <v>550</v>
      </c>
      <c r="E20" s="3">
        <f t="shared" si="2"/>
        <v>9.2570520460866154E-2</v>
      </c>
      <c r="F20">
        <f t="shared" si="0"/>
        <v>957.55</v>
      </c>
      <c r="G20" s="3">
        <f t="shared" si="3"/>
        <v>7.0917306014718018E-2</v>
      </c>
      <c r="H20" t="s">
        <v>373</v>
      </c>
      <c r="I20" s="3">
        <f t="shared" si="4"/>
        <v>-6.0569351907931147E-4</v>
      </c>
      <c r="J20" t="s">
        <v>374</v>
      </c>
      <c r="K20" s="3">
        <f t="shared" si="5"/>
        <v>8.8133640552995579E-2</v>
      </c>
      <c r="L20" t="s">
        <v>372</v>
      </c>
      <c r="M20" s="3">
        <f t="shared" si="6"/>
        <v>4.666666666666667</v>
      </c>
      <c r="N20">
        <f>'Water By Consumer'!F21+'Water By Consumer'!J21+'Water By Consumer'!N21</f>
        <v>70.78</v>
      </c>
      <c r="O20" s="3">
        <f t="shared" si="7"/>
        <v>-0.10631313131313133</v>
      </c>
    </row>
    <row r="21" spans="1:15" x14ac:dyDescent="0.25">
      <c r="A21">
        <v>2017</v>
      </c>
      <c r="B21">
        <f>'Water By Consumer'!D22+'Water By Consumer'!G22+'Water By Consumer'!K22+'Water By Consumer'!O22+'Water By Consumer'!W22</f>
        <v>1525.6610000000001</v>
      </c>
      <c r="C21" s="3">
        <f t="shared" si="1"/>
        <v>1.2013531889489639E-2</v>
      </c>
      <c r="D21">
        <v>585.6</v>
      </c>
      <c r="E21" s="3">
        <f t="shared" si="2"/>
        <v>6.4727272727272772E-2</v>
      </c>
      <c r="F21">
        <f t="shared" si="0"/>
        <v>940.06100000000004</v>
      </c>
      <c r="G21" s="3">
        <f t="shared" si="3"/>
        <v>-1.8264320401023361E-2</v>
      </c>
      <c r="H21" t="s">
        <v>392</v>
      </c>
      <c r="I21" s="3">
        <f t="shared" si="4"/>
        <v>2.1212121212121213E-2</v>
      </c>
      <c r="J21" t="s">
        <v>393</v>
      </c>
      <c r="K21" s="3">
        <f t="shared" si="5"/>
        <v>9.7053114522675128E-3</v>
      </c>
      <c r="L21" t="s">
        <v>391</v>
      </c>
      <c r="M21" s="3">
        <f t="shared" si="6"/>
        <v>-0.37815126050420172</v>
      </c>
      <c r="N21">
        <f>'Water By Consumer'!F22+'Water By Consumer'!J22+'Water By Consumer'!N22</f>
        <v>101.52</v>
      </c>
      <c r="O21" s="3">
        <f t="shared" si="7"/>
        <v>0.4343034755580672</v>
      </c>
    </row>
    <row r="22" spans="1:15" x14ac:dyDescent="0.25">
      <c r="A22">
        <v>2018</v>
      </c>
      <c r="B22">
        <f>'Water By Consumer'!D23+'Water By Consumer'!G23+'Water By Consumer'!K23+'Water By Consumer'!O23+'Water By Consumer'!W23</f>
        <v>1452.164</v>
      </c>
      <c r="C22" s="3">
        <f t="shared" si="1"/>
        <v>-4.8173873488278243E-2</v>
      </c>
      <c r="D22">
        <v>644.5</v>
      </c>
      <c r="E22" s="3">
        <f t="shared" si="2"/>
        <v>0.10058060109289613</v>
      </c>
      <c r="F22">
        <f t="shared" si="0"/>
        <v>807.66399999999999</v>
      </c>
      <c r="G22" s="3">
        <f t="shared" si="3"/>
        <v>-0.14083873280563713</v>
      </c>
      <c r="H22" t="s">
        <v>409</v>
      </c>
      <c r="I22" s="3">
        <f t="shared" si="4"/>
        <v>0.1264094955489615</v>
      </c>
      <c r="J22" t="s">
        <v>410</v>
      </c>
      <c r="K22" s="3">
        <f t="shared" si="5"/>
        <v>-5.3827333100314692E-2</v>
      </c>
      <c r="L22" t="s">
        <v>145</v>
      </c>
      <c r="M22" s="3">
        <f t="shared" si="6"/>
        <v>0.55405405405405406</v>
      </c>
      <c r="N22">
        <f>'Water By Consumer'!F23+'Water By Consumer'!J23+'Water By Consumer'!N23</f>
        <v>127</v>
      </c>
      <c r="O22" s="3">
        <f t="shared" si="7"/>
        <v>0.25098502758077229</v>
      </c>
    </row>
    <row r="23" spans="1:15" x14ac:dyDescent="0.25">
      <c r="A23">
        <v>2019</v>
      </c>
      <c r="B23">
        <f>'Water By Consumer'!D24+'Water By Consumer'!G24+'Water By Consumer'!K24+'Water By Consumer'!O24+'Water By Consumer'!W24</f>
        <v>1477.421</v>
      </c>
      <c r="C23" s="3">
        <f t="shared" si="1"/>
        <v>1.7392663638542246E-2</v>
      </c>
      <c r="D23">
        <v>653.9</v>
      </c>
      <c r="E23" s="3">
        <f t="shared" si="2"/>
        <v>1.4584949573312611E-2</v>
      </c>
      <c r="F23">
        <f t="shared" si="0"/>
        <v>823.52100000000007</v>
      </c>
      <c r="G23" s="3">
        <f t="shared" si="3"/>
        <v>1.9633164286138895E-2</v>
      </c>
      <c r="H23" t="s">
        <v>429</v>
      </c>
      <c r="I23" s="3">
        <f t="shared" si="4"/>
        <v>-8.7987355110642873E-2</v>
      </c>
      <c r="J23" t="s">
        <v>430</v>
      </c>
      <c r="K23" s="3">
        <f t="shared" si="5"/>
        <v>7.1296638345031443E-2</v>
      </c>
      <c r="L23" t="s">
        <v>428</v>
      </c>
      <c r="M23" s="3">
        <f t="shared" si="6"/>
        <v>-0.47536231884057967</v>
      </c>
      <c r="N23">
        <f>'Water By Consumer'!F24+'Water By Consumer'!J24+'Water By Consumer'!N24</f>
        <v>128.5</v>
      </c>
      <c r="O23" s="3">
        <f t="shared" si="7"/>
        <v>1.1811023622047244E-2</v>
      </c>
    </row>
    <row r="24" spans="1:15" x14ac:dyDescent="0.25">
      <c r="A24">
        <v>2020</v>
      </c>
      <c r="B24">
        <f>'Water By Consumer'!D25+'Water By Consumer'!G25+'Water By Consumer'!K25+'Water By Consumer'!O25+'Water By Consumer'!W25</f>
        <v>1494.7442000000001</v>
      </c>
      <c r="C24" s="3">
        <f t="shared" si="1"/>
        <v>1.1725296987114737E-2</v>
      </c>
      <c r="D24">
        <v>683</v>
      </c>
      <c r="E24" s="3">
        <f t="shared" si="2"/>
        <v>4.450221746444414E-2</v>
      </c>
      <c r="F24">
        <f t="shared" si="0"/>
        <v>811.74420000000009</v>
      </c>
      <c r="G24" s="3">
        <f t="shared" si="3"/>
        <v>-1.4300546069863402E-2</v>
      </c>
      <c r="H24" t="s">
        <v>445</v>
      </c>
      <c r="I24" s="3">
        <f t="shared" si="4"/>
        <v>5.1993067590988202E-3</v>
      </c>
      <c r="J24" t="s">
        <v>446</v>
      </c>
      <c r="K24" s="3">
        <f t="shared" si="5"/>
        <v>-1.6551724137931073E-2</v>
      </c>
      <c r="L24" t="s">
        <v>145</v>
      </c>
      <c r="M24" s="3">
        <f t="shared" si="6"/>
        <v>0.90607734806629814</v>
      </c>
      <c r="N24">
        <f>'Water By Consumer'!F25+'Water By Consumer'!J25+'Water By Consumer'!N25</f>
        <v>131.30000000000001</v>
      </c>
      <c r="O24" s="3">
        <f t="shared" si="7"/>
        <v>2.1789883268482579E-2</v>
      </c>
    </row>
    <row r="26" spans="1:15" x14ac:dyDescent="0.25">
      <c r="A26" t="s">
        <v>479</v>
      </c>
      <c r="B26" s="4">
        <f>(B24/B2)^(1/23)-1</f>
        <v>1.7150366730491085E-2</v>
      </c>
      <c r="D26" s="4">
        <f>(D24/D21)^(1/3)-1</f>
        <v>5.2623864505825235E-2</v>
      </c>
      <c r="F26" s="4">
        <f>(F24/F2)^(1/23)-1</f>
        <v>-9.4942525363763686E-3</v>
      </c>
      <c r="H26" s="4">
        <f>(H24/H2)^(1/23)-1</f>
        <v>2.6008516833724515E-2</v>
      </c>
      <c r="J26" s="4">
        <f>(J24/J2)^(1/23)-1</f>
        <v>3.2886541289311788E-2</v>
      </c>
      <c r="L26" s="4">
        <f>(L24/L2)^(1/23)-1</f>
        <v>-3.5486232802646067E-2</v>
      </c>
      <c r="N26" s="4">
        <f>(N24/N2)^(1/23)-1</f>
        <v>5.7112060921385766E-2</v>
      </c>
    </row>
    <row r="27" spans="1:15" x14ac:dyDescent="0.25">
      <c r="A27" t="s">
        <v>459</v>
      </c>
      <c r="B27" s="3">
        <f>(B24-B2)/B2</f>
        <v>0.47862716391334464</v>
      </c>
      <c r="D27" s="3">
        <f>(D24-D21)/D21</f>
        <v>0.16632513661202181</v>
      </c>
      <c r="F27" s="3">
        <f>(F24-F2)/F2</f>
        <v>-0.19700840834899583</v>
      </c>
      <c r="H27" s="3">
        <f>(H24-H2)/H2</f>
        <v>0.80497925311203311</v>
      </c>
      <c r="J27" s="3">
        <f>(J24-J2)/J2</f>
        <v>1.1047970479704796</v>
      </c>
      <c r="L27" s="3">
        <f>(L24-L2)/L2</f>
        <v>-0.56439393939393945</v>
      </c>
      <c r="N27" s="3">
        <f>(N24-N2)/N2</f>
        <v>2.5874316939890716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222-62C5-4402-A9C7-F101D82C4D21}">
  <dimension ref="A1:H19"/>
  <sheetViews>
    <sheetView tabSelected="1" zoomScale="115" zoomScaleNormal="115" workbookViewId="0">
      <selection activeCell="H4" sqref="H4"/>
    </sheetView>
  </sheetViews>
  <sheetFormatPr defaultRowHeight="15" x14ac:dyDescent="0.25"/>
  <cols>
    <col min="1" max="1" width="16.42578125" customWidth="1"/>
    <col min="2" max="2" width="18.28515625" customWidth="1"/>
    <col min="3" max="3" width="24" bestFit="1" customWidth="1"/>
    <col min="6" max="6" width="13.42578125" bestFit="1" customWidth="1"/>
    <col min="8" max="8" width="13.28515625" customWidth="1"/>
  </cols>
  <sheetData>
    <row r="1" spans="1:8" x14ac:dyDescent="0.25">
      <c r="A1" t="s">
        <v>476</v>
      </c>
      <c r="B1" t="s">
        <v>477</v>
      </c>
      <c r="C1" t="s">
        <v>472</v>
      </c>
    </row>
    <row r="2" spans="1:8" x14ac:dyDescent="0.25">
      <c r="A2">
        <v>2005</v>
      </c>
      <c r="B2">
        <v>20</v>
      </c>
    </row>
    <row r="3" spans="1:8" x14ac:dyDescent="0.25">
      <c r="A3">
        <v>2006</v>
      </c>
      <c r="B3">
        <v>100</v>
      </c>
      <c r="C3" s="3">
        <f>(B3-B2)/B2</f>
        <v>4</v>
      </c>
    </row>
    <row r="4" spans="1:8" x14ac:dyDescent="0.25">
      <c r="A4">
        <v>2007</v>
      </c>
      <c r="B4">
        <v>120</v>
      </c>
      <c r="C4" s="3">
        <f t="shared" ref="C4:C16" si="0">(B4-B3)/B3</f>
        <v>0.2</v>
      </c>
      <c r="F4">
        <v>2050</v>
      </c>
      <c r="G4">
        <v>2131</v>
      </c>
      <c r="H4" s="22">
        <f>(G4-B14)/B14</f>
        <v>2.6390027322404372</v>
      </c>
    </row>
    <row r="5" spans="1:8" x14ac:dyDescent="0.25">
      <c r="A5">
        <v>2008</v>
      </c>
      <c r="B5">
        <v>141.5</v>
      </c>
      <c r="C5" s="3">
        <f t="shared" si="0"/>
        <v>0.17916666666666667</v>
      </c>
    </row>
    <row r="6" spans="1:8" x14ac:dyDescent="0.25">
      <c r="A6">
        <v>2009</v>
      </c>
      <c r="B6">
        <v>170</v>
      </c>
      <c r="C6" s="3">
        <f t="shared" si="0"/>
        <v>0.20141342756183744</v>
      </c>
    </row>
    <row r="7" spans="1:8" x14ac:dyDescent="0.25">
      <c r="A7">
        <v>2010</v>
      </c>
      <c r="B7">
        <v>285</v>
      </c>
      <c r="C7" s="3">
        <f t="shared" si="0"/>
        <v>0.67647058823529416</v>
      </c>
    </row>
    <row r="8" spans="1:8" x14ac:dyDescent="0.25">
      <c r="A8">
        <v>2011</v>
      </c>
      <c r="B8">
        <v>293</v>
      </c>
      <c r="C8" s="3">
        <f t="shared" si="0"/>
        <v>2.8070175438596492E-2</v>
      </c>
    </row>
    <row r="9" spans="1:8" x14ac:dyDescent="0.25">
      <c r="A9">
        <v>2012</v>
      </c>
      <c r="B9">
        <v>310.89999999999998</v>
      </c>
      <c r="C9" s="3">
        <f t="shared" si="0"/>
        <v>6.1092150170648389E-2</v>
      </c>
    </row>
    <row r="10" spans="1:8" x14ac:dyDescent="0.25">
      <c r="A10">
        <v>2013</v>
      </c>
      <c r="B10">
        <v>351.9</v>
      </c>
      <c r="C10" s="3">
        <f t="shared" si="0"/>
        <v>0.13187520102926986</v>
      </c>
    </row>
    <row r="11" spans="1:8" x14ac:dyDescent="0.25">
      <c r="A11">
        <v>2014</v>
      </c>
      <c r="B11">
        <v>350</v>
      </c>
      <c r="C11" s="3">
        <f t="shared" si="0"/>
        <v>-5.3992611537367931E-3</v>
      </c>
    </row>
    <row r="12" spans="1:8" x14ac:dyDescent="0.25">
      <c r="A12">
        <v>2015</v>
      </c>
      <c r="B12">
        <v>503.4</v>
      </c>
      <c r="C12" s="3">
        <f t="shared" si="0"/>
        <v>0.43828571428571422</v>
      </c>
    </row>
    <row r="13" spans="1:8" x14ac:dyDescent="0.25">
      <c r="A13">
        <v>2016</v>
      </c>
      <c r="B13">
        <v>550</v>
      </c>
      <c r="C13" s="3">
        <f t="shared" si="0"/>
        <v>9.2570520460866154E-2</v>
      </c>
    </row>
    <row r="14" spans="1:8" x14ac:dyDescent="0.25">
      <c r="A14">
        <v>2017</v>
      </c>
      <c r="B14">
        <v>585.6</v>
      </c>
      <c r="C14" s="3">
        <f t="shared" si="0"/>
        <v>6.4727272727272772E-2</v>
      </c>
      <c r="F14">
        <v>659009534.60601199</v>
      </c>
    </row>
    <row r="15" spans="1:8" x14ac:dyDescent="0.25">
      <c r="A15">
        <v>2018</v>
      </c>
      <c r="B15">
        <v>644.5</v>
      </c>
      <c r="C15" s="3">
        <f t="shared" si="0"/>
        <v>0.10058060109289613</v>
      </c>
      <c r="F15">
        <f>F14/1000000</f>
        <v>659.00953460601204</v>
      </c>
    </row>
    <row r="16" spans="1:8" x14ac:dyDescent="0.25">
      <c r="A16">
        <v>2019</v>
      </c>
      <c r="B16">
        <v>653.9</v>
      </c>
      <c r="C16" s="3">
        <f t="shared" si="0"/>
        <v>1.4584949573312611E-2</v>
      </c>
    </row>
    <row r="17" spans="1:6" x14ac:dyDescent="0.25">
      <c r="F17" s="3">
        <f>(F15-B16)/AVERAGE(B16,F15)</f>
        <v>7.7835288286566828E-3</v>
      </c>
    </row>
    <row r="18" spans="1:6" x14ac:dyDescent="0.25">
      <c r="A18" t="s">
        <v>478</v>
      </c>
      <c r="C18" s="3">
        <f>(B16-B2)/B2</f>
        <v>31.695</v>
      </c>
    </row>
    <row r="19" spans="1:6" x14ac:dyDescent="0.25">
      <c r="A19" t="s">
        <v>479</v>
      </c>
      <c r="C19" s="3">
        <f>(B16/B2)^(1/15)-1</f>
        <v>0.26172707567772568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j 5 7 l V I k 2 l C K l A A A A 9 w A A A B I A H A B D b 2 5 m a W c v U G F j a 2 F n Z S 5 4 b W w g o h g A K K A U A A A A A A A A A A A A A A A A A A A A A A A A A A A A h Y 9 N C s I w G E S v U r J v / k S Q k q Y L V 0 I L g i B u Q x r b Y P t V m t T 0 b i 4 8 k l e w o l V 3 L u f N W 8 z c r z e R j W 0 T X U z v b A c p Y p i i y I D u S g t V i g Z / j F c o k 2 K r 9 E l V J p p k c M n o y h T V 3 p 8 T Q k I I O C x w 1 1 e E U 8 r I o c h 3 u j a t Q h / Z / p d j C 8 4 r 0 A Z J s X + N k R w z u s S M c 4 6 p I D M V h Y W v w a f B z / Y H i v X Q + K E 3 0 k C 8 y Q W Z o y D v E / I B U E s D B B Q A A g A I A I + e 5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n u V U f r o l A E I B A A B q A w A A E w A c A E Z v c m 1 1 b G F z L 1 N l Y 3 R p b 2 4 x L m 0 g o h g A K K A U A A A A A A A A A A A A A A A A A A A A A A A A A A A A d Z J N i 8 I w E I b v h f 6 H E C 8 t 1 L a p + y 2 9 r M u C N 0 F h D y I S 7 W j L p k l I 0 n V F / O / b + g X C T i 6 B 5 5 1 k 5 g m x s H a V k m R 6 3 t n Q 9 3 z P l t x A Q X p 0 x l c C 0 p S R Y M K 3 Q F g / C y n J i Q D n e 6 R d U 9 W Y N b R k U m z i U 7 E N v m A V j 5 R 0 I J 0 N a O m c t m 9 J s t v t 4 q 3 6 i S u R v A u 1 + l S i A J M Y 0 M o 4 m 6 y V t E 2 t u w n 6 F r 7 b p I Q 7 W H D H l 1 o J s c z S L F 3 W j X B V f w / c x L r Y 0 D A i 8 3 G t B d R t U 9 4 d y C m L B 3 Q R R u c 5 b x 7 5 Z e T D f F z k N z 2 6 O M 4 / 2 g 6 L S 3 m P j k o u t + 0 T z P Y a O u N T Z T w z X N q N M v V I i a a W X W i D 6 y X R 4 U D P n N G I u D Y j D n 7 d M S J X n i F 8 g P A H h D 8 i / A n h z w h / Q f g r w l m K B Z g x w 5 Q Z 5 s w w a Y Z Z M 0 y b Y d 4 M E 2 e Y e Y a Z Z / f m x 9 D 3 K v n v J x r + A V B L A Q I t A B Q A A g A I A I + e 5 V S J N p Q i p Q A A A P c A A A A S A A A A A A A A A A A A A A A A A A A A A A B D b 2 5 m a W c v U G F j a 2 F n Z S 5 4 b W x Q S w E C L Q A U A A I A C A C P n u V U D 8 r p q 6 Q A A A D p A A A A E w A A A A A A A A A A A A A A A A D x A A A A W 0 N v b n R l b n R f V H l w Z X N d L n h t b F B L A Q I t A B Q A A g A I A I + e 5 V R + u i U A Q g E A A G o D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W A A A A A A A A B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z V D A 3 O j M x O j E 4 L j k 0 N D A x M T J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F 1 d G 9 S Z W 1 v d m V k Q 2 9 s d W 1 u c z E u e 0 N v b H V t b j E s M H 0 m c X V v d D s s J n F 1 b 3 Q 7 U 2 V j d G l v b j E v V G F i b G U w M D E g K F B h Z 2 U g M S 0 y K S 9 B d X R v U m V t b 3 Z l Z E N v b H V t b n M x L n t D b 2 x 1 b W 4 y L D F 9 J n F 1 b 3 Q 7 L C Z x d W 9 0 O 1 N l Y 3 R p b 2 4 x L 1 R h Y m x l M D A x I C h Q Y W d l I D E t M i k v Q X V 0 b 1 J l b W 9 2 Z W R D b 2 x 1 b W 5 z M S 5 7 Q 2 9 s d W 1 u M y w y f S Z x d W 9 0 O y w m c X V v d D t T Z W N 0 a W 9 u M S 9 U Y W J s Z T A w M S A o U G F n Z S A x L T I p L 0 F 1 d G 9 S Z W 1 v d m V k Q 2 9 s d W 1 u c z E u e 0 N v b H V t b j Q s M 3 0 m c X V v d D s s J n F 1 b 3 Q 7 U 2 V j d G l v b j E v V G F i b G U w M D E g K F B h Z 2 U g M S 0 y K S 9 B d X R v U m V t b 3 Z l Z E N v b H V t b n M x L n t D b 2 x 1 b W 4 1 L D R 9 J n F 1 b 3 Q 7 L C Z x d W 9 0 O 1 N l Y 3 R p b 2 4 x L 1 R h Y m x l M D A x I C h Q Y W d l I D E t M i k v Q X V 0 b 1 J l b W 9 2 Z W R D b 2 x 1 b W 5 z M S 5 7 Q 2 9 s d W 1 u N i w 1 f S Z x d W 9 0 O y w m c X V v d D t T Z W N 0 a W 9 u M S 9 U Y W J s Z T A w M S A o U G F n Z S A x L T I p L 0 F 1 d G 9 S Z W 1 v d m V k Q 2 9 s d W 1 u c z E u e 0 N v b H V t b j c s N n 0 m c X V v d D s s J n F 1 b 3 Q 7 U 2 V j d G l v b j E v V G F i b G U w M D E g K F B h Z 2 U g M S 0 y K S 9 B d X R v U m V t b 3 Z l Z E N v b H V t b n M x L n t D b 2 x 1 b W 4 4 L D d 9 J n F 1 b 3 Q 7 L C Z x d W 9 0 O 1 N l Y 3 R p b 2 4 x L 1 R h Y m x l M D A x I C h Q Y W d l I D E t M i k v Q X V 0 b 1 J l b W 9 2 Z W R D b 2 x 1 b W 5 z M S 5 7 Q 2 9 s d W 1 u O S w 4 f S Z x d W 9 0 O y w m c X V v d D t T Z W N 0 a W 9 u M S 9 U Y W J s Z T A w M S A o U G F n Z S A x L T I p L 0 F 1 d G 9 S Z W 1 v d m V k Q 2 9 s d W 1 u c z E u e 0 N v b H V t b j E w L D l 9 J n F 1 b 3 Q 7 L C Z x d W 9 0 O 1 N l Y 3 R p b 2 4 x L 1 R h Y m x l M D A x I C h Q Y W d l I D E t M i k v Q X V 0 b 1 J l b W 9 2 Z W R D b 2 x 1 b W 5 z M S 5 7 Q 2 9 s d W 1 u M T E s M T B 9 J n F 1 b 3 Q 7 L C Z x d W 9 0 O 1 N l Y 3 R p b 2 4 x L 1 R h Y m x l M D A x I C h Q Y W d l I D E t M i k v Q X V 0 b 1 J l b W 9 2 Z W R D b 2 x 1 b W 5 z M S 5 7 Q 2 9 s d W 1 u M T I s M T F 9 J n F 1 b 3 Q 7 L C Z x d W 9 0 O 1 N l Y 3 R p b 2 4 x L 1 R h Y m x l M D A x I C h Q Y W d l I D E t M i k v Q X V 0 b 1 J l b W 9 2 Z W R D b 2 x 1 b W 5 z M S 5 7 Q 2 9 s d W 1 u M T M s M T J 9 J n F 1 b 3 Q 7 L C Z x d W 9 0 O 1 N l Y 3 R p b 2 4 x L 1 R h Y m x l M D A x I C h Q Y W d l I D E t M i k v Q X V 0 b 1 J l b W 9 2 Z W R D b 2 x 1 b W 5 z M S 5 7 Q 2 9 s d W 1 u M T Q s M T N 9 J n F 1 b 3 Q 7 L C Z x d W 9 0 O 1 N l Y 3 R p b 2 4 x L 1 R h Y m x l M D A x I C h Q Y W d l I D E t M i k v Q X V 0 b 1 J l b W 9 2 Z W R D b 2 x 1 b W 5 z M S 5 7 Q 2 9 s d W 1 u M T U s M T R 9 J n F 1 b 3 Q 7 L C Z x d W 9 0 O 1 N l Y 3 R p b 2 4 x L 1 R h Y m x l M D A x I C h Q Y W d l I D E t M i k v Q X V 0 b 1 J l b W 9 2 Z W R D b 2 x 1 b W 5 z M S 5 7 Q 2 9 s d W 1 u M T Y s M T V 9 J n F 1 b 3 Q 7 L C Z x d W 9 0 O 1 N l Y 3 R p b 2 4 x L 1 R h Y m x l M D A x I C h Q Y W d l I D E t M i k v Q X V 0 b 1 J l b W 9 2 Z W R D b 2 x 1 b W 5 z M S 5 7 Q 2 9 s d W 1 u M T c s M T Z 9 J n F 1 b 3 Q 7 L C Z x d W 9 0 O 1 N l Y 3 R p b 2 4 x L 1 R h Y m x l M D A x I C h Q Y W d l I D E t M i k v Q X V 0 b 1 J l b W 9 2 Z W R D b 2 x 1 b W 5 z M S 5 7 Q 2 9 s d W 1 u M T g s M T d 9 J n F 1 b 3 Q 7 L C Z x d W 9 0 O 1 N l Y 3 R p b 2 4 x L 1 R h Y m x l M D A x I C h Q Y W d l I D E t M i k v Q X V 0 b 1 J l b W 9 2 Z W R D b 2 x 1 b W 5 z M S 5 7 Q 2 9 s d W 1 u M T k s M T h 9 J n F 1 b 3 Q 7 L C Z x d W 9 0 O 1 N l Y 3 R p b 2 4 x L 1 R h Y m x l M D A x I C h Q Y W d l I D E t M i k v Q X V 0 b 1 J l b W 9 2 Z W R D b 2 x 1 b W 5 z M S 5 7 Q 2 9 s d W 1 u M j A s M T l 9 J n F 1 b 3 Q 7 L C Z x d W 9 0 O 1 N l Y 3 R p b 2 4 x L 1 R h Y m x l M D A x I C h Q Y W d l I D E t M i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A w M S A o U G F n Z S A x L T I p L 0 F 1 d G 9 S Z W 1 v d m V k Q 2 9 s d W 1 u c z E u e 0 N v b H V t b j E s M H 0 m c X V v d D s s J n F 1 b 3 Q 7 U 2 V j d G l v b j E v V G F i b G U w M D E g K F B h Z 2 U g M S 0 y K S 9 B d X R v U m V t b 3 Z l Z E N v b H V t b n M x L n t D b 2 x 1 b W 4 y L D F 9 J n F 1 b 3 Q 7 L C Z x d W 9 0 O 1 N l Y 3 R p b 2 4 x L 1 R h Y m x l M D A x I C h Q Y W d l I D E t M i k v Q X V 0 b 1 J l b W 9 2 Z W R D b 2 x 1 b W 5 z M S 5 7 Q 2 9 s d W 1 u M y w y f S Z x d W 9 0 O y w m c X V v d D t T Z W N 0 a W 9 u M S 9 U Y W J s Z T A w M S A o U G F n Z S A x L T I p L 0 F 1 d G 9 S Z W 1 v d m V k Q 2 9 s d W 1 u c z E u e 0 N v b H V t b j Q s M 3 0 m c X V v d D s s J n F 1 b 3 Q 7 U 2 V j d G l v b j E v V G F i b G U w M D E g K F B h Z 2 U g M S 0 y K S 9 B d X R v U m V t b 3 Z l Z E N v b H V t b n M x L n t D b 2 x 1 b W 4 1 L D R 9 J n F 1 b 3 Q 7 L C Z x d W 9 0 O 1 N l Y 3 R p b 2 4 x L 1 R h Y m x l M D A x I C h Q Y W d l I D E t M i k v Q X V 0 b 1 J l b W 9 2 Z W R D b 2 x 1 b W 5 z M S 5 7 Q 2 9 s d W 1 u N i w 1 f S Z x d W 9 0 O y w m c X V v d D t T Z W N 0 a W 9 u M S 9 U Y W J s Z T A w M S A o U G F n Z S A x L T I p L 0 F 1 d G 9 S Z W 1 v d m V k Q 2 9 s d W 1 u c z E u e 0 N v b H V t b j c s N n 0 m c X V v d D s s J n F 1 b 3 Q 7 U 2 V j d G l v b j E v V G F i b G U w M D E g K F B h Z 2 U g M S 0 y K S 9 B d X R v U m V t b 3 Z l Z E N v b H V t b n M x L n t D b 2 x 1 b W 4 4 L D d 9 J n F 1 b 3 Q 7 L C Z x d W 9 0 O 1 N l Y 3 R p b 2 4 x L 1 R h Y m x l M D A x I C h Q Y W d l I D E t M i k v Q X V 0 b 1 J l b W 9 2 Z W R D b 2 x 1 b W 5 z M S 5 7 Q 2 9 s d W 1 u O S w 4 f S Z x d W 9 0 O y w m c X V v d D t T Z W N 0 a W 9 u M S 9 U Y W J s Z T A w M S A o U G F n Z S A x L T I p L 0 F 1 d G 9 S Z W 1 v d m V k Q 2 9 s d W 1 u c z E u e 0 N v b H V t b j E w L D l 9 J n F 1 b 3 Q 7 L C Z x d W 9 0 O 1 N l Y 3 R p b 2 4 x L 1 R h Y m x l M D A x I C h Q Y W d l I D E t M i k v Q X V 0 b 1 J l b W 9 2 Z W R D b 2 x 1 b W 5 z M S 5 7 Q 2 9 s d W 1 u M T E s M T B 9 J n F 1 b 3 Q 7 L C Z x d W 9 0 O 1 N l Y 3 R p b 2 4 x L 1 R h Y m x l M D A x I C h Q Y W d l I D E t M i k v Q X V 0 b 1 J l b W 9 2 Z W R D b 2 x 1 b W 5 z M S 5 7 Q 2 9 s d W 1 u M T I s M T F 9 J n F 1 b 3 Q 7 L C Z x d W 9 0 O 1 N l Y 3 R p b 2 4 x L 1 R h Y m x l M D A x I C h Q Y W d l I D E t M i k v Q X V 0 b 1 J l b W 9 2 Z W R D b 2 x 1 b W 5 z M S 5 7 Q 2 9 s d W 1 u M T M s M T J 9 J n F 1 b 3 Q 7 L C Z x d W 9 0 O 1 N l Y 3 R p b 2 4 x L 1 R h Y m x l M D A x I C h Q Y W d l I D E t M i k v Q X V 0 b 1 J l b W 9 2 Z W R D b 2 x 1 b W 5 z M S 5 7 Q 2 9 s d W 1 u M T Q s M T N 9 J n F 1 b 3 Q 7 L C Z x d W 9 0 O 1 N l Y 3 R p b 2 4 x L 1 R h Y m x l M D A x I C h Q Y W d l I D E t M i k v Q X V 0 b 1 J l b W 9 2 Z W R D b 2 x 1 b W 5 z M S 5 7 Q 2 9 s d W 1 u M T U s M T R 9 J n F 1 b 3 Q 7 L C Z x d W 9 0 O 1 N l Y 3 R p b 2 4 x L 1 R h Y m x l M D A x I C h Q Y W d l I D E t M i k v Q X V 0 b 1 J l b W 9 2 Z W R D b 2 x 1 b W 5 z M S 5 7 Q 2 9 s d W 1 u M T Y s M T V 9 J n F 1 b 3 Q 7 L C Z x d W 9 0 O 1 N l Y 3 R p b 2 4 x L 1 R h Y m x l M D A x I C h Q Y W d l I D E t M i k v Q X V 0 b 1 J l b W 9 2 Z W R D b 2 x 1 b W 5 z M S 5 7 Q 2 9 s d W 1 u M T c s M T Z 9 J n F 1 b 3 Q 7 L C Z x d W 9 0 O 1 N l Y 3 R p b 2 4 x L 1 R h Y m x l M D A x I C h Q Y W d l I D E t M i k v Q X V 0 b 1 J l b W 9 2 Z W R D b 2 x 1 b W 5 z M S 5 7 Q 2 9 s d W 1 u M T g s M T d 9 J n F 1 b 3 Q 7 L C Z x d W 9 0 O 1 N l Y 3 R p b 2 4 x L 1 R h Y m x l M D A x I C h Q Y W d l I D E t M i k v Q X V 0 b 1 J l b W 9 2 Z W R D b 2 x 1 b W 5 z M S 5 7 Q 2 9 s d W 1 u M T k s M T h 9 J n F 1 b 3 Q 7 L C Z x d W 9 0 O 1 N l Y 3 R p b 2 4 x L 1 R h Y m x l M D A x I C h Q Y W d l I D E t M i k v Q X V 0 b 1 J l b W 9 2 Z W R D b 2 x 1 b W 5 z M S 5 7 Q 2 9 s d W 1 u M j A s M T l 9 J n F 1 b 3 Q 7 L C Z x d W 9 0 O 1 N l Y 3 R p b 2 4 x L 1 R h Y m x l M D A x I C h Q Y W d l I D E t M i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x I a M O 8 m 1 O g z J / L I o N E f 0 A A A A A A g A A A A A A E G Y A A A A B A A A g A A A A W Q K I V 3 P b l c P Y y q G l J r g D x K h y W g B W Y w s O F 8 K r D f n j Y B 0 A A A A A D o A A A A A C A A A g A A A A J 8 j R Q s + Q + L w C M 5 g G e G J X g L N 0 f e + I S P 0 x K 4 k 4 P 1 W m o f 5 Q A A A A m c J V G G a D K h K k d 9 3 C M Q t f 3 3 6 N 7 N W 3 0 w Q U u p f r w D w 2 u u t 8 U u R 9 8 v / J T D x J I q 3 t F d n j x r P 2 2 r d 4 v F W w 1 0 h 0 W O 1 G C v b 2 o G 7 5 x P h 4 + y l r 7 D H K L v l A A A A A F 2 b 1 l 3 C / 5 B H 2 T T O j f O D v L / s J 6 J X o b 9 6 X 1 j 9 l T a + + K k u O c S D Z X E u b q f 4 R n u 5 S D 3 c l q 9 9 b 6 a u x h w F 7 + + W T d d J d Y w = = < / D a t a M a s h u p > 
</file>

<file path=customXml/itemProps1.xml><?xml version="1.0" encoding="utf-8"?>
<ds:datastoreItem xmlns:ds="http://schemas.openxmlformats.org/officeDocument/2006/customXml" ds:itemID="{E6A8A000-A04C-46DC-8818-3BF701800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Table001 (Page 1-2)</vt:lpstr>
      <vt:lpstr>Water By Consumer</vt:lpstr>
      <vt:lpstr>By Type</vt:lpstr>
      <vt:lpstr>Desalinated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talcordo@post.bgu.ac.il</dc:creator>
  <cp:lastModifiedBy>talcordo@post.bgu.ac.il</cp:lastModifiedBy>
  <cp:lastPrinted>2022-07-03T07:28:47Z</cp:lastPrinted>
  <dcterms:created xsi:type="dcterms:W3CDTF">2022-07-03T07:24:17Z</dcterms:created>
  <dcterms:modified xsi:type="dcterms:W3CDTF">2022-09-30T04:56:47Z</dcterms:modified>
</cp:coreProperties>
</file>