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vjos\Desktop\System\Data\"/>
    </mc:Choice>
  </mc:AlternateContent>
  <xr:revisionPtr revIDLastSave="0" documentId="8_{307F0138-572E-4536-90B5-DC9E4A949AE9}" xr6:coauthVersionLast="47" xr6:coauthVersionMax="47" xr10:uidLastSave="{00000000-0000-0000-0000-000000000000}"/>
  <bookViews>
    <workbookView xWindow="-120" yWindow="-120" windowWidth="29040" windowHeight="15840" activeTab="2" xr2:uid="{D968A5B5-A3A9-49AA-80DF-B4F76AA4C4C1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3" l="1"/>
  <c r="J13" i="3"/>
  <c r="I13" i="3"/>
  <c r="G13" i="3"/>
  <c r="C13" i="3"/>
  <c r="E13" i="3"/>
  <c r="H13" i="3"/>
  <c r="F13" i="3"/>
  <c r="B13" i="3"/>
  <c r="D13" i="3"/>
  <c r="K12" i="3"/>
  <c r="J12" i="3"/>
  <c r="H12" i="3"/>
  <c r="I12" i="3"/>
  <c r="G12" i="3"/>
  <c r="C12" i="3"/>
  <c r="E12" i="3"/>
  <c r="K11" i="3"/>
  <c r="I11" i="3"/>
  <c r="G11" i="3"/>
  <c r="C11" i="3"/>
  <c r="E11" i="3"/>
  <c r="F12" i="3"/>
  <c r="B12" i="3"/>
  <c r="D12" i="3"/>
  <c r="H11" i="3"/>
  <c r="F11" i="3"/>
  <c r="J11" i="3" s="1"/>
  <c r="B11" i="3"/>
  <c r="D11" i="3"/>
  <c r="G4" i="2" l="1"/>
  <c r="F4" i="2"/>
  <c r="F3" i="2"/>
  <c r="G3" i="2"/>
  <c r="E3" i="2"/>
  <c r="D4" i="2"/>
  <c r="C4" i="2"/>
  <c r="D3" i="2"/>
  <c r="C3" i="2"/>
  <c r="B3" i="2"/>
  <c r="A2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talcordo@post.bgu.ac.il</author>
  </authors>
  <commentList>
    <comment ref="A5" authorId="0" shapeId="0" xr:uid="{4DC584F6-84A7-4AAD-BCB7-51FACD7006EC}">
      <text>
        <r>
          <rPr>
            <b/>
            <sz val="9"/>
            <color indexed="81"/>
            <rFont val="Tahoma"/>
          </rPr>
          <t>talcordo@post.bgu.ac.il:</t>
        </r>
        <r>
          <rPr>
            <sz val="9"/>
            <color indexed="81"/>
            <rFont val="Tahoma"/>
          </rPr>
          <t xml:space="preserve">
ההערכה היא ש-33% מהמזון נזרק.
מה קורה אם פחות</t>
        </r>
      </text>
    </comment>
    <comment ref="D5" authorId="0" shapeId="0" xr:uid="{61A70200-60A5-4BC9-830C-8DAFDA9BF10E}">
      <text>
        <r>
          <rPr>
            <b/>
            <sz val="9"/>
            <color indexed="81"/>
            <rFont val="Tahoma"/>
          </rPr>
          <t>talcordo@post.bgu.ac.il:</t>
        </r>
        <r>
          <rPr>
            <sz val="9"/>
            <color indexed="81"/>
            <rFont val="Tahoma"/>
          </rPr>
          <t xml:space="preserve">
ההערכה היא ש-33% מהמזון נזרק.
מה קורה אם פחות</t>
        </r>
      </text>
    </comment>
  </commentList>
</comments>
</file>

<file path=xl/sharedStrings.xml><?xml version="1.0" encoding="utf-8"?>
<sst xmlns="http://schemas.openxmlformats.org/spreadsheetml/2006/main" count="37" uniqueCount="34">
  <si>
    <t xml:space="preserve">population growth by 2030 </t>
  </si>
  <si>
    <t>change in electricity consumption per capita in 2030</t>
  </si>
  <si>
    <t>Change in desalinated water in 2030</t>
  </si>
  <si>
    <t>reducing beef consumption</t>
  </si>
  <si>
    <t xml:space="preserve">preventing food loss </t>
  </si>
  <si>
    <t xml:space="preserve">electricity production by natural gas </t>
  </si>
  <si>
    <t>reducing mileage in the city</t>
  </si>
  <si>
    <t xml:space="preserve"> transition to public transportation</t>
  </si>
  <si>
    <t xml:space="preserve"> electric private vehicle</t>
  </si>
  <si>
    <t xml:space="preserve"> electric van vehicle</t>
  </si>
  <si>
    <t xml:space="preserve"> electric truck vehicle</t>
  </si>
  <si>
    <t xml:space="preserve"> electric bus vehicle</t>
  </si>
  <si>
    <t>Population Growth</t>
  </si>
  <si>
    <t>Change in Electricity Consumption Per Capita</t>
  </si>
  <si>
    <t>Change in Desalinated Water</t>
  </si>
  <si>
    <t>Reducing Beef Consumption</t>
  </si>
  <si>
    <t xml:space="preserve">Preventing Food Loss </t>
  </si>
  <si>
    <t>Electricity Production from Renewable Resources</t>
  </si>
  <si>
    <t xml:space="preserve">Electricity Production from Natural Gas </t>
  </si>
  <si>
    <t>Reducing Mileage</t>
  </si>
  <si>
    <t>Transition to Public Transportation</t>
  </si>
  <si>
    <t>Electric Private Vehicle</t>
  </si>
  <si>
    <t>Electric Truck</t>
  </si>
  <si>
    <t>Electric Bus</t>
  </si>
  <si>
    <t>Area for Electricity</t>
  </si>
  <si>
    <t>BAU</t>
  </si>
  <si>
    <t>Scenario1</t>
  </si>
  <si>
    <t>Scenario2</t>
  </si>
  <si>
    <t>Area For Food</t>
  </si>
  <si>
    <t>Setting Costs</t>
  </si>
  <si>
    <t>Operating Costs</t>
  </si>
  <si>
    <t>Fuel Costs</t>
  </si>
  <si>
    <t>Area Costs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</si>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</sst>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</font>
    <font>
      <sz val="9"/>
      <color indexed="81"/>
      <name val="Tahoma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BDDE"/>
        <bgColor indexed="64"/>
      </patternFill>
    </fill>
    <fill>
      <patternFill patternType="solid">
        <fgColor rgb="FFFF99CC"/>
        <bgColor indexed="64"/>
      </patternFill>
    </fill>
  </fills>
  <borders count="3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0" fillId="5" borderId="2" xfId="0" applyFill="1" applyBorder="1" applyAlignment="1">
      <alignment horizontal="left"/>
    </xf>
    <xf numFmtId="0" fontId="0" fillId="6" borderId="2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9" fontId="0" fillId="0" borderId="0" xfId="2" applyFont="1"/>
    <xf numFmtId="0" fontId="0" fillId="0" borderId="0" xfId="0" applyAlignment="1">
      <alignment horizontal="center"/>
    </xf>
    <xf numFmtId="43" fontId="0" fillId="0" borderId="0" xfId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FBD07-1811-42A6-B645-1FCC18A4A759}">
  <dimension ref="A1:G20"/>
  <sheetViews>
    <sheetView workbookViewId="0">
      <selection activeCell="C11" sqref="C11"/>
    </sheetView>
  </sheetViews>
  <sheetFormatPr defaultRowHeight="15" x14ac:dyDescent="0.25"/>
  <cols>
    <col min="1" max="1" width="47.7109375" bestFit="1" customWidth="1"/>
    <col min="3" max="3" width="12.140625" customWidth="1"/>
    <col min="4" max="4" width="47.7109375" bestFit="1" customWidth="1"/>
    <col min="5" max="5" width="16" customWidth="1"/>
  </cols>
  <sheetData>
    <row r="1" spans="1:7" ht="15.75" thickTop="1" x14ac:dyDescent="0.25">
      <c r="A1" s="7" t="s">
        <v>12</v>
      </c>
      <c r="B1">
        <v>71.081429702152803</v>
      </c>
      <c r="C1">
        <v>26.9610673566009</v>
      </c>
      <c r="D1" s="1" t="s">
        <v>0</v>
      </c>
      <c r="E1">
        <v>26.9610673566009</v>
      </c>
      <c r="G1">
        <v>71.081429702152803</v>
      </c>
    </row>
    <row r="2" spans="1:7" x14ac:dyDescent="0.25">
      <c r="A2" s="8" t="s">
        <v>13</v>
      </c>
      <c r="B2">
        <v>17.343226235932502</v>
      </c>
      <c r="C2">
        <v>5.0910900090215696</v>
      </c>
      <c r="D2" s="2" t="s">
        <v>1</v>
      </c>
      <c r="E2">
        <v>5.0910900090215696</v>
      </c>
      <c r="G2">
        <v>17.343226235932502</v>
      </c>
    </row>
    <row r="3" spans="1:7" x14ac:dyDescent="0.25">
      <c r="A3" s="8" t="s">
        <v>14</v>
      </c>
      <c r="B3">
        <v>5.4368785809366296</v>
      </c>
      <c r="C3">
        <v>0.82028293243268102</v>
      </c>
      <c r="D3" s="2" t="s">
        <v>2</v>
      </c>
      <c r="E3">
        <v>0.82028293243268102</v>
      </c>
      <c r="G3">
        <v>5.4368785809366296</v>
      </c>
    </row>
    <row r="4" spans="1:7" x14ac:dyDescent="0.25">
      <c r="A4" s="8" t="s">
        <v>15</v>
      </c>
      <c r="B4">
        <v>-0.133827642247871</v>
      </c>
      <c r="C4">
        <v>-0.49901403932485699</v>
      </c>
      <c r="D4" s="3" t="s">
        <v>3</v>
      </c>
      <c r="E4">
        <v>-0.49901403932485699</v>
      </c>
      <c r="G4">
        <v>-0.133827642247871</v>
      </c>
    </row>
    <row r="5" spans="1:7" x14ac:dyDescent="0.25">
      <c r="A5" s="8" t="s">
        <v>16</v>
      </c>
      <c r="B5">
        <v>-1.69270886612564</v>
      </c>
      <c r="C5">
        <v>-3.4608883646926398</v>
      </c>
      <c r="D5" s="3" t="s">
        <v>4</v>
      </c>
      <c r="E5">
        <v>-3.4608883646926398</v>
      </c>
      <c r="G5">
        <v>-1.69270886612566</v>
      </c>
    </row>
    <row r="6" spans="1:7" x14ac:dyDescent="0.25">
      <c r="A6" s="8" t="s">
        <v>17</v>
      </c>
      <c r="B6">
        <v>-38.016839816331398</v>
      </c>
      <c r="C6">
        <v>-78.289642567393301</v>
      </c>
      <c r="D6" s="4" t="s">
        <v>5</v>
      </c>
      <c r="E6">
        <v>-78.289642567393301</v>
      </c>
      <c r="G6">
        <v>-38.016839816331398</v>
      </c>
    </row>
    <row r="7" spans="1:7" x14ac:dyDescent="0.25">
      <c r="A7" s="8" t="s">
        <v>18</v>
      </c>
      <c r="B7">
        <v>-5.4696750862703798</v>
      </c>
      <c r="C7">
        <v>-43.6517929450794</v>
      </c>
      <c r="D7" s="5" t="s">
        <v>6</v>
      </c>
      <c r="E7">
        <v>-43.6517929450794</v>
      </c>
      <c r="G7">
        <v>-5.4696750862703798</v>
      </c>
    </row>
    <row r="8" spans="1:7" x14ac:dyDescent="0.25">
      <c r="A8" s="8" t="s">
        <v>19</v>
      </c>
      <c r="B8">
        <v>-3.1961556696029501</v>
      </c>
      <c r="C8">
        <v>-1.9300762909385101</v>
      </c>
      <c r="D8" s="5" t="s">
        <v>7</v>
      </c>
      <c r="E8">
        <v>0</v>
      </c>
      <c r="G8">
        <v>0.18388078686387799</v>
      </c>
    </row>
    <row r="9" spans="1:7" x14ac:dyDescent="0.25">
      <c r="A9" s="8" t="s">
        <v>20</v>
      </c>
      <c r="B9">
        <v>-1.4404216906141301</v>
      </c>
      <c r="C9">
        <v>-0.39604782760865198</v>
      </c>
      <c r="D9" s="6" t="s">
        <v>8</v>
      </c>
      <c r="E9">
        <v>0</v>
      </c>
      <c r="G9">
        <v>0.18388078686387799</v>
      </c>
    </row>
    <row r="10" spans="1:7" x14ac:dyDescent="0.25">
      <c r="A10" s="8" t="s">
        <v>21</v>
      </c>
      <c r="B10">
        <v>-3.88973341456088</v>
      </c>
      <c r="C10">
        <v>-9.7625717887856691</v>
      </c>
      <c r="D10" s="6" t="s">
        <v>9</v>
      </c>
      <c r="E10">
        <v>0</v>
      </c>
      <c r="G10">
        <v>0.18388078686387799</v>
      </c>
    </row>
    <row r="11" spans="1:7" x14ac:dyDescent="0.25">
      <c r="A11" s="8" t="s">
        <v>22</v>
      </c>
      <c r="B11">
        <v>-0.106653135259047</v>
      </c>
      <c r="C11">
        <v>-1.10404565553196</v>
      </c>
      <c r="D11" s="6" t="s">
        <v>10</v>
      </c>
      <c r="E11">
        <v>0</v>
      </c>
      <c r="G11">
        <v>0.18388078686387799</v>
      </c>
    </row>
    <row r="12" spans="1:7" x14ac:dyDescent="0.25">
      <c r="A12" s="8" t="s">
        <v>23</v>
      </c>
      <c r="B12">
        <v>-1.1623279163108799</v>
      </c>
      <c r="C12">
        <v>-2.0654293101013299</v>
      </c>
      <c r="D12" s="6" t="s">
        <v>11</v>
      </c>
      <c r="E12">
        <v>-1.9300762909385101</v>
      </c>
      <c r="G12">
        <v>-3.1961556696029501</v>
      </c>
    </row>
    <row r="13" spans="1:7" x14ac:dyDescent="0.25">
      <c r="E13">
        <v>-0.39604782760865198</v>
      </c>
      <c r="G13">
        <v>-1.4404216906141301</v>
      </c>
    </row>
    <row r="14" spans="1:7" x14ac:dyDescent="0.25">
      <c r="E14">
        <v>-9.7625717887856691</v>
      </c>
      <c r="G14">
        <v>-3.88973341456088</v>
      </c>
    </row>
    <row r="15" spans="1:7" x14ac:dyDescent="0.25">
      <c r="E15">
        <v>0</v>
      </c>
      <c r="G15">
        <v>0.18388078686387799</v>
      </c>
    </row>
    <row r="16" spans="1:7" x14ac:dyDescent="0.25">
      <c r="E16">
        <v>-1.10404565553196</v>
      </c>
      <c r="G16">
        <v>-0.106653135259047</v>
      </c>
    </row>
    <row r="17" spans="1:7" x14ac:dyDescent="0.25">
      <c r="E17">
        <v>-2.0654293101013299</v>
      </c>
      <c r="G17">
        <v>-1.1623279163108799</v>
      </c>
    </row>
    <row r="18" spans="1:7" x14ac:dyDescent="0.25">
      <c r="A18">
        <v>500851158.529401</v>
      </c>
      <c r="B18">
        <v>312349841.470599</v>
      </c>
      <c r="C18">
        <v>16546195.197664101</v>
      </c>
      <c r="E18">
        <v>0</v>
      </c>
      <c r="G18">
        <v>0.18388078686387799</v>
      </c>
    </row>
    <row r="19" spans="1:7" x14ac:dyDescent="0.25">
      <c r="E19">
        <v>0</v>
      </c>
    </row>
    <row r="20" spans="1:7" x14ac:dyDescent="0.25">
      <c r="A20">
        <f>SUM(A18:C18)</f>
        <v>829747195.19766414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B432B-6B38-4D94-9A59-785AEBB3A8A6}">
  <dimension ref="A1:G4"/>
  <sheetViews>
    <sheetView workbookViewId="0">
      <selection activeCell="G5" sqref="G5"/>
    </sheetView>
  </sheetViews>
  <sheetFormatPr defaultRowHeight="15" x14ac:dyDescent="0.25"/>
  <sheetData>
    <row r="1" spans="1:7" x14ac:dyDescent="0.25">
      <c r="A1">
        <v>80.752816151854802</v>
      </c>
      <c r="B1">
        <v>107.103371898981</v>
      </c>
      <c r="C1">
        <v>87.551708625150894</v>
      </c>
      <c r="D1">
        <v>84.171034609440099</v>
      </c>
      <c r="E1">
        <v>177.44607377930399</v>
      </c>
      <c r="F1">
        <v>56.173824750005103</v>
      </c>
      <c r="G1">
        <v>52.5179081270254</v>
      </c>
    </row>
    <row r="3" spans="1:7" x14ac:dyDescent="0.25">
      <c r="B3" s="9">
        <f>(B1-$A$1)/$A$1</f>
        <v>0.32631129170249934</v>
      </c>
      <c r="C3" s="9">
        <f>(C1-$A$1)/$A$1</f>
        <v>8.419387455801973E-2</v>
      </c>
      <c r="D3" s="9">
        <f>(D1-$A$1)/$A$1</f>
        <v>4.2329402496098394E-2</v>
      </c>
      <c r="E3" s="9">
        <f>(E1-$A$1)/$A$1</f>
        <v>1.1973979637517354</v>
      </c>
      <c r="F3" s="9">
        <f t="shared" ref="F3:G3" si="0">(F1-$A$1)/$A$1</f>
        <v>-0.30437317945208464</v>
      </c>
      <c r="G3" s="9">
        <f t="shared" si="0"/>
        <v>-0.34964610982400862</v>
      </c>
    </row>
    <row r="4" spans="1:7" x14ac:dyDescent="0.25">
      <c r="C4" s="9">
        <f>(C1-$B$1)/AVERAGE($B$1:C1)</f>
        <v>-0.20088520907016583</v>
      </c>
      <c r="D4" s="9">
        <f>(D1-$B$1)/AVERAGE($B$1,D1)</f>
        <v>-0.23978469161823041</v>
      </c>
      <c r="E4" s="9"/>
      <c r="F4" s="9">
        <f>(F1-$E$1)/AVERAGE($E$1,F1)</f>
        <v>-1.0382013672014716</v>
      </c>
      <c r="G4" s="9">
        <f>(G1-$E$1)/AVERAGE($E$1,G1)</f>
        <v>-1.0865020218963266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5A42-495E-44E5-AD09-1AC872619082}">
  <dimension ref="A1:K13"/>
  <sheetViews>
    <sheetView tabSelected="1" workbookViewId="0">
      <selection activeCell="B11" sqref="B11:K13"/>
    </sheetView>
  </sheetViews>
  <sheetFormatPr defaultRowHeight="15" x14ac:dyDescent="0.25"/>
  <cols>
    <col min="1" max="1" width="17.5703125" bestFit="1" customWidth="1"/>
    <col min="2" max="2" width="17.7109375" bestFit="1" customWidth="1"/>
    <col min="3" max="3" width="11.5703125" bestFit="1" customWidth="1"/>
    <col min="4" max="4" width="11.140625" bestFit="1" customWidth="1"/>
    <col min="5" max="5" width="12.140625" bestFit="1" customWidth="1"/>
    <col min="6" max="7" width="10.5703125" bestFit="1" customWidth="1"/>
    <col min="8" max="9" width="9.28515625" bestFit="1" customWidth="1"/>
    <col min="10" max="10" width="10.5703125" bestFit="1" customWidth="1"/>
    <col min="11" max="11" width="11.5703125" bestFit="1" customWidth="1"/>
  </cols>
  <sheetData>
    <row r="1" spans="1:11" x14ac:dyDescent="0.25">
      <c r="B1" s="10" t="s">
        <v>24</v>
      </c>
      <c r="C1" s="10"/>
      <c r="D1" s="10" t="s">
        <v>28</v>
      </c>
      <c r="E1" s="10"/>
    </row>
    <row r="2" spans="1:11" x14ac:dyDescent="0.25">
      <c r="B2">
        <v>2030</v>
      </c>
      <c r="C2">
        <v>2050</v>
      </c>
      <c r="D2">
        <v>2030</v>
      </c>
      <c r="E2">
        <v>2050</v>
      </c>
    </row>
    <row r="3" spans="1:11" x14ac:dyDescent="0.25">
      <c r="A3" t="s">
        <v>25</v>
      </c>
      <c r="B3">
        <v>40494.7267316406</v>
      </c>
      <c r="C3">
        <v>68912.149205156995</v>
      </c>
      <c r="D3">
        <v>16599898.601400901</v>
      </c>
      <c r="E3">
        <v>24493283.625919402</v>
      </c>
    </row>
    <row r="4" spans="1:11" x14ac:dyDescent="0.25">
      <c r="A4" t="s">
        <v>26</v>
      </c>
      <c r="B4">
        <v>146713.14193341299</v>
      </c>
      <c r="C4">
        <v>733718.98188443703</v>
      </c>
      <c r="D4">
        <v>16599898.601400901</v>
      </c>
      <c r="E4">
        <v>24493283.625919402</v>
      </c>
    </row>
    <row r="5" spans="1:11" x14ac:dyDescent="0.25">
      <c r="A5" t="s">
        <v>27</v>
      </c>
      <c r="B5">
        <v>137946.38879012599</v>
      </c>
      <c r="C5">
        <v>628566.50339990598</v>
      </c>
      <c r="D5">
        <v>16599898.601400901</v>
      </c>
      <c r="E5">
        <v>24493283.625919402</v>
      </c>
    </row>
    <row r="9" spans="1:11" x14ac:dyDescent="0.25">
      <c r="B9" s="10" t="s">
        <v>29</v>
      </c>
      <c r="C9" s="10"/>
      <c r="D9" s="10" t="s">
        <v>30</v>
      </c>
      <c r="E9" s="10"/>
      <c r="F9" s="10" t="s">
        <v>31</v>
      </c>
      <c r="G9" s="10"/>
      <c r="H9" s="10" t="s">
        <v>32</v>
      </c>
      <c r="I9" s="10"/>
      <c r="J9" s="10" t="s">
        <v>33</v>
      </c>
      <c r="K9" s="10"/>
    </row>
    <row r="10" spans="1:11" x14ac:dyDescent="0.25">
      <c r="B10">
        <v>2030</v>
      </c>
      <c r="C10">
        <v>2050</v>
      </c>
      <c r="D10">
        <v>2030</v>
      </c>
      <c r="E10">
        <v>2050</v>
      </c>
      <c r="F10">
        <v>2030</v>
      </c>
      <c r="G10">
        <v>2050</v>
      </c>
      <c r="H10">
        <v>2030</v>
      </c>
      <c r="I10">
        <v>2050</v>
      </c>
      <c r="J10">
        <v>2030</v>
      </c>
      <c r="K10">
        <v>2050</v>
      </c>
    </row>
    <row r="11" spans="1:11" x14ac:dyDescent="0.25">
      <c r="A11" t="s">
        <v>25</v>
      </c>
      <c r="B11" s="11">
        <f>12738462034.765/1000000</f>
        <v>12738.462034765</v>
      </c>
      <c r="C11" s="11">
        <f>20292896927.785/1000000</f>
        <v>20292.896927785001</v>
      </c>
      <c r="D11" s="11">
        <f>233328080.848666/1000000</f>
        <v>233.32808084866602</v>
      </c>
      <c r="E11" s="11">
        <f>421351846.1899/1000000</f>
        <v>421.35184618989996</v>
      </c>
      <c r="F11" s="11">
        <f>25518255488.0554/1000000</f>
        <v>25518.255488055402</v>
      </c>
      <c r="G11" s="11">
        <f>84315931449.5525/1000000</f>
        <v>84315.931449552503</v>
      </c>
      <c r="H11" s="11">
        <f>7404846.47755117/1000000</f>
        <v>7.4048464775511693</v>
      </c>
      <c r="I11" s="11">
        <f>11469410.4163294/1000000</f>
        <v>11.469410416329401</v>
      </c>
      <c r="J11" s="11">
        <f>SUM(B11,D11,F11,H11)</f>
        <v>38497.450450146614</v>
      </c>
      <c r="K11" s="11">
        <f>SUM(C11,E11,G11,I11)</f>
        <v>105041.64963394374</v>
      </c>
    </row>
    <row r="12" spans="1:11" x14ac:dyDescent="0.25">
      <c r="A12" t="s">
        <v>26</v>
      </c>
      <c r="B12" s="11">
        <f>51579041464.2285/1000000</f>
        <v>51579.041464228503</v>
      </c>
      <c r="C12" s="11">
        <f>247137571452.547/1000000</f>
        <v>247137.57145254701</v>
      </c>
      <c r="D12" s="11">
        <f>1062220080.1145/1000000</f>
        <v>1062.2200801145</v>
      </c>
      <c r="E12" s="11">
        <f>5968222061.65427/1000000</f>
        <v>5968.22206165427</v>
      </c>
      <c r="F12" s="11">
        <f>25062642832.2236/1000000</f>
        <v>25062.642832223599</v>
      </c>
      <c r="G12" s="11">
        <f>51582074369.3191/1000000</f>
        <v>51582.074369319096</v>
      </c>
      <c r="H12" s="11">
        <f>30329481.4972902/1000000</f>
        <v>30.329481497290203</v>
      </c>
      <c r="I12" s="11">
        <f>135747353.138043/1000000</f>
        <v>135.747353138043</v>
      </c>
      <c r="J12" s="11">
        <f>SUM(B12,D12,F12,H12)</f>
        <v>77734.23385806389</v>
      </c>
      <c r="K12" s="11">
        <f>SUM(C12,E12,G12,I12)</f>
        <v>304823.61523665843</v>
      </c>
    </row>
    <row r="13" spans="1:11" x14ac:dyDescent="0.25">
      <c r="A13" t="s">
        <v>27</v>
      </c>
      <c r="B13" s="11">
        <f>48530696092.3337/1000000</f>
        <v>48530.696092333703</v>
      </c>
      <c r="C13" s="11">
        <f>212204889741.458/1000000</f>
        <v>212204.889741458</v>
      </c>
      <c r="D13" s="11">
        <f>996220923.143161/1000000</f>
        <v>996.22092314316103</v>
      </c>
      <c r="E13" s="11">
        <f>5096828640.93177/1000000</f>
        <v>5096.8286409317707</v>
      </c>
      <c r="F13" s="11">
        <f>48530696092.3337/1000000</f>
        <v>48530.696092333703</v>
      </c>
      <c r="G13" s="11">
        <f>48223864333.5678/1000000</f>
        <v>48223.864333567799</v>
      </c>
      <c r="H13" s="11">
        <f>28530744.1875937/1000000</f>
        <v>28.530744187593697</v>
      </c>
      <c r="I13" s="11">
        <f>116732730.381399/1000000</f>
        <v>116.73273038139901</v>
      </c>
      <c r="J13" s="11">
        <f>SUM(B13,D13,F13,H13)</f>
        <v>98086.14385199816</v>
      </c>
      <c r="K13" s="11">
        <f>SUM(C13,E13,G13,I13)</f>
        <v>265642.31544633902</v>
      </c>
    </row>
  </sheetData>
  <mergeCells count="7">
    <mergeCell ref="J9:K9"/>
    <mergeCell ref="B1:C1"/>
    <mergeCell ref="D1:E1"/>
    <mergeCell ref="B9:C9"/>
    <mergeCell ref="D9:E9"/>
    <mergeCell ref="F9:G9"/>
    <mergeCell ref="H9:I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25A00-FFBC-4F77-80CB-90C2884404E5}">
  <dimension ref="A1:D64"/>
  <sheetViews>
    <sheetView workbookViewId="0">
      <selection activeCell="G2" sqref="G2"/>
    </sheetView>
  </sheetViews>
  <sheetFormatPr defaultRowHeight="15" x14ac:dyDescent="0.25"/>
  <sheetData>
    <row r="1" spans="1:4" x14ac:dyDescent="0.25">
      <c r="A1">
        <v>82330.082843983706</v>
      </c>
      <c r="B1">
        <v>73829.017156015907</v>
      </c>
      <c r="C1">
        <v>1625987.1058140099</v>
      </c>
      <c r="D1">
        <v>1458094.3657993099</v>
      </c>
    </row>
    <row r="2" spans="1:4" x14ac:dyDescent="0.25">
      <c r="A2">
        <v>0</v>
      </c>
      <c r="B2">
        <v>0</v>
      </c>
      <c r="C2">
        <v>173988.60500000001</v>
      </c>
      <c r="D2">
        <v>0</v>
      </c>
    </row>
    <row r="3" spans="1:4" x14ac:dyDescent="0.25">
      <c r="A3">
        <v>17067.8334412431</v>
      </c>
      <c r="B3">
        <v>73381.666558756697</v>
      </c>
      <c r="C3">
        <v>3974.66655875687</v>
      </c>
      <c r="D3">
        <v>17088.733441243101</v>
      </c>
    </row>
    <row r="4" spans="1:4" x14ac:dyDescent="0.25">
      <c r="A4">
        <v>0</v>
      </c>
      <c r="B4">
        <v>0</v>
      </c>
      <c r="C4">
        <v>668.79999999999802</v>
      </c>
      <c r="D4">
        <v>0</v>
      </c>
    </row>
    <row r="5" spans="1:4" x14ac:dyDescent="0.25">
      <c r="A5">
        <v>12143.4824666882</v>
      </c>
      <c r="B5">
        <v>253.42663331177101</v>
      </c>
      <c r="C5">
        <v>1180514.42663331</v>
      </c>
      <c r="D5">
        <v>24636.573366688201</v>
      </c>
    </row>
    <row r="6" spans="1:4" x14ac:dyDescent="0.25">
      <c r="A6">
        <v>699165.79999999795</v>
      </c>
      <c r="B6">
        <v>0</v>
      </c>
      <c r="C6">
        <v>5376.99999999998</v>
      </c>
      <c r="D6">
        <v>0</v>
      </c>
    </row>
    <row r="7" spans="1:4" x14ac:dyDescent="0.25">
      <c r="A7">
        <v>0</v>
      </c>
      <c r="B7">
        <v>0</v>
      </c>
      <c r="C7">
        <v>15481.2</v>
      </c>
      <c r="D7">
        <v>0</v>
      </c>
    </row>
    <row r="8" spans="1:4" x14ac:dyDescent="0.25">
      <c r="A8">
        <v>4427.8106751467403</v>
      </c>
      <c r="B8">
        <v>23.4471864884718</v>
      </c>
      <c r="C8">
        <v>713171.31678648596</v>
      </c>
      <c r="D8">
        <v>3776.5528135115201</v>
      </c>
    </row>
    <row r="9" spans="1:4" x14ac:dyDescent="0.25">
      <c r="A9">
        <v>6649.99999999998</v>
      </c>
      <c r="B9">
        <v>0</v>
      </c>
      <c r="C9">
        <v>3754.3999999999901</v>
      </c>
      <c r="D9">
        <v>0</v>
      </c>
    </row>
    <row r="10" spans="1:4" x14ac:dyDescent="0.25">
      <c r="A10">
        <v>20644.302863999899</v>
      </c>
      <c r="B10">
        <v>0</v>
      </c>
      <c r="C10">
        <v>25887.473399999901</v>
      </c>
      <c r="D10">
        <v>0</v>
      </c>
    </row>
    <row r="11" spans="1:4" x14ac:dyDescent="0.25">
      <c r="A11">
        <v>67274.903599999801</v>
      </c>
      <c r="B11">
        <v>0</v>
      </c>
      <c r="C11">
        <v>24596.1820999999</v>
      </c>
      <c r="D11">
        <v>0</v>
      </c>
    </row>
    <row r="12" spans="1:4" x14ac:dyDescent="0.25">
      <c r="A12">
        <v>39.899999999999899</v>
      </c>
      <c r="B12">
        <v>0</v>
      </c>
      <c r="C12">
        <v>15545.3763</v>
      </c>
      <c r="D12">
        <v>0</v>
      </c>
    </row>
    <row r="13" spans="1:4" x14ac:dyDescent="0.25">
      <c r="A13">
        <v>645.20199999999795</v>
      </c>
      <c r="B13">
        <v>0</v>
      </c>
      <c r="C13">
        <v>2982.5515999999898</v>
      </c>
      <c r="D13">
        <v>0</v>
      </c>
    </row>
    <row r="14" spans="1:4" x14ac:dyDescent="0.25">
      <c r="A14">
        <v>23658.041899999898</v>
      </c>
      <c r="B14">
        <v>0</v>
      </c>
      <c r="C14">
        <v>9240.9353799999699</v>
      </c>
      <c r="D14">
        <v>0</v>
      </c>
    </row>
    <row r="15" spans="1:4" x14ac:dyDescent="0.25">
      <c r="A15">
        <v>0</v>
      </c>
      <c r="B15">
        <v>0</v>
      </c>
      <c r="C15">
        <v>107497.4495</v>
      </c>
      <c r="D15">
        <v>0</v>
      </c>
    </row>
    <row r="16" spans="1:4" x14ac:dyDescent="0.25">
      <c r="A16">
        <v>22045.929899999901</v>
      </c>
      <c r="B16">
        <v>0</v>
      </c>
      <c r="C16">
        <v>4761.9851999999901</v>
      </c>
      <c r="D16">
        <v>0</v>
      </c>
    </row>
    <row r="17" spans="1:4" x14ac:dyDescent="0.25">
      <c r="A17">
        <v>19752.3999999999</v>
      </c>
      <c r="B17">
        <v>0</v>
      </c>
      <c r="C17">
        <v>8454.1259999999802</v>
      </c>
      <c r="D17">
        <v>0</v>
      </c>
    </row>
    <row r="18" spans="1:4" x14ac:dyDescent="0.25">
      <c r="A18">
        <v>8002.5801699999802</v>
      </c>
      <c r="B18">
        <v>0</v>
      </c>
      <c r="C18">
        <v>57633.544131999799</v>
      </c>
      <c r="D18">
        <v>0</v>
      </c>
    </row>
    <row r="19" spans="1:4" x14ac:dyDescent="0.25">
      <c r="A19">
        <v>696101.236778397</v>
      </c>
      <c r="B19">
        <v>6956.03150160115</v>
      </c>
      <c r="C19">
        <v>64442.961202601</v>
      </c>
      <c r="D19">
        <v>643.968498398831</v>
      </c>
    </row>
    <row r="20" spans="1:4" x14ac:dyDescent="0.25">
      <c r="A20">
        <v>195833.25079999899</v>
      </c>
      <c r="B20">
        <v>0</v>
      </c>
      <c r="C20">
        <v>94231.578059999694</v>
      </c>
      <c r="D20">
        <v>0</v>
      </c>
    </row>
    <row r="21" spans="1:4" x14ac:dyDescent="0.25">
      <c r="A21">
        <v>213273.124699999</v>
      </c>
      <c r="B21">
        <v>0</v>
      </c>
      <c r="C21">
        <v>573.70119999999599</v>
      </c>
      <c r="D21">
        <v>0</v>
      </c>
    </row>
    <row r="22" spans="1:4" x14ac:dyDescent="0.25">
      <c r="A22">
        <v>159740.258</v>
      </c>
      <c r="B22">
        <v>0</v>
      </c>
      <c r="C22">
        <v>2812.6459999999902</v>
      </c>
      <c r="D22">
        <v>0</v>
      </c>
    </row>
    <row r="23" spans="1:4" x14ac:dyDescent="0.25">
      <c r="A23">
        <v>167795.496098537</v>
      </c>
      <c r="B23">
        <v>0</v>
      </c>
      <c r="C23">
        <v>2659.3463999999899</v>
      </c>
      <c r="D23">
        <v>0</v>
      </c>
    </row>
    <row r="24" spans="1:4" x14ac:dyDescent="0.25">
      <c r="A24">
        <v>605511.82387799805</v>
      </c>
      <c r="B24">
        <v>0</v>
      </c>
      <c r="C24">
        <v>132969.85003999999</v>
      </c>
      <c r="D24">
        <v>0</v>
      </c>
    </row>
    <row r="25" spans="1:4" x14ac:dyDescent="0.25">
      <c r="A25">
        <v>171306.53079999899</v>
      </c>
      <c r="B25">
        <v>0</v>
      </c>
      <c r="C25">
        <v>436.71500000000202</v>
      </c>
      <c r="D25">
        <v>0</v>
      </c>
    </row>
    <row r="26" spans="1:4" x14ac:dyDescent="0.25">
      <c r="A26">
        <v>64565.609999999797</v>
      </c>
      <c r="B26">
        <v>0</v>
      </c>
      <c r="C26">
        <v>0</v>
      </c>
      <c r="D26">
        <v>0</v>
      </c>
    </row>
    <row r="27" spans="1:4" x14ac:dyDescent="0.25">
      <c r="A27">
        <v>144164.01346399999</v>
      </c>
      <c r="B27">
        <v>0</v>
      </c>
      <c r="C27">
        <v>358436.76792149898</v>
      </c>
      <c r="D27">
        <v>0</v>
      </c>
    </row>
    <row r="28" spans="1:4" x14ac:dyDescent="0.25">
      <c r="A28">
        <v>166093.07139999999</v>
      </c>
      <c r="B28">
        <v>0</v>
      </c>
      <c r="C28">
        <v>1417.3050000000001</v>
      </c>
      <c r="D28">
        <v>0</v>
      </c>
    </row>
    <row r="29" spans="1:4" x14ac:dyDescent="0.25">
      <c r="A29">
        <v>134495.0036</v>
      </c>
      <c r="B29">
        <v>0</v>
      </c>
      <c r="C29">
        <v>44.803900000004603</v>
      </c>
      <c r="D29">
        <v>0</v>
      </c>
    </row>
    <row r="30" spans="1:4" x14ac:dyDescent="0.25">
      <c r="A30">
        <v>247530.57300499899</v>
      </c>
      <c r="B30">
        <v>0</v>
      </c>
      <c r="C30">
        <v>270523.89999999898</v>
      </c>
      <c r="D30">
        <v>0</v>
      </c>
    </row>
    <row r="31" spans="1:4" x14ac:dyDescent="0.25">
      <c r="A31">
        <v>164917.81424000001</v>
      </c>
      <c r="B31">
        <v>0</v>
      </c>
      <c r="C31">
        <v>11194.4283599999</v>
      </c>
      <c r="D31">
        <v>0</v>
      </c>
    </row>
    <row r="32" spans="1:4" x14ac:dyDescent="0.25">
      <c r="A32">
        <v>225703.04439999899</v>
      </c>
      <c r="B32">
        <v>0</v>
      </c>
      <c r="C32">
        <v>31523.301097599899</v>
      </c>
      <c r="D32">
        <v>0</v>
      </c>
    </row>
    <row r="33" spans="1:4" x14ac:dyDescent="0.25">
      <c r="A33">
        <v>182417.17227599901</v>
      </c>
      <c r="B33">
        <v>0</v>
      </c>
      <c r="C33">
        <v>69298.621719999806</v>
      </c>
      <c r="D33">
        <v>0</v>
      </c>
    </row>
    <row r="34" spans="1:4" x14ac:dyDescent="0.25">
      <c r="A34">
        <v>48794.608699999902</v>
      </c>
      <c r="B34">
        <v>0</v>
      </c>
      <c r="C34">
        <v>13816.161599999999</v>
      </c>
      <c r="D34">
        <v>0</v>
      </c>
    </row>
    <row r="35" spans="1:4" x14ac:dyDescent="0.25">
      <c r="A35">
        <v>29778.791199999901</v>
      </c>
      <c r="B35">
        <v>0</v>
      </c>
      <c r="C35">
        <v>13535.951499999999</v>
      </c>
      <c r="D35">
        <v>0</v>
      </c>
    </row>
    <row r="36" spans="1:4" x14ac:dyDescent="0.25">
      <c r="A36">
        <v>106449.15300000001</v>
      </c>
      <c r="B36">
        <v>0</v>
      </c>
      <c r="C36">
        <v>1887.70776</v>
      </c>
      <c r="D36">
        <v>0</v>
      </c>
    </row>
    <row r="37" spans="1:4" x14ac:dyDescent="0.25">
      <c r="A37">
        <v>20064.877039999901</v>
      </c>
      <c r="B37">
        <v>0</v>
      </c>
      <c r="C37">
        <v>16574.0305999999</v>
      </c>
      <c r="D37">
        <v>0</v>
      </c>
    </row>
    <row r="38" spans="1:4" x14ac:dyDescent="0.25">
      <c r="A38">
        <v>33642.211299999901</v>
      </c>
      <c r="B38">
        <v>0</v>
      </c>
      <c r="C38">
        <v>22.8949999999985</v>
      </c>
      <c r="D38">
        <v>0</v>
      </c>
    </row>
    <row r="39" spans="1:4" x14ac:dyDescent="0.25">
      <c r="A39">
        <v>77075.774299999801</v>
      </c>
      <c r="B39">
        <v>0</v>
      </c>
      <c r="C39">
        <v>264.64719999999699</v>
      </c>
      <c r="D39">
        <v>0</v>
      </c>
    </row>
    <row r="40" spans="1:4" x14ac:dyDescent="0.25">
      <c r="A40">
        <v>40098.739999999903</v>
      </c>
      <c r="B40">
        <v>0</v>
      </c>
      <c r="C40">
        <v>11.400000000001</v>
      </c>
      <c r="D40">
        <v>0</v>
      </c>
    </row>
    <row r="41" spans="1:4" x14ac:dyDescent="0.25">
      <c r="A41">
        <v>39675.961499999903</v>
      </c>
      <c r="B41">
        <v>0</v>
      </c>
      <c r="C41">
        <v>14.9149999999989</v>
      </c>
      <c r="D41">
        <v>0</v>
      </c>
    </row>
    <row r="42" spans="1:4" x14ac:dyDescent="0.25">
      <c r="A42">
        <v>7406.5970999999799</v>
      </c>
      <c r="B42">
        <v>0</v>
      </c>
      <c r="C42">
        <v>1297.1300000000001</v>
      </c>
      <c r="D42">
        <v>0</v>
      </c>
    </row>
    <row r="43" spans="1:4" x14ac:dyDescent="0.25">
      <c r="A43">
        <v>218601.75259999899</v>
      </c>
      <c r="B43">
        <v>0</v>
      </c>
      <c r="C43">
        <v>202.87630000001201</v>
      </c>
      <c r="D43">
        <v>0</v>
      </c>
    </row>
    <row r="44" spans="1:4" x14ac:dyDescent="0.25">
      <c r="A44">
        <v>117849.84304199999</v>
      </c>
      <c r="B44">
        <v>0</v>
      </c>
      <c r="C44">
        <v>16690.920880000001</v>
      </c>
      <c r="D44">
        <v>0</v>
      </c>
    </row>
    <row r="45" spans="1:4" x14ac:dyDescent="0.25">
      <c r="A45">
        <v>0</v>
      </c>
      <c r="B45">
        <v>0</v>
      </c>
      <c r="C45">
        <v>227716.75692999901</v>
      </c>
      <c r="D45">
        <v>0</v>
      </c>
    </row>
    <row r="46" spans="1:4" x14ac:dyDescent="0.25">
      <c r="A46">
        <v>0</v>
      </c>
      <c r="B46">
        <v>0</v>
      </c>
      <c r="C46">
        <v>2833.41299999999</v>
      </c>
      <c r="D46">
        <v>0</v>
      </c>
    </row>
    <row r="47" spans="1:4" x14ac:dyDescent="0.25">
      <c r="A47">
        <v>0</v>
      </c>
      <c r="B47">
        <v>0</v>
      </c>
      <c r="C47">
        <v>20173.6447249999</v>
      </c>
      <c r="D47">
        <v>0</v>
      </c>
    </row>
    <row r="48" spans="1:4" x14ac:dyDescent="0.25">
      <c r="A48">
        <v>0</v>
      </c>
      <c r="B48">
        <v>0</v>
      </c>
      <c r="C48">
        <v>86695.098099999697</v>
      </c>
      <c r="D48">
        <v>0</v>
      </c>
    </row>
    <row r="49" spans="1:4" x14ac:dyDescent="0.25">
      <c r="A49">
        <v>44463.799999999901</v>
      </c>
      <c r="B49">
        <v>0</v>
      </c>
      <c r="C49">
        <v>11698.284799999999</v>
      </c>
      <c r="D49">
        <v>0</v>
      </c>
    </row>
    <row r="50" spans="1:4" x14ac:dyDescent="0.25">
      <c r="A50">
        <v>0</v>
      </c>
      <c r="B50">
        <v>0</v>
      </c>
      <c r="C50">
        <v>354575.33619999897</v>
      </c>
      <c r="D50">
        <v>0</v>
      </c>
    </row>
    <row r="51" spans="1:4" x14ac:dyDescent="0.25">
      <c r="A51">
        <v>10656.263999999999</v>
      </c>
      <c r="B51">
        <v>0</v>
      </c>
      <c r="C51">
        <v>2544.0999999999899</v>
      </c>
      <c r="D51">
        <v>0</v>
      </c>
    </row>
    <row r="52" spans="1:4" x14ac:dyDescent="0.25">
      <c r="A52">
        <v>90033.654599999805</v>
      </c>
      <c r="B52">
        <v>0</v>
      </c>
      <c r="C52">
        <v>126623.53178999999</v>
      </c>
      <c r="D52">
        <v>0</v>
      </c>
    </row>
    <row r="53" spans="1:4" x14ac:dyDescent="0.25">
      <c r="A53">
        <v>30575.8639999999</v>
      </c>
      <c r="B53">
        <v>0</v>
      </c>
      <c r="C53">
        <v>1389.1994970000001</v>
      </c>
      <c r="D53">
        <v>0</v>
      </c>
    </row>
    <row r="54" spans="1:4" x14ac:dyDescent="0.25">
      <c r="A54">
        <v>21647.478999999901</v>
      </c>
      <c r="B54">
        <v>0</v>
      </c>
      <c r="C54">
        <v>0</v>
      </c>
      <c r="D54">
        <v>0</v>
      </c>
    </row>
    <row r="55" spans="1:4" x14ac:dyDescent="0.25">
      <c r="A55">
        <v>794089.50663999806</v>
      </c>
      <c r="B55">
        <v>0</v>
      </c>
      <c r="C55">
        <v>992.15356111996198</v>
      </c>
      <c r="D55">
        <v>0</v>
      </c>
    </row>
    <row r="56" spans="1:4" x14ac:dyDescent="0.25">
      <c r="A56">
        <v>132961.62075999999</v>
      </c>
      <c r="B56">
        <v>0</v>
      </c>
      <c r="C56">
        <v>0</v>
      </c>
      <c r="D56">
        <v>0</v>
      </c>
    </row>
    <row r="57" spans="1:4" x14ac:dyDescent="0.25">
      <c r="A57">
        <v>18336.567765999898</v>
      </c>
      <c r="B57">
        <v>0</v>
      </c>
      <c r="C57">
        <v>7715.1827024999802</v>
      </c>
      <c r="D57">
        <v>0</v>
      </c>
    </row>
    <row r="58" spans="1:4" x14ac:dyDescent="0.25">
      <c r="A58">
        <v>236436.75999999899</v>
      </c>
      <c r="B58">
        <v>0</v>
      </c>
      <c r="C58">
        <v>11243.9570432</v>
      </c>
      <c r="D58">
        <v>0</v>
      </c>
    </row>
    <row r="59" spans="1:4" x14ac:dyDescent="0.25">
      <c r="A59">
        <v>15944.876</v>
      </c>
      <c r="B59">
        <v>0</v>
      </c>
      <c r="C59">
        <v>29736.450675074699</v>
      </c>
      <c r="D59">
        <v>0</v>
      </c>
    </row>
    <row r="60" spans="1:4" x14ac:dyDescent="0.25">
      <c r="A60">
        <v>0</v>
      </c>
      <c r="B60">
        <v>0</v>
      </c>
      <c r="C60">
        <v>76479.140591486605</v>
      </c>
      <c r="D60">
        <v>0</v>
      </c>
    </row>
    <row r="61" spans="1:4" x14ac:dyDescent="0.25">
      <c r="A61">
        <v>0</v>
      </c>
      <c r="B61">
        <v>0</v>
      </c>
      <c r="C61">
        <v>20590.516219999899</v>
      </c>
      <c r="D61">
        <v>0</v>
      </c>
    </row>
    <row r="62" spans="1:4" x14ac:dyDescent="0.25">
      <c r="A62">
        <v>2945351.4639150701</v>
      </c>
      <c r="B62">
        <v>12594.2299749263</v>
      </c>
      <c r="C62">
        <v>264588.01897492597</v>
      </c>
      <c r="D62">
        <v>1131.3700250736799</v>
      </c>
    </row>
    <row r="63" spans="1:4" x14ac:dyDescent="0.25">
      <c r="A63">
        <v>91484.378509999704</v>
      </c>
      <c r="B63">
        <v>0</v>
      </c>
      <c r="C63">
        <v>778.05</v>
      </c>
      <c r="D63">
        <v>0</v>
      </c>
    </row>
    <row r="64" spans="1:4" x14ac:dyDescent="0.25">
      <c r="A64">
        <v>0</v>
      </c>
      <c r="B64">
        <v>0</v>
      </c>
      <c r="C64">
        <v>11533.727699999999</v>
      </c>
      <c r="D6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talcordo@post.bgu.ac.il</dc:creator>
  <cp:lastModifiedBy>talcordo@post.bgu.ac.il</cp:lastModifiedBy>
  <dcterms:created xsi:type="dcterms:W3CDTF">2022-09-28T14:52:13Z</dcterms:created>
  <dcterms:modified xsi:type="dcterms:W3CDTF">2022-10-02T04:36:40Z</dcterms:modified>
</cp:coreProperties>
</file>