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ar/folders/zk/dyx0glj52sn6_7db_dn0p2vc0000gn/T/fz3temp-2/"/>
    </mc:Choice>
  </mc:AlternateContent>
  <xr:revisionPtr revIDLastSave="0" documentId="13_ncr:1_{53F2C90C-FBCC-A94D-95F2-3F6B812AEDB6}" xr6:coauthVersionLast="47" xr6:coauthVersionMax="47" xr10:uidLastSave="{00000000-0000-0000-0000-000000000000}"/>
  <bookViews>
    <workbookView xWindow="35080" yWindow="2600" windowWidth="26460" windowHeight="15980" tabRatio="500" xr2:uid="{00000000-000D-0000-FFFF-FFFF00000000}"/>
  </bookViews>
  <sheets>
    <sheet name="Summary" sheetId="1" r:id="rId1"/>
    <sheet name="qPCR" sheetId="2" r:id="rId2"/>
    <sheet name="cDNA Agilent" sheetId="3" r:id="rId3"/>
    <sheet name="Lib Agilen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S3" i="1"/>
  <c r="S4" i="1"/>
  <c r="S5" i="1"/>
  <c r="S2" i="1"/>
  <c r="X8" i="3"/>
  <c r="W8" i="3"/>
  <c r="X7" i="3"/>
  <c r="W7" i="3"/>
  <c r="X6" i="3"/>
  <c r="W6" i="3"/>
  <c r="X5" i="3"/>
  <c r="W5" i="3"/>
  <c r="J7" i="5"/>
  <c r="J6" i="5"/>
  <c r="J5" i="5"/>
  <c r="J4" i="5"/>
  <c r="K2" i="1"/>
  <c r="L2" i="1" s="1"/>
  <c r="K3" i="1"/>
  <c r="L3" i="1" s="1"/>
  <c r="K4" i="1"/>
  <c r="L4" i="1" s="1"/>
  <c r="K5" i="1"/>
  <c r="L5" i="1" s="1"/>
  <c r="J3" i="1"/>
  <c r="J4" i="1"/>
  <c r="J5" i="1"/>
  <c r="J2" i="1"/>
  <c r="J3" i="5"/>
  <c r="Q2" i="1"/>
  <c r="Q3" i="1"/>
  <c r="Q4" i="1"/>
  <c r="Q5" i="1"/>
  <c r="X4" i="3" l="1"/>
  <c r="W4" i="3"/>
</calcChain>
</file>

<file path=xl/sharedStrings.xml><?xml version="1.0" encoding="utf-8"?>
<sst xmlns="http://schemas.openxmlformats.org/spreadsheetml/2006/main" count="160" uniqueCount="64">
  <si>
    <t>Sample #</t>
  </si>
  <si>
    <t>Tissue</t>
  </si>
  <si>
    <t>Brain</t>
  </si>
  <si>
    <t>Slide #</t>
  </si>
  <si>
    <t>Array #</t>
  </si>
  <si>
    <t>A1</t>
  </si>
  <si>
    <t>B1</t>
  </si>
  <si>
    <t>C1</t>
  </si>
  <si>
    <t>D1</t>
  </si>
  <si>
    <t>Ct</t>
  </si>
  <si>
    <t>cDNA Amp Cycle</t>
  </si>
  <si>
    <t>cDNA Input</t>
  </si>
  <si>
    <t>SI cycles</t>
  </si>
  <si>
    <t>index_name</t>
  </si>
  <si>
    <t>index(i7)</t>
  </si>
  <si>
    <t>index2_workflow_a(i5)</t>
  </si>
  <si>
    <t>index2_workflow_b(i5)</t>
  </si>
  <si>
    <t>Ave frag length</t>
  </si>
  <si>
    <t>% Coverage Array</t>
  </si>
  <si>
    <t xml:space="preserve">Est Read Pairs </t>
  </si>
  <si>
    <t>Pos</t>
  </si>
  <si>
    <t>Name</t>
  </si>
  <si>
    <t>Ct FAM</t>
  </si>
  <si>
    <t>Note</t>
  </si>
  <si>
    <t>E1</t>
  </si>
  <si>
    <t>N/A</t>
  </si>
  <si>
    <t>negative control</t>
  </si>
  <si>
    <t>~33% of the peak fluorescence value</t>
  </si>
  <si>
    <t>V12N28-334</t>
  </si>
  <si>
    <t>HYP</t>
  </si>
  <si>
    <t>Hs_Br6197</t>
  </si>
  <si>
    <t>HYP_1v_hrd</t>
  </si>
  <si>
    <t>SI-TT-G9</t>
  </si>
  <si>
    <t>CCGGAGGAAG</t>
  </si>
  <si>
    <t>TGCGGATGTT</t>
  </si>
  <si>
    <t>AACATCCGCA</t>
  </si>
  <si>
    <t>Agilent [cDNA] pg/ul</t>
  </si>
  <si>
    <t>Total cDNA ng yield</t>
  </si>
  <si>
    <t>Agilent [lib] pg/ul</t>
  </si>
  <si>
    <t>Final [cDNA] pg/ul</t>
  </si>
  <si>
    <t>Final [lib] pg/ul</t>
  </si>
  <si>
    <t>Dilution Factor</t>
  </si>
  <si>
    <t>Hb</t>
  </si>
  <si>
    <t>Hs_Br6522_PR6</t>
  </si>
  <si>
    <t>6v_Hb_KDM</t>
  </si>
  <si>
    <t>7v_Hb_KDM</t>
  </si>
  <si>
    <t>8v_Hb_KDM</t>
  </si>
  <si>
    <t>9v_Hb_KDM</t>
  </si>
  <si>
    <t>V13B23-281</t>
  </si>
  <si>
    <t>SI-TT-H9</t>
  </si>
  <si>
    <t>SI-TT-A10</t>
  </si>
  <si>
    <t>SI-TT-B10</t>
  </si>
  <si>
    <t>TTTAGACCAT</t>
  </si>
  <si>
    <t>ATGGTCTAAA</t>
  </si>
  <si>
    <t>CGTGACATGC</t>
  </si>
  <si>
    <t>CTAGACGATT</t>
  </si>
  <si>
    <t>AATCGTCTAG</t>
  </si>
  <si>
    <t>GCCCGATGGA</t>
  </si>
  <si>
    <t>AGAACTTAGA</t>
  </si>
  <si>
    <t>CGAGTCCTTT</t>
  </si>
  <si>
    <t>AAAGGACTCG</t>
  </si>
  <si>
    <t>Agilent [lib] Molarity pmol/l</t>
  </si>
  <si>
    <t>FINAL Agilent [lib] pmol/L</t>
  </si>
  <si>
    <t>Br6522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</si>
</sst>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left"/>
    </xf>
    <xf numFmtId="0" fontId="6" fillId="2" borderId="4" xfId="0" applyFont="1" applyFill="1" applyBorder="1" applyAlignment="1">
      <alignment horizontal="center"/>
    </xf>
    <xf numFmtId="2" fontId="6" fillId="2" borderId="4" xfId="0" applyNumberFormat="1" applyFont="1" applyFill="1" applyBorder="1" applyAlignment="1">
      <alignment horizontal="center"/>
    </xf>
    <xf numFmtId="4" fontId="6" fillId="2" borderId="5" xfId="0" applyNumberFormat="1" applyFont="1" applyFill="1" applyBorder="1" applyAlignment="1">
      <alignment horizontal="center"/>
    </xf>
    <xf numFmtId="2" fontId="0" fillId="0" borderId="1" xfId="7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4" fontId="6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6" fillId="3" borderId="4" xfId="0" applyNumberFormat="1" applyFon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8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  <cellStyle name="Percent" xfId="7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6615</xdr:colOff>
      <xdr:row>11</xdr:row>
      <xdr:rowOff>39686</xdr:rowOff>
    </xdr:from>
    <xdr:to>
      <xdr:col>4</xdr:col>
      <xdr:colOff>395624</xdr:colOff>
      <xdr:row>28</xdr:row>
      <xdr:rowOff>90207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FCBFC8-24D8-A004-1C9D-A20501659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2448" y="2619374"/>
          <a:ext cx="3478020" cy="3423957"/>
        </a:xfrm>
        <a:prstGeom prst="rect">
          <a:avLst/>
        </a:prstGeom>
      </xdr:spPr>
    </xdr:pic>
    <xdr:clientData/>
  </xdr:twoCellAnchor>
  <xdr:twoCellAnchor editAs="oneCell">
    <xdr:from>
      <xdr:col>5</xdr:col>
      <xdr:colOff>261</xdr:colOff>
      <xdr:row>11</xdr:row>
      <xdr:rowOff>16944</xdr:rowOff>
    </xdr:from>
    <xdr:to>
      <xdr:col>8</xdr:col>
      <xdr:colOff>257969</xdr:colOff>
      <xdr:row>27</xdr:row>
      <xdr:rowOff>182284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DF34C6-CFB1-BDAA-D5A0-4389EB5A4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7292" y="2596632"/>
          <a:ext cx="3379792" cy="3340339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11</xdr:row>
      <xdr:rowOff>19843</xdr:rowOff>
    </xdr:from>
    <xdr:to>
      <xdr:col>12</xdr:col>
      <xdr:colOff>575343</xdr:colOff>
      <xdr:row>28</xdr:row>
      <xdr:rowOff>77771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D2213A-ABBE-6870-A239-8808B8EC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77918" y="2599531"/>
          <a:ext cx="3485758" cy="3431364"/>
        </a:xfrm>
        <a:prstGeom prst="rect">
          <a:avLst/>
        </a:prstGeom>
      </xdr:spPr>
    </xdr:pic>
    <xdr:clientData/>
  </xdr:twoCellAnchor>
  <xdr:twoCellAnchor editAs="oneCell">
    <xdr:from>
      <xdr:col>12</xdr:col>
      <xdr:colOff>912813</xdr:colOff>
      <xdr:row>11</xdr:row>
      <xdr:rowOff>33073</xdr:rowOff>
    </xdr:from>
    <xdr:to>
      <xdr:col>16</xdr:col>
      <xdr:colOff>7128</xdr:colOff>
      <xdr:row>28</xdr:row>
      <xdr:rowOff>22740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9514D3-3B76-31B3-7244-AE7297987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01146" y="2612761"/>
          <a:ext cx="3420253" cy="33631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10941050</xdr:colOff>
      <xdr:row>7</xdr:row>
      <xdr:rowOff>101600</xdr:rowOff>
    </xdr:from>
    <xdr:to>
      <xdr:col>5</xdr:col>
      <xdr:colOff>323644</xdr:colOff>
      <xdr:row>25</xdr:row>
      <xdr:rowOff>158749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7D4FB-463B-E30C-9378-B02F7C32F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2800" y="1479550"/>
          <a:ext cx="4787694" cy="3600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409937</xdr:colOff>
      <xdr:row>4</xdr:row>
      <xdr:rowOff>144684</xdr:rowOff>
    </xdr:from>
    <xdr:to>
      <xdr:col>4</xdr:col>
      <xdr:colOff>783703</xdr:colOff>
      <xdr:row>23</xdr:row>
      <xdr:rowOff>168797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3328543-3A06-4CE3-81FA-D26AA0B0FBB7}"/>
            </a:ext>
          </a:extLst>
        </xdr:cNvPr>
        <xdr:cNvSpPr/>
      </xdr:nvSpPr>
      <xdr:spPr>
        <a:xfrm>
          <a:off x="2941899" y="1362437"/>
          <a:ext cx="1217753" cy="39185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301426</xdr:colOff>
      <xdr:row>31</xdr:row>
      <xdr:rowOff>156743</xdr:rowOff>
    </xdr:from>
    <xdr:to>
      <xdr:col>11</xdr:col>
      <xdr:colOff>675189</xdr:colOff>
      <xdr:row>39</xdr:row>
      <xdr:rowOff>156744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A795F6-8B18-4171-BF10-D559776DA06E}"/>
            </a:ext>
          </a:extLst>
        </xdr:cNvPr>
        <xdr:cNvSpPr/>
      </xdr:nvSpPr>
      <xdr:spPr>
        <a:xfrm rot="5400000">
          <a:off x="5998339" y="4587678"/>
          <a:ext cx="1639748" cy="62816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562339</xdr:colOff>
      <xdr:row>39</xdr:row>
      <xdr:rowOff>164460</xdr:rowOff>
    </xdr:from>
    <xdr:to>
      <xdr:col>8</xdr:col>
      <xdr:colOff>0</xdr:colOff>
      <xdr:row>47</xdr:row>
      <xdr:rowOff>164462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598404F-173A-431A-9CF6-49F34A42D44D}"/>
            </a:ext>
          </a:extLst>
        </xdr:cNvPr>
        <xdr:cNvSpPr/>
      </xdr:nvSpPr>
      <xdr:spPr>
        <a:xfrm rot="5400000">
          <a:off x="2837245" y="6281200"/>
          <a:ext cx="1639748" cy="618956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675189</xdr:colOff>
      <xdr:row>10</xdr:row>
      <xdr:rowOff>42691</xdr:rowOff>
    </xdr:from>
    <xdr:to>
      <xdr:col>15</xdr:col>
      <xdr:colOff>884177</xdr:colOff>
      <xdr:row>29</xdr:row>
      <xdr:rowOff>83032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1173CA-CE83-D31C-DAD4-53816418D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3037" y="2365666"/>
          <a:ext cx="4404811" cy="3705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16076</xdr:colOff>
      <xdr:row>11</xdr:row>
      <xdr:rowOff>88416</xdr:rowOff>
    </xdr:from>
    <xdr:to>
      <xdr:col>20</xdr:col>
      <xdr:colOff>725301</xdr:colOff>
      <xdr:row>17</xdr:row>
      <xdr:rowOff>88417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AB0532-C6D6-CB29-9D4B-8A642B22A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21329" y="2604302"/>
          <a:ext cx="4487073" cy="1157469"/>
        </a:xfrm>
        <a:prstGeom prst="rect">
          <a:avLst/>
        </a:prstGeom>
      </xdr:spPr>
    </xdr:pic>
    <xdr:clientData/>
  </xdr:twoCellAnchor>
  <xdr:twoCellAnchor editAs="oneCell">
    <xdr:from>
      <xdr:col>20</xdr:col>
      <xdr:colOff>675190</xdr:colOff>
      <xdr:row>11</xdr:row>
      <xdr:rowOff>32152</xdr:rowOff>
    </xdr:from>
    <xdr:to>
      <xdr:col>26</xdr:col>
      <xdr:colOff>286893</xdr:colOff>
      <xdr:row>17</xdr:row>
      <xdr:rowOff>96456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6D2F198-5586-A490-2D2D-8D449A047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58291" y="2548038"/>
          <a:ext cx="4675627" cy="12217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33074</xdr:colOff>
      <xdr:row>9</xdr:row>
      <xdr:rowOff>92604</xdr:rowOff>
    </xdr:from>
    <xdr:to>
      <xdr:col>4</xdr:col>
      <xdr:colOff>714429</xdr:colOff>
      <xdr:row>27</xdr:row>
      <xdr:rowOff>118534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CD0CF1-C7F6-EA28-C395-BF725265D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741" y="2076979"/>
          <a:ext cx="4167240" cy="3597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6614</xdr:colOff>
      <xdr:row>11</xdr:row>
      <xdr:rowOff>19844</xdr:rowOff>
    </xdr:from>
    <xdr:to>
      <xdr:col>12</xdr:col>
      <xdr:colOff>692695</xdr:colOff>
      <xdr:row>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ABA763-1586-0EDC-FD09-61A30C554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5833" y="2401094"/>
          <a:ext cx="6612747" cy="1170781"/>
        </a:xfrm>
        <a:prstGeom prst="rect">
          <a:avLst/>
        </a:prstGeom>
      </xdr:spPr>
    </xdr:pic>
    <xdr:clientData/>
  </xdr:twoCellAnchor>
  <xdr:twoCellAnchor editAs="oneCell">
    <xdr:from>
      <xdr:col>12</xdr:col>
      <xdr:colOff>681301</xdr:colOff>
      <xdr:row>11</xdr:row>
      <xdr:rowOff>13229</xdr:rowOff>
    </xdr:from>
    <xdr:to>
      <xdr:col>15</xdr:col>
      <xdr:colOff>550818</xdr:colOff>
      <xdr:row>17</xdr:row>
      <xdr:rowOff>33073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63B094D-B58C-A609-4A1C-12698A82A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87186" y="2394479"/>
          <a:ext cx="2409517" cy="1210469"/>
        </a:xfrm>
        <a:prstGeom prst="rect">
          <a:avLst/>
        </a:prstGeom>
      </xdr:spPr>
    </xdr:pic>
    <xdr:clientData/>
  </xdr:twoCellAnchor>
  <xdr:twoCellAnchor>
    <xdr:from>
      <xdr:col>1</xdr:col>
      <xdr:colOff>833437</xdr:colOff>
      <xdr:row>9</xdr:row>
      <xdr:rowOff>85990</xdr:rowOff>
    </xdr:from>
    <xdr:to>
      <xdr:col>2</xdr:col>
      <xdr:colOff>515937</xdr:colOff>
      <xdr:row>27</xdr:row>
      <xdr:rowOff>26458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DDD4FE7-D921-6A65-9682-050F8253AA33}"/>
            </a:ext>
          </a:extLst>
        </xdr:cNvPr>
        <xdr:cNvSpPr/>
      </xdr:nvSpPr>
      <xdr:spPr>
        <a:xfrm>
          <a:off x="1680104" y="2070365"/>
          <a:ext cx="1157552" cy="3512343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2"/>
  <sheetViews>
    <sheetView tabSelected="1" zoomScale="84" zoomScaleNormal="96" workbookViewId="0">
      <pane ySplit="1" topLeftCell="A2" activePane="bottomLeft" state="frozen"/>
      <selection pane="bottomLeft" activeCell="C5" sqref="C5"/>
    </sheetView>
  </sheetViews>
  <sheetFormatPr baseColWidth="10" defaultColWidth="11" defaultRowHeight="16" x14ac:dyDescent="0.2"/>
  <cols>
    <col min="1" max="1" width="18" style="9" customWidth="1"/>
    <col min="2" max="2" width="12" style="9" bestFit="1" customWidth="1"/>
    <col min="3" max="3" width="16.5" style="9" bestFit="1" customWidth="1"/>
    <col min="4" max="4" width="12" style="9" bestFit="1" customWidth="1"/>
    <col min="5" max="6" width="13" style="9" bestFit="1" customWidth="1"/>
    <col min="7" max="7" width="14.83203125" style="9" customWidth="1"/>
    <col min="8" max="8" width="13" style="9" customWidth="1"/>
    <col min="9" max="10" width="13" style="11" customWidth="1"/>
    <col min="11" max="11" width="14" style="9" customWidth="1"/>
    <col min="12" max="12" width="11" style="11"/>
    <col min="13" max="13" width="12" style="9" bestFit="1" customWidth="1"/>
    <col min="14" max="14" width="16.83203125" style="9" customWidth="1"/>
    <col min="15" max="15" width="12.33203125" style="9" customWidth="1"/>
    <col min="16" max="16" width="15.5" style="9" customWidth="1"/>
    <col min="17" max="19" width="16.83203125" style="9" customWidth="1"/>
    <col min="20" max="20" width="11" style="9"/>
    <col min="21" max="21" width="14.83203125" style="9" customWidth="1"/>
    <col min="22" max="22" width="21.33203125" style="9" customWidth="1"/>
    <col min="23" max="23" width="20.33203125" style="9" customWidth="1"/>
    <col min="24" max="24" width="15.83203125" style="9" customWidth="1"/>
    <col min="25" max="25" width="15" style="9" customWidth="1"/>
    <col min="26" max="16384" width="11" style="9"/>
  </cols>
  <sheetData>
    <row r="1" spans="1:30" s="5" customFormat="1" ht="3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9</v>
      </c>
      <c r="G1" s="5" t="s">
        <v>10</v>
      </c>
      <c r="H1" s="5" t="s">
        <v>36</v>
      </c>
      <c r="I1" s="7" t="s">
        <v>41</v>
      </c>
      <c r="J1" s="7" t="s">
        <v>39</v>
      </c>
      <c r="K1" s="5" t="s">
        <v>37</v>
      </c>
      <c r="L1" s="7" t="s">
        <v>11</v>
      </c>
      <c r="M1" s="5" t="s">
        <v>12</v>
      </c>
      <c r="N1" s="5" t="s">
        <v>17</v>
      </c>
      <c r="O1" s="5" t="s">
        <v>38</v>
      </c>
      <c r="P1" s="5" t="s">
        <v>41</v>
      </c>
      <c r="Q1" s="5" t="s">
        <v>40</v>
      </c>
      <c r="R1" s="12" t="s">
        <v>61</v>
      </c>
      <c r="S1" s="24" t="s">
        <v>62</v>
      </c>
      <c r="T1" s="12" t="s">
        <v>13</v>
      </c>
      <c r="U1" s="12" t="s">
        <v>14</v>
      </c>
      <c r="V1" s="12" t="s">
        <v>15</v>
      </c>
      <c r="W1" s="12" t="s">
        <v>16</v>
      </c>
      <c r="X1" s="5" t="s">
        <v>18</v>
      </c>
      <c r="Y1" s="26" t="s">
        <v>19</v>
      </c>
    </row>
    <row r="2" spans="1:30" x14ac:dyDescent="0.2">
      <c r="A2" s="2" t="s">
        <v>44</v>
      </c>
      <c r="B2" s="2" t="s">
        <v>42</v>
      </c>
      <c r="C2" s="6" t="s">
        <v>63</v>
      </c>
      <c r="D2" s="2" t="s">
        <v>48</v>
      </c>
      <c r="E2" s="2" t="s">
        <v>5</v>
      </c>
      <c r="F2" s="3">
        <v>17.73</v>
      </c>
      <c r="G2" s="2">
        <v>18</v>
      </c>
      <c r="H2" s="2">
        <v>4207.1899999999996</v>
      </c>
      <c r="I2" s="3">
        <v>3</v>
      </c>
      <c r="J2" s="19">
        <f>H2*I2</f>
        <v>12621.57</v>
      </c>
      <c r="K2" s="21">
        <f>(H2*I2*40)/1000</f>
        <v>504.86279999999999</v>
      </c>
      <c r="L2" s="19">
        <f>K2*0.25</f>
        <v>126.2157</v>
      </c>
      <c r="M2" s="2">
        <v>16</v>
      </c>
      <c r="N2" s="8">
        <v>496</v>
      </c>
      <c r="O2" s="2">
        <v>2489.85</v>
      </c>
      <c r="P2" s="3">
        <v>6</v>
      </c>
      <c r="Q2" s="20">
        <f>O2*P2</f>
        <v>14939.099999999999</v>
      </c>
      <c r="R2" s="20">
        <v>7894.2</v>
      </c>
      <c r="S2" s="25">
        <f>R2*P2</f>
        <v>47365.2</v>
      </c>
      <c r="T2" s="2" t="s">
        <v>32</v>
      </c>
      <c r="U2" s="22" t="s">
        <v>33</v>
      </c>
      <c r="V2" s="22" t="s">
        <v>34</v>
      </c>
      <c r="W2" s="22" t="s">
        <v>35</v>
      </c>
      <c r="X2" s="2">
        <v>50</v>
      </c>
      <c r="Y2" s="27">
        <f>((X2/100)*5000*60000)</f>
        <v>150000000</v>
      </c>
      <c r="Z2"/>
      <c r="AA2"/>
      <c r="AC2" s="10"/>
      <c r="AD2" s="10"/>
    </row>
    <row r="3" spans="1:30" s="36" customFormat="1" x14ac:dyDescent="0.2">
      <c r="A3" s="28" t="s">
        <v>45</v>
      </c>
      <c r="B3" s="28" t="s">
        <v>42</v>
      </c>
      <c r="C3" s="29" t="s">
        <v>63</v>
      </c>
      <c r="D3" s="28" t="s">
        <v>48</v>
      </c>
      <c r="E3" s="28" t="s">
        <v>6</v>
      </c>
      <c r="F3" s="30">
        <v>18.18</v>
      </c>
      <c r="G3" s="28">
        <v>18</v>
      </c>
      <c r="H3" s="28">
        <v>2371.7800000000002</v>
      </c>
      <c r="I3" s="30">
        <v>2</v>
      </c>
      <c r="J3" s="31">
        <f t="shared" ref="J3:J5" si="0">H3*I3</f>
        <v>4743.5600000000004</v>
      </c>
      <c r="K3" s="32">
        <f t="shared" ref="K3:K5" si="1">(H3*I3*40)/1000</f>
        <v>189.74240000000003</v>
      </c>
      <c r="L3" s="31">
        <f t="shared" ref="L3:L5" si="2">K3*0.25</f>
        <v>47.435600000000008</v>
      </c>
      <c r="M3" s="28">
        <v>16</v>
      </c>
      <c r="N3" s="33">
        <v>468</v>
      </c>
      <c r="O3" s="28">
        <v>1910.88</v>
      </c>
      <c r="P3" s="30">
        <v>5</v>
      </c>
      <c r="Q3" s="25">
        <f>O3*P3</f>
        <v>9554.4000000000015</v>
      </c>
      <c r="R3" s="25">
        <v>6421.3</v>
      </c>
      <c r="S3" s="25">
        <f t="shared" ref="S3:S5" si="3">R3*P3</f>
        <v>32106.5</v>
      </c>
      <c r="T3" s="28" t="s">
        <v>49</v>
      </c>
      <c r="U3" s="34" t="s">
        <v>58</v>
      </c>
      <c r="V3" s="34" t="s">
        <v>59</v>
      </c>
      <c r="W3" s="34" t="s">
        <v>60</v>
      </c>
      <c r="X3" s="28">
        <v>50</v>
      </c>
      <c r="Y3" s="27">
        <f t="shared" ref="Y3:Y5" si="4">((X3/100)*5000*60000)</f>
        <v>150000000</v>
      </c>
      <c r="Z3" s="35"/>
      <c r="AA3" s="35"/>
      <c r="AC3" s="37"/>
      <c r="AD3" s="37"/>
    </row>
    <row r="4" spans="1:30" x14ac:dyDescent="0.2">
      <c r="A4" s="6" t="s">
        <v>46</v>
      </c>
      <c r="B4" s="2" t="s">
        <v>42</v>
      </c>
      <c r="C4" s="6" t="s">
        <v>63</v>
      </c>
      <c r="D4" s="2" t="s">
        <v>48</v>
      </c>
      <c r="E4" s="2" t="s">
        <v>7</v>
      </c>
      <c r="F4" s="3">
        <v>17.23</v>
      </c>
      <c r="G4" s="2">
        <v>17</v>
      </c>
      <c r="H4" s="2">
        <v>5224.2299999999996</v>
      </c>
      <c r="I4" s="3">
        <v>3</v>
      </c>
      <c r="J4" s="19">
        <f t="shared" si="0"/>
        <v>15672.689999999999</v>
      </c>
      <c r="K4" s="21">
        <f t="shared" si="1"/>
        <v>626.9076</v>
      </c>
      <c r="L4" s="19">
        <f t="shared" si="2"/>
        <v>156.7269</v>
      </c>
      <c r="M4" s="2">
        <v>16</v>
      </c>
      <c r="N4" s="8">
        <v>500</v>
      </c>
      <c r="O4" s="2">
        <v>1196.0899999999999</v>
      </c>
      <c r="P4" s="3">
        <v>7</v>
      </c>
      <c r="Q4" s="20">
        <f>O4*P4</f>
        <v>8372.6299999999992</v>
      </c>
      <c r="R4" s="20">
        <v>3787.4</v>
      </c>
      <c r="S4" s="25">
        <f t="shared" si="3"/>
        <v>26511.8</v>
      </c>
      <c r="T4" s="2" t="s">
        <v>50</v>
      </c>
      <c r="U4" s="2" t="s">
        <v>54</v>
      </c>
      <c r="V4" s="2" t="s">
        <v>53</v>
      </c>
      <c r="W4" s="2" t="s">
        <v>52</v>
      </c>
      <c r="X4" s="2">
        <v>70</v>
      </c>
      <c r="Y4" s="27">
        <f t="shared" si="4"/>
        <v>210000000</v>
      </c>
      <c r="Z4"/>
      <c r="AA4"/>
      <c r="AC4" s="10"/>
      <c r="AD4" s="10"/>
    </row>
    <row r="5" spans="1:30" x14ac:dyDescent="0.2">
      <c r="A5" s="6" t="s">
        <v>47</v>
      </c>
      <c r="B5" s="2" t="s">
        <v>42</v>
      </c>
      <c r="C5" s="6" t="s">
        <v>63</v>
      </c>
      <c r="D5" s="2" t="s">
        <v>48</v>
      </c>
      <c r="E5" s="2" t="s">
        <v>8</v>
      </c>
      <c r="F5" s="2">
        <v>16.55</v>
      </c>
      <c r="G5" s="2">
        <v>17</v>
      </c>
      <c r="H5" s="2">
        <v>5140.7299999999996</v>
      </c>
      <c r="I5" s="3">
        <v>3</v>
      </c>
      <c r="J5" s="19">
        <f t="shared" si="0"/>
        <v>15422.189999999999</v>
      </c>
      <c r="K5" s="21">
        <f t="shared" si="1"/>
        <v>616.88760000000002</v>
      </c>
      <c r="L5" s="19">
        <f t="shared" si="2"/>
        <v>154.22190000000001</v>
      </c>
      <c r="M5" s="2">
        <v>16</v>
      </c>
      <c r="N5" s="2">
        <v>441</v>
      </c>
      <c r="O5" s="2">
        <v>1983.41</v>
      </c>
      <c r="P5" s="18">
        <v>8</v>
      </c>
      <c r="Q5" s="20">
        <f>O5*P5</f>
        <v>15867.28</v>
      </c>
      <c r="R5" s="20">
        <v>7104.6</v>
      </c>
      <c r="S5" s="25">
        <f t="shared" si="3"/>
        <v>56836.800000000003</v>
      </c>
      <c r="T5" s="2" t="s">
        <v>51</v>
      </c>
      <c r="U5" s="2" t="s">
        <v>57</v>
      </c>
      <c r="V5" s="2" t="s">
        <v>56</v>
      </c>
      <c r="W5" s="2" t="s">
        <v>55</v>
      </c>
      <c r="X5" s="2">
        <v>70</v>
      </c>
      <c r="Y5" s="27">
        <f t="shared" si="4"/>
        <v>210000000</v>
      </c>
    </row>
    <row r="11" spans="1:30" x14ac:dyDescent="0.2">
      <c r="B11" s="2" t="s">
        <v>44</v>
      </c>
      <c r="F11" s="2" t="s">
        <v>45</v>
      </c>
      <c r="J11" s="6" t="s">
        <v>46</v>
      </c>
      <c r="N11" s="6" t="s">
        <v>47</v>
      </c>
    </row>
    <row r="152" ht="17.25" customHeight="1" x14ac:dyDescent="0.2"/>
  </sheetData>
  <phoneticPr fontId="7" type="noConversion"/>
  <pageMargins left="0.75" right="0.75" top="1" bottom="1" header="0.5" footer="0.5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opLeftCell="B4" workbookViewId="0">
      <selection activeCell="B7" sqref="B7"/>
    </sheetView>
  </sheetViews>
  <sheetFormatPr baseColWidth="10" defaultColWidth="11" defaultRowHeight="16" x14ac:dyDescent="0.2"/>
  <cols>
    <col min="1" max="1" width="17" bestFit="1" customWidth="1"/>
    <col min="2" max="2" width="146" bestFit="1" customWidth="1"/>
    <col min="4" max="4" width="34" customWidth="1"/>
  </cols>
  <sheetData>
    <row r="1" spans="1:4" s="4" customFormat="1" ht="17" x14ac:dyDescent="0.2">
      <c r="A1" s="12" t="s">
        <v>20</v>
      </c>
      <c r="B1" s="12" t="s">
        <v>21</v>
      </c>
      <c r="C1" s="12" t="s">
        <v>22</v>
      </c>
      <c r="D1" s="13" t="s">
        <v>23</v>
      </c>
    </row>
    <row r="2" spans="1:4" x14ac:dyDescent="0.2">
      <c r="A2" s="2" t="s">
        <v>5</v>
      </c>
      <c r="B2" s="2" t="s">
        <v>44</v>
      </c>
      <c r="C2" s="3">
        <v>17.73</v>
      </c>
      <c r="D2" s="2" t="s">
        <v>27</v>
      </c>
    </row>
    <row r="3" spans="1:4" x14ac:dyDescent="0.2">
      <c r="A3" s="2" t="s">
        <v>6</v>
      </c>
      <c r="B3" s="2" t="s">
        <v>45</v>
      </c>
      <c r="C3" s="3">
        <v>18.18</v>
      </c>
      <c r="D3" s="2" t="s">
        <v>27</v>
      </c>
    </row>
    <row r="4" spans="1:4" x14ac:dyDescent="0.2">
      <c r="A4" s="2" t="s">
        <v>7</v>
      </c>
      <c r="B4" s="6" t="s">
        <v>46</v>
      </c>
      <c r="C4" s="3">
        <v>17.23</v>
      </c>
      <c r="D4" s="2" t="s">
        <v>27</v>
      </c>
    </row>
    <row r="5" spans="1:4" x14ac:dyDescent="0.2">
      <c r="A5" s="2" t="s">
        <v>8</v>
      </c>
      <c r="B5" s="6" t="s">
        <v>47</v>
      </c>
      <c r="C5" s="2">
        <v>16.55</v>
      </c>
      <c r="D5" s="2" t="s">
        <v>27</v>
      </c>
    </row>
    <row r="6" spans="1:4" x14ac:dyDescent="0.2">
      <c r="A6" s="2" t="s">
        <v>24</v>
      </c>
      <c r="B6" s="2" t="s">
        <v>26</v>
      </c>
      <c r="C6" s="2" t="s">
        <v>25</v>
      </c>
      <c r="D6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N3:Z31"/>
  <sheetViews>
    <sheetView topLeftCell="L1" zoomScale="79" zoomScaleNormal="88" workbookViewId="0">
      <selection activeCell="Y8" sqref="Y8"/>
    </sheetView>
  </sheetViews>
  <sheetFormatPr baseColWidth="10" defaultColWidth="11" defaultRowHeight="16" x14ac:dyDescent="0.2"/>
  <cols>
    <col min="13" max="13" width="8.83203125" customWidth="1"/>
    <col min="14" max="14" width="35" customWidth="1"/>
    <col min="16" max="16" width="15.5" customWidth="1"/>
    <col min="20" max="20" width="16.33203125" customWidth="1"/>
  </cols>
  <sheetData>
    <row r="3" spans="14:26" ht="51" x14ac:dyDescent="0.2">
      <c r="N3" s="1" t="s">
        <v>0</v>
      </c>
      <c r="O3" s="1" t="s">
        <v>1</v>
      </c>
      <c r="P3" s="1" t="s">
        <v>2</v>
      </c>
      <c r="Q3" s="1" t="s">
        <v>3</v>
      </c>
      <c r="R3" s="1" t="s">
        <v>4</v>
      </c>
      <c r="S3" s="1" t="s">
        <v>9</v>
      </c>
      <c r="T3" s="1" t="s">
        <v>10</v>
      </c>
      <c r="U3" s="5" t="s">
        <v>36</v>
      </c>
      <c r="V3" s="7" t="s">
        <v>41</v>
      </c>
      <c r="W3" s="7" t="s">
        <v>39</v>
      </c>
      <c r="X3" s="5" t="s">
        <v>37</v>
      </c>
    </row>
    <row r="4" spans="14:26" x14ac:dyDescent="0.2">
      <c r="N4" s="15" t="s">
        <v>31</v>
      </c>
      <c r="O4" s="15" t="s">
        <v>29</v>
      </c>
      <c r="P4" s="15" t="s">
        <v>30</v>
      </c>
      <c r="Q4" s="15" t="s">
        <v>28</v>
      </c>
      <c r="R4" s="15" t="s">
        <v>5</v>
      </c>
      <c r="S4" s="16">
        <v>15.91</v>
      </c>
      <c r="T4" s="15">
        <v>16</v>
      </c>
      <c r="U4" s="15">
        <v>1950.02</v>
      </c>
      <c r="V4" s="16">
        <v>9</v>
      </c>
      <c r="W4" s="16">
        <f>U4*V4</f>
        <v>17550.18</v>
      </c>
      <c r="X4" s="16">
        <f>(U4*V4*40)/1000</f>
        <v>702.0071999999999</v>
      </c>
    </row>
    <row r="5" spans="14:26" x14ac:dyDescent="0.2">
      <c r="N5" s="2" t="s">
        <v>44</v>
      </c>
      <c r="O5" s="2" t="s">
        <v>42</v>
      </c>
      <c r="P5" s="6" t="s">
        <v>43</v>
      </c>
      <c r="Q5" s="2" t="s">
        <v>48</v>
      </c>
      <c r="R5" s="2" t="s">
        <v>5</v>
      </c>
      <c r="S5" s="3">
        <v>17.73</v>
      </c>
      <c r="T5" s="2">
        <v>18</v>
      </c>
      <c r="U5" s="2">
        <v>4207.1899999999996</v>
      </c>
      <c r="V5" s="3">
        <v>3</v>
      </c>
      <c r="W5" s="19">
        <f>U5*V5</f>
        <v>12621.57</v>
      </c>
      <c r="X5" s="3">
        <f>(U5*V5*40)/1000</f>
        <v>504.86279999999999</v>
      </c>
      <c r="Y5" s="23"/>
      <c r="Z5" s="9"/>
    </row>
    <row r="6" spans="14:26" x14ac:dyDescent="0.2">
      <c r="N6" s="2" t="s">
        <v>45</v>
      </c>
      <c r="O6" s="2" t="s">
        <v>42</v>
      </c>
      <c r="P6" s="6" t="s">
        <v>43</v>
      </c>
      <c r="Q6" s="2" t="s">
        <v>48</v>
      </c>
      <c r="R6" s="2" t="s">
        <v>6</v>
      </c>
      <c r="S6" s="3">
        <v>18.18</v>
      </c>
      <c r="T6" s="2">
        <v>18</v>
      </c>
      <c r="U6" s="2">
        <v>2371.7800000000002</v>
      </c>
      <c r="V6" s="3">
        <v>2</v>
      </c>
      <c r="W6" s="19">
        <f t="shared" ref="W6:W8" si="0">U6*V6</f>
        <v>4743.5600000000004</v>
      </c>
      <c r="X6" s="3">
        <f t="shared" ref="X6:X8" si="1">(U6*V6*40)/1000</f>
        <v>189.74240000000003</v>
      </c>
      <c r="Y6" s="23"/>
      <c r="Z6" s="9"/>
    </row>
    <row r="7" spans="14:26" x14ac:dyDescent="0.2">
      <c r="N7" s="6" t="s">
        <v>46</v>
      </c>
      <c r="O7" s="2" t="s">
        <v>42</v>
      </c>
      <c r="P7" s="6" t="s">
        <v>43</v>
      </c>
      <c r="Q7" s="2" t="s">
        <v>48</v>
      </c>
      <c r="R7" s="2" t="s">
        <v>7</v>
      </c>
      <c r="S7" s="3">
        <v>17.23</v>
      </c>
      <c r="T7" s="2">
        <v>17</v>
      </c>
      <c r="U7" s="2">
        <v>5224.2299999999996</v>
      </c>
      <c r="V7" s="3">
        <v>3</v>
      </c>
      <c r="W7" s="19">
        <f t="shared" si="0"/>
        <v>15672.689999999999</v>
      </c>
      <c r="X7" s="3">
        <f t="shared" si="1"/>
        <v>626.9076</v>
      </c>
      <c r="Y7" s="23"/>
      <c r="Z7" s="9"/>
    </row>
    <row r="8" spans="14:26" x14ac:dyDescent="0.2">
      <c r="N8" s="6" t="s">
        <v>47</v>
      </c>
      <c r="O8" s="2" t="s">
        <v>42</v>
      </c>
      <c r="P8" s="6" t="s">
        <v>43</v>
      </c>
      <c r="Q8" s="2" t="s">
        <v>48</v>
      </c>
      <c r="R8" s="2" t="s">
        <v>8</v>
      </c>
      <c r="S8" s="2">
        <v>16.55</v>
      </c>
      <c r="T8" s="2">
        <v>17</v>
      </c>
      <c r="U8" s="2">
        <v>5140.7299999999996</v>
      </c>
      <c r="V8" s="3">
        <v>3</v>
      </c>
      <c r="W8" s="19">
        <f t="shared" si="0"/>
        <v>15422.189999999999</v>
      </c>
      <c r="X8" s="3">
        <f t="shared" si="1"/>
        <v>616.88760000000002</v>
      </c>
      <c r="Y8" s="23"/>
      <c r="Z8" s="9"/>
    </row>
    <row r="11" spans="14:26" x14ac:dyDescent="0.2">
      <c r="N11" s="14"/>
    </row>
    <row r="28" spans="21:21" x14ac:dyDescent="0.2">
      <c r="U28" s="9"/>
    </row>
    <row r="29" spans="21:21" x14ac:dyDescent="0.2">
      <c r="U29" s="9"/>
    </row>
    <row r="30" spans="21:21" x14ac:dyDescent="0.2">
      <c r="U30" s="9"/>
    </row>
    <row r="31" spans="21:21" x14ac:dyDescent="0.2">
      <c r="U31" s="9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1A6-084A-884D-A0A5-4431E3FDDF37}">
  <dimension ref="B2:K8"/>
  <sheetViews>
    <sheetView zoomScale="96" zoomScaleNormal="96" workbookViewId="0">
      <selection activeCell="I8" sqref="I8"/>
    </sheetView>
  </sheetViews>
  <sheetFormatPr baseColWidth="10" defaultColWidth="11" defaultRowHeight="16" x14ac:dyDescent="0.2"/>
  <cols>
    <col min="2" max="2" width="19.33203125" bestFit="1" customWidth="1"/>
    <col min="4" max="4" width="15.1640625" customWidth="1"/>
  </cols>
  <sheetData>
    <row r="2" spans="2:11" ht="34" x14ac:dyDescent="0.2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17</v>
      </c>
      <c r="H2" s="5" t="s">
        <v>38</v>
      </c>
      <c r="I2" s="5" t="s">
        <v>41</v>
      </c>
      <c r="J2" s="5" t="s">
        <v>40</v>
      </c>
      <c r="K2" s="12" t="s">
        <v>13</v>
      </c>
    </row>
    <row r="3" spans="2:11" x14ac:dyDescent="0.2">
      <c r="B3" s="15" t="s">
        <v>31</v>
      </c>
      <c r="C3" s="15" t="s">
        <v>29</v>
      </c>
      <c r="D3" s="15" t="s">
        <v>30</v>
      </c>
      <c r="E3" s="15" t="s">
        <v>28</v>
      </c>
      <c r="F3" s="15" t="s">
        <v>5</v>
      </c>
      <c r="G3" s="15">
        <v>443</v>
      </c>
      <c r="H3" s="15">
        <v>3119.47</v>
      </c>
      <c r="I3" s="16">
        <v>5</v>
      </c>
      <c r="J3" s="17">
        <f>H3*I3</f>
        <v>15597.349999999999</v>
      </c>
      <c r="K3" s="15" t="s">
        <v>32</v>
      </c>
    </row>
    <row r="4" spans="2:11" x14ac:dyDescent="0.2">
      <c r="B4" s="2" t="s">
        <v>44</v>
      </c>
      <c r="C4" s="2" t="s">
        <v>42</v>
      </c>
      <c r="D4" s="6" t="s">
        <v>43</v>
      </c>
      <c r="E4" s="2" t="s">
        <v>48</v>
      </c>
      <c r="F4" s="2" t="s">
        <v>5</v>
      </c>
      <c r="G4" s="8">
        <v>496</v>
      </c>
      <c r="H4" s="2">
        <v>4207.1899999999996</v>
      </c>
      <c r="I4" s="3">
        <v>3</v>
      </c>
      <c r="J4" s="19">
        <f>H4*I4</f>
        <v>12621.57</v>
      </c>
      <c r="K4" s="2" t="s">
        <v>32</v>
      </c>
    </row>
    <row r="5" spans="2:11" x14ac:dyDescent="0.2">
      <c r="B5" s="2" t="s">
        <v>45</v>
      </c>
      <c r="C5" s="2" t="s">
        <v>42</v>
      </c>
      <c r="D5" s="6" t="s">
        <v>43</v>
      </c>
      <c r="E5" s="2" t="s">
        <v>48</v>
      </c>
      <c r="F5" s="2" t="s">
        <v>6</v>
      </c>
      <c r="G5" s="8">
        <v>468</v>
      </c>
      <c r="H5" s="2">
        <v>2371.7800000000002</v>
      </c>
      <c r="I5" s="3">
        <v>2</v>
      </c>
      <c r="J5" s="19">
        <f t="shared" ref="J5:J7" si="0">H5*I5</f>
        <v>4743.5600000000004</v>
      </c>
      <c r="K5" s="2" t="s">
        <v>49</v>
      </c>
    </row>
    <row r="6" spans="2:11" x14ac:dyDescent="0.2">
      <c r="B6" s="6" t="s">
        <v>46</v>
      </c>
      <c r="C6" s="2" t="s">
        <v>42</v>
      </c>
      <c r="D6" s="6" t="s">
        <v>43</v>
      </c>
      <c r="E6" s="2" t="s">
        <v>48</v>
      </c>
      <c r="F6" s="2" t="s">
        <v>7</v>
      </c>
      <c r="G6" s="8">
        <v>500</v>
      </c>
      <c r="H6" s="2">
        <v>5224.2299999999996</v>
      </c>
      <c r="I6" s="3">
        <v>3</v>
      </c>
      <c r="J6" s="19">
        <f t="shared" si="0"/>
        <v>15672.689999999999</v>
      </c>
      <c r="K6" s="2" t="s">
        <v>50</v>
      </c>
    </row>
    <row r="7" spans="2:11" x14ac:dyDescent="0.2">
      <c r="B7" s="6" t="s">
        <v>47</v>
      </c>
      <c r="C7" s="2" t="s">
        <v>42</v>
      </c>
      <c r="D7" s="6" t="s">
        <v>43</v>
      </c>
      <c r="E7" s="2" t="s">
        <v>48</v>
      </c>
      <c r="F7" s="2" t="s">
        <v>8</v>
      </c>
      <c r="G7" s="2">
        <v>441</v>
      </c>
      <c r="H7" s="2">
        <v>5140.7299999999996</v>
      </c>
      <c r="I7" s="3">
        <v>3</v>
      </c>
      <c r="J7" s="19">
        <f t="shared" si="0"/>
        <v>15422.189999999999</v>
      </c>
      <c r="K7" s="2" t="s">
        <v>51</v>
      </c>
    </row>
    <row r="8" spans="2:11" x14ac:dyDescent="0.2">
      <c r="B8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qPCR</vt:lpstr>
      <vt:lpstr>cDNA Agilent</vt:lpstr>
      <vt:lpstr>Lib Agilent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Maynard</dc:creator>
  <cp:lastModifiedBy>Ryan Miller</cp:lastModifiedBy>
  <cp:lastPrinted>2021-11-03T13:38:35Z</cp:lastPrinted>
  <dcterms:created xsi:type="dcterms:W3CDTF">2020-07-21T18:20:54Z</dcterms:created>
  <dcterms:modified xsi:type="dcterms:W3CDTF">2024-08-06T19:52:21Z</dcterms:modified>
</cp:coreProperties>
</file>