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yan.miller/Documents/projects/transfer/Final sequencing sheets/"/>
    </mc:Choice>
  </mc:AlternateContent>
  <xr:revisionPtr revIDLastSave="0" documentId="13_ncr:1_{214FCB7F-C8F1-FA41-AEFF-40F34697B598}" xr6:coauthVersionLast="47" xr6:coauthVersionMax="47" xr10:uidLastSave="{00000000-0000-0000-0000-000000000000}"/>
  <bookViews>
    <workbookView xWindow="660" yWindow="760" windowWidth="29420" windowHeight="17520" tabRatio="500" activeTab="1" xr2:uid="{00000000-000D-0000-FFFF-FFFF00000000}"/>
  </bookViews>
  <sheets>
    <sheet name="Notes" sheetId="6" r:id="rId1"/>
    <sheet name="Summary" sheetId="1" r:id="rId2"/>
    <sheet name="qPCR" sheetId="2" r:id="rId3"/>
    <sheet name="cDNA Agilent" sheetId="3" r:id="rId4"/>
    <sheet name="Lib Agil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X8" i="3"/>
  <c r="W8" i="3"/>
  <c r="X7" i="3"/>
  <c r="W7" i="3"/>
  <c r="X6" i="3"/>
  <c r="W6" i="3"/>
  <c r="X5" i="3"/>
  <c r="W5" i="3"/>
  <c r="U2" i="1"/>
  <c r="U3" i="1"/>
  <c r="U4" i="1"/>
  <c r="U5" i="1"/>
  <c r="T2" i="1"/>
  <c r="T3" i="1"/>
  <c r="T4" i="1"/>
  <c r="T5" i="1"/>
  <c r="S2" i="1"/>
  <c r="S3" i="1"/>
  <c r="S4" i="1"/>
  <c r="V4" i="1" s="1"/>
  <c r="S5" i="1"/>
  <c r="V5" i="1" s="1"/>
  <c r="K2" i="1"/>
  <c r="L2" i="1" s="1"/>
  <c r="K3" i="1"/>
  <c r="L3" i="1" s="1"/>
  <c r="K4" i="1"/>
  <c r="L4" i="1" s="1"/>
  <c r="K5" i="1"/>
  <c r="L5" i="1" s="1"/>
  <c r="J2" i="1"/>
  <c r="J3" i="1"/>
  <c r="J4" i="1"/>
  <c r="J5" i="1"/>
  <c r="X4" i="3"/>
  <c r="W4" i="3"/>
  <c r="V3" i="1" l="1"/>
  <c r="V2" i="1"/>
</calcChain>
</file>

<file path=xl/sharedStrings.xml><?xml version="1.0" encoding="utf-8"?>
<sst xmlns="http://schemas.openxmlformats.org/spreadsheetml/2006/main" count="132" uniqueCount="76">
  <si>
    <t>Sample #</t>
  </si>
  <si>
    <t>Tissue</t>
  </si>
  <si>
    <t>Brain</t>
  </si>
  <si>
    <t>Slide #</t>
  </si>
  <si>
    <t>Array #</t>
  </si>
  <si>
    <t>A1</t>
  </si>
  <si>
    <t>B1</t>
  </si>
  <si>
    <t>C1</t>
  </si>
  <si>
    <t>D1</t>
  </si>
  <si>
    <t>Ct</t>
  </si>
  <si>
    <t>cDNA Amp Cycle</t>
  </si>
  <si>
    <t>cDNA Input</t>
  </si>
  <si>
    <t>SI cycles</t>
  </si>
  <si>
    <t>index_name</t>
  </si>
  <si>
    <t>index(i7)</t>
  </si>
  <si>
    <t>index2_workflow_a(i5)</t>
  </si>
  <si>
    <t>index2_workflow_b(i5)</t>
  </si>
  <si>
    <t>Ave frag length</t>
  </si>
  <si>
    <t>% Coverage Array</t>
  </si>
  <si>
    <t xml:space="preserve">Est Read Pairs </t>
  </si>
  <si>
    <t>Pos</t>
  </si>
  <si>
    <t>Name</t>
  </si>
  <si>
    <t>Ct FAM</t>
  </si>
  <si>
    <t>Note</t>
  </si>
  <si>
    <t>E1</t>
  </si>
  <si>
    <t>N/A</t>
  </si>
  <si>
    <t>negative control</t>
  </si>
  <si>
    <t>~33% of the peak fluorescence value</t>
  </si>
  <si>
    <t>V12N28-334</t>
  </si>
  <si>
    <t>HYP</t>
  </si>
  <si>
    <t>Hs_Br6197</t>
  </si>
  <si>
    <t>HYP_1v_hrd</t>
  </si>
  <si>
    <t>Agilent [cDNA] pg/ul</t>
  </si>
  <si>
    <t>Total cDNA ng yield</t>
  </si>
  <si>
    <t>Final [cDNA] pg/ul</t>
  </si>
  <si>
    <t>Dilution Factor</t>
  </si>
  <si>
    <t xml:space="preserve"> Agilent Lib Molarity (pmol/L)</t>
  </si>
  <si>
    <t xml:space="preserve">Agilent Lib Conc. (pg/ul) </t>
  </si>
  <si>
    <t>Agilent primer-dimer peaks Conc. pg/uL.           (~40-170bp)</t>
  </si>
  <si>
    <t>FINAL Lib Conc. (pg/ul)</t>
  </si>
  <si>
    <t>FINAL Lib Molarity (pmol/L)</t>
  </si>
  <si>
    <t>FINAL primer-dimer peaks Conc. pg/uL</t>
  </si>
  <si>
    <t>% primer-dimer/sample</t>
  </si>
  <si>
    <t>To calculate primer-dimer peaks conc. (pg/uL) , select "from [bp]" to ~40bp and "to [bp]" to around 170bp (adjust according to individual sample)</t>
  </si>
  <si>
    <t xml:space="preserve">Location of Data on BioA Report </t>
  </si>
  <si>
    <t>10v_Hb_KDM</t>
  </si>
  <si>
    <t>11v_Hb_KDM</t>
  </si>
  <si>
    <t>12v_Hb_KDM</t>
  </si>
  <si>
    <t>13v_Hb_KDM</t>
  </si>
  <si>
    <t>Hb</t>
  </si>
  <si>
    <t>Hs_Br9090</t>
  </si>
  <si>
    <t>V14F07-340</t>
  </si>
  <si>
    <t>SI-TT-F1</t>
  </si>
  <si>
    <t>SI-TT-G1</t>
  </si>
  <si>
    <t>SI-TT-H1</t>
  </si>
  <si>
    <t>SI-TT-A2</t>
  </si>
  <si>
    <t>GTGGATCAAA</t>
  </si>
  <si>
    <t>GCCAACCCTG</t>
  </si>
  <si>
    <t>CAGGGTTGGC</t>
  </si>
  <si>
    <t>AAATCCCGCT</t>
  </si>
  <si>
    <t>AGCGGGATTT</t>
  </si>
  <si>
    <t>AAGATTGGAT</t>
  </si>
  <si>
    <t>TGTAGTCATT</t>
  </si>
  <si>
    <t>CTTGATCGTA</t>
  </si>
  <si>
    <t>TACGATCAAG</t>
  </si>
  <si>
    <t>ACAATGTGAA</t>
  </si>
  <si>
    <t>CGTACCGTTA</t>
  </si>
  <si>
    <t>TAACGGTACG</t>
  </si>
  <si>
    <t>1;8</t>
  </si>
  <si>
    <t>1;2</t>
  </si>
  <si>
    <t>1;7</t>
  </si>
  <si>
    <t>Array D</t>
  </si>
  <si>
    <t>Array C</t>
  </si>
  <si>
    <t>Array B</t>
  </si>
  <si>
    <t>Array A</t>
  </si>
  <si>
    <t>Br9090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</si>
</sst>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D1C1D"/>
      <name val="Consolas"/>
      <family val="3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7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6" fillId="2" borderId="3" xfId="0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1" xfId="8" applyFont="1" applyBorder="1" applyAlignment="1">
      <alignment horizontal="center" wrapText="1"/>
    </xf>
    <xf numFmtId="0" fontId="1" fillId="0" borderId="1" xfId="8" applyFont="1" applyBorder="1" applyAlignment="1">
      <alignment horizontal="right" wrapText="1"/>
    </xf>
    <xf numFmtId="2" fontId="1" fillId="0" borderId="1" xfId="8" applyNumberFormat="1" applyFon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2" fontId="0" fillId="0" borderId="1" xfId="7" applyNumberFormat="1" applyFont="1" applyBorder="1" applyAlignment="1">
      <alignment horizontal="center"/>
    </xf>
    <xf numFmtId="0" fontId="7" fillId="0" borderId="0" xfId="9"/>
    <xf numFmtId="0" fontId="8" fillId="0" borderId="0" xfId="9" applyFont="1"/>
    <xf numFmtId="0" fontId="10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Normal 2" xfId="8" xr:uid="{D2EBCF33-407B-6C40-BAD2-F6422F18DF7E}"/>
    <cellStyle name="Normal 3" xfId="9" xr:uid="{CA21E729-BE5E-DC4B-9657-DA79D635DD78}"/>
    <cellStyle name="Percent" xfId="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emf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76200</xdr:rowOff>
    </xdr:from>
    <xdr:ext cx="8844642" cy="1587500"/>
    <xdr:pic>
      <xdr:nvPicPr>
        <xdr:cNvPr id="2" name="Picture 1">
          <a:extLst>
            <a:ext uri="{FF2B5EF4-FFF2-40B4-BE49-F238E27FC236}">
              <a16:creationId xmlns:a16="http://schemas.microsoft.com/office/drawing/2014/main" id="{2062BEDF-3EA1-1048-9690-AF7F3F46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"/>
          <a:ext cx="8844642" cy="1587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8458200" cy="4165600"/>
    <xdr:pic>
      <xdr:nvPicPr>
        <xdr:cNvPr id="3" name="Picture 2" descr="—45bp &#10;15m &#10;Image 1 : Primer Dimer Presence &#10;-120bp &#10;Image 2: Adapter Dimer Presence &#10;[FIJI &#10;40 &#10;20 &#10;Large &#10;15 100 200 300 400 &#10;700 &#10;[bp] &#10;Image 3: Ampure Bead Presence ">
          <a:extLst>
            <a:ext uri="{FF2B5EF4-FFF2-40B4-BE49-F238E27FC236}">
              <a16:creationId xmlns:a16="http://schemas.microsoft.com/office/drawing/2014/main" id="{C5AA4A9C-2D13-F24A-977B-5B49106E35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632"/>
        <a:stretch/>
      </xdr:blipFill>
      <xdr:spPr bwMode="auto">
        <a:xfrm>
          <a:off x="0" y="2476500"/>
          <a:ext cx="8458200" cy="416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9</xdr:row>
      <xdr:rowOff>12700</xdr:rowOff>
    </xdr:from>
    <xdr:to>
      <xdr:col>3</xdr:col>
      <xdr:colOff>241424</xdr:colOff>
      <xdr:row>21</xdr:row>
      <xdr:rowOff>38223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F8862-8E90-9DA5-4085-31212C05E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2571750"/>
          <a:ext cx="2419474" cy="2387723"/>
        </a:xfrm>
        <a:prstGeom prst="rect">
          <a:avLst/>
        </a:prstGeom>
      </xdr:spPr>
    </xdr:pic>
    <xdr:clientData/>
  </xdr:twoCellAnchor>
  <xdr:twoCellAnchor editAs="oneCell">
    <xdr:from>
      <xdr:col>5</xdr:col>
      <xdr:colOff>6350</xdr:colOff>
      <xdr:row>9</xdr:row>
      <xdr:rowOff>19050</xdr:rowOff>
    </xdr:from>
    <xdr:to>
      <xdr:col>7</xdr:col>
      <xdr:colOff>679575</xdr:colOff>
      <xdr:row>21</xdr:row>
      <xdr:rowOff>57273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1D8D0C-D33F-19DB-CED0-5B161248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1450" y="2578100"/>
          <a:ext cx="2425825" cy="2400423"/>
        </a:xfrm>
        <a:prstGeom prst="rect">
          <a:avLst/>
        </a:prstGeom>
      </xdr:spPr>
    </xdr:pic>
    <xdr:clientData/>
  </xdr:twoCellAnchor>
  <xdr:twoCellAnchor editAs="oneCell">
    <xdr:from>
      <xdr:col>8</xdr:col>
      <xdr:colOff>996950</xdr:colOff>
      <xdr:row>9</xdr:row>
      <xdr:rowOff>19050</xdr:rowOff>
    </xdr:from>
    <xdr:to>
      <xdr:col>11</xdr:col>
      <xdr:colOff>368426</xdr:colOff>
      <xdr:row>21</xdr:row>
      <xdr:rowOff>57273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45ED2C-CD79-D61C-B10F-762F52FC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97950" y="2578100"/>
          <a:ext cx="2444876" cy="2400423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9</xdr:row>
      <xdr:rowOff>6350</xdr:rowOff>
    </xdr:from>
    <xdr:to>
      <xdr:col>15</xdr:col>
      <xdr:colOff>177923</xdr:colOff>
      <xdr:row>21</xdr:row>
      <xdr:rowOff>50924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1FBD64-8EA4-2F67-0DB8-E86741CB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65100" y="2565400"/>
          <a:ext cx="2387723" cy="2406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2552700</xdr:colOff>
      <xdr:row>9</xdr:row>
      <xdr:rowOff>152400</xdr:rowOff>
    </xdr:from>
    <xdr:to>
      <xdr:col>3</xdr:col>
      <xdr:colOff>95250</xdr:colOff>
      <xdr:row>46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6BCEB-015A-96F8-C2EA-FF3360552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0800" y="1981200"/>
          <a:ext cx="9518650" cy="737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469900</xdr:colOff>
      <xdr:row>1</xdr:row>
      <xdr:rowOff>101600</xdr:rowOff>
    </xdr:from>
    <xdr:to>
      <xdr:col>8</xdr:col>
      <xdr:colOff>514350</xdr:colOff>
      <xdr:row>29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BBE25-A5C1-91BE-F4D8-077631BBC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04800"/>
          <a:ext cx="6851650" cy="606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241300</xdr:colOff>
      <xdr:row>1</xdr:row>
      <xdr:rowOff>101600</xdr:rowOff>
    </xdr:from>
    <xdr:to>
      <xdr:col>4</xdr:col>
      <xdr:colOff>478726</xdr:colOff>
      <xdr:row>28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D11B1C4-5312-4F52-C31F-A2B0C1F1BC5B}"/>
            </a:ext>
          </a:extLst>
        </xdr:cNvPr>
        <xdr:cNvSpPr/>
      </xdr:nvSpPr>
      <xdr:spPr>
        <a:xfrm>
          <a:off x="1943100" y="304800"/>
          <a:ext cx="1939226" cy="58801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762000</xdr:colOff>
      <xdr:row>12</xdr:row>
      <xdr:rowOff>12700</xdr:rowOff>
    </xdr:from>
    <xdr:to>
      <xdr:col>18</xdr:col>
      <xdr:colOff>584200</xdr:colOff>
      <xdr:row>29</xdr:row>
      <xdr:rowOff>96145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BF54C4-69EE-A910-F9AC-E7F2AE6C0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0" y="2844800"/>
          <a:ext cx="9982200" cy="3537845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20</xdr:row>
      <xdr:rowOff>139700</xdr:rowOff>
    </xdr:from>
    <xdr:to>
      <xdr:col>18</xdr:col>
      <xdr:colOff>584200</xdr:colOff>
      <xdr:row>29</xdr:row>
      <xdr:rowOff>50800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6F3987-EE6D-4637-A51F-FF3199A2DA78}"/>
            </a:ext>
          </a:extLst>
        </xdr:cNvPr>
        <xdr:cNvSpPr/>
      </xdr:nvSpPr>
      <xdr:spPr>
        <a:xfrm>
          <a:off x="10960100" y="4597400"/>
          <a:ext cx="6591300" cy="1739900"/>
        </a:xfrm>
        <a:prstGeom prst="rect">
          <a:avLst/>
        </a:prstGeom>
        <a:ln>
          <a:noFill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279400</xdr:colOff>
      <xdr:row>4</xdr:row>
      <xdr:rowOff>177800</xdr:rowOff>
    </xdr:from>
    <xdr:to>
      <xdr:col>12</xdr:col>
      <xdr:colOff>323850</xdr:colOff>
      <xdr:row>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C7AF2-75B6-88F9-5FA7-A0B8E195D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990600"/>
          <a:ext cx="6851650" cy="606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368300</xdr:colOff>
      <xdr:row>5</xdr:row>
      <xdr:rowOff>38101</xdr:rowOff>
    </xdr:from>
    <xdr:to>
      <xdr:col>11</xdr:col>
      <xdr:colOff>126999</xdr:colOff>
      <xdr:row>34</xdr:row>
      <xdr:rowOff>89959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E38F7EA-C31F-1992-7E6E-BCDE94F7D201}"/>
            </a:ext>
          </a:extLst>
        </xdr:cNvPr>
        <xdr:cNvSpPr/>
      </xdr:nvSpPr>
      <xdr:spPr>
        <a:xfrm>
          <a:off x="8648700" y="1054101"/>
          <a:ext cx="1460499" cy="594465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756118</xdr:colOff>
      <xdr:row>22</xdr:row>
      <xdr:rowOff>101600</xdr:rowOff>
    </xdr:from>
    <xdr:to>
      <xdr:col>27</xdr:col>
      <xdr:colOff>749575</xdr:colOff>
      <xdr:row>33</xdr:row>
      <xdr:rowOff>50897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0319D8-1ACC-A079-0260-EB788C841B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035"/>
        <a:stretch/>
      </xdr:blipFill>
      <xdr:spPr>
        <a:xfrm>
          <a:off x="12440118" y="4572000"/>
          <a:ext cx="11906057" cy="2184497"/>
        </a:xfrm>
        <a:prstGeom prst="rect">
          <a:avLst/>
        </a:prstGeom>
      </xdr:spPr>
    </xdr:pic>
    <xdr:clientData/>
  </xdr:twoCellAnchor>
  <xdr:twoCellAnchor editAs="oneCell">
    <xdr:from>
      <xdr:col>11</xdr:col>
      <xdr:colOff>546100</xdr:colOff>
      <xdr:row>2</xdr:row>
      <xdr:rowOff>59904</xdr:rowOff>
    </xdr:from>
    <xdr:to>
      <xdr:col>12</xdr:col>
      <xdr:colOff>368300</xdr:colOff>
      <xdr:row>33</xdr:row>
      <xdr:rowOff>49748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D042CF-2A3E-2755-533C-B79E7331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8300" y="466304"/>
          <a:ext cx="673100" cy="6289044"/>
        </a:xfrm>
        <a:prstGeom prst="rect">
          <a:avLst/>
        </a:prstGeom>
      </xdr:spPr>
    </xdr:pic>
    <xdr:clientData/>
  </xdr:twoCellAnchor>
  <xdr:twoCellAnchor>
    <xdr:from>
      <xdr:col>11</xdr:col>
      <xdr:colOff>584201</xdr:colOff>
      <xdr:row>4</xdr:row>
      <xdr:rowOff>177801</xdr:rowOff>
    </xdr:from>
    <xdr:to>
      <xdr:col>12</xdr:col>
      <xdr:colOff>355601</xdr:colOff>
      <xdr:row>34</xdr:row>
      <xdr:rowOff>12700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AA1EFB-E6D4-48FE-B238-9430CB7BB744}"/>
            </a:ext>
          </a:extLst>
        </xdr:cNvPr>
        <xdr:cNvSpPr/>
      </xdr:nvSpPr>
      <xdr:spPr>
        <a:xfrm>
          <a:off x="10566401" y="990601"/>
          <a:ext cx="622300" cy="5930899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736600</xdr:colOff>
      <xdr:row>11</xdr:row>
      <xdr:rowOff>135390</xdr:rowOff>
    </xdr:from>
    <xdr:to>
      <xdr:col>18</xdr:col>
      <xdr:colOff>419100</xdr:colOff>
      <xdr:row>21</xdr:row>
      <xdr:rowOff>139770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F7791A-8DA4-1348-C969-1CE87715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20600" y="2370590"/>
          <a:ext cx="3937000" cy="203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AEF8-DD39-2F4E-A846-DFF2E1F41A33}">
  <dimension ref="A1:A12"/>
  <sheetViews>
    <sheetView workbookViewId="0">
      <selection activeCell="N6" sqref="N6"/>
    </sheetView>
  </sheetViews>
  <sheetFormatPr baseColWidth="10" defaultColWidth="10.83203125" defaultRowHeight="15" x14ac:dyDescent="0.2"/>
  <cols>
    <col min="1" max="16384" width="10.83203125" style="21"/>
  </cols>
  <sheetData>
    <row r="1" spans="1:1" x14ac:dyDescent="0.2">
      <c r="A1" s="22" t="s">
        <v>44</v>
      </c>
    </row>
    <row r="12" spans="1:1" x14ac:dyDescent="0.2">
      <c r="A12" s="22" t="s">
        <v>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2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baseColWidth="10" defaultColWidth="11.1640625" defaultRowHeight="16" x14ac:dyDescent="0.2"/>
  <cols>
    <col min="1" max="1" width="18.1640625" style="2" customWidth="1"/>
    <col min="2" max="2" width="12" style="2" bestFit="1" customWidth="1"/>
    <col min="3" max="3" width="16.6640625" style="2" bestFit="1" customWidth="1"/>
    <col min="4" max="4" width="12.6640625" style="2" customWidth="1"/>
    <col min="5" max="5" width="9.33203125" style="2" customWidth="1"/>
    <col min="6" max="6" width="8.1640625" style="2" customWidth="1"/>
    <col min="7" max="7" width="14.83203125" style="2" customWidth="1"/>
    <col min="8" max="8" width="13.1640625" style="2" customWidth="1"/>
    <col min="9" max="10" width="13.1640625" style="3" customWidth="1"/>
    <col min="11" max="11" width="14" style="2" customWidth="1"/>
    <col min="12" max="12" width="11.1640625" style="3"/>
    <col min="13" max="13" width="12.1640625" style="2" bestFit="1" customWidth="1"/>
    <col min="14" max="14" width="16.83203125" style="2" customWidth="1"/>
    <col min="15" max="15" width="12.33203125" style="2" customWidth="1"/>
    <col min="16" max="16" width="15.5" style="2" customWidth="1"/>
    <col min="17" max="19" width="16.83203125" style="2" customWidth="1"/>
    <col min="20" max="20" width="11.1640625" style="2"/>
    <col min="21" max="21" width="14.83203125" style="2" customWidth="1"/>
    <col min="22" max="22" width="21.33203125" style="2" customWidth="1"/>
    <col min="23" max="23" width="20.33203125" style="2" customWidth="1"/>
    <col min="24" max="24" width="15.83203125" style="2" customWidth="1"/>
    <col min="25" max="25" width="15.1640625" style="2" customWidth="1"/>
    <col min="26" max="26" width="14.1640625" style="2" customWidth="1"/>
    <col min="27" max="16384" width="11.1640625" style="2"/>
  </cols>
  <sheetData>
    <row r="1" spans="1:32" s="5" customFormat="1" ht="6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9</v>
      </c>
      <c r="G1" s="5" t="s">
        <v>10</v>
      </c>
      <c r="H1" s="5" t="s">
        <v>32</v>
      </c>
      <c r="I1" s="7" t="s">
        <v>35</v>
      </c>
      <c r="J1" s="7" t="s">
        <v>34</v>
      </c>
      <c r="K1" s="5" t="s">
        <v>33</v>
      </c>
      <c r="L1" s="7" t="s">
        <v>11</v>
      </c>
      <c r="M1" s="5" t="s">
        <v>12</v>
      </c>
      <c r="N1" s="5" t="s">
        <v>17</v>
      </c>
      <c r="O1" s="18" t="s">
        <v>37</v>
      </c>
      <c r="P1" s="5" t="s">
        <v>36</v>
      </c>
      <c r="Q1" s="5" t="s">
        <v>38</v>
      </c>
      <c r="R1" s="5" t="s">
        <v>35</v>
      </c>
      <c r="S1" s="18" t="s">
        <v>39</v>
      </c>
      <c r="T1" s="5" t="s">
        <v>40</v>
      </c>
      <c r="U1" s="5" t="s">
        <v>41</v>
      </c>
      <c r="V1" s="5" t="s">
        <v>42</v>
      </c>
      <c r="W1" s="5" t="s">
        <v>13</v>
      </c>
      <c r="X1" s="5" t="s">
        <v>14</v>
      </c>
      <c r="Y1" s="5" t="s">
        <v>15</v>
      </c>
      <c r="Z1" s="5" t="s">
        <v>16</v>
      </c>
      <c r="AA1" s="5" t="s">
        <v>18</v>
      </c>
      <c r="AB1" s="5" t="s">
        <v>19</v>
      </c>
    </row>
    <row r="2" spans="1:32" x14ac:dyDescent="0.2">
      <c r="A2" s="2" t="s">
        <v>45</v>
      </c>
      <c r="B2" s="2" t="s">
        <v>49</v>
      </c>
      <c r="C2" s="6" t="s">
        <v>75</v>
      </c>
      <c r="D2" s="2" t="s">
        <v>51</v>
      </c>
      <c r="E2" s="2" t="s">
        <v>5</v>
      </c>
      <c r="F2" s="3">
        <v>17.29</v>
      </c>
      <c r="G2" s="2">
        <v>17</v>
      </c>
      <c r="H2" s="2">
        <v>2606.41</v>
      </c>
      <c r="I2" s="3">
        <v>1</v>
      </c>
      <c r="J2" s="24">
        <f t="shared" ref="J2:J5" si="0">H2*I2</f>
        <v>2606.41</v>
      </c>
      <c r="K2" s="24">
        <f t="shared" ref="K2:K5" si="1">(H2*I2*40)/1000</f>
        <v>104.2564</v>
      </c>
      <c r="L2" s="24">
        <f t="shared" ref="L2:L5" si="2">0.25*K2</f>
        <v>26.0641</v>
      </c>
      <c r="M2" s="2">
        <v>17</v>
      </c>
      <c r="N2" s="2">
        <v>467</v>
      </c>
      <c r="O2" s="2">
        <v>5045.29</v>
      </c>
      <c r="P2" s="2">
        <v>16994.8</v>
      </c>
      <c r="Q2" s="3">
        <v>9.0500000000000007</v>
      </c>
      <c r="R2" s="19">
        <v>1</v>
      </c>
      <c r="S2" s="25">
        <f t="shared" ref="S2:S5" si="3">O2*R2</f>
        <v>5045.29</v>
      </c>
      <c r="T2" s="25">
        <f t="shared" ref="T2:T5" si="4">P2*R2</f>
        <v>16994.8</v>
      </c>
      <c r="U2" s="25">
        <f t="shared" ref="U2:U5" si="5">Q2*R2</f>
        <v>9.0500000000000007</v>
      </c>
      <c r="V2" s="25">
        <f t="shared" ref="V2:V5" si="6">(U2/(U2+S2))*100</f>
        <v>0.17905404068582645</v>
      </c>
      <c r="W2" s="2" t="s">
        <v>52</v>
      </c>
      <c r="X2" s="2" t="s">
        <v>61</v>
      </c>
      <c r="Y2" s="2" t="s">
        <v>60</v>
      </c>
      <c r="Z2" s="2" t="s">
        <v>59</v>
      </c>
      <c r="AA2" s="27">
        <v>30</v>
      </c>
      <c r="AB2" s="26">
        <f>(AA2/100)*60000*5000</f>
        <v>90000000</v>
      </c>
      <c r="AC2" s="15"/>
      <c r="AE2" s="6"/>
      <c r="AF2" s="6"/>
    </row>
    <row r="3" spans="1:32" x14ac:dyDescent="0.2">
      <c r="A3" s="2" t="s">
        <v>46</v>
      </c>
      <c r="B3" s="2" t="s">
        <v>49</v>
      </c>
      <c r="C3" s="6" t="s">
        <v>75</v>
      </c>
      <c r="D3" s="2" t="s">
        <v>51</v>
      </c>
      <c r="E3" s="2" t="s">
        <v>6</v>
      </c>
      <c r="F3" s="3">
        <v>17.079999999999998</v>
      </c>
      <c r="G3" s="2">
        <v>17</v>
      </c>
      <c r="H3" s="2">
        <v>2777.98</v>
      </c>
      <c r="I3" s="3">
        <v>1</v>
      </c>
      <c r="J3" s="24">
        <f t="shared" si="0"/>
        <v>2777.98</v>
      </c>
      <c r="K3" s="24">
        <f t="shared" si="1"/>
        <v>111.11919999999999</v>
      </c>
      <c r="L3" s="24">
        <f t="shared" si="2"/>
        <v>27.779799999999998</v>
      </c>
      <c r="M3" s="2">
        <v>17</v>
      </c>
      <c r="N3" s="2">
        <v>466</v>
      </c>
      <c r="O3" s="2">
        <v>2226.69</v>
      </c>
      <c r="P3" s="2">
        <v>7545.7</v>
      </c>
      <c r="Q3" s="3">
        <v>27.84</v>
      </c>
      <c r="R3" s="19">
        <v>8</v>
      </c>
      <c r="S3" s="25">
        <f t="shared" si="3"/>
        <v>17813.52</v>
      </c>
      <c r="T3" s="25">
        <f t="shared" si="4"/>
        <v>60365.599999999999</v>
      </c>
      <c r="U3" s="25">
        <f t="shared" si="5"/>
        <v>222.72</v>
      </c>
      <c r="V3" s="25">
        <f t="shared" si="6"/>
        <v>1.2348471743556304</v>
      </c>
      <c r="W3" s="2" t="s">
        <v>53</v>
      </c>
      <c r="X3" s="23" t="s">
        <v>62</v>
      </c>
      <c r="Y3" s="23" t="s">
        <v>63</v>
      </c>
      <c r="Z3" s="23" t="s">
        <v>64</v>
      </c>
      <c r="AA3" s="27">
        <v>50</v>
      </c>
      <c r="AB3" s="26">
        <f t="shared" ref="AB3:AB5" si="7">(AA3/100)*60000*5000</f>
        <v>150000000</v>
      </c>
      <c r="AC3" s="15"/>
      <c r="AE3" s="6"/>
      <c r="AF3" s="6"/>
    </row>
    <row r="4" spans="1:32" x14ac:dyDescent="0.2">
      <c r="A4" s="2" t="s">
        <v>47</v>
      </c>
      <c r="B4" s="2" t="s">
        <v>49</v>
      </c>
      <c r="C4" s="6" t="s">
        <v>75</v>
      </c>
      <c r="D4" s="2" t="s">
        <v>51</v>
      </c>
      <c r="E4" s="2" t="s">
        <v>7</v>
      </c>
      <c r="F4" s="3">
        <v>17.02</v>
      </c>
      <c r="G4" s="2">
        <v>17</v>
      </c>
      <c r="H4" s="2">
        <v>4217.0600000000004</v>
      </c>
      <c r="I4" s="3">
        <v>1</v>
      </c>
      <c r="J4" s="24">
        <f t="shared" si="0"/>
        <v>4217.0600000000004</v>
      </c>
      <c r="K4" s="24">
        <f t="shared" si="1"/>
        <v>168.68240000000003</v>
      </c>
      <c r="L4" s="24">
        <f t="shared" si="2"/>
        <v>42.170600000000007</v>
      </c>
      <c r="M4" s="2">
        <v>16</v>
      </c>
      <c r="N4" s="2">
        <v>492</v>
      </c>
      <c r="O4" s="2">
        <v>2196.2399999999998</v>
      </c>
      <c r="P4" s="2">
        <v>7012</v>
      </c>
      <c r="Q4" s="3">
        <v>0</v>
      </c>
      <c r="R4" s="19">
        <v>2</v>
      </c>
      <c r="S4" s="25">
        <f t="shared" si="3"/>
        <v>4392.4799999999996</v>
      </c>
      <c r="T4" s="25">
        <f t="shared" si="4"/>
        <v>14024</v>
      </c>
      <c r="U4" s="25">
        <f t="shared" si="5"/>
        <v>0</v>
      </c>
      <c r="V4" s="25">
        <f t="shared" si="6"/>
        <v>0</v>
      </c>
      <c r="W4" s="2" t="s">
        <v>54</v>
      </c>
      <c r="X4" s="23" t="s">
        <v>65</v>
      </c>
      <c r="Y4" s="23" t="s">
        <v>66</v>
      </c>
      <c r="Z4" s="23" t="s">
        <v>67</v>
      </c>
      <c r="AA4" s="27">
        <v>50</v>
      </c>
      <c r="AB4" s="26">
        <f t="shared" si="7"/>
        <v>150000000</v>
      </c>
      <c r="AC4" s="15"/>
      <c r="AE4" s="6"/>
      <c r="AF4" s="6"/>
    </row>
    <row r="5" spans="1:32" x14ac:dyDescent="0.2">
      <c r="A5" s="2" t="s">
        <v>48</v>
      </c>
      <c r="B5" s="2" t="s">
        <v>49</v>
      </c>
      <c r="C5" s="6" t="s">
        <v>75</v>
      </c>
      <c r="D5" s="2" t="s">
        <v>51</v>
      </c>
      <c r="E5" s="2" t="s">
        <v>8</v>
      </c>
      <c r="F5" s="2">
        <v>17.760000000000002</v>
      </c>
      <c r="G5" s="2">
        <v>18</v>
      </c>
      <c r="H5" s="2">
        <v>4504.7299999999996</v>
      </c>
      <c r="I5" s="3">
        <v>1</v>
      </c>
      <c r="J5" s="24">
        <f t="shared" si="0"/>
        <v>4504.7299999999996</v>
      </c>
      <c r="K5" s="24">
        <f t="shared" si="1"/>
        <v>180.18919999999997</v>
      </c>
      <c r="L5" s="24">
        <f t="shared" si="2"/>
        <v>45.047299999999993</v>
      </c>
      <c r="M5" s="2">
        <v>16</v>
      </c>
      <c r="N5" s="2">
        <v>484</v>
      </c>
      <c r="O5" s="2">
        <v>1412.93</v>
      </c>
      <c r="P5" s="20">
        <v>4604.3999999999996</v>
      </c>
      <c r="Q5" s="2">
        <v>25.17</v>
      </c>
      <c r="R5" s="2">
        <v>7</v>
      </c>
      <c r="S5" s="25">
        <f t="shared" si="3"/>
        <v>9890.51</v>
      </c>
      <c r="T5" s="25">
        <f t="shared" si="4"/>
        <v>32230.799999999996</v>
      </c>
      <c r="U5" s="25">
        <f t="shared" si="5"/>
        <v>176.19</v>
      </c>
      <c r="V5" s="25">
        <f t="shared" si="6"/>
        <v>1.7502259926291632</v>
      </c>
      <c r="W5" s="2" t="s">
        <v>55</v>
      </c>
      <c r="X5" s="2" t="s">
        <v>56</v>
      </c>
      <c r="Y5" s="2" t="s">
        <v>57</v>
      </c>
      <c r="Z5" s="2" t="s">
        <v>58</v>
      </c>
      <c r="AA5" s="27">
        <v>50</v>
      </c>
      <c r="AB5" s="26">
        <f t="shared" si="7"/>
        <v>150000000</v>
      </c>
    </row>
    <row r="8" spans="1:32" s="15" customFormat="1" x14ac:dyDescent="0.2">
      <c r="A8" s="16"/>
      <c r="B8" s="17"/>
      <c r="C8" s="17"/>
      <c r="D8" s="17"/>
      <c r="E8" s="17"/>
      <c r="F8" s="17"/>
      <c r="G8" s="17"/>
      <c r="H8" s="16"/>
      <c r="I8" s="18"/>
      <c r="J8" s="16"/>
      <c r="K8" s="16"/>
      <c r="L8" s="18"/>
      <c r="M8" s="18"/>
      <c r="N8" s="16"/>
      <c r="R8" s="16"/>
      <c r="W8" s="16"/>
      <c r="X8" s="16"/>
      <c r="Y8" s="16"/>
      <c r="Z8" s="16"/>
      <c r="AA8" s="16"/>
    </row>
    <row r="9" spans="1:32" x14ac:dyDescent="0.2">
      <c r="B9" s="2" t="s">
        <v>74</v>
      </c>
      <c r="F9" s="2" t="s">
        <v>73</v>
      </c>
      <c r="J9" s="3" t="s">
        <v>72</v>
      </c>
      <c r="N9" s="2" t="s">
        <v>71</v>
      </c>
    </row>
    <row r="152" ht="17" customHeight="1" x14ac:dyDescent="0.2"/>
  </sheetData>
  <phoneticPr fontId="9" type="noConversion"/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50" workbookViewId="0">
      <selection activeCell="D24" sqref="D24"/>
    </sheetView>
  </sheetViews>
  <sheetFormatPr baseColWidth="10" defaultColWidth="11.1640625" defaultRowHeight="16" x14ac:dyDescent="0.2"/>
  <cols>
    <col min="1" max="1" width="17.1640625" bestFit="1" customWidth="1"/>
    <col min="2" max="2" width="146" bestFit="1" customWidth="1"/>
    <col min="4" max="4" width="34" customWidth="1"/>
  </cols>
  <sheetData>
    <row r="1" spans="1:4" s="4" customFormat="1" ht="17" x14ac:dyDescent="0.2">
      <c r="A1" s="9" t="s">
        <v>20</v>
      </c>
      <c r="B1" s="9" t="s">
        <v>21</v>
      </c>
      <c r="C1" s="9" t="s">
        <v>22</v>
      </c>
      <c r="D1" s="10" t="s">
        <v>23</v>
      </c>
    </row>
    <row r="2" spans="1:4" x14ac:dyDescent="0.2">
      <c r="A2" s="2" t="s">
        <v>5</v>
      </c>
      <c r="B2" s="11" t="s">
        <v>45</v>
      </c>
      <c r="C2" s="3">
        <v>17.29</v>
      </c>
      <c r="D2" s="2" t="s">
        <v>27</v>
      </c>
    </row>
    <row r="3" spans="1:4" x14ac:dyDescent="0.2">
      <c r="A3" s="2" t="s">
        <v>6</v>
      </c>
      <c r="B3" s="11" t="s">
        <v>46</v>
      </c>
      <c r="C3" s="3">
        <v>17.079999999999998</v>
      </c>
      <c r="D3" s="2" t="s">
        <v>27</v>
      </c>
    </row>
    <row r="4" spans="1:4" x14ac:dyDescent="0.2">
      <c r="A4" s="2" t="s">
        <v>7</v>
      </c>
      <c r="B4" s="11" t="s">
        <v>47</v>
      </c>
      <c r="C4" s="3">
        <v>17.02</v>
      </c>
      <c r="D4" s="2" t="s">
        <v>27</v>
      </c>
    </row>
    <row r="5" spans="1:4" x14ac:dyDescent="0.2">
      <c r="A5" s="2" t="s">
        <v>8</v>
      </c>
      <c r="B5" s="11" t="s">
        <v>48</v>
      </c>
      <c r="C5" s="2">
        <v>17.760000000000002</v>
      </c>
      <c r="D5" s="2" t="s">
        <v>27</v>
      </c>
    </row>
    <row r="6" spans="1:4" x14ac:dyDescent="0.2">
      <c r="A6" s="2" t="s">
        <v>24</v>
      </c>
      <c r="B6" s="2" t="s">
        <v>26</v>
      </c>
      <c r="C6" s="2" t="s">
        <v>25</v>
      </c>
      <c r="D6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Y31"/>
  <sheetViews>
    <sheetView topLeftCell="E8" zoomScale="84" zoomScaleNormal="118" workbookViewId="0">
      <selection activeCell="T25" sqref="T25"/>
    </sheetView>
  </sheetViews>
  <sheetFormatPr baseColWidth="10" defaultColWidth="11.1640625" defaultRowHeight="16" x14ac:dyDescent="0.2"/>
  <cols>
    <col min="13" max="13" width="8.83203125" customWidth="1"/>
    <col min="14" max="14" width="35.1640625" customWidth="1"/>
    <col min="20" max="20" width="16.33203125" customWidth="1"/>
  </cols>
  <sheetData>
    <row r="3" spans="14:25" ht="51" x14ac:dyDescent="0.2">
      <c r="N3" s="1" t="s">
        <v>0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9</v>
      </c>
      <c r="T3" s="1" t="s">
        <v>10</v>
      </c>
      <c r="U3" s="5" t="s">
        <v>32</v>
      </c>
      <c r="V3" s="7" t="s">
        <v>35</v>
      </c>
      <c r="W3" s="7" t="s">
        <v>34</v>
      </c>
      <c r="X3" s="5" t="s">
        <v>33</v>
      </c>
    </row>
    <row r="4" spans="14:25" x14ac:dyDescent="0.2">
      <c r="N4" s="13" t="s">
        <v>31</v>
      </c>
      <c r="O4" s="13" t="s">
        <v>29</v>
      </c>
      <c r="P4" s="13" t="s">
        <v>30</v>
      </c>
      <c r="Q4" s="13" t="s">
        <v>28</v>
      </c>
      <c r="R4" s="13" t="s">
        <v>5</v>
      </c>
      <c r="S4" s="14">
        <v>15.91</v>
      </c>
      <c r="T4" s="13">
        <v>16</v>
      </c>
      <c r="U4" s="13">
        <v>1950.02</v>
      </c>
      <c r="V4" s="14">
        <v>9</v>
      </c>
      <c r="W4" s="14">
        <f>U4*V4</f>
        <v>17550.18</v>
      </c>
      <c r="X4" s="14">
        <f>(U4*V4*40)/1000</f>
        <v>702.0071999999999</v>
      </c>
    </row>
    <row r="5" spans="14:25" x14ac:dyDescent="0.2">
      <c r="N5" s="2" t="s">
        <v>45</v>
      </c>
      <c r="O5" s="2" t="s">
        <v>49</v>
      </c>
      <c r="P5" s="6" t="s">
        <v>50</v>
      </c>
      <c r="Q5" s="2" t="s">
        <v>51</v>
      </c>
      <c r="R5" s="2" t="s">
        <v>5</v>
      </c>
      <c r="S5" s="3">
        <v>17.29</v>
      </c>
      <c r="T5" s="2">
        <v>17</v>
      </c>
      <c r="U5" s="2">
        <v>2606.41</v>
      </c>
      <c r="V5" s="3">
        <v>1</v>
      </c>
      <c r="W5" s="24">
        <f t="shared" ref="W5:W8" si="0">U5*V5</f>
        <v>2606.41</v>
      </c>
      <c r="X5" s="24">
        <f t="shared" ref="X5:X8" si="1">(U5*V5*40)/1000</f>
        <v>104.2564</v>
      </c>
      <c r="Y5" s="24"/>
    </row>
    <row r="6" spans="14:25" x14ac:dyDescent="0.2">
      <c r="N6" s="2" t="s">
        <v>46</v>
      </c>
      <c r="O6" s="2" t="s">
        <v>49</v>
      </c>
      <c r="P6" s="6" t="s">
        <v>50</v>
      </c>
      <c r="Q6" s="2" t="s">
        <v>51</v>
      </c>
      <c r="R6" s="2" t="s">
        <v>6</v>
      </c>
      <c r="S6" s="3">
        <v>17.079999999999998</v>
      </c>
      <c r="T6" s="2">
        <v>17</v>
      </c>
      <c r="U6" s="2">
        <v>2777.98</v>
      </c>
      <c r="V6" s="3">
        <v>1</v>
      </c>
      <c r="W6" s="24">
        <f t="shared" si="0"/>
        <v>2777.98</v>
      </c>
      <c r="X6" s="24">
        <f t="shared" si="1"/>
        <v>111.11919999999999</v>
      </c>
      <c r="Y6" s="24"/>
    </row>
    <row r="7" spans="14:25" x14ac:dyDescent="0.2">
      <c r="N7" s="2" t="s">
        <v>47</v>
      </c>
      <c r="O7" s="2" t="s">
        <v>49</v>
      </c>
      <c r="P7" s="6" t="s">
        <v>50</v>
      </c>
      <c r="Q7" s="2" t="s">
        <v>51</v>
      </c>
      <c r="R7" s="2" t="s">
        <v>7</v>
      </c>
      <c r="S7" s="3">
        <v>17.02</v>
      </c>
      <c r="T7" s="2">
        <v>17</v>
      </c>
      <c r="U7" s="2">
        <v>4217.0600000000004</v>
      </c>
      <c r="V7" s="3">
        <v>1</v>
      </c>
      <c r="W7" s="24">
        <f t="shared" si="0"/>
        <v>4217.0600000000004</v>
      </c>
      <c r="X7" s="24">
        <f t="shared" si="1"/>
        <v>168.68240000000003</v>
      </c>
      <c r="Y7" s="24"/>
    </row>
    <row r="8" spans="14:25" x14ac:dyDescent="0.2">
      <c r="N8" s="2" t="s">
        <v>48</v>
      </c>
      <c r="O8" s="2" t="s">
        <v>49</v>
      </c>
      <c r="P8" s="6" t="s">
        <v>50</v>
      </c>
      <c r="Q8" s="2" t="s">
        <v>51</v>
      </c>
      <c r="R8" s="2" t="s">
        <v>8</v>
      </c>
      <c r="S8" s="2">
        <v>17.760000000000002</v>
      </c>
      <c r="T8" s="2">
        <v>18</v>
      </c>
      <c r="U8" s="2">
        <v>4504.7299999999996</v>
      </c>
      <c r="V8" s="3">
        <v>1</v>
      </c>
      <c r="W8" s="24">
        <f t="shared" si="0"/>
        <v>4504.7299999999996</v>
      </c>
      <c r="X8" s="24">
        <f t="shared" si="1"/>
        <v>180.18919999999997</v>
      </c>
      <c r="Y8" s="24"/>
    </row>
    <row r="11" spans="14:25" x14ac:dyDescent="0.2">
      <c r="N11" s="12"/>
    </row>
    <row r="28" spans="21:21" x14ac:dyDescent="0.2">
      <c r="U28" s="8"/>
    </row>
    <row r="29" spans="21:21" x14ac:dyDescent="0.2">
      <c r="U29" s="8"/>
    </row>
    <row r="30" spans="21:21" x14ac:dyDescent="0.2">
      <c r="U30" s="8"/>
    </row>
    <row r="31" spans="21:21" x14ac:dyDescent="0.2">
      <c r="U31" s="8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1A6-084A-884D-A0A5-4431E3FDDF37}">
  <dimension ref="B5:C8"/>
  <sheetViews>
    <sheetView topLeftCell="G11" zoomScale="87" zoomScaleNormal="96" workbookViewId="0">
      <selection activeCell="M21" sqref="M21"/>
    </sheetView>
  </sheetViews>
  <sheetFormatPr baseColWidth="10" defaultColWidth="11.1640625" defaultRowHeight="16" x14ac:dyDescent="0.2"/>
  <cols>
    <col min="2" max="2" width="19.33203125" bestFit="1" customWidth="1"/>
  </cols>
  <sheetData>
    <row r="5" spans="2:3" x14ac:dyDescent="0.2">
      <c r="B5" s="2" t="s">
        <v>45</v>
      </c>
      <c r="C5">
        <v>1</v>
      </c>
    </row>
    <row r="6" spans="2:3" x14ac:dyDescent="0.2">
      <c r="B6" s="2" t="s">
        <v>46</v>
      </c>
      <c r="C6" t="s">
        <v>68</v>
      </c>
    </row>
    <row r="7" spans="2:3" x14ac:dyDescent="0.2">
      <c r="B7" s="2" t="s">
        <v>47</v>
      </c>
      <c r="C7" t="s">
        <v>69</v>
      </c>
    </row>
    <row r="8" spans="2:3" x14ac:dyDescent="0.2">
      <c r="B8" s="2" t="s">
        <v>48</v>
      </c>
      <c r="C8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Summary</vt:lpstr>
      <vt:lpstr>qPCR</vt:lpstr>
      <vt:lpstr>cDNA Agilent</vt:lpstr>
      <vt:lpstr>Lib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Maynard</dc:creator>
  <cp:lastModifiedBy>Ryan Miller</cp:lastModifiedBy>
  <cp:lastPrinted>2021-11-03T13:38:35Z</cp:lastPrinted>
  <dcterms:created xsi:type="dcterms:W3CDTF">2020-07-21T18:20:54Z</dcterms:created>
  <dcterms:modified xsi:type="dcterms:W3CDTF">2024-12-04T14:43:51Z</dcterms:modified>
</cp:coreProperties>
</file>