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eural_Plasticity/TeamIMG/VisiumIF_DLPFC/20220126_VIF_DLPFC_Real/"/>
    </mc:Choice>
  </mc:AlternateContent>
  <xr:revisionPtr revIDLastSave="0" documentId="13_ncr:1_{25C65245-EF49-DC49-A52E-4F706210D573}" xr6:coauthVersionLast="47" xr6:coauthVersionMax="47" xr10:uidLastSave="{00000000-0000-0000-0000-000000000000}"/>
  <bookViews>
    <workbookView xWindow="3800" yWindow="2820" windowWidth="27640" windowHeight="16940" activeTab="1" xr2:uid="{F167968C-0496-B948-8B0F-AD6F54102453}"/>
  </bookViews>
  <sheets>
    <sheet name="Summary" sheetId="1" r:id="rId1"/>
    <sheet name="cDNA_Amp" sheetId="2" r:id="rId2"/>
    <sheet name="cDNA_Libr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2" l="1"/>
  <c r="R10" i="2" s="1"/>
  <c r="S10" i="2" s="1"/>
  <c r="Q11" i="2"/>
  <c r="R11" i="2" s="1"/>
  <c r="S11" i="2" s="1"/>
  <c r="Q12" i="2"/>
  <c r="R12" i="2" s="1"/>
  <c r="S12" i="2" s="1"/>
  <c r="Q9" i="2"/>
  <c r="R9" i="2" s="1"/>
  <c r="S9" i="2" s="1"/>
  <c r="Q6" i="2"/>
  <c r="Q7" i="2"/>
  <c r="Q8" i="2"/>
  <c r="Q5" i="2"/>
  <c r="W3" i="1"/>
  <c r="Q3" i="1"/>
  <c r="W6" i="1" l="1"/>
  <c r="Q6" i="1"/>
  <c r="K6" i="1"/>
  <c r="L6" i="1" s="1"/>
  <c r="W5" i="1"/>
  <c r="Q5" i="1"/>
  <c r="K5" i="1"/>
  <c r="L5" i="1" s="1"/>
  <c r="W4" i="1"/>
  <c r="Q4" i="1"/>
  <c r="K4" i="1"/>
  <c r="L4" i="1" s="1"/>
  <c r="K3" i="1"/>
  <c r="L3" i="1" s="1"/>
</calcChain>
</file>

<file path=xl/sharedStrings.xml><?xml version="1.0" encoding="utf-8"?>
<sst xmlns="http://schemas.openxmlformats.org/spreadsheetml/2006/main" count="90" uniqueCount="61">
  <si>
    <t>Sample #</t>
  </si>
  <si>
    <t>Array #</t>
  </si>
  <si>
    <t>Ct</t>
  </si>
  <si>
    <t>cDNA Amp Cycle</t>
  </si>
  <si>
    <t>[cDNA] pg/ul</t>
  </si>
  <si>
    <t>Total cDNA ng</t>
  </si>
  <si>
    <t>cDNA Input</t>
  </si>
  <si>
    <t>SI cycles</t>
  </si>
  <si>
    <t>Ave Frag Size [bp]</t>
  </si>
  <si>
    <t>Agilent Conc. [pg/ul]</t>
  </si>
  <si>
    <t>Dilution</t>
  </si>
  <si>
    <t>Final Conc. [pg/ul]</t>
  </si>
  <si>
    <t>index_name</t>
  </si>
  <si>
    <t>index(i7)</t>
  </si>
  <si>
    <t>index2_workflow_a(i5)</t>
  </si>
  <si>
    <t>index2_workflow_b(i5)</t>
  </si>
  <si>
    <t>% Coverage Array</t>
  </si>
  <si>
    <t>A1</t>
  </si>
  <si>
    <t>B1</t>
  </si>
  <si>
    <t>C1</t>
  </si>
  <si>
    <t>D1</t>
  </si>
  <si>
    <t>Total Volume [ul]</t>
  </si>
  <si>
    <t>SI-TT-F4</t>
  </si>
  <si>
    <t>CCCACCACAA</t>
  </si>
  <si>
    <t>ACCTCCGCTT</t>
  </si>
  <si>
    <t>AAGCGGAGGT</t>
  </si>
  <si>
    <t>SI-TT-G4</t>
  </si>
  <si>
    <t>GCGCTTATGG</t>
  </si>
  <si>
    <t>GCCTGGCTAG</t>
  </si>
  <si>
    <t>CTAGCCAGGC</t>
  </si>
  <si>
    <t>SI-TT-H4</t>
  </si>
  <si>
    <t>AGTTTCCTGG</t>
  </si>
  <si>
    <t>TGCCACACAG</t>
  </si>
  <si>
    <t>CTGTGTGGCA</t>
  </si>
  <si>
    <t>SI-TT-A5</t>
  </si>
  <si>
    <t>GTAGCCCTGT</t>
  </si>
  <si>
    <t>GAGCATCTAT</t>
  </si>
  <si>
    <t>ATAGATGCTC</t>
  </si>
  <si>
    <t>Slide SN #</t>
  </si>
  <si>
    <t xml:space="preserve">Est. Read Pairs </t>
  </si>
  <si>
    <t>Sample Sheet</t>
  </si>
  <si>
    <t>Experiment #</t>
  </si>
  <si>
    <t>Yes</t>
  </si>
  <si>
    <t>Br_Region</t>
  </si>
  <si>
    <t>BrNumbr</t>
  </si>
  <si>
    <t>DLPFC_Ant</t>
  </si>
  <si>
    <t>DLPFC_Post</t>
  </si>
  <si>
    <t>V10B01-107</t>
  </si>
  <si>
    <t xml:space="preserve">Will be Sequenced? </t>
  </si>
  <si>
    <t>01262022_VIF_DLPFC_Real</t>
  </si>
  <si>
    <t xml:space="preserve">Sample </t>
  </si>
  <si>
    <t>1:1</t>
  </si>
  <si>
    <t>1:5</t>
  </si>
  <si>
    <t>pg/uL</t>
  </si>
  <si>
    <t>200-9000bp</t>
  </si>
  <si>
    <t>-</t>
  </si>
  <si>
    <t>Total cDNA 
(ng)</t>
  </si>
  <si>
    <t>0.25%_ 
cDNA input
(ng)</t>
  </si>
  <si>
    <t>Stock conc.</t>
  </si>
  <si>
    <t>Diluted conc.</t>
  </si>
  <si>
    <t>BrNum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</si>
</sst>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1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4" fontId="0" fillId="0" borderId="10" xfId="0" applyNumberForma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 wrapText="1"/>
    </xf>
    <xf numFmtId="0" fontId="0" fillId="0" borderId="1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4" fontId="0" fillId="0" borderId="5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5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14" fontId="0" fillId="0" borderId="4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0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25496</xdr:rowOff>
    </xdr:from>
    <xdr:to>
      <xdr:col>11</xdr:col>
      <xdr:colOff>22184</xdr:colOff>
      <xdr:row>37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131505-D044-B646-AD1B-26AE0C431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60696"/>
          <a:ext cx="9407484" cy="5587904"/>
        </a:xfrm>
        <a:prstGeom prst="rect">
          <a:avLst/>
        </a:prstGeom>
      </xdr:spPr>
    </xdr:pic>
    <xdr:clientData/>
  </xdr:twoCellAnchor>
  <xdr:twoCellAnchor>
    <xdr:from>
      <xdr:col>4</xdr:col>
      <xdr:colOff>762000</xdr:colOff>
      <xdr:row>11</xdr:row>
      <xdr:rowOff>165100</xdr:rowOff>
    </xdr:from>
    <xdr:to>
      <xdr:col>6</xdr:col>
      <xdr:colOff>88900</xdr:colOff>
      <xdr:row>14</xdr:row>
      <xdr:rowOff>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C4E7362-7720-3243-B5DA-C2CB7C75175D}"/>
            </a:ext>
          </a:extLst>
        </xdr:cNvPr>
        <xdr:cNvSpPr txBox="1"/>
      </xdr:nvSpPr>
      <xdr:spPr>
        <a:xfrm>
          <a:off x="3835400" y="2603500"/>
          <a:ext cx="723900" cy="44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A1</a:t>
          </a:r>
        </a:p>
      </xdr:txBody>
    </xdr:sp>
    <xdr:clientData/>
  </xdr:twoCellAnchor>
  <xdr:twoCellAnchor>
    <xdr:from>
      <xdr:col>4</xdr:col>
      <xdr:colOff>762000</xdr:colOff>
      <xdr:row>19</xdr:row>
      <xdr:rowOff>50800</xdr:rowOff>
    </xdr:from>
    <xdr:to>
      <xdr:col>6</xdr:col>
      <xdr:colOff>88900</xdr:colOff>
      <xdr:row>21</xdr:row>
      <xdr:rowOff>88900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EF07F1A-28FC-F142-AA87-A80D57729781}"/>
            </a:ext>
          </a:extLst>
        </xdr:cNvPr>
        <xdr:cNvSpPr txBox="1"/>
      </xdr:nvSpPr>
      <xdr:spPr>
        <a:xfrm>
          <a:off x="3835400" y="4114800"/>
          <a:ext cx="723900" cy="44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B1</a:t>
          </a:r>
        </a:p>
      </xdr:txBody>
    </xdr:sp>
    <xdr:clientData/>
  </xdr:twoCellAnchor>
  <xdr:twoCellAnchor>
    <xdr:from>
      <xdr:col>4</xdr:col>
      <xdr:colOff>774700</xdr:colOff>
      <xdr:row>26</xdr:row>
      <xdr:rowOff>25400</xdr:rowOff>
    </xdr:from>
    <xdr:to>
      <xdr:col>6</xdr:col>
      <xdr:colOff>101600</xdr:colOff>
      <xdr:row>28</xdr:row>
      <xdr:rowOff>63500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E52C493-9DA9-114D-B4E9-8AC7857DAA81}"/>
            </a:ext>
          </a:extLst>
        </xdr:cNvPr>
        <xdr:cNvSpPr txBox="1"/>
      </xdr:nvSpPr>
      <xdr:spPr>
        <a:xfrm>
          <a:off x="3848100" y="5511800"/>
          <a:ext cx="723900" cy="44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C1</a:t>
          </a:r>
        </a:p>
      </xdr:txBody>
    </xdr:sp>
    <xdr:clientData/>
  </xdr:twoCellAnchor>
  <xdr:twoCellAnchor>
    <xdr:from>
      <xdr:col>4</xdr:col>
      <xdr:colOff>774700</xdr:colOff>
      <xdr:row>33</xdr:row>
      <xdr:rowOff>38100</xdr:rowOff>
    </xdr:from>
    <xdr:to>
      <xdr:col>6</xdr:col>
      <xdr:colOff>101600</xdr:colOff>
      <xdr:row>35</xdr:row>
      <xdr:rowOff>76200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E5887E1-5240-3A4C-8175-A1E7F1E6B1BC}"/>
            </a:ext>
          </a:extLst>
        </xdr:cNvPr>
        <xdr:cNvSpPr txBox="1"/>
      </xdr:nvSpPr>
      <xdr:spPr>
        <a:xfrm>
          <a:off x="3848100" y="6946900"/>
          <a:ext cx="723900" cy="44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D1</a:t>
          </a:r>
        </a:p>
      </xdr:txBody>
    </xdr:sp>
    <xdr:clientData/>
  </xdr:twoCellAnchor>
  <xdr:twoCellAnchor editAs="oneCell">
    <xdr:from>
      <xdr:col>0</xdr:col>
      <xdr:colOff>304800</xdr:colOff>
      <xdr:row>10</xdr:row>
      <xdr:rowOff>152400</xdr:rowOff>
    </xdr:from>
    <xdr:to>
      <xdr:col>3</xdr:col>
      <xdr:colOff>495300</xdr:colOff>
      <xdr:row>21</xdr:row>
      <xdr:rowOff>28917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BCCE4DC-5187-A240-B915-A7BE819AC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2387600"/>
          <a:ext cx="2451100" cy="21117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431800</xdr:colOff>
      <xdr:row>48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6CA16E-8802-0348-931B-E351DE8FB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12300" cy="1031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317500</xdr:colOff>
      <xdr:row>42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65FCF7-C28F-B24E-9A16-5075FB38C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8000" cy="854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0CC9-EBA1-CA4F-88C8-75767F28852D}">
  <sheetPr>
    <pageSetUpPr fitToPage="1"/>
  </sheetPr>
  <dimension ref="A1:X6"/>
  <sheetViews>
    <sheetView topLeftCell="Q1" workbookViewId="0">
      <selection activeCell="D8" sqref="D8"/>
    </sheetView>
  </sheetViews>
  <sheetFormatPr baseColWidth="10" defaultRowHeight="16" x14ac:dyDescent="0.2"/>
  <cols>
    <col min="1" max="1" width="12" bestFit="1" customWidth="1"/>
    <col min="2" max="2" width="8.83203125" bestFit="1" customWidth="1"/>
    <col min="3" max="3" width="8.83203125" customWidth="1"/>
    <col min="4" max="4" width="10.6640625" bestFit="1" customWidth="1"/>
    <col min="5" max="5" width="11.1640625" bestFit="1" customWidth="1"/>
    <col min="6" max="6" width="7.1640625" bestFit="1" customWidth="1"/>
    <col min="7" max="7" width="18" bestFit="1" customWidth="1"/>
    <col min="8" max="8" width="6.5" customWidth="1"/>
    <col min="9" max="9" width="15" bestFit="1" customWidth="1"/>
    <col min="10" max="10" width="12" bestFit="1" customWidth="1"/>
    <col min="11" max="11" width="13" bestFit="1" customWidth="1"/>
    <col min="12" max="12" width="10.5" bestFit="1" customWidth="1"/>
    <col min="13" max="13" width="8.1640625" bestFit="1" customWidth="1"/>
    <col min="14" max="14" width="16.33203125" bestFit="1" customWidth="1"/>
    <col min="15" max="15" width="18.1640625" bestFit="1" customWidth="1"/>
    <col min="17" max="17" width="16.33203125" bestFit="1" customWidth="1"/>
    <col min="18" max="18" width="11.33203125" bestFit="1" customWidth="1"/>
    <col min="19" max="19" width="12.6640625" bestFit="1" customWidth="1"/>
    <col min="20" max="21" width="20.5" bestFit="1" customWidth="1"/>
    <col min="22" max="22" width="15.83203125" bestFit="1" customWidth="1"/>
    <col min="23" max="23" width="13.33203125" bestFit="1" customWidth="1"/>
    <col min="24" max="24" width="15.5" bestFit="1" customWidth="1"/>
  </cols>
  <sheetData>
    <row r="1" spans="1:24" ht="32" customHeight="1" thickBot="1" x14ac:dyDescent="0.25">
      <c r="B1" s="1" t="s">
        <v>40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" customHeight="1" thickBot="1" x14ac:dyDescent="0.25">
      <c r="A2" s="17" t="s">
        <v>41</v>
      </c>
      <c r="B2" s="18" t="s">
        <v>0</v>
      </c>
      <c r="C2" s="18" t="s">
        <v>44</v>
      </c>
      <c r="D2" s="18" t="s">
        <v>43</v>
      </c>
      <c r="E2" s="16" t="s">
        <v>38</v>
      </c>
      <c r="F2" s="16" t="s">
        <v>1</v>
      </c>
      <c r="G2" s="16" t="s">
        <v>48</v>
      </c>
      <c r="H2" s="16" t="s">
        <v>2</v>
      </c>
      <c r="I2" s="16" t="s">
        <v>3</v>
      </c>
      <c r="J2" s="16" t="s">
        <v>4</v>
      </c>
      <c r="K2" s="16" t="s">
        <v>5</v>
      </c>
      <c r="L2" s="16" t="s">
        <v>6</v>
      </c>
      <c r="M2" s="16" t="s">
        <v>7</v>
      </c>
      <c r="N2" s="16" t="s">
        <v>8</v>
      </c>
      <c r="O2" s="16" t="s">
        <v>9</v>
      </c>
      <c r="P2" s="16" t="s">
        <v>10</v>
      </c>
      <c r="Q2" s="16" t="s">
        <v>11</v>
      </c>
      <c r="R2" s="16" t="s">
        <v>12</v>
      </c>
      <c r="S2" s="16" t="s">
        <v>13</v>
      </c>
      <c r="T2" s="16" t="s">
        <v>14</v>
      </c>
      <c r="U2" s="16" t="s">
        <v>15</v>
      </c>
      <c r="V2" s="16" t="s">
        <v>16</v>
      </c>
      <c r="W2" s="16" t="s">
        <v>39</v>
      </c>
      <c r="X2" s="19" t="s">
        <v>21</v>
      </c>
    </row>
    <row r="3" spans="1:24" x14ac:dyDescent="0.2">
      <c r="A3" s="32" t="s">
        <v>49</v>
      </c>
      <c r="B3" s="20">
        <v>1</v>
      </c>
      <c r="C3" s="20">
        <v>2720</v>
      </c>
      <c r="D3" s="29" t="s">
        <v>45</v>
      </c>
      <c r="E3" s="21" t="s">
        <v>47</v>
      </c>
      <c r="F3" s="21" t="s">
        <v>17</v>
      </c>
      <c r="G3" s="21" t="s">
        <v>42</v>
      </c>
      <c r="H3" s="22">
        <v>15.69</v>
      </c>
      <c r="I3" s="22">
        <v>16</v>
      </c>
      <c r="J3" s="22">
        <v>11977.7</v>
      </c>
      <c r="K3" s="22">
        <f>J3*40/1000</f>
        <v>479.108</v>
      </c>
      <c r="L3" s="22">
        <f>K3*0.25</f>
        <v>119.777</v>
      </c>
      <c r="M3" s="21">
        <v>16</v>
      </c>
      <c r="N3" s="23">
        <v>445</v>
      </c>
      <c r="O3" s="24">
        <v>3531.46</v>
      </c>
      <c r="P3" s="24">
        <v>10</v>
      </c>
      <c r="Q3" s="24">
        <f>O3*P3</f>
        <v>35314.6</v>
      </c>
      <c r="R3" s="21" t="s">
        <v>22</v>
      </c>
      <c r="S3" s="26" t="s">
        <v>23</v>
      </c>
      <c r="T3" s="26" t="s">
        <v>24</v>
      </c>
      <c r="U3" s="26" t="s">
        <v>25</v>
      </c>
      <c r="V3" s="21">
        <v>65</v>
      </c>
      <c r="W3" s="21">
        <f>((V3/100)*5000*50000)</f>
        <v>162500000</v>
      </c>
      <c r="X3" s="25">
        <v>39</v>
      </c>
    </row>
    <row r="4" spans="1:24" x14ac:dyDescent="0.2">
      <c r="A4" s="3"/>
      <c r="B4" s="4">
        <v>2</v>
      </c>
      <c r="C4" s="4">
        <v>6432</v>
      </c>
      <c r="D4" s="30" t="s">
        <v>45</v>
      </c>
      <c r="E4" s="5" t="s">
        <v>47</v>
      </c>
      <c r="F4" s="5" t="s">
        <v>18</v>
      </c>
      <c r="G4" s="2" t="s">
        <v>42</v>
      </c>
      <c r="H4" s="6">
        <v>15.06</v>
      </c>
      <c r="I4" s="6">
        <v>15</v>
      </c>
      <c r="J4" s="6">
        <v>7228.0999999999995</v>
      </c>
      <c r="K4" s="6">
        <f t="shared" ref="K4:K6" si="0">J4*40/1000</f>
        <v>289.12400000000002</v>
      </c>
      <c r="L4" s="6">
        <f t="shared" ref="L4:L6" si="1">K4*0.25</f>
        <v>72.281000000000006</v>
      </c>
      <c r="M4" s="5">
        <v>16</v>
      </c>
      <c r="N4" s="5">
        <v>436</v>
      </c>
      <c r="O4" s="7">
        <v>2126.04</v>
      </c>
      <c r="P4" s="7">
        <v>10</v>
      </c>
      <c r="Q4" s="7">
        <f t="shared" ref="Q4:Q6" si="2">O4*P4</f>
        <v>21260.400000000001</v>
      </c>
      <c r="R4" s="5" t="s">
        <v>26</v>
      </c>
      <c r="S4" s="27" t="s">
        <v>27</v>
      </c>
      <c r="T4" s="27" t="s">
        <v>28</v>
      </c>
      <c r="U4" s="27" t="s">
        <v>29</v>
      </c>
      <c r="V4" s="5">
        <v>80</v>
      </c>
      <c r="W4" s="5">
        <f>(V4/100)*5000*50000</f>
        <v>200000000</v>
      </c>
      <c r="X4" s="8">
        <v>39</v>
      </c>
    </row>
    <row r="5" spans="1:24" x14ac:dyDescent="0.2">
      <c r="A5" s="3"/>
      <c r="B5" s="4">
        <v>3</v>
      </c>
      <c r="C5" s="4">
        <v>6522</v>
      </c>
      <c r="D5" s="30" t="s">
        <v>45</v>
      </c>
      <c r="E5" s="5" t="s">
        <v>47</v>
      </c>
      <c r="F5" s="5" t="s">
        <v>19</v>
      </c>
      <c r="G5" s="2" t="s">
        <v>42</v>
      </c>
      <c r="H5" s="6">
        <v>15.04</v>
      </c>
      <c r="I5" s="6">
        <v>15</v>
      </c>
      <c r="J5" s="6">
        <v>6083.7</v>
      </c>
      <c r="K5" s="6">
        <f t="shared" si="0"/>
        <v>243.34800000000001</v>
      </c>
      <c r="L5" s="6">
        <f t="shared" si="1"/>
        <v>60.837000000000003</v>
      </c>
      <c r="M5" s="5">
        <v>16</v>
      </c>
      <c r="N5" s="5">
        <v>450</v>
      </c>
      <c r="O5" s="7">
        <v>2900.14</v>
      </c>
      <c r="P5" s="7">
        <v>10</v>
      </c>
      <c r="Q5" s="7">
        <f t="shared" si="2"/>
        <v>29001.399999999998</v>
      </c>
      <c r="R5" s="5" t="s">
        <v>30</v>
      </c>
      <c r="S5" s="27" t="s">
        <v>31</v>
      </c>
      <c r="T5" s="27" t="s">
        <v>32</v>
      </c>
      <c r="U5" s="27" t="s">
        <v>33</v>
      </c>
      <c r="V5" s="5">
        <v>90</v>
      </c>
      <c r="W5" s="5">
        <f t="shared" ref="W5:W6" si="3">(V5/100)*5000*50000</f>
        <v>225000000</v>
      </c>
      <c r="X5" s="8">
        <v>39</v>
      </c>
    </row>
    <row r="6" spans="1:24" ht="17" thickBot="1" x14ac:dyDescent="0.25">
      <c r="A6" s="9"/>
      <c r="B6" s="10">
        <v>4</v>
      </c>
      <c r="C6" s="10">
        <v>8667</v>
      </c>
      <c r="D6" s="31" t="s">
        <v>46</v>
      </c>
      <c r="E6" s="11" t="s">
        <v>47</v>
      </c>
      <c r="F6" s="11" t="s">
        <v>20</v>
      </c>
      <c r="G6" s="11" t="s">
        <v>42</v>
      </c>
      <c r="H6" s="12">
        <v>14.51</v>
      </c>
      <c r="I6" s="12">
        <v>15</v>
      </c>
      <c r="J6" s="12">
        <v>11729.6</v>
      </c>
      <c r="K6" s="12">
        <f t="shared" si="0"/>
        <v>469.18400000000003</v>
      </c>
      <c r="L6" s="12">
        <f t="shared" si="1"/>
        <v>117.29600000000001</v>
      </c>
      <c r="M6" s="11">
        <v>16</v>
      </c>
      <c r="N6" s="11">
        <v>439</v>
      </c>
      <c r="O6" s="13">
        <v>3325.52</v>
      </c>
      <c r="P6" s="13">
        <v>10</v>
      </c>
      <c r="Q6" s="13">
        <f t="shared" si="2"/>
        <v>33255.199999999997</v>
      </c>
      <c r="R6" s="11" t="s">
        <v>34</v>
      </c>
      <c r="S6" s="14" t="s">
        <v>35</v>
      </c>
      <c r="T6" s="28" t="s">
        <v>36</v>
      </c>
      <c r="U6" s="14" t="s">
        <v>37</v>
      </c>
      <c r="V6" s="11">
        <v>90</v>
      </c>
      <c r="W6" s="11">
        <f t="shared" si="3"/>
        <v>225000000</v>
      </c>
      <c r="X6" s="15">
        <v>39</v>
      </c>
    </row>
  </sheetData>
  <mergeCells count="2">
    <mergeCell ref="B1:X1"/>
    <mergeCell ref="A3:A6"/>
  </mergeCells>
  <pageMargins left="0.25" right="0.25" top="0.75" bottom="0.75" header="0.3" footer="0.3"/>
  <pageSetup scale="47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0DA7-DA1C-C647-90D7-73EA9589ADBE}">
  <dimension ref="M2:T12"/>
  <sheetViews>
    <sheetView tabSelected="1" topLeftCell="A32" workbookViewId="0">
      <selection activeCell="Q19" sqref="Q19"/>
    </sheetView>
  </sheetViews>
  <sheetFormatPr baseColWidth="10" defaultRowHeight="16" x14ac:dyDescent="0.2"/>
  <sheetData>
    <row r="2" spans="13:20" x14ac:dyDescent="0.2">
      <c r="P2" t="s">
        <v>59</v>
      </c>
      <c r="Q2" s="36" t="s">
        <v>58</v>
      </c>
    </row>
    <row r="3" spans="13:20" x14ac:dyDescent="0.2">
      <c r="M3" s="38" t="s">
        <v>50</v>
      </c>
      <c r="N3" s="42" t="s">
        <v>60</v>
      </c>
      <c r="O3" s="38" t="s">
        <v>10</v>
      </c>
      <c r="P3" s="39" t="s">
        <v>54</v>
      </c>
      <c r="Q3" s="39" t="s">
        <v>54</v>
      </c>
      <c r="R3" s="37" t="s">
        <v>56</v>
      </c>
      <c r="S3" s="37" t="s">
        <v>57</v>
      </c>
      <c r="T3" s="38" t="s">
        <v>7</v>
      </c>
    </row>
    <row r="4" spans="13:20" ht="51" customHeight="1" x14ac:dyDescent="0.2">
      <c r="M4" s="38"/>
      <c r="N4" s="43"/>
      <c r="O4" s="38"/>
      <c r="P4" s="35" t="s">
        <v>53</v>
      </c>
      <c r="Q4" s="35" t="s">
        <v>53</v>
      </c>
      <c r="R4" s="37"/>
      <c r="S4" s="37"/>
      <c r="T4" s="38"/>
    </row>
    <row r="5" spans="13:20" x14ac:dyDescent="0.2">
      <c r="M5" s="35">
        <v>1</v>
      </c>
      <c r="N5" s="35">
        <v>2720</v>
      </c>
      <c r="O5" s="40" t="s">
        <v>51</v>
      </c>
      <c r="P5" s="33">
        <v>9868.51</v>
      </c>
      <c r="Q5" s="35">
        <f>P5*1</f>
        <v>9868.51</v>
      </c>
      <c r="R5" s="41" t="s">
        <v>55</v>
      </c>
      <c r="S5" s="41" t="s">
        <v>55</v>
      </c>
      <c r="T5" s="41" t="s">
        <v>55</v>
      </c>
    </row>
    <row r="6" spans="13:20" x14ac:dyDescent="0.2">
      <c r="M6" s="35">
        <v>2</v>
      </c>
      <c r="N6" s="35">
        <v>6432</v>
      </c>
      <c r="O6" s="40" t="s">
        <v>51</v>
      </c>
      <c r="P6" s="33">
        <v>4767.17</v>
      </c>
      <c r="Q6" s="35">
        <f t="shared" ref="Q6:Q8" si="0">P6*1</f>
        <v>4767.17</v>
      </c>
      <c r="R6" s="41" t="s">
        <v>55</v>
      </c>
      <c r="S6" s="41" t="s">
        <v>55</v>
      </c>
      <c r="T6" s="41" t="s">
        <v>55</v>
      </c>
    </row>
    <row r="7" spans="13:20" x14ac:dyDescent="0.2">
      <c r="M7" s="35">
        <v>3</v>
      </c>
      <c r="N7" s="35">
        <v>6522</v>
      </c>
      <c r="O7" s="40" t="s">
        <v>51</v>
      </c>
      <c r="P7" s="33">
        <v>5108.5</v>
      </c>
      <c r="Q7" s="35">
        <f t="shared" si="0"/>
        <v>5108.5</v>
      </c>
      <c r="R7" s="41" t="s">
        <v>55</v>
      </c>
      <c r="S7" s="41" t="s">
        <v>55</v>
      </c>
      <c r="T7" s="41" t="s">
        <v>55</v>
      </c>
    </row>
    <row r="8" spans="13:20" x14ac:dyDescent="0.2">
      <c r="M8" s="35">
        <v>4</v>
      </c>
      <c r="N8" s="35">
        <v>8667</v>
      </c>
      <c r="O8" s="40" t="s">
        <v>51</v>
      </c>
      <c r="P8" s="33">
        <v>8892.94</v>
      </c>
      <c r="Q8" s="35">
        <f t="shared" si="0"/>
        <v>8892.94</v>
      </c>
      <c r="R8" s="41" t="s">
        <v>55</v>
      </c>
      <c r="S8" s="41" t="s">
        <v>55</v>
      </c>
      <c r="T8" s="41" t="s">
        <v>55</v>
      </c>
    </row>
    <row r="9" spans="13:20" x14ac:dyDescent="0.2">
      <c r="M9" s="35">
        <v>5</v>
      </c>
      <c r="N9" s="35">
        <v>2720</v>
      </c>
      <c r="O9" s="40" t="s">
        <v>52</v>
      </c>
      <c r="P9" s="33">
        <v>2395.54</v>
      </c>
      <c r="Q9" s="35">
        <f>P9*5</f>
        <v>11977.7</v>
      </c>
      <c r="R9" s="33">
        <f>Q9*40/1000</f>
        <v>479.108</v>
      </c>
      <c r="S9" s="33">
        <f>R9*0.25</f>
        <v>119.777</v>
      </c>
      <c r="T9" s="34">
        <v>16</v>
      </c>
    </row>
    <row r="10" spans="13:20" x14ac:dyDescent="0.2">
      <c r="M10" s="35">
        <v>6</v>
      </c>
      <c r="N10" s="35">
        <v>6432</v>
      </c>
      <c r="O10" s="40" t="s">
        <v>52</v>
      </c>
      <c r="P10" s="33">
        <v>1445.62</v>
      </c>
      <c r="Q10" s="35">
        <f t="shared" ref="Q10:Q12" si="1">P10*5</f>
        <v>7228.0999999999995</v>
      </c>
      <c r="R10" s="33">
        <f t="shared" ref="R10:R12" si="2">Q10*40/1000</f>
        <v>289.12400000000002</v>
      </c>
      <c r="S10" s="33">
        <f t="shared" ref="S10:S12" si="3">R10*0.25</f>
        <v>72.281000000000006</v>
      </c>
      <c r="T10" s="34">
        <v>16</v>
      </c>
    </row>
    <row r="11" spans="13:20" x14ac:dyDescent="0.2">
      <c r="M11" s="35">
        <v>7</v>
      </c>
      <c r="N11" s="35">
        <v>6522</v>
      </c>
      <c r="O11" s="40" t="s">
        <v>52</v>
      </c>
      <c r="P11" s="33">
        <v>1216.74</v>
      </c>
      <c r="Q11" s="35">
        <f t="shared" si="1"/>
        <v>6083.7</v>
      </c>
      <c r="R11" s="33">
        <f t="shared" si="2"/>
        <v>243.34800000000001</v>
      </c>
      <c r="S11" s="33">
        <f t="shared" si="3"/>
        <v>60.837000000000003</v>
      </c>
      <c r="T11" s="34">
        <v>16</v>
      </c>
    </row>
    <row r="12" spans="13:20" x14ac:dyDescent="0.2">
      <c r="M12" s="35">
        <v>8</v>
      </c>
      <c r="N12" s="35">
        <v>8667</v>
      </c>
      <c r="O12" s="40" t="s">
        <v>52</v>
      </c>
      <c r="P12" s="33">
        <v>2345.92</v>
      </c>
      <c r="Q12" s="35">
        <f t="shared" si="1"/>
        <v>11729.6</v>
      </c>
      <c r="R12" s="33">
        <f t="shared" si="2"/>
        <v>469.18400000000003</v>
      </c>
      <c r="S12" s="33">
        <f t="shared" si="3"/>
        <v>117.29600000000001</v>
      </c>
      <c r="T12" s="34">
        <v>16</v>
      </c>
    </row>
  </sheetData>
  <mergeCells count="6">
    <mergeCell ref="M3:M4"/>
    <mergeCell ref="O3:O4"/>
    <mergeCell ref="R3:R4"/>
    <mergeCell ref="S3:S4"/>
    <mergeCell ref="T3:T4"/>
    <mergeCell ref="N3:N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9C34-C744-764E-B368-A17F0B4ADECD}">
  <dimension ref="A1"/>
  <sheetViews>
    <sheetView topLeftCell="A29" workbookViewId="0">
      <selection activeCell="M48" sqref="M4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cDNA_Amp</vt:lpstr>
      <vt:lpstr>cDNA_Library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2021-04-20T14:04:50Z</cp:lastPrinted>
  <dcterms:created xsi:type="dcterms:W3CDTF">2021-04-20T01:52:00Z</dcterms:created>
  <dcterms:modified xsi:type="dcterms:W3CDTF">2022-01-31T13:42:26Z</dcterms:modified>
</cp:coreProperties>
</file>