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f/82m1lr2n1fv1mk91plf2l_dr0000gn/T/ch.sudo.cyberduck/c286c8b5-784a-4122-bc7d-bee4738303bc/dcs04/lieber/marmaypag/spatialDLPFC_SCZ_LIBD4100/raw-data/sample_info/"/>
    </mc:Choice>
  </mc:AlternateContent>
  <xr:revisionPtr revIDLastSave="0" documentId="13_ncr:1_{F57E6306-B570-6F4A-9BDD-FF87937C9E8E}" xr6:coauthVersionLast="47" xr6:coauthVersionMax="47" xr10:uidLastSave="{00000000-0000-0000-0000-000000000000}"/>
  <bookViews>
    <workbookView xWindow="5020" yWindow="960" windowWidth="41180" windowHeight="23180" xr2:uid="{F167968C-0496-B948-8B0F-AD6F54102453}"/>
  </bookViews>
  <sheets>
    <sheet name="Summary" sheetId="1" r:id="rId1"/>
    <sheet name="cDNA_Amp" sheetId="2" r:id="rId2"/>
    <sheet name="cDNA_Libr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2" l="1"/>
  <c r="P7" i="2"/>
  <c r="O6" i="2"/>
  <c r="O7" i="2"/>
  <c r="O8" i="2"/>
  <c r="P8" i="2" s="1"/>
  <c r="O9" i="2"/>
  <c r="P9" i="2" s="1"/>
  <c r="O10" i="2"/>
  <c r="P10" i="2" s="1"/>
  <c r="O11" i="2"/>
  <c r="P11" i="2" s="1"/>
  <c r="O12" i="2"/>
  <c r="P12" i="2" s="1"/>
  <c r="O5" i="2"/>
  <c r="P5" i="2" s="1"/>
  <c r="W9" i="1"/>
  <c r="Q9" i="1"/>
  <c r="K9" i="1"/>
  <c r="L9" i="1" s="1"/>
  <c r="W8" i="1"/>
  <c r="Q8" i="1"/>
  <c r="K8" i="1"/>
  <c r="L8" i="1" s="1"/>
  <c r="W7" i="1"/>
  <c r="Q7" i="1"/>
  <c r="K7" i="1"/>
  <c r="L7" i="1" s="1"/>
  <c r="W6" i="1"/>
  <c r="Q6" i="1"/>
  <c r="K6" i="1"/>
  <c r="L6" i="1" s="1"/>
  <c r="W2" i="1"/>
  <c r="Q2" i="1"/>
  <c r="W5" i="1"/>
  <c r="Q5" i="1"/>
  <c r="K5" i="1"/>
  <c r="L5" i="1" s="1"/>
  <c r="W4" i="1"/>
  <c r="Q4" i="1"/>
  <c r="K4" i="1"/>
  <c r="L4" i="1" s="1"/>
  <c r="W3" i="1"/>
  <c r="Q3" i="1"/>
  <c r="K3" i="1"/>
  <c r="L3" i="1"/>
  <c r="K2" i="1"/>
  <c r="L2" i="1"/>
</calcChain>
</file>

<file path=xl/sharedStrings.xml><?xml version="1.0" encoding="utf-8"?>
<sst xmlns="http://schemas.openxmlformats.org/spreadsheetml/2006/main" count="112" uniqueCount="72">
  <si>
    <t>Sample #</t>
  </si>
  <si>
    <t>Array #</t>
  </si>
  <si>
    <t>Ct</t>
  </si>
  <si>
    <t>cDNA Amp Cycle</t>
  </si>
  <si>
    <t>[cDNA] pg/ul</t>
  </si>
  <si>
    <t>Total cDNA ng</t>
  </si>
  <si>
    <t>cDNA Input</t>
  </si>
  <si>
    <t>SI cycles</t>
  </si>
  <si>
    <t>Ave Frag Size [bp]</t>
  </si>
  <si>
    <t>Agilent Conc. [pg/ul]</t>
  </si>
  <si>
    <t>Dilution</t>
  </si>
  <si>
    <t>Final Conc. [pg/ul]</t>
  </si>
  <si>
    <t>index_name</t>
  </si>
  <si>
    <t>index(i7)</t>
  </si>
  <si>
    <t>index2_workflow_a(i5)</t>
  </si>
  <si>
    <t>index2_workflow_b(i5)</t>
  </si>
  <si>
    <t>% Coverage Array</t>
  </si>
  <si>
    <t>A1</t>
  </si>
  <si>
    <t>B1</t>
  </si>
  <si>
    <t>C1</t>
  </si>
  <si>
    <t>D1</t>
  </si>
  <si>
    <t>Total Volume [ul]</t>
  </si>
  <si>
    <t>Slide SN #</t>
  </si>
  <si>
    <t xml:space="preserve">Est. Read Pairs </t>
  </si>
  <si>
    <t>Experiment #</t>
  </si>
  <si>
    <t>Yes</t>
  </si>
  <si>
    <t>Br_Region</t>
  </si>
  <si>
    <t>BrNumbr</t>
  </si>
  <si>
    <t xml:space="preserve">Will be Sequenced? </t>
  </si>
  <si>
    <t xml:space="preserve">Sample </t>
  </si>
  <si>
    <t>pg/uL</t>
  </si>
  <si>
    <t>200-9000bp</t>
  </si>
  <si>
    <t>Total cDNA 
(ng)</t>
  </si>
  <si>
    <t>0.25%_ 
cDNA input
(ng)</t>
  </si>
  <si>
    <t>BrNum</t>
  </si>
  <si>
    <t>08142022_VIF_SCZ_PNN_1stRound</t>
  </si>
  <si>
    <t>DLPFC</t>
  </si>
  <si>
    <t>V12F14-053</t>
  </si>
  <si>
    <t>V12F14-057</t>
  </si>
  <si>
    <t>SI-TT-D2</t>
  </si>
  <si>
    <t>SI-TT-E2</t>
  </si>
  <si>
    <t>SI-TT-F2</t>
  </si>
  <si>
    <t>SI-TT-G2</t>
  </si>
  <si>
    <t>SI-TT-H2</t>
  </si>
  <si>
    <t>SI-TT-A3</t>
  </si>
  <si>
    <t>SI-TT-B3</t>
  </si>
  <si>
    <t>SI-TT-C3</t>
  </si>
  <si>
    <t>1</t>
  </si>
  <si>
    <t>TTAATACGCG</t>
  </si>
  <si>
    <t>CACCTCGGGT</t>
  </si>
  <si>
    <t>ACCCGAGGTG</t>
  </si>
  <si>
    <t>ATGGAGGGAG</t>
  </si>
  <si>
    <t>ATAACCCATT</t>
  </si>
  <si>
    <t>AATGGGTTAT</t>
  </si>
  <si>
    <t>AAGGGCCGCA</t>
  </si>
  <si>
    <t>CTGATTCCTC</t>
  </si>
  <si>
    <t>GAGGAATCAG</t>
  </si>
  <si>
    <t>CATGTGGGTT</t>
  </si>
  <si>
    <t>GATTCCTTTA</t>
  </si>
  <si>
    <t>TAAAGGAATC</t>
  </si>
  <si>
    <t>TAGCATAGTG</t>
  </si>
  <si>
    <t>CGGCTCTGTC</t>
  </si>
  <si>
    <t>GACAGAGCCG</t>
  </si>
  <si>
    <t>CACTACGAAA</t>
  </si>
  <si>
    <t>TTAGACTGAT</t>
  </si>
  <si>
    <t>ATCAGTCTAA</t>
  </si>
  <si>
    <t>CACGGTGAAT</t>
  </si>
  <si>
    <t>GTTCGTCACA</t>
  </si>
  <si>
    <t>TGTGACGAAC</t>
  </si>
  <si>
    <t>ATGGCTTGTG</t>
  </si>
  <si>
    <t>GAATGTTGTG</t>
  </si>
  <si>
    <t>CACAACATTC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</si>
</sst>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2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4" fontId="0" fillId="0" borderId="1" xfId="0" applyNumberForma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4" fontId="0" fillId="0" borderId="6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 wrapText="1"/>
    </xf>
    <xf numFmtId="0" fontId="0" fillId="0" borderId="9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3" fontId="0" fillId="0" borderId="3" xfId="0" applyNumberFormat="1" applyFill="1" applyBorder="1" applyAlignment="1">
      <alignment horizontal="center"/>
    </xf>
    <xf numFmtId="4" fontId="0" fillId="0" borderId="3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20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5" xfId="0" applyNumberFormat="1" applyFill="1" applyBorder="1" applyAlignment="1">
      <alignment vertical="center"/>
    </xf>
    <xf numFmtId="14" fontId="0" fillId="0" borderId="16" xfId="0" applyNumberFormat="1" applyFill="1" applyBorder="1" applyAlignment="1">
      <alignment vertical="center"/>
    </xf>
    <xf numFmtId="14" fontId="0" fillId="0" borderId="17" xfId="0" applyNumberFormat="1" applyFill="1" applyBorder="1" applyAlignment="1">
      <alignment vertical="center"/>
    </xf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12699</xdr:rowOff>
    </xdr:from>
    <xdr:to>
      <xdr:col>2</xdr:col>
      <xdr:colOff>557868</xdr:colOff>
      <xdr:row>82</xdr:row>
      <xdr:rowOff>118612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4B76BB6-F328-64CF-DF95-5B8D6D910F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1064" t="5953" r="40673" b="9047"/>
        <a:stretch/>
      </xdr:blipFill>
      <xdr:spPr>
        <a:xfrm>
          <a:off x="0" y="5511799"/>
          <a:ext cx="3568700" cy="1168831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</xdr:row>
      <xdr:rowOff>135565</xdr:rowOff>
    </xdr:from>
    <xdr:to>
      <xdr:col>0</xdr:col>
      <xdr:colOff>715040</xdr:colOff>
      <xdr:row>33</xdr:row>
      <xdr:rowOff>177209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C4E7362-7720-3243-B5DA-C2CB7C75175D}"/>
            </a:ext>
          </a:extLst>
        </xdr:cNvPr>
        <xdr:cNvSpPr txBox="1"/>
      </xdr:nvSpPr>
      <xdr:spPr>
        <a:xfrm>
          <a:off x="0" y="6928588"/>
          <a:ext cx="715040" cy="4551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A1</a:t>
          </a:r>
        </a:p>
      </xdr:txBody>
    </xdr:sp>
    <xdr:clientData/>
  </xdr:twoCellAnchor>
  <xdr:twoCellAnchor>
    <xdr:from>
      <xdr:col>0</xdr:col>
      <xdr:colOff>0</xdr:colOff>
      <xdr:row>45</xdr:row>
      <xdr:rowOff>21264</xdr:rowOff>
    </xdr:from>
    <xdr:to>
      <xdr:col>0</xdr:col>
      <xdr:colOff>715040</xdr:colOff>
      <xdr:row>47</xdr:row>
      <xdr:rowOff>59364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EF07F1A-28FC-F142-AA87-A80D57729781}"/>
            </a:ext>
          </a:extLst>
        </xdr:cNvPr>
        <xdr:cNvSpPr txBox="1"/>
      </xdr:nvSpPr>
      <xdr:spPr>
        <a:xfrm>
          <a:off x="0" y="9708706"/>
          <a:ext cx="715040" cy="451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B1</a:t>
          </a:r>
        </a:p>
      </xdr:txBody>
    </xdr:sp>
    <xdr:clientData/>
  </xdr:twoCellAnchor>
  <xdr:twoCellAnchor>
    <xdr:from>
      <xdr:col>0</xdr:col>
      <xdr:colOff>6793</xdr:colOff>
      <xdr:row>60</xdr:row>
      <xdr:rowOff>25400</xdr:rowOff>
    </xdr:from>
    <xdr:to>
      <xdr:col>0</xdr:col>
      <xdr:colOff>721833</xdr:colOff>
      <xdr:row>62</xdr:row>
      <xdr:rowOff>63501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E52C493-9DA9-114D-B4E9-8AC7857DAA81}"/>
            </a:ext>
          </a:extLst>
        </xdr:cNvPr>
        <xdr:cNvSpPr txBox="1"/>
      </xdr:nvSpPr>
      <xdr:spPr>
        <a:xfrm>
          <a:off x="6793" y="12814005"/>
          <a:ext cx="715040" cy="4515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C1</a:t>
          </a:r>
        </a:p>
      </xdr:txBody>
    </xdr:sp>
    <xdr:clientData/>
  </xdr:twoCellAnchor>
  <xdr:twoCellAnchor>
    <xdr:from>
      <xdr:col>0</xdr:col>
      <xdr:colOff>0</xdr:colOff>
      <xdr:row>73</xdr:row>
      <xdr:rowOff>8564</xdr:rowOff>
    </xdr:from>
    <xdr:to>
      <xdr:col>0</xdr:col>
      <xdr:colOff>715040</xdr:colOff>
      <xdr:row>75</xdr:row>
      <xdr:rowOff>46665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E5887E1-5240-3A4C-8175-A1E7F1E6B1BC}"/>
            </a:ext>
          </a:extLst>
        </xdr:cNvPr>
        <xdr:cNvSpPr txBox="1"/>
      </xdr:nvSpPr>
      <xdr:spPr>
        <a:xfrm>
          <a:off x="0" y="15484843"/>
          <a:ext cx="715040" cy="4515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D1</a:t>
          </a:r>
        </a:p>
      </xdr:txBody>
    </xdr:sp>
    <xdr:clientData/>
  </xdr:twoCellAnchor>
  <xdr:twoCellAnchor editAs="oneCell">
    <xdr:from>
      <xdr:col>0</xdr:col>
      <xdr:colOff>0</xdr:colOff>
      <xdr:row>9</xdr:row>
      <xdr:rowOff>203199</xdr:rowOff>
    </xdr:from>
    <xdr:to>
      <xdr:col>2</xdr:col>
      <xdr:colOff>545168</xdr:colOff>
      <xdr:row>25</xdr:row>
      <xdr:rowOff>32196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AF2587-D9B9-7A02-2948-BB2685B30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1099"/>
          <a:ext cx="3556000" cy="3080197"/>
        </a:xfrm>
        <a:prstGeom prst="rect">
          <a:avLst/>
        </a:prstGeom>
      </xdr:spPr>
    </xdr:pic>
    <xdr:clientData/>
  </xdr:twoCellAnchor>
  <xdr:twoCellAnchor editAs="oneCell">
    <xdr:from>
      <xdr:col>4</xdr:col>
      <xdr:colOff>12699</xdr:colOff>
      <xdr:row>10</xdr:row>
      <xdr:rowOff>0</xdr:rowOff>
    </xdr:from>
    <xdr:to>
      <xdr:col>8</xdr:col>
      <xdr:colOff>360561</xdr:colOff>
      <xdr:row>25</xdr:row>
      <xdr:rowOff>59070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E13C1B-587B-3E10-A3F6-1F37458D7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21782" y="2423486"/>
          <a:ext cx="3621898" cy="303017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59070</xdr:rowOff>
    </xdr:from>
    <xdr:to>
      <xdr:col>8</xdr:col>
      <xdr:colOff>367240</xdr:colOff>
      <xdr:row>82</xdr:row>
      <xdr:rowOff>118139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F1F3B73-44DB-3E1D-DDFF-1F62B7A5E2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1064" t="7501" r="40673" b="7501"/>
        <a:stretch/>
      </xdr:blipFill>
      <xdr:spPr>
        <a:xfrm>
          <a:off x="3987209" y="5611628"/>
          <a:ext cx="3616078" cy="11843488"/>
        </a:xfrm>
        <a:prstGeom prst="rect">
          <a:avLst/>
        </a:prstGeom>
      </xdr:spPr>
    </xdr:pic>
    <xdr:clientData/>
  </xdr:twoCellAnchor>
  <xdr:twoCellAnchor editAs="oneCell">
    <xdr:from>
      <xdr:col>0</xdr:col>
      <xdr:colOff>73398</xdr:colOff>
      <xdr:row>84</xdr:row>
      <xdr:rowOff>102633</xdr:rowOff>
    </xdr:from>
    <xdr:to>
      <xdr:col>13</xdr:col>
      <xdr:colOff>489810</xdr:colOff>
      <xdr:row>130</xdr:row>
      <xdr:rowOff>83681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606FD-217B-0CDC-E246-E1A64E90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1664452" y="16262044"/>
          <a:ext cx="9491281" cy="126733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812800</xdr:colOff>
      <xdr:row>44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EF6D40-6BFA-6CCD-D540-F6C0BE028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6800" cy="9563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152400</xdr:colOff>
      <xdr:row>49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E60137-E0DD-6292-AD70-548F2D818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81900" cy="1002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0CC9-EBA1-CA4F-88C8-75767F28852D}">
  <sheetPr>
    <pageSetUpPr fitToPage="1"/>
  </sheetPr>
  <dimension ref="A1:X9"/>
  <sheetViews>
    <sheetView tabSelected="1" zoomScale="160" workbookViewId="0">
      <selection activeCell="K17" sqref="K17"/>
    </sheetView>
  </sheetViews>
  <sheetFormatPr baseColWidth="10" defaultRowHeight="16" x14ac:dyDescent="0.2"/>
  <cols>
    <col min="1" max="1" width="30.6640625" bestFit="1" customWidth="1"/>
    <col min="2" max="2" width="8.83203125" bestFit="1" customWidth="1"/>
    <col min="3" max="3" width="8.83203125" customWidth="1"/>
    <col min="4" max="4" width="10.6640625" bestFit="1" customWidth="1"/>
    <col min="5" max="5" width="11.1640625" bestFit="1" customWidth="1"/>
    <col min="6" max="6" width="7.1640625" bestFit="1" customWidth="1"/>
    <col min="7" max="7" width="18" bestFit="1" customWidth="1"/>
    <col min="8" max="8" width="6.5" customWidth="1"/>
    <col min="9" max="9" width="15" bestFit="1" customWidth="1"/>
    <col min="10" max="10" width="12" bestFit="1" customWidth="1"/>
    <col min="11" max="11" width="13" bestFit="1" customWidth="1"/>
    <col min="12" max="12" width="10.5" bestFit="1" customWidth="1"/>
    <col min="13" max="13" width="8.1640625" bestFit="1" customWidth="1"/>
    <col min="14" max="14" width="16.33203125" bestFit="1" customWidth="1"/>
    <col min="15" max="15" width="18.1640625" bestFit="1" customWidth="1"/>
    <col min="17" max="17" width="16.33203125" bestFit="1" customWidth="1"/>
    <col min="18" max="18" width="11.33203125" bestFit="1" customWidth="1"/>
    <col min="19" max="19" width="13.6640625" bestFit="1" customWidth="1"/>
    <col min="20" max="21" width="20.5" bestFit="1" customWidth="1"/>
    <col min="22" max="22" width="15.83203125" bestFit="1" customWidth="1"/>
    <col min="23" max="23" width="13.33203125" bestFit="1" customWidth="1"/>
    <col min="24" max="24" width="15.5" bestFit="1" customWidth="1"/>
  </cols>
  <sheetData>
    <row r="1" spans="1:24" ht="15" customHeight="1" thickBot="1" x14ac:dyDescent="0.25">
      <c r="A1" s="36" t="s">
        <v>24</v>
      </c>
      <c r="B1" s="13" t="s">
        <v>0</v>
      </c>
      <c r="C1" s="35" t="s">
        <v>27</v>
      </c>
      <c r="D1" s="36" t="s">
        <v>26</v>
      </c>
      <c r="E1" s="13" t="s">
        <v>22</v>
      </c>
      <c r="F1" s="12" t="s">
        <v>1</v>
      </c>
      <c r="G1" s="12" t="s">
        <v>28</v>
      </c>
      <c r="H1" s="12" t="s">
        <v>2</v>
      </c>
      <c r="I1" s="12" t="s">
        <v>3</v>
      </c>
      <c r="J1" s="12" t="s">
        <v>4</v>
      </c>
      <c r="K1" s="12" t="s">
        <v>5</v>
      </c>
      <c r="L1" s="12" t="s">
        <v>6</v>
      </c>
      <c r="M1" s="12" t="s">
        <v>7</v>
      </c>
      <c r="N1" s="12" t="s">
        <v>8</v>
      </c>
      <c r="O1" s="12" t="s">
        <v>9</v>
      </c>
      <c r="P1" s="12" t="s">
        <v>10</v>
      </c>
      <c r="Q1" s="12" t="s">
        <v>11</v>
      </c>
      <c r="R1" s="12" t="s">
        <v>12</v>
      </c>
      <c r="S1" s="12" t="s">
        <v>13</v>
      </c>
      <c r="T1" s="12" t="s">
        <v>14</v>
      </c>
      <c r="U1" s="12" t="s">
        <v>15</v>
      </c>
      <c r="V1" s="12" t="s">
        <v>16</v>
      </c>
      <c r="W1" s="12" t="s">
        <v>23</v>
      </c>
      <c r="X1" s="14" t="s">
        <v>21</v>
      </c>
    </row>
    <row r="2" spans="1:24" x14ac:dyDescent="0.2">
      <c r="A2" s="29" t="s">
        <v>35</v>
      </c>
      <c r="B2" s="15">
        <v>1</v>
      </c>
      <c r="C2" s="32">
        <v>2719</v>
      </c>
      <c r="D2" s="37" t="s">
        <v>36</v>
      </c>
      <c r="E2" s="15" t="s">
        <v>37</v>
      </c>
      <c r="F2" s="16" t="s">
        <v>17</v>
      </c>
      <c r="G2" s="16" t="s">
        <v>25</v>
      </c>
      <c r="H2" s="17">
        <v>14.31</v>
      </c>
      <c r="I2" s="17">
        <v>14</v>
      </c>
      <c r="J2" s="17">
        <v>2099.77</v>
      </c>
      <c r="K2" s="17">
        <f>J2*40/1000</f>
        <v>83.990800000000007</v>
      </c>
      <c r="L2" s="17">
        <f>K2*0.25</f>
        <v>20.997700000000002</v>
      </c>
      <c r="M2" s="16">
        <v>17</v>
      </c>
      <c r="N2" s="18">
        <v>459</v>
      </c>
      <c r="O2" s="19">
        <v>2319.39</v>
      </c>
      <c r="P2" s="19">
        <v>12</v>
      </c>
      <c r="Q2" s="19">
        <f>O2*P2</f>
        <v>27832.68</v>
      </c>
      <c r="R2" s="16" t="s">
        <v>39</v>
      </c>
      <c r="S2" s="22" t="s">
        <v>48</v>
      </c>
      <c r="T2" s="22" t="s">
        <v>49</v>
      </c>
      <c r="U2" s="22" t="s">
        <v>50</v>
      </c>
      <c r="V2" s="40">
        <v>100</v>
      </c>
      <c r="W2" s="16">
        <f>((V2/100)*5000*50000)</f>
        <v>250000000</v>
      </c>
      <c r="X2" s="20">
        <v>40</v>
      </c>
    </row>
    <row r="3" spans="1:24" x14ac:dyDescent="0.2">
      <c r="A3" s="30" t="s">
        <v>35</v>
      </c>
      <c r="B3" s="2">
        <v>2</v>
      </c>
      <c r="C3" s="33">
        <v>3942</v>
      </c>
      <c r="D3" s="38" t="s">
        <v>36</v>
      </c>
      <c r="E3" s="2" t="s">
        <v>37</v>
      </c>
      <c r="F3" s="3" t="s">
        <v>18</v>
      </c>
      <c r="G3" s="1" t="s">
        <v>25</v>
      </c>
      <c r="H3" s="4">
        <v>13.8</v>
      </c>
      <c r="I3" s="4">
        <v>14</v>
      </c>
      <c r="J3" s="4">
        <v>3321.34</v>
      </c>
      <c r="K3" s="4">
        <f t="shared" ref="K3:K5" si="0">J3*40/1000</f>
        <v>132.8536</v>
      </c>
      <c r="L3" s="4">
        <f t="shared" ref="L3:L5" si="1">K3*0.25</f>
        <v>33.2134</v>
      </c>
      <c r="M3" s="3">
        <v>17</v>
      </c>
      <c r="N3" s="3">
        <v>443</v>
      </c>
      <c r="O3" s="5">
        <v>3413.54</v>
      </c>
      <c r="P3" s="5">
        <v>12</v>
      </c>
      <c r="Q3" s="5">
        <f t="shared" ref="Q3:Q5" si="2">O3*P3</f>
        <v>40962.479999999996</v>
      </c>
      <c r="R3" s="3" t="s">
        <v>40</v>
      </c>
      <c r="S3" s="22" t="s">
        <v>51</v>
      </c>
      <c r="T3" s="22" t="s">
        <v>52</v>
      </c>
      <c r="U3" s="22" t="s">
        <v>53</v>
      </c>
      <c r="V3" s="41">
        <v>90</v>
      </c>
      <c r="W3" s="3">
        <f>(V3/100)*5000*50000</f>
        <v>225000000</v>
      </c>
      <c r="X3" s="6">
        <v>40</v>
      </c>
    </row>
    <row r="4" spans="1:24" x14ac:dyDescent="0.2">
      <c r="A4" s="30" t="s">
        <v>35</v>
      </c>
      <c r="B4" s="2">
        <v>3</v>
      </c>
      <c r="C4" s="33">
        <v>5182</v>
      </c>
      <c r="D4" s="38" t="s">
        <v>36</v>
      </c>
      <c r="E4" s="2" t="s">
        <v>37</v>
      </c>
      <c r="F4" s="3" t="s">
        <v>19</v>
      </c>
      <c r="G4" s="1" t="s">
        <v>25</v>
      </c>
      <c r="H4" s="4">
        <v>14.2</v>
      </c>
      <c r="I4" s="4">
        <v>14</v>
      </c>
      <c r="J4" s="4">
        <v>3090.33</v>
      </c>
      <c r="K4" s="4">
        <f t="shared" si="0"/>
        <v>123.61319999999999</v>
      </c>
      <c r="L4" s="4">
        <f t="shared" si="1"/>
        <v>30.903299999999998</v>
      </c>
      <c r="M4" s="3">
        <v>17</v>
      </c>
      <c r="N4" s="3">
        <v>452</v>
      </c>
      <c r="O4" s="5">
        <v>2885.03</v>
      </c>
      <c r="P4" s="5">
        <v>12</v>
      </c>
      <c r="Q4" s="5">
        <f t="shared" si="2"/>
        <v>34620.36</v>
      </c>
      <c r="R4" s="3" t="s">
        <v>41</v>
      </c>
      <c r="S4" s="22" t="s">
        <v>54</v>
      </c>
      <c r="T4" s="22" t="s">
        <v>55</v>
      </c>
      <c r="U4" s="22" t="s">
        <v>56</v>
      </c>
      <c r="V4" s="41">
        <v>80</v>
      </c>
      <c r="W4" s="3">
        <f t="shared" ref="W4:W5" si="3">(V4/100)*5000*50000</f>
        <v>200000000</v>
      </c>
      <c r="X4" s="6">
        <v>40</v>
      </c>
    </row>
    <row r="5" spans="1:24" ht="17" thickBot="1" x14ac:dyDescent="0.25">
      <c r="A5" s="31" t="s">
        <v>35</v>
      </c>
      <c r="B5" s="7">
        <v>4</v>
      </c>
      <c r="C5" s="34">
        <v>5367</v>
      </c>
      <c r="D5" s="39" t="s">
        <v>36</v>
      </c>
      <c r="E5" s="7" t="s">
        <v>37</v>
      </c>
      <c r="F5" s="8" t="s">
        <v>20</v>
      </c>
      <c r="G5" s="8" t="s">
        <v>25</v>
      </c>
      <c r="H5" s="9">
        <v>13.63</v>
      </c>
      <c r="I5" s="9">
        <v>14</v>
      </c>
      <c r="J5" s="9">
        <v>2861.49</v>
      </c>
      <c r="K5" s="9">
        <f t="shared" si="0"/>
        <v>114.45959999999999</v>
      </c>
      <c r="L5" s="9">
        <f t="shared" si="1"/>
        <v>28.614899999999999</v>
      </c>
      <c r="M5" s="8">
        <v>17</v>
      </c>
      <c r="N5" s="8">
        <v>453</v>
      </c>
      <c r="O5" s="10">
        <v>3684.3</v>
      </c>
      <c r="P5" s="10">
        <v>12</v>
      </c>
      <c r="Q5" s="10">
        <f t="shared" si="2"/>
        <v>44211.600000000006</v>
      </c>
      <c r="R5" s="8" t="s">
        <v>42</v>
      </c>
      <c r="S5" s="23" t="s">
        <v>57</v>
      </c>
      <c r="T5" s="23" t="s">
        <v>58</v>
      </c>
      <c r="U5" s="23" t="s">
        <v>59</v>
      </c>
      <c r="V5" s="42">
        <v>80</v>
      </c>
      <c r="W5" s="8">
        <f t="shared" si="3"/>
        <v>200000000</v>
      </c>
      <c r="X5" s="11">
        <v>40</v>
      </c>
    </row>
    <row r="6" spans="1:24" x14ac:dyDescent="0.2">
      <c r="A6" s="29" t="s">
        <v>35</v>
      </c>
      <c r="B6" s="15">
        <v>5</v>
      </c>
      <c r="C6" s="32">
        <v>1526</v>
      </c>
      <c r="D6" s="37" t="s">
        <v>36</v>
      </c>
      <c r="E6" s="15" t="s">
        <v>38</v>
      </c>
      <c r="F6" s="16" t="s">
        <v>17</v>
      </c>
      <c r="G6" s="16" t="s">
        <v>25</v>
      </c>
      <c r="H6" s="17">
        <v>14.16</v>
      </c>
      <c r="I6" s="17">
        <v>14</v>
      </c>
      <c r="J6" s="17">
        <v>1140.95</v>
      </c>
      <c r="K6" s="17">
        <f>J6*40/1000</f>
        <v>45.637999999999998</v>
      </c>
      <c r="L6" s="17">
        <f>K6*0.25</f>
        <v>11.4095</v>
      </c>
      <c r="M6" s="16">
        <v>18</v>
      </c>
      <c r="N6" s="18">
        <v>455</v>
      </c>
      <c r="O6" s="19">
        <v>2542.1799999999998</v>
      </c>
      <c r="P6" s="19">
        <v>12</v>
      </c>
      <c r="Q6" s="19">
        <f>O6*P6</f>
        <v>30506.159999999996</v>
      </c>
      <c r="R6" s="16" t="s">
        <v>43</v>
      </c>
      <c r="S6" s="21" t="s">
        <v>60</v>
      </c>
      <c r="T6" s="21" t="s">
        <v>61</v>
      </c>
      <c r="U6" s="21" t="s">
        <v>62</v>
      </c>
      <c r="V6" s="40">
        <v>80</v>
      </c>
      <c r="W6" s="16">
        <f>((V6/100)*5000*50000)</f>
        <v>200000000</v>
      </c>
      <c r="X6" s="20">
        <v>40</v>
      </c>
    </row>
    <row r="7" spans="1:24" x14ac:dyDescent="0.2">
      <c r="A7" s="30" t="s">
        <v>35</v>
      </c>
      <c r="B7" s="2">
        <v>6</v>
      </c>
      <c r="C7" s="33">
        <v>1958</v>
      </c>
      <c r="D7" s="38" t="s">
        <v>36</v>
      </c>
      <c r="E7" s="2" t="s">
        <v>38</v>
      </c>
      <c r="F7" s="3" t="s">
        <v>18</v>
      </c>
      <c r="G7" s="1" t="s">
        <v>25</v>
      </c>
      <c r="H7" s="4">
        <v>14.1</v>
      </c>
      <c r="I7" s="4">
        <v>14</v>
      </c>
      <c r="J7" s="4">
        <v>2638.2</v>
      </c>
      <c r="K7" s="4">
        <f t="shared" ref="K7:K9" si="4">J7*40/1000</f>
        <v>105.52800000000001</v>
      </c>
      <c r="L7" s="4">
        <f t="shared" ref="L7:L9" si="5">K7*0.25</f>
        <v>26.382000000000001</v>
      </c>
      <c r="M7" s="3">
        <v>17</v>
      </c>
      <c r="N7" s="3">
        <v>453</v>
      </c>
      <c r="O7" s="5">
        <v>2867.7</v>
      </c>
      <c r="P7" s="5">
        <v>12</v>
      </c>
      <c r="Q7" s="5">
        <f t="shared" ref="Q7:Q9" si="6">O7*P7</f>
        <v>34412.399999999994</v>
      </c>
      <c r="R7" s="3" t="s">
        <v>44</v>
      </c>
      <c r="S7" s="22" t="s">
        <v>63</v>
      </c>
      <c r="T7" s="22" t="s">
        <v>64</v>
      </c>
      <c r="U7" s="22" t="s">
        <v>65</v>
      </c>
      <c r="V7" s="41">
        <v>90</v>
      </c>
      <c r="W7" s="3">
        <f>(V7/100)*5000*50000</f>
        <v>225000000</v>
      </c>
      <c r="X7" s="6">
        <v>40</v>
      </c>
    </row>
    <row r="8" spans="1:24" x14ac:dyDescent="0.2">
      <c r="A8" s="30" t="s">
        <v>35</v>
      </c>
      <c r="B8" s="2">
        <v>7</v>
      </c>
      <c r="C8" s="33">
        <v>2039</v>
      </c>
      <c r="D8" s="38" t="s">
        <v>36</v>
      </c>
      <c r="E8" s="2" t="s">
        <v>38</v>
      </c>
      <c r="F8" s="3" t="s">
        <v>19</v>
      </c>
      <c r="G8" s="1" t="s">
        <v>25</v>
      </c>
      <c r="H8" s="4">
        <v>14.05</v>
      </c>
      <c r="I8" s="4">
        <v>14</v>
      </c>
      <c r="J8" s="4">
        <v>1483.41</v>
      </c>
      <c r="K8" s="4">
        <f t="shared" si="4"/>
        <v>59.336400000000005</v>
      </c>
      <c r="L8" s="4">
        <f t="shared" si="5"/>
        <v>14.834100000000001</v>
      </c>
      <c r="M8" s="3">
        <v>18</v>
      </c>
      <c r="N8" s="3">
        <v>443</v>
      </c>
      <c r="O8" s="5">
        <v>3301.55</v>
      </c>
      <c r="P8" s="5">
        <v>12</v>
      </c>
      <c r="Q8" s="5">
        <f t="shared" si="6"/>
        <v>39618.600000000006</v>
      </c>
      <c r="R8" s="3" t="s">
        <v>45</v>
      </c>
      <c r="S8" s="22" t="s">
        <v>66</v>
      </c>
      <c r="T8" s="22" t="s">
        <v>67</v>
      </c>
      <c r="U8" s="22" t="s">
        <v>68</v>
      </c>
      <c r="V8" s="41">
        <v>90</v>
      </c>
      <c r="W8" s="3">
        <f t="shared" ref="W8:W9" si="7">(V8/100)*5000*50000</f>
        <v>225000000</v>
      </c>
      <c r="X8" s="6">
        <v>40</v>
      </c>
    </row>
    <row r="9" spans="1:24" ht="17" thickBot="1" x14ac:dyDescent="0.25">
      <c r="A9" s="31" t="s">
        <v>35</v>
      </c>
      <c r="B9" s="7">
        <v>8</v>
      </c>
      <c r="C9" s="34">
        <v>2378</v>
      </c>
      <c r="D9" s="39" t="s">
        <v>36</v>
      </c>
      <c r="E9" s="7" t="s">
        <v>38</v>
      </c>
      <c r="F9" s="8" t="s">
        <v>20</v>
      </c>
      <c r="G9" s="8" t="s">
        <v>25</v>
      </c>
      <c r="H9" s="9">
        <v>14.16</v>
      </c>
      <c r="I9" s="9">
        <v>14</v>
      </c>
      <c r="J9" s="9">
        <v>3977.85</v>
      </c>
      <c r="K9" s="9">
        <f t="shared" si="4"/>
        <v>159.114</v>
      </c>
      <c r="L9" s="9">
        <f t="shared" si="5"/>
        <v>39.778500000000001</v>
      </c>
      <c r="M9" s="8">
        <v>17</v>
      </c>
      <c r="N9" s="8">
        <v>455</v>
      </c>
      <c r="O9" s="10">
        <v>3246.73</v>
      </c>
      <c r="P9" s="10">
        <v>12</v>
      </c>
      <c r="Q9" s="10">
        <f t="shared" si="6"/>
        <v>38960.76</v>
      </c>
      <c r="R9" s="8" t="s">
        <v>46</v>
      </c>
      <c r="S9" s="23" t="s">
        <v>69</v>
      </c>
      <c r="T9" s="23" t="s">
        <v>70</v>
      </c>
      <c r="U9" s="23" t="s">
        <v>71</v>
      </c>
      <c r="V9" s="42">
        <v>95</v>
      </c>
      <c r="W9" s="8">
        <f t="shared" si="7"/>
        <v>237500000</v>
      </c>
      <c r="X9" s="11">
        <v>40</v>
      </c>
    </row>
  </sheetData>
  <pageMargins left="0.25" right="0.25" top="0.75" bottom="0.75" header="0.3" footer="0.3"/>
  <pageSetup scale="47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0DA7-DA1C-C647-90D7-73EA9589ADBE}">
  <dimension ref="K3:Q12"/>
  <sheetViews>
    <sheetView topLeftCell="A7" workbookViewId="0">
      <selection activeCell="P3" sqref="P3:P4"/>
    </sheetView>
  </sheetViews>
  <sheetFormatPr baseColWidth="10" defaultRowHeight="16" x14ac:dyDescent="0.2"/>
  <sheetData>
    <row r="3" spans="11:17" x14ac:dyDescent="0.2">
      <c r="K3" s="43" t="s">
        <v>29</v>
      </c>
      <c r="L3" s="43" t="s">
        <v>34</v>
      </c>
      <c r="M3" s="43" t="s">
        <v>10</v>
      </c>
      <c r="N3" s="25" t="s">
        <v>31</v>
      </c>
      <c r="O3" s="44" t="s">
        <v>32</v>
      </c>
      <c r="P3" s="44" t="s">
        <v>33</v>
      </c>
      <c r="Q3" s="43" t="s">
        <v>7</v>
      </c>
    </row>
    <row r="4" spans="11:17" ht="51" customHeight="1" x14ac:dyDescent="0.2">
      <c r="K4" s="43"/>
      <c r="L4" s="43"/>
      <c r="M4" s="43"/>
      <c r="N4" s="28" t="s">
        <v>30</v>
      </c>
      <c r="O4" s="44"/>
      <c r="P4" s="44"/>
      <c r="Q4" s="43"/>
    </row>
    <row r="5" spans="11:17" x14ac:dyDescent="0.2">
      <c r="K5" s="28">
        <v>1</v>
      </c>
      <c r="L5" s="3">
        <v>2719</v>
      </c>
      <c r="M5" s="26" t="s">
        <v>47</v>
      </c>
      <c r="N5" s="4">
        <v>2099.77</v>
      </c>
      <c r="O5" s="27">
        <f>N5*40/1000</f>
        <v>83.990800000000007</v>
      </c>
      <c r="P5" s="27">
        <f>O5/4</f>
        <v>20.997700000000002</v>
      </c>
      <c r="Q5" s="27">
        <v>17</v>
      </c>
    </row>
    <row r="6" spans="11:17" x14ac:dyDescent="0.2">
      <c r="K6" s="28">
        <v>2</v>
      </c>
      <c r="L6" s="3">
        <v>3942</v>
      </c>
      <c r="M6" s="26" t="s">
        <v>47</v>
      </c>
      <c r="N6" s="4">
        <v>3321.34</v>
      </c>
      <c r="O6" s="27">
        <f t="shared" ref="O6:O12" si="0">N6*40/1000</f>
        <v>132.8536</v>
      </c>
      <c r="P6" s="27">
        <f t="shared" ref="P6:P12" si="1">O6/4</f>
        <v>33.2134</v>
      </c>
      <c r="Q6" s="27">
        <v>17</v>
      </c>
    </row>
    <row r="7" spans="11:17" x14ac:dyDescent="0.2">
      <c r="K7" s="28">
        <v>3</v>
      </c>
      <c r="L7" s="3">
        <v>5182</v>
      </c>
      <c r="M7" s="26" t="s">
        <v>47</v>
      </c>
      <c r="N7" s="4">
        <v>3090.33</v>
      </c>
      <c r="O7" s="27">
        <f t="shared" si="0"/>
        <v>123.61319999999999</v>
      </c>
      <c r="P7" s="27">
        <f t="shared" si="1"/>
        <v>30.903299999999998</v>
      </c>
      <c r="Q7" s="27">
        <v>17</v>
      </c>
    </row>
    <row r="8" spans="11:17" x14ac:dyDescent="0.2">
      <c r="K8" s="28">
        <v>4</v>
      </c>
      <c r="L8" s="3">
        <v>5367</v>
      </c>
      <c r="M8" s="26" t="s">
        <v>47</v>
      </c>
      <c r="N8" s="4">
        <v>2861.49</v>
      </c>
      <c r="O8" s="27">
        <f t="shared" si="0"/>
        <v>114.45959999999999</v>
      </c>
      <c r="P8" s="27">
        <f t="shared" si="1"/>
        <v>28.614899999999999</v>
      </c>
      <c r="Q8" s="27">
        <v>17</v>
      </c>
    </row>
    <row r="9" spans="11:17" x14ac:dyDescent="0.2">
      <c r="K9" s="28">
        <v>5</v>
      </c>
      <c r="L9" s="3">
        <v>1526</v>
      </c>
      <c r="M9" s="26" t="s">
        <v>47</v>
      </c>
      <c r="N9" s="4">
        <v>1140.95</v>
      </c>
      <c r="O9" s="27">
        <f t="shared" si="0"/>
        <v>45.637999999999998</v>
      </c>
      <c r="P9" s="27">
        <f t="shared" si="1"/>
        <v>11.4095</v>
      </c>
      <c r="Q9" s="24">
        <v>18</v>
      </c>
    </row>
    <row r="10" spans="11:17" x14ac:dyDescent="0.2">
      <c r="K10" s="28">
        <v>6</v>
      </c>
      <c r="L10" s="3">
        <v>1958</v>
      </c>
      <c r="M10" s="26" t="s">
        <v>47</v>
      </c>
      <c r="N10" s="4">
        <v>2638.2</v>
      </c>
      <c r="O10" s="27">
        <f t="shared" si="0"/>
        <v>105.52800000000001</v>
      </c>
      <c r="P10" s="27">
        <f t="shared" si="1"/>
        <v>26.382000000000001</v>
      </c>
      <c r="Q10" s="24">
        <v>17</v>
      </c>
    </row>
    <row r="11" spans="11:17" x14ac:dyDescent="0.2">
      <c r="K11" s="28">
        <v>7</v>
      </c>
      <c r="L11" s="3">
        <v>2039</v>
      </c>
      <c r="M11" s="26" t="s">
        <v>47</v>
      </c>
      <c r="N11" s="4">
        <v>1483.41</v>
      </c>
      <c r="O11" s="27">
        <f t="shared" si="0"/>
        <v>59.336400000000005</v>
      </c>
      <c r="P11" s="27">
        <f t="shared" si="1"/>
        <v>14.834100000000001</v>
      </c>
      <c r="Q11" s="24">
        <v>18</v>
      </c>
    </row>
    <row r="12" spans="11:17" x14ac:dyDescent="0.2">
      <c r="K12" s="28">
        <v>8</v>
      </c>
      <c r="L12" s="3">
        <v>2378</v>
      </c>
      <c r="M12" s="26" t="s">
        <v>47</v>
      </c>
      <c r="N12" s="4">
        <v>3977.85</v>
      </c>
      <c r="O12" s="27">
        <f t="shared" si="0"/>
        <v>159.114</v>
      </c>
      <c r="P12" s="27">
        <f t="shared" si="1"/>
        <v>39.778500000000001</v>
      </c>
      <c r="Q12" s="24">
        <v>17</v>
      </c>
    </row>
  </sheetData>
  <mergeCells count="6">
    <mergeCell ref="K3:K4"/>
    <mergeCell ref="M3:M4"/>
    <mergeCell ref="O3:O4"/>
    <mergeCell ref="P3:P4"/>
    <mergeCell ref="Q3:Q4"/>
    <mergeCell ref="L3:L4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9C34-C744-764E-B368-A17F0B4ADECD}">
  <dimension ref="A1"/>
  <sheetViews>
    <sheetView workbookViewId="0">
      <selection activeCell="L34" sqref="L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cDNA_Amp</vt:lpstr>
      <vt:lpstr>cDNA_Library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Leonardo Collado Torres</cp:lastModifiedBy>
  <cp:lastPrinted>2021-04-20T14:04:50Z</cp:lastPrinted>
  <dcterms:created xsi:type="dcterms:W3CDTF">2021-04-20T01:52:00Z</dcterms:created>
  <dcterms:modified xsi:type="dcterms:W3CDTF">2022-09-14T14:27:29Z</dcterms:modified>
</cp:coreProperties>
</file>