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WymxFiD4TvIkiJQEDykhEq7TtMg=="/>
    </ext>
  </extLst>
</workbook>
</file>

<file path=xl/sharedStrings.xml><?xml version="1.0" encoding="utf-8"?>
<sst xmlns="http://schemas.openxmlformats.org/spreadsheetml/2006/main" count="76" uniqueCount="54">
  <si>
    <t>Sample #</t>
  </si>
  <si>
    <t>Tissue</t>
  </si>
  <si>
    <t>Brain</t>
  </si>
  <si>
    <t>age</t>
  </si>
  <si>
    <t>Slide #</t>
  </si>
  <si>
    <t>Array #</t>
  </si>
  <si>
    <t>perm time (minutes)</t>
  </si>
  <si>
    <t>Ct</t>
  </si>
  <si>
    <t>cDNA Amp Cycle</t>
  </si>
  <si>
    <t>[cDNA] pg/ul</t>
  </si>
  <si>
    <t>Dilution factor</t>
  </si>
  <si>
    <t>Total cDNA ng</t>
  </si>
  <si>
    <t>cDNA Input</t>
  </si>
  <si>
    <t>SI cycles</t>
  </si>
  <si>
    <t>Ave frag length</t>
  </si>
  <si>
    <t>Agilent [pg/ul]</t>
  </si>
  <si>
    <t>library conc [pg/ul]</t>
  </si>
  <si>
    <t>index_name</t>
  </si>
  <si>
    <t>index(i7)</t>
  </si>
  <si>
    <t>index2_workflow_a(i5)</t>
  </si>
  <si>
    <t>index2_workflow_b(i5)</t>
  </si>
  <si>
    <t>% Coverage Array</t>
  </si>
  <si>
    <t xml:space="preserve">Est Read Pairs </t>
  </si>
  <si>
    <t>13_10x</t>
  </si>
  <si>
    <t>DG</t>
  </si>
  <si>
    <t>Br6129</t>
  </si>
  <si>
    <t>infant</t>
  </si>
  <si>
    <t>V12D05-281</t>
  </si>
  <si>
    <t>A1</t>
  </si>
  <si>
    <t>14_10x</t>
  </si>
  <si>
    <t>Br8181</t>
  </si>
  <si>
    <t>teen</t>
  </si>
  <si>
    <t>B1</t>
  </si>
  <si>
    <t>15_10x</t>
  </si>
  <si>
    <t>Br2720</t>
  </si>
  <si>
    <t>adult</t>
  </si>
  <si>
    <t>C1</t>
  </si>
  <si>
    <t>16_10x</t>
  </si>
  <si>
    <t>Br3874</t>
  </si>
  <si>
    <t>elderly</t>
  </si>
  <si>
    <t>D1</t>
  </si>
  <si>
    <t>17_10x</t>
  </si>
  <si>
    <t>Br8533</t>
  </si>
  <si>
    <t>V12D05-406</t>
  </si>
  <si>
    <t>SI-TT-E11</t>
  </si>
  <si>
    <t>18_10x</t>
  </si>
  <si>
    <t>Br8700</t>
  </si>
  <si>
    <t>SI-TT-F11</t>
  </si>
  <si>
    <t>19_10x</t>
  </si>
  <si>
    <t>Br6299</t>
  </si>
  <si>
    <t>SI-TT-G11</t>
  </si>
  <si>
    <t>20_10x</t>
  </si>
  <si>
    <t>Br6522</t>
  </si>
  <si>
    <t>SI-TT-H11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</si>
</sst>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1" fillId="0" fontId="1" numFmtId="2" xfId="0" applyAlignment="1" applyBorder="1" applyFont="1" applyNumberFormat="1">
      <alignment horizontal="center"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2" fontId="2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2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4" width="8.71"/>
    <col customWidth="1" min="5" max="5" width="11.29"/>
    <col customWidth="1" min="6" max="6" width="8.71"/>
    <col customWidth="1" min="7" max="7" width="10.29"/>
    <col customWidth="1" min="8" max="18" width="8.71"/>
    <col customWidth="1" min="19" max="22" width="13.86"/>
    <col customWidth="1" min="23" max="23" width="11.71"/>
    <col customWidth="1" min="24" max="24" width="12.0"/>
    <col customWidth="1" min="25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10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/>
      <c r="Z1" s="1"/>
    </row>
    <row r="2">
      <c r="A2" s="3" t="s">
        <v>23</v>
      </c>
      <c r="B2" s="3" t="s">
        <v>24</v>
      </c>
      <c r="C2" s="3" t="s">
        <v>25</v>
      </c>
      <c r="D2" s="3" t="s">
        <v>26</v>
      </c>
      <c r="E2" s="3" t="s">
        <v>27</v>
      </c>
      <c r="F2" s="3" t="s">
        <v>28</v>
      </c>
      <c r="G2" s="3">
        <v>18.0</v>
      </c>
      <c r="H2" s="4">
        <v>13.61</v>
      </c>
      <c r="I2" s="4">
        <v>14.0</v>
      </c>
      <c r="J2" s="5">
        <v>4535.0</v>
      </c>
      <c r="K2" s="5">
        <v>1.0</v>
      </c>
      <c r="L2" s="6">
        <f t="shared" ref="L2:L9" si="1">J2*40/1000</f>
        <v>181.4</v>
      </c>
      <c r="M2" s="7">
        <v>45.35</v>
      </c>
      <c r="N2" s="5">
        <v>17.0</v>
      </c>
      <c r="O2" s="8">
        <v>426.0</v>
      </c>
      <c r="P2" s="4">
        <v>3596.48</v>
      </c>
      <c r="Q2" s="4" t="str">
        <f t="shared" ref="Q2:Q9" si="2">CONCATENATE(LEFT(A2,FIND("_",A2) - 2),":",MID(E2,FIND("-",E2) - 2 + 1,FIND("-",E2) - 1 - (FIND("-",E2) - 2)))</f>
        <v>1:5</v>
      </c>
      <c r="R2" s="3">
        <f t="shared" ref="R2:R9" si="3">P2*5</f>
        <v>17982.4</v>
      </c>
      <c r="S2" s="4" t="str">
        <f t="shared" ref="S2:S5" si="4">CONCATENATE("SI-TT-",F2,LEFT(Q2,FIND(":",Q2) - 1))</f>
        <v>SI-TT-A11</v>
      </c>
      <c r="T2" s="3"/>
      <c r="U2" s="4"/>
      <c r="V2" s="4"/>
      <c r="W2" s="9">
        <v>1.0</v>
      </c>
      <c r="X2" s="3">
        <f t="shared" ref="X2:X9" si="5">2200/8</f>
        <v>275</v>
      </c>
      <c r="Y2" s="3"/>
      <c r="Z2" s="3"/>
    </row>
    <row r="3">
      <c r="A3" s="3" t="s">
        <v>29</v>
      </c>
      <c r="B3" s="3" t="s">
        <v>24</v>
      </c>
      <c r="C3" s="3" t="s">
        <v>30</v>
      </c>
      <c r="D3" s="3" t="s">
        <v>31</v>
      </c>
      <c r="E3" s="3" t="s">
        <v>27</v>
      </c>
      <c r="F3" s="3" t="s">
        <v>32</v>
      </c>
      <c r="G3" s="3">
        <v>18.0</v>
      </c>
      <c r="H3" s="4">
        <v>14.01</v>
      </c>
      <c r="I3" s="4">
        <v>14.0</v>
      </c>
      <c r="J3" s="5">
        <v>5760.0</v>
      </c>
      <c r="K3" s="5">
        <v>1.0</v>
      </c>
      <c r="L3" s="6">
        <f t="shared" si="1"/>
        <v>230.4</v>
      </c>
      <c r="M3" s="7">
        <v>57.6</v>
      </c>
      <c r="N3" s="7">
        <v>16.0</v>
      </c>
      <c r="O3" s="5">
        <v>428.0</v>
      </c>
      <c r="P3" s="4">
        <v>3860.62</v>
      </c>
      <c r="Q3" s="4" t="str">
        <f t="shared" si="2"/>
        <v>1:5</v>
      </c>
      <c r="R3" s="3">
        <f t="shared" si="3"/>
        <v>19303.1</v>
      </c>
      <c r="S3" s="4" t="str">
        <f t="shared" si="4"/>
        <v>SI-TT-B11</v>
      </c>
      <c r="T3" s="3"/>
      <c r="U3" s="4"/>
      <c r="V3" s="4"/>
      <c r="W3" s="9">
        <v>1.0</v>
      </c>
      <c r="X3" s="3">
        <f t="shared" si="5"/>
        <v>275</v>
      </c>
      <c r="Y3" s="3"/>
      <c r="Z3" s="3"/>
    </row>
    <row r="4">
      <c r="A4" s="3" t="s">
        <v>33</v>
      </c>
      <c r="B4" s="3" t="s">
        <v>24</v>
      </c>
      <c r="C4" s="3" t="s">
        <v>34</v>
      </c>
      <c r="D4" s="3" t="s">
        <v>35</v>
      </c>
      <c r="E4" s="3" t="s">
        <v>27</v>
      </c>
      <c r="F4" s="3" t="s">
        <v>36</v>
      </c>
      <c r="G4" s="3">
        <v>18.0</v>
      </c>
      <c r="H4" s="4">
        <v>13.96</v>
      </c>
      <c r="I4" s="4">
        <v>14.0</v>
      </c>
      <c r="J4" s="5">
        <v>2925.0</v>
      </c>
      <c r="K4" s="5">
        <v>1.0</v>
      </c>
      <c r="L4" s="6">
        <f t="shared" si="1"/>
        <v>117</v>
      </c>
      <c r="M4" s="7">
        <v>29.25</v>
      </c>
      <c r="N4" s="7">
        <v>17.0</v>
      </c>
      <c r="O4" s="5">
        <v>440.0</v>
      </c>
      <c r="P4" s="4">
        <v>5768.45</v>
      </c>
      <c r="Q4" s="4" t="str">
        <f t="shared" si="2"/>
        <v>1:5</v>
      </c>
      <c r="R4" s="3">
        <f t="shared" si="3"/>
        <v>28842.25</v>
      </c>
      <c r="S4" s="4" t="str">
        <f t="shared" si="4"/>
        <v>SI-TT-C11</v>
      </c>
      <c r="T4" s="3"/>
      <c r="U4" s="4"/>
      <c r="V4" s="4"/>
      <c r="W4" s="9">
        <v>1.0</v>
      </c>
      <c r="X4" s="3">
        <f t="shared" si="5"/>
        <v>275</v>
      </c>
      <c r="Y4" s="3"/>
      <c r="Z4" s="3"/>
    </row>
    <row r="5">
      <c r="A5" s="3" t="s">
        <v>37</v>
      </c>
      <c r="B5" s="3" t="s">
        <v>24</v>
      </c>
      <c r="C5" s="3" t="s">
        <v>38</v>
      </c>
      <c r="D5" s="3" t="s">
        <v>39</v>
      </c>
      <c r="E5" s="3" t="s">
        <v>27</v>
      </c>
      <c r="F5" s="3" t="s">
        <v>40</v>
      </c>
      <c r="G5" s="3">
        <v>18.0</v>
      </c>
      <c r="H5" s="4">
        <v>14.29</v>
      </c>
      <c r="I5" s="4">
        <v>14.0</v>
      </c>
      <c r="J5" s="5">
        <v>6818.0</v>
      </c>
      <c r="K5" s="5">
        <v>1.0</v>
      </c>
      <c r="L5" s="6">
        <f t="shared" si="1"/>
        <v>272.72</v>
      </c>
      <c r="M5" s="7">
        <v>68.18</v>
      </c>
      <c r="N5" s="7">
        <v>16.0</v>
      </c>
      <c r="O5" s="5">
        <v>429.0</v>
      </c>
      <c r="P5" s="4">
        <v>5558.05</v>
      </c>
      <c r="Q5" s="3" t="str">
        <f t="shared" si="2"/>
        <v>1:5</v>
      </c>
      <c r="R5" s="3">
        <f t="shared" si="3"/>
        <v>27790.25</v>
      </c>
      <c r="S5" s="4" t="str">
        <f t="shared" si="4"/>
        <v>SI-TT-D11</v>
      </c>
      <c r="T5" s="3"/>
      <c r="U5" s="4"/>
      <c r="V5" s="4"/>
      <c r="W5" s="9">
        <v>1.0</v>
      </c>
      <c r="X5" s="3">
        <f t="shared" si="5"/>
        <v>275</v>
      </c>
      <c r="Y5" s="3"/>
      <c r="Z5" s="3"/>
    </row>
    <row r="6">
      <c r="A6" s="3" t="s">
        <v>41</v>
      </c>
      <c r="B6" s="3" t="s">
        <v>24</v>
      </c>
      <c r="C6" s="3" t="s">
        <v>42</v>
      </c>
      <c r="D6" s="3" t="s">
        <v>26</v>
      </c>
      <c r="E6" s="3" t="s">
        <v>43</v>
      </c>
      <c r="F6" s="3" t="s">
        <v>28</v>
      </c>
      <c r="G6" s="3">
        <v>18.0</v>
      </c>
      <c r="H6" s="4">
        <v>12.91</v>
      </c>
      <c r="I6" s="4">
        <v>13.0</v>
      </c>
      <c r="J6" s="5">
        <v>5797.0</v>
      </c>
      <c r="K6" s="5">
        <v>1.0</v>
      </c>
      <c r="L6" s="6">
        <f t="shared" si="1"/>
        <v>231.88</v>
      </c>
      <c r="M6" s="7">
        <v>57.97</v>
      </c>
      <c r="N6" s="7">
        <v>16.0</v>
      </c>
      <c r="O6" s="5">
        <v>431.0</v>
      </c>
      <c r="P6" s="4">
        <v>4552.14</v>
      </c>
      <c r="Q6" s="3" t="str">
        <f t="shared" si="2"/>
        <v>1:5</v>
      </c>
      <c r="R6" s="3">
        <f t="shared" si="3"/>
        <v>22760.7</v>
      </c>
      <c r="S6" s="4" t="s">
        <v>44</v>
      </c>
      <c r="T6" s="3"/>
      <c r="U6" s="4"/>
      <c r="V6" s="4"/>
      <c r="W6" s="9">
        <v>1.0</v>
      </c>
      <c r="X6" s="3">
        <f t="shared" si="5"/>
        <v>275</v>
      </c>
      <c r="Y6" s="3"/>
      <c r="Z6" s="3"/>
    </row>
    <row r="7">
      <c r="A7" s="3" t="s">
        <v>45</v>
      </c>
      <c r="B7" s="3" t="s">
        <v>24</v>
      </c>
      <c r="C7" s="3" t="s">
        <v>46</v>
      </c>
      <c r="D7" s="3" t="s">
        <v>26</v>
      </c>
      <c r="E7" s="3" t="s">
        <v>43</v>
      </c>
      <c r="F7" s="3" t="s">
        <v>32</v>
      </c>
      <c r="G7" s="3">
        <v>18.0</v>
      </c>
      <c r="H7" s="4">
        <v>12.95</v>
      </c>
      <c r="I7" s="4">
        <v>13.0</v>
      </c>
      <c r="J7" s="5">
        <v>5689.0</v>
      </c>
      <c r="K7" s="5">
        <v>1.0</v>
      </c>
      <c r="L7" s="6">
        <f t="shared" si="1"/>
        <v>227.56</v>
      </c>
      <c r="M7" s="7">
        <v>56.89</v>
      </c>
      <c r="N7" s="7">
        <v>16.0</v>
      </c>
      <c r="O7" s="5">
        <v>424.0</v>
      </c>
      <c r="P7" s="4">
        <v>3707.84</v>
      </c>
      <c r="Q7" s="3" t="str">
        <f t="shared" si="2"/>
        <v>1:5</v>
      </c>
      <c r="R7" s="3">
        <f t="shared" si="3"/>
        <v>18539.2</v>
      </c>
      <c r="S7" s="4" t="s">
        <v>47</v>
      </c>
      <c r="T7" s="3"/>
      <c r="U7" s="4"/>
      <c r="V7" s="4"/>
      <c r="W7" s="9">
        <v>1.0</v>
      </c>
      <c r="X7" s="3">
        <f t="shared" si="5"/>
        <v>275</v>
      </c>
      <c r="Y7" s="3"/>
      <c r="Z7" s="3"/>
    </row>
    <row r="8">
      <c r="A8" s="3" t="s">
        <v>48</v>
      </c>
      <c r="B8" s="3" t="s">
        <v>24</v>
      </c>
      <c r="C8" s="3" t="s">
        <v>49</v>
      </c>
      <c r="D8" s="3" t="s">
        <v>31</v>
      </c>
      <c r="E8" s="3" t="s">
        <v>43</v>
      </c>
      <c r="F8" s="3" t="s">
        <v>36</v>
      </c>
      <c r="G8" s="3">
        <v>18.0</v>
      </c>
      <c r="H8" s="4">
        <v>13.65</v>
      </c>
      <c r="I8" s="4">
        <v>13.0</v>
      </c>
      <c r="J8" s="5">
        <v>4775.0</v>
      </c>
      <c r="K8" s="5">
        <v>1.0</v>
      </c>
      <c r="L8" s="6">
        <f t="shared" si="1"/>
        <v>191</v>
      </c>
      <c r="M8" s="7">
        <v>47.75</v>
      </c>
      <c r="N8" s="7">
        <v>17.0</v>
      </c>
      <c r="O8" s="5">
        <v>426.0</v>
      </c>
      <c r="P8" s="4">
        <v>4590.48</v>
      </c>
      <c r="Q8" s="3" t="str">
        <f t="shared" si="2"/>
        <v>1:5</v>
      </c>
      <c r="R8" s="3">
        <f t="shared" si="3"/>
        <v>22952.4</v>
      </c>
      <c r="S8" s="4" t="s">
        <v>50</v>
      </c>
      <c r="T8" s="3"/>
      <c r="U8" s="4"/>
      <c r="V8" s="4"/>
      <c r="W8" s="9">
        <v>1.0</v>
      </c>
      <c r="X8" s="3">
        <f t="shared" si="5"/>
        <v>275</v>
      </c>
      <c r="Y8" s="3"/>
      <c r="Z8" s="3"/>
    </row>
    <row r="9">
      <c r="A9" s="3" t="s">
        <v>51</v>
      </c>
      <c r="B9" s="3" t="s">
        <v>24</v>
      </c>
      <c r="C9" s="3" t="s">
        <v>52</v>
      </c>
      <c r="D9" s="3" t="s">
        <v>35</v>
      </c>
      <c r="E9" s="3" t="s">
        <v>43</v>
      </c>
      <c r="F9" s="3" t="s">
        <v>40</v>
      </c>
      <c r="G9" s="3">
        <v>18.0</v>
      </c>
      <c r="H9" s="4">
        <v>13.17</v>
      </c>
      <c r="I9" s="4">
        <v>13.0</v>
      </c>
      <c r="J9" s="5">
        <v>3391.0</v>
      </c>
      <c r="K9" s="5">
        <v>1.0</v>
      </c>
      <c r="L9" s="6">
        <f t="shared" si="1"/>
        <v>135.64</v>
      </c>
      <c r="M9" s="7">
        <v>33.91</v>
      </c>
      <c r="N9" s="7">
        <v>17.0</v>
      </c>
      <c r="O9" s="5">
        <v>424.0</v>
      </c>
      <c r="P9" s="4">
        <v>4845.78</v>
      </c>
      <c r="Q9" s="3" t="str">
        <f t="shared" si="2"/>
        <v>2:5</v>
      </c>
      <c r="R9" s="3">
        <f t="shared" si="3"/>
        <v>24228.9</v>
      </c>
      <c r="S9" s="4" t="s">
        <v>53</v>
      </c>
      <c r="T9" s="3"/>
      <c r="U9" s="4"/>
      <c r="V9" s="4"/>
      <c r="W9" s="9">
        <v>1.0</v>
      </c>
      <c r="X9" s="3">
        <f t="shared" si="5"/>
        <v>275</v>
      </c>
      <c r="Y9" s="3"/>
      <c r="Z9" s="3"/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2023-01-26T20:50:33Z</dcterms:created>
  <dc:creator>Stephanie Page</dc:creator>
</cp:coreProperties>
</file>