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Anthony R\Visium\Third_Round_Visium\"/>
    </mc:Choice>
  </mc:AlternateContent>
  <xr:revisionPtr revIDLastSave="0" documentId="13_ncr:1_{E665BD90-7DA4-421C-A867-FB6DA1FF319E}" xr6:coauthVersionLast="36" xr6:coauthVersionMax="36" xr10:uidLastSave="{00000000-0000-0000-0000-000000000000}"/>
  <bookViews>
    <workbookView xWindow="0" yWindow="0" windowWidth="28800" windowHeight="14025" tabRatio="500" activeTab="3" xr2:uid="{00000000-000D-0000-FFFF-FFFF00000000}"/>
  </bookViews>
  <sheets>
    <sheet name="Summary" sheetId="1" r:id="rId1"/>
    <sheet name="qPCR" sheetId="2" r:id="rId2"/>
    <sheet name="cDNA Agilent" sheetId="3" r:id="rId3"/>
    <sheet name="Lib Agilent" sheetId="5" r:id="rId4"/>
    <sheet name="MiSeq" sheetId="7" r:id="rId5"/>
  </sheets>
  <definedNames>
    <definedName name="_xlnm.Print_Area" localSheetId="4">MiSeq!$A$1:$F$9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W3" i="1" l="1"/>
  <c r="W4" i="1"/>
  <c r="W5" i="1"/>
  <c r="W2" i="1"/>
  <c r="W10" i="1" l="1"/>
  <c r="V2" i="1"/>
  <c r="V3" i="1"/>
  <c r="V4" i="1"/>
  <c r="V5" i="1"/>
  <c r="Z8" i="5"/>
  <c r="Z7" i="5"/>
  <c r="Z6" i="5"/>
  <c r="Z5" i="5"/>
  <c r="P2" i="1"/>
  <c r="P3" i="1"/>
  <c r="P4" i="1"/>
  <c r="P5" i="1"/>
  <c r="V10" i="1" l="1"/>
  <c r="K2" i="1"/>
  <c r="K3" i="1"/>
  <c r="K4" i="1"/>
  <c r="K5" i="1"/>
</calcChain>
</file>

<file path=xl/sharedStrings.xml><?xml version="1.0" encoding="utf-8"?>
<sst xmlns="http://schemas.openxmlformats.org/spreadsheetml/2006/main" count="177" uniqueCount="72">
  <si>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</si>
  <si>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</si>
  <si>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</si>
  <si>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</si>
  <si>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</si>
  <si>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</si>
  <si>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</si>
  <si>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</si>
  <si>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</si>
  <si>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</si>
  <si>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</si>
  <si>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[cDNA] pg/ul</t>
  </si>
  <si>
    <t>Total cDNA ng</t>
  </si>
  <si>
    <t>SI cycles</t>
  </si>
  <si>
    <t>A2</t>
  </si>
  <si>
    <t>A3</t>
  </si>
  <si>
    <t>A4</t>
  </si>
  <si>
    <t>index_name</t>
  </si>
  <si>
    <t>index(i7)</t>
  </si>
  <si>
    <t>index2_workflow_a(i5)</t>
  </si>
  <si>
    <t>index2_workflow_b(i5)</t>
  </si>
  <si>
    <t>Ave frag length</t>
  </si>
  <si>
    <t>Agilent [pg/ul]</t>
  </si>
  <si>
    <t>% Coverage Array</t>
  </si>
  <si>
    <t>Sample</t>
  </si>
  <si>
    <t>Pos</t>
  </si>
  <si>
    <t>Name</t>
  </si>
  <si>
    <t>Ct FAM</t>
  </si>
  <si>
    <t/>
  </si>
  <si>
    <t>HPC</t>
  </si>
  <si>
    <t>Note</t>
  </si>
  <si>
    <t>ng/ul to nM: [conc in ng/ul]/(660g/mol X average library size in bp)  X 10^6 = [conc in nM]</t>
  </si>
  <si>
    <t>library conc [ng/ul]</t>
  </si>
  <si>
    <t>10nM X 5ul/[conc nM]</t>
  </si>
  <si>
    <t>H2O</t>
  </si>
  <si>
    <t>10nM X 5ul</t>
  </si>
  <si>
    <t>H2O to 5ul</t>
  </si>
  <si>
    <t>make 1in2 dilution for volumes &gt;2ul</t>
  </si>
  <si>
    <t>cDNA Input ng</t>
  </si>
  <si>
    <t>SI PCR Cycle</t>
  </si>
  <si>
    <t>[Agilent] pg/ul</t>
  </si>
  <si>
    <t>Final Library pg/ul</t>
  </si>
  <si>
    <t>DID NOT DO</t>
  </si>
  <si>
    <t>Est Read Pairs (60000 per spot)</t>
  </si>
  <si>
    <t>Est Read Pairs (50000 per spot)</t>
  </si>
  <si>
    <t>9v_ADR</t>
  </si>
  <si>
    <t>V11D01-387</t>
  </si>
  <si>
    <t>10v_ADR</t>
  </si>
  <si>
    <t>11v_ADR</t>
  </si>
  <si>
    <t>12v_ADR</t>
  </si>
  <si>
    <t>Br6299</t>
  </si>
  <si>
    <t>Br8851</t>
  </si>
  <si>
    <t>Br5699</t>
  </si>
  <si>
    <t>N/A</t>
  </si>
  <si>
    <t>SI-TT-D11</t>
  </si>
  <si>
    <t>SI-TT-E11</t>
  </si>
  <si>
    <t>SI-TT-F11</t>
  </si>
  <si>
    <t>SI-TT-G11</t>
  </si>
  <si>
    <t>CGAATATTCG</t>
  </si>
  <si>
    <t>CTGGAAGCAA</t>
  </si>
  <si>
    <t>TTGCTTCCAG</t>
  </si>
  <si>
    <t>TCCGGGACAA</t>
  </si>
  <si>
    <t>GTGAATGCCA</t>
  </si>
  <si>
    <t>TGGCATTCAC</t>
  </si>
  <si>
    <t>TTCACACCTT</t>
  </si>
  <si>
    <t>TAGTGTACAC</t>
  </si>
  <si>
    <t>GTGTACACTA</t>
  </si>
  <si>
    <t>GATAACCTGC</t>
  </si>
  <si>
    <t>CATTAGAAAC</t>
  </si>
  <si>
    <t>GTTTCTAATG</t>
  </si>
  <si>
    <t>Dilution factor</t>
  </si>
  <si>
    <t>Br6129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</si>
</sst>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4" fillId="0" borderId="0" xfId="0" applyFont="1"/>
    <xf numFmtId="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2" fontId="1" fillId="0" borderId="1" xfId="0" applyNumberFormat="1" applyFont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0" fillId="0" borderId="1" xfId="0" applyFill="1" applyBorder="1" applyAlignment="1">
      <alignment wrapText="1"/>
    </xf>
    <xf numFmtId="2" fontId="0" fillId="0" borderId="1" xfId="0" applyNumberFormat="1" applyBorder="1"/>
    <xf numFmtId="0" fontId="1" fillId="2" borderId="1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42146</xdr:rowOff>
    </xdr:from>
    <xdr:to>
      <xdr:col>16</xdr:col>
      <xdr:colOff>305806</xdr:colOff>
      <xdr:row>46</xdr:row>
      <xdr:rowOff>86444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2EA70-9AF6-456D-9379-145276A7C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0442"/>
          <a:ext cx="16228571" cy="3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411817</xdr:colOff>
      <xdr:row>0</xdr:row>
      <xdr:rowOff>180975</xdr:rowOff>
    </xdr:from>
    <xdr:to>
      <xdr:col>11</xdr:col>
      <xdr:colOff>578782</xdr:colOff>
      <xdr:row>44</xdr:row>
      <xdr:rowOff>34455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41C541-18DA-4FD1-9C53-C4853B8AC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259542" y="180975"/>
          <a:ext cx="8644215" cy="8654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214312</xdr:colOff>
      <xdr:row>1</xdr:row>
      <xdr:rowOff>124068</xdr:rowOff>
    </xdr:from>
    <xdr:to>
      <xdr:col>11</xdr:col>
      <xdr:colOff>833437</xdr:colOff>
      <xdr:row>41</xdr:row>
      <xdr:rowOff>164063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41952A1-F286-40A8-A842-DB335FB3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14312" y="326474"/>
          <a:ext cx="9917906" cy="8136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zoomScale="113" zoomScaleNormal="113" workbookViewId="0">
      <pane ySplit="1" topLeftCell="A2" activePane="bottomLeft" state="frozen"/>
      <selection pane="bottomLeft" activeCell="C2" sqref="C2"/>
    </sheetView>
  </sheetViews>
  <sheetFormatPr defaultColWidth="11.125" defaultRowHeight="15.75" x14ac:dyDescent="0.25"/>
  <cols>
    <col min="4" max="4" width="12.625" customWidth="1"/>
    <col min="5" max="5" width="9.125" customWidth="1"/>
    <col min="6" max="6" width="8.125" customWidth="1"/>
    <col min="7" max="7" width="14.625" customWidth="1"/>
    <col min="8" max="8" width="13.125" customWidth="1"/>
    <col min="9" max="9" width="13.125" style="1" customWidth="1"/>
    <col min="10" max="10" width="14" customWidth="1"/>
    <col min="11" max="11" width="13.125" customWidth="1"/>
    <col min="13" max="16" width="16.625" customWidth="1"/>
    <col min="18" max="18" width="13.5" customWidth="1"/>
    <col min="19" max="19" width="19.625" customWidth="1"/>
    <col min="20" max="20" width="20.125" customWidth="1"/>
    <col min="21" max="21" width="15.625" customWidth="1"/>
    <col min="22" max="22" width="15.125" customWidth="1"/>
    <col min="23" max="23" width="18.875" customWidth="1"/>
  </cols>
  <sheetData>
    <row r="1" spans="1:25" s="12" customFormat="1" ht="31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9</v>
      </c>
      <c r="G1" s="11" t="s">
        <v>10</v>
      </c>
      <c r="H1" s="11" t="s">
        <v>11</v>
      </c>
      <c r="I1" s="19" t="s">
        <v>70</v>
      </c>
      <c r="J1" s="11" t="s">
        <v>12</v>
      </c>
      <c r="K1" s="11" t="s">
        <v>38</v>
      </c>
      <c r="L1" s="11" t="s">
        <v>13</v>
      </c>
      <c r="M1" s="11" t="s">
        <v>21</v>
      </c>
      <c r="N1" s="11" t="s">
        <v>22</v>
      </c>
      <c r="O1" s="11" t="s">
        <v>70</v>
      </c>
      <c r="P1" s="11" t="s">
        <v>22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23</v>
      </c>
      <c r="V1" s="11" t="s">
        <v>43</v>
      </c>
      <c r="W1" s="12" t="s">
        <v>44</v>
      </c>
      <c r="X1" s="12" t="s">
        <v>30</v>
      </c>
    </row>
    <row r="2" spans="1:25" x14ac:dyDescent="0.25">
      <c r="A2" s="4" t="s">
        <v>45</v>
      </c>
      <c r="B2" s="4" t="s">
        <v>29</v>
      </c>
      <c r="C2" s="13" t="s">
        <v>71</v>
      </c>
      <c r="D2" s="33" t="s">
        <v>46</v>
      </c>
      <c r="E2" s="4" t="s">
        <v>5</v>
      </c>
      <c r="F2" s="5">
        <v>17.32</v>
      </c>
      <c r="G2" s="4">
        <v>17</v>
      </c>
      <c r="H2" s="4">
        <v>2590.3200000000002</v>
      </c>
      <c r="I2" s="5" t="s">
        <v>53</v>
      </c>
      <c r="J2" s="5">
        <f>(H2*40)/1000</f>
        <v>103.61280000000001</v>
      </c>
      <c r="K2" s="5">
        <f t="shared" ref="K2:K5" si="0">0.25*J2</f>
        <v>25.903200000000002</v>
      </c>
      <c r="L2" s="4">
        <v>17</v>
      </c>
      <c r="M2" s="4">
        <v>485</v>
      </c>
      <c r="N2" s="4">
        <v>1680.59</v>
      </c>
      <c r="O2" s="5">
        <v>4</v>
      </c>
      <c r="P2" s="14">
        <f t="shared" ref="P2:P5" si="1">N2*O2</f>
        <v>6722.36</v>
      </c>
      <c r="Q2" s="4" t="s">
        <v>54</v>
      </c>
      <c r="R2" s="34" t="s">
        <v>58</v>
      </c>
      <c r="S2" s="34" t="s">
        <v>59</v>
      </c>
      <c r="T2" s="34" t="s">
        <v>60</v>
      </c>
      <c r="U2" s="20">
        <v>69</v>
      </c>
      <c r="V2" s="18">
        <f t="shared" ref="V2:V5" si="2">((U2/100)*5000*60000)</f>
        <v>206999999.99999997</v>
      </c>
      <c r="W2" s="18">
        <f>((U2/100)*5000*50000)</f>
        <v>172499999.99999997</v>
      </c>
      <c r="X2" s="15"/>
      <c r="Y2" s="15"/>
    </row>
    <row r="3" spans="1:25" x14ac:dyDescent="0.25">
      <c r="A3" s="4" t="s">
        <v>47</v>
      </c>
      <c r="B3" s="4" t="s">
        <v>29</v>
      </c>
      <c r="C3" s="13" t="s">
        <v>50</v>
      </c>
      <c r="D3" s="33" t="s">
        <v>46</v>
      </c>
      <c r="E3" s="4" t="s">
        <v>6</v>
      </c>
      <c r="F3" s="5">
        <v>18.04</v>
      </c>
      <c r="G3" s="4">
        <v>18</v>
      </c>
      <c r="H3" s="4">
        <v>3601.94</v>
      </c>
      <c r="I3" s="5" t="s">
        <v>53</v>
      </c>
      <c r="J3" s="5">
        <f t="shared" ref="J3:J5" si="3">(H3*40)/1000</f>
        <v>144.07760000000002</v>
      </c>
      <c r="K3" s="5">
        <f t="shared" si="0"/>
        <v>36.019400000000005</v>
      </c>
      <c r="L3" s="4">
        <v>17</v>
      </c>
      <c r="M3" s="4">
        <v>457</v>
      </c>
      <c r="N3" s="4">
        <v>1592</v>
      </c>
      <c r="O3" s="5">
        <v>6</v>
      </c>
      <c r="P3" s="14">
        <f t="shared" si="1"/>
        <v>9552</v>
      </c>
      <c r="Q3" s="4" t="s">
        <v>55</v>
      </c>
      <c r="R3" s="34" t="s">
        <v>61</v>
      </c>
      <c r="S3" s="34" t="s">
        <v>62</v>
      </c>
      <c r="T3" s="34" t="s">
        <v>63</v>
      </c>
      <c r="U3" s="20">
        <v>83</v>
      </c>
      <c r="V3" s="18">
        <f t="shared" si="2"/>
        <v>249000000</v>
      </c>
      <c r="W3" s="18">
        <f t="shared" ref="W3:W5" si="4">((U3/100)*5000*50000)</f>
        <v>207500000</v>
      </c>
      <c r="X3" s="15"/>
      <c r="Y3" s="15"/>
    </row>
    <row r="4" spans="1:25" x14ac:dyDescent="0.25">
      <c r="A4" s="4" t="s">
        <v>48</v>
      </c>
      <c r="B4" s="4" t="s">
        <v>29</v>
      </c>
      <c r="C4" s="13" t="s">
        <v>51</v>
      </c>
      <c r="D4" s="33" t="s">
        <v>46</v>
      </c>
      <c r="E4" s="4" t="s">
        <v>7</v>
      </c>
      <c r="F4" s="5">
        <v>18.29</v>
      </c>
      <c r="G4" s="4">
        <v>18</v>
      </c>
      <c r="H4" s="4">
        <v>4897.03</v>
      </c>
      <c r="I4" s="5" t="s">
        <v>53</v>
      </c>
      <c r="J4" s="5">
        <f t="shared" si="3"/>
        <v>195.88119999999998</v>
      </c>
      <c r="K4" s="5">
        <f t="shared" si="0"/>
        <v>48.970299999999995</v>
      </c>
      <c r="L4" s="4">
        <v>17</v>
      </c>
      <c r="M4" s="4">
        <v>458</v>
      </c>
      <c r="N4" s="4">
        <v>1289.27</v>
      </c>
      <c r="O4" s="5">
        <v>6</v>
      </c>
      <c r="P4" s="14">
        <f t="shared" si="1"/>
        <v>7735.62</v>
      </c>
      <c r="Q4" s="4" t="s">
        <v>56</v>
      </c>
      <c r="R4" s="34" t="s">
        <v>64</v>
      </c>
      <c r="S4" s="34" t="s">
        <v>65</v>
      </c>
      <c r="T4" s="34" t="s">
        <v>66</v>
      </c>
      <c r="U4" s="20">
        <v>60</v>
      </c>
      <c r="V4" s="18">
        <f t="shared" si="2"/>
        <v>180000000</v>
      </c>
      <c r="W4" s="18">
        <f t="shared" si="4"/>
        <v>150000000</v>
      </c>
      <c r="X4" s="15"/>
      <c r="Y4" s="15"/>
    </row>
    <row r="5" spans="1:25" x14ac:dyDescent="0.25">
      <c r="A5" s="4" t="s">
        <v>49</v>
      </c>
      <c r="B5" s="4" t="s">
        <v>29</v>
      </c>
      <c r="C5" s="4" t="s">
        <v>52</v>
      </c>
      <c r="D5" s="33" t="s">
        <v>46</v>
      </c>
      <c r="E5" s="4" t="s">
        <v>8</v>
      </c>
      <c r="F5" s="5">
        <v>17.059999999999999</v>
      </c>
      <c r="G5" s="4">
        <v>17</v>
      </c>
      <c r="H5" s="4">
        <v>8756.48</v>
      </c>
      <c r="I5" s="5" t="s">
        <v>53</v>
      </c>
      <c r="J5" s="5">
        <f t="shared" si="3"/>
        <v>350.25919999999996</v>
      </c>
      <c r="K5" s="5">
        <f t="shared" si="0"/>
        <v>87.564799999999991</v>
      </c>
      <c r="L5" s="4">
        <v>17</v>
      </c>
      <c r="M5" s="4">
        <v>462</v>
      </c>
      <c r="N5" s="4">
        <v>1469.98</v>
      </c>
      <c r="O5" s="5">
        <v>10</v>
      </c>
      <c r="P5" s="16">
        <f t="shared" si="1"/>
        <v>14699.8</v>
      </c>
      <c r="Q5" s="4" t="s">
        <v>57</v>
      </c>
      <c r="R5" s="34" t="s">
        <v>67</v>
      </c>
      <c r="S5" s="34" t="s">
        <v>68</v>
      </c>
      <c r="T5" s="34" t="s">
        <v>69</v>
      </c>
      <c r="U5" s="17">
        <v>99</v>
      </c>
      <c r="V5" s="18">
        <f t="shared" si="2"/>
        <v>297000000</v>
      </c>
      <c r="W5" s="18">
        <f t="shared" si="4"/>
        <v>247500000</v>
      </c>
    </row>
    <row r="6" spans="1:25" x14ac:dyDescent="0.25">
      <c r="A6" s="4"/>
      <c r="B6" s="4"/>
      <c r="C6" s="13"/>
      <c r="D6" s="4"/>
      <c r="E6" s="4"/>
      <c r="F6" s="5"/>
      <c r="G6" s="4"/>
      <c r="H6" s="4"/>
      <c r="I6" s="5"/>
      <c r="J6" s="5"/>
      <c r="K6" s="5"/>
      <c r="L6" s="4"/>
      <c r="M6" s="4"/>
      <c r="N6" s="4"/>
      <c r="O6" s="5"/>
      <c r="P6" s="16"/>
      <c r="Q6" s="4"/>
      <c r="R6" s="4"/>
      <c r="S6" s="4"/>
      <c r="T6" s="4"/>
      <c r="U6" s="17"/>
      <c r="V6" s="18"/>
      <c r="W6" s="18"/>
    </row>
    <row r="7" spans="1:25" x14ac:dyDescent="0.25">
      <c r="A7" s="4"/>
      <c r="B7" s="4"/>
      <c r="C7" s="13"/>
      <c r="D7" s="4"/>
      <c r="E7" s="4"/>
      <c r="F7" s="5"/>
      <c r="G7" s="4"/>
      <c r="H7" s="4"/>
      <c r="I7" s="5"/>
      <c r="J7" s="5"/>
      <c r="K7" s="5"/>
      <c r="L7" s="4"/>
      <c r="M7" s="4"/>
      <c r="N7" s="4"/>
      <c r="O7" s="5"/>
      <c r="P7" s="16"/>
      <c r="Q7" s="4"/>
      <c r="R7" s="4"/>
      <c r="S7" s="4"/>
      <c r="T7" s="4"/>
      <c r="U7" s="17"/>
      <c r="V7" s="18"/>
      <c r="W7" s="18"/>
    </row>
    <row r="8" spans="1:25" x14ac:dyDescent="0.25">
      <c r="A8" s="4"/>
      <c r="B8" s="4"/>
      <c r="C8" s="13"/>
      <c r="D8" s="4"/>
      <c r="E8" s="4"/>
      <c r="F8" s="5"/>
      <c r="G8" s="4"/>
      <c r="H8" s="4"/>
      <c r="I8" s="5"/>
      <c r="J8" s="5"/>
      <c r="K8" s="5"/>
      <c r="L8" s="4"/>
      <c r="M8" s="4"/>
      <c r="N8" s="4"/>
      <c r="O8" s="5"/>
      <c r="P8" s="16"/>
      <c r="U8" s="17"/>
      <c r="V8" s="18"/>
      <c r="W8" s="18"/>
    </row>
    <row r="10" spans="1:25" x14ac:dyDescent="0.25">
      <c r="V10">
        <f>SUM(V2:V8)</f>
        <v>933000000</v>
      </c>
      <c r="W10">
        <f>SUM(W2:W8)</f>
        <v>777500000</v>
      </c>
    </row>
    <row r="27" spans="1:14" x14ac:dyDescent="0.25">
      <c r="A27" t="s">
        <v>24</v>
      </c>
      <c r="B27" s="4" t="s">
        <v>45</v>
      </c>
      <c r="G27" s="4" t="s">
        <v>47</v>
      </c>
      <c r="K27" s="4" t="s">
        <v>48</v>
      </c>
      <c r="N27" s="4" t="s">
        <v>49</v>
      </c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C2" sqref="C2:C5"/>
    </sheetView>
  </sheetViews>
  <sheetFormatPr defaultColWidth="11.125" defaultRowHeight="15.75" x14ac:dyDescent="0.25"/>
  <cols>
    <col min="1" max="1" width="17.125" bestFit="1" customWidth="1"/>
    <col min="2" max="2" width="146" bestFit="1" customWidth="1"/>
  </cols>
  <sheetData>
    <row r="1" spans="1:5" s="10" customFormat="1" x14ac:dyDescent="0.25">
      <c r="A1" s="7" t="s">
        <v>25</v>
      </c>
      <c r="B1" s="8" t="s">
        <v>26</v>
      </c>
      <c r="C1" s="7" t="s">
        <v>27</v>
      </c>
      <c r="D1" s="9"/>
      <c r="E1" s="9"/>
    </row>
    <row r="2" spans="1:5" x14ac:dyDescent="0.25">
      <c r="A2" s="2" t="s">
        <v>5</v>
      </c>
      <c r="B2" s="4" t="s">
        <v>45</v>
      </c>
      <c r="C2" s="5">
        <v>17.32</v>
      </c>
      <c r="D2" s="2"/>
      <c r="E2" s="2" t="s">
        <v>28</v>
      </c>
    </row>
    <row r="3" spans="1:5" x14ac:dyDescent="0.25">
      <c r="A3" s="2" t="s">
        <v>14</v>
      </c>
      <c r="B3" s="4" t="s">
        <v>47</v>
      </c>
      <c r="C3" s="5">
        <v>18.04</v>
      </c>
      <c r="D3" s="2"/>
      <c r="E3" s="2" t="s">
        <v>28</v>
      </c>
    </row>
    <row r="4" spans="1:5" x14ac:dyDescent="0.25">
      <c r="A4" s="2" t="s">
        <v>15</v>
      </c>
      <c r="B4" s="4" t="s">
        <v>48</v>
      </c>
      <c r="C4" s="5">
        <v>18.29</v>
      </c>
      <c r="D4" s="2"/>
      <c r="E4" s="2" t="s">
        <v>28</v>
      </c>
    </row>
    <row r="5" spans="1:5" x14ac:dyDescent="0.25">
      <c r="A5" s="2" t="s">
        <v>16</v>
      </c>
      <c r="B5" s="4" t="s">
        <v>49</v>
      </c>
      <c r="C5" s="5">
        <v>17.059999999999999</v>
      </c>
      <c r="D5" s="2"/>
      <c r="E5" s="2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:W7"/>
  <sheetViews>
    <sheetView topLeftCell="E1" workbookViewId="0">
      <selection activeCell="P4" sqref="P4"/>
    </sheetView>
  </sheetViews>
  <sheetFormatPr defaultColWidth="11.125" defaultRowHeight="15.75" x14ac:dyDescent="0.25"/>
  <cols>
    <col min="20" max="20" width="16.125" customWidth="1"/>
    <col min="21" max="21" width="13.5" customWidth="1"/>
    <col min="22" max="22" width="16.625" customWidth="1"/>
    <col min="23" max="23" width="13.125" bestFit="1" customWidth="1"/>
  </cols>
  <sheetData>
    <row r="3" spans="14:23" x14ac:dyDescent="0.25"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3" t="s">
        <v>9</v>
      </c>
      <c r="T3" s="3" t="s">
        <v>10</v>
      </c>
      <c r="U3" s="6" t="s">
        <v>11</v>
      </c>
      <c r="V3" s="6" t="s">
        <v>70</v>
      </c>
      <c r="W3" s="29" t="s">
        <v>12</v>
      </c>
    </row>
    <row r="4" spans="14:23" x14ac:dyDescent="0.25">
      <c r="N4" s="4" t="s">
        <v>45</v>
      </c>
      <c r="O4" s="4" t="s">
        <v>29</v>
      </c>
      <c r="P4" s="4" t="s">
        <v>71</v>
      </c>
      <c r="Q4" s="33" t="s">
        <v>46</v>
      </c>
      <c r="R4" s="4" t="s">
        <v>5</v>
      </c>
      <c r="S4" s="5">
        <v>17.32</v>
      </c>
      <c r="T4" s="4">
        <v>17</v>
      </c>
      <c r="U4" s="4">
        <v>2590.3200000000002</v>
      </c>
      <c r="V4" s="5" t="s">
        <v>53</v>
      </c>
      <c r="W4" s="23">
        <v>103.61279999999999</v>
      </c>
    </row>
    <row r="5" spans="14:23" x14ac:dyDescent="0.25">
      <c r="N5" s="4" t="s">
        <v>47</v>
      </c>
      <c r="O5" s="4" t="s">
        <v>29</v>
      </c>
      <c r="P5" s="13" t="s">
        <v>50</v>
      </c>
      <c r="Q5" s="33" t="s">
        <v>46</v>
      </c>
      <c r="R5" s="4" t="s">
        <v>6</v>
      </c>
      <c r="S5" s="5">
        <v>18.04</v>
      </c>
      <c r="T5" s="4">
        <v>18</v>
      </c>
      <c r="U5" s="4">
        <v>3601.94</v>
      </c>
      <c r="V5" s="5" t="s">
        <v>53</v>
      </c>
      <c r="W5" s="23">
        <v>144.07759999999999</v>
      </c>
    </row>
    <row r="6" spans="14:23" x14ac:dyDescent="0.25">
      <c r="N6" s="4" t="s">
        <v>48</v>
      </c>
      <c r="O6" s="4" t="s">
        <v>29</v>
      </c>
      <c r="P6" s="13" t="s">
        <v>51</v>
      </c>
      <c r="Q6" s="33" t="s">
        <v>46</v>
      </c>
      <c r="R6" s="4" t="s">
        <v>7</v>
      </c>
      <c r="S6" s="5">
        <v>18.29</v>
      </c>
      <c r="T6" s="4">
        <v>18</v>
      </c>
      <c r="U6" s="4">
        <v>4897.03</v>
      </c>
      <c r="V6" s="5" t="s">
        <v>53</v>
      </c>
      <c r="W6" s="23">
        <v>195.88120000000001</v>
      </c>
    </row>
    <row r="7" spans="14:23" x14ac:dyDescent="0.25">
      <c r="N7" s="4" t="s">
        <v>49</v>
      </c>
      <c r="O7" s="4" t="s">
        <v>29</v>
      </c>
      <c r="P7" s="13" t="s">
        <v>52</v>
      </c>
      <c r="Q7" s="33" t="s">
        <v>46</v>
      </c>
      <c r="R7" s="4" t="s">
        <v>8</v>
      </c>
      <c r="S7" s="5">
        <v>17.059999999999999</v>
      </c>
      <c r="T7" s="4">
        <v>17</v>
      </c>
      <c r="U7" s="4">
        <v>8756.48</v>
      </c>
      <c r="V7" s="5" t="s">
        <v>53</v>
      </c>
      <c r="W7" s="23">
        <v>350.25920000000002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L4:Z84"/>
  <sheetViews>
    <sheetView tabSelected="1" topLeftCell="D1" zoomScale="80" zoomScaleNormal="80" workbookViewId="0">
      <selection activeCell="P5" sqref="P5"/>
    </sheetView>
  </sheetViews>
  <sheetFormatPr defaultColWidth="11.125" defaultRowHeight="15.75" x14ac:dyDescent="0.25"/>
  <cols>
    <col min="19" max="19" width="11.5" bestFit="1" customWidth="1"/>
    <col min="20" max="20" width="12.375" bestFit="1" customWidth="1"/>
    <col min="21" max="21" width="20.875" bestFit="1" customWidth="1"/>
    <col min="22" max="22" width="21.125" bestFit="1" customWidth="1"/>
    <col min="23" max="23" width="15.125" bestFit="1" customWidth="1"/>
    <col min="24" max="24" width="13.375" bestFit="1" customWidth="1"/>
    <col min="25" max="25" width="12.375" bestFit="1" customWidth="1"/>
    <col min="26" max="26" width="16.625" bestFit="1" customWidth="1"/>
  </cols>
  <sheetData>
    <row r="4" spans="14:26" x14ac:dyDescent="0.25">
      <c r="N4" s="3" t="s">
        <v>0</v>
      </c>
      <c r="O4" s="3" t="s">
        <v>1</v>
      </c>
      <c r="P4" s="3" t="s">
        <v>2</v>
      </c>
      <c r="Q4" s="3" t="s">
        <v>3</v>
      </c>
      <c r="R4" s="3" t="s">
        <v>4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39</v>
      </c>
      <c r="X4" s="6" t="s">
        <v>40</v>
      </c>
      <c r="Y4" s="6" t="s">
        <v>70</v>
      </c>
      <c r="Z4" s="29" t="s">
        <v>41</v>
      </c>
    </row>
    <row r="5" spans="14:26" x14ac:dyDescent="0.25">
      <c r="N5" s="4" t="s">
        <v>45</v>
      </c>
      <c r="O5" s="4" t="s">
        <v>29</v>
      </c>
      <c r="P5" s="4" t="s">
        <v>71</v>
      </c>
      <c r="Q5" s="4" t="s">
        <v>46</v>
      </c>
      <c r="R5" s="4" t="s">
        <v>5</v>
      </c>
      <c r="S5" s="4" t="s">
        <v>54</v>
      </c>
      <c r="T5" s="4" t="s">
        <v>58</v>
      </c>
      <c r="U5" s="4" t="s">
        <v>59</v>
      </c>
      <c r="V5" s="4" t="s">
        <v>60</v>
      </c>
      <c r="W5" s="4">
        <v>17</v>
      </c>
      <c r="X5" s="4">
        <v>1680.59</v>
      </c>
      <c r="Y5" s="5">
        <v>4</v>
      </c>
      <c r="Z5" s="16">
        <f t="shared" ref="Z5:Z8" si="0">X5*Y5</f>
        <v>6722.36</v>
      </c>
    </row>
    <row r="6" spans="14:26" x14ac:dyDescent="0.25">
      <c r="N6" s="4" t="s">
        <v>47</v>
      </c>
      <c r="O6" s="4" t="s">
        <v>29</v>
      </c>
      <c r="P6" s="13" t="s">
        <v>50</v>
      </c>
      <c r="Q6" s="4" t="s">
        <v>46</v>
      </c>
      <c r="R6" s="4" t="s">
        <v>6</v>
      </c>
      <c r="S6" s="4" t="s">
        <v>55</v>
      </c>
      <c r="T6" s="4" t="s">
        <v>61</v>
      </c>
      <c r="U6" s="4" t="s">
        <v>62</v>
      </c>
      <c r="V6" s="4" t="s">
        <v>63</v>
      </c>
      <c r="W6" s="4">
        <v>17</v>
      </c>
      <c r="X6" s="4">
        <v>1592</v>
      </c>
      <c r="Y6" s="5">
        <v>6</v>
      </c>
      <c r="Z6" s="16">
        <f t="shared" si="0"/>
        <v>9552</v>
      </c>
    </row>
    <row r="7" spans="14:26" x14ac:dyDescent="0.25">
      <c r="N7" s="4" t="s">
        <v>48</v>
      </c>
      <c r="O7" s="4" t="s">
        <v>29</v>
      </c>
      <c r="P7" s="13" t="s">
        <v>51</v>
      </c>
      <c r="Q7" s="4" t="s">
        <v>46</v>
      </c>
      <c r="R7" s="4" t="s">
        <v>7</v>
      </c>
      <c r="S7" s="4" t="s">
        <v>56</v>
      </c>
      <c r="T7" s="4" t="s">
        <v>64</v>
      </c>
      <c r="U7" s="4" t="s">
        <v>65</v>
      </c>
      <c r="V7" s="4" t="s">
        <v>66</v>
      </c>
      <c r="W7" s="4">
        <v>17</v>
      </c>
      <c r="X7" s="4">
        <v>1289.27</v>
      </c>
      <c r="Y7" s="5">
        <v>6</v>
      </c>
      <c r="Z7" s="16">
        <f t="shared" si="0"/>
        <v>7735.62</v>
      </c>
    </row>
    <row r="8" spans="14:26" x14ac:dyDescent="0.25">
      <c r="N8" s="4" t="s">
        <v>49</v>
      </c>
      <c r="O8" s="4" t="s">
        <v>29</v>
      </c>
      <c r="P8" s="13" t="s">
        <v>52</v>
      </c>
      <c r="Q8" s="4" t="s">
        <v>46</v>
      </c>
      <c r="R8" s="4" t="s">
        <v>8</v>
      </c>
      <c r="S8" s="4" t="s">
        <v>57</v>
      </c>
      <c r="T8" s="4" t="s">
        <v>67</v>
      </c>
      <c r="U8" s="4" t="s">
        <v>68</v>
      </c>
      <c r="V8" s="4" t="s">
        <v>69</v>
      </c>
      <c r="W8" s="4">
        <v>17</v>
      </c>
      <c r="X8" s="4">
        <v>1469.98</v>
      </c>
      <c r="Y8" s="5">
        <v>10</v>
      </c>
      <c r="Z8" s="16">
        <f t="shared" si="0"/>
        <v>14699.8</v>
      </c>
    </row>
    <row r="35" spans="12:12" x14ac:dyDescent="0.25">
      <c r="L35" s="31"/>
    </row>
    <row r="36" spans="12:12" x14ac:dyDescent="0.25">
      <c r="L36" s="31"/>
    </row>
    <row r="37" spans="12:12" x14ac:dyDescent="0.25">
      <c r="L37" s="31"/>
    </row>
    <row r="38" spans="12:12" x14ac:dyDescent="0.25">
      <c r="L38" s="31"/>
    </row>
    <row r="73" spans="15:22" x14ac:dyDescent="0.25">
      <c r="O73" s="30"/>
      <c r="P73" s="30"/>
      <c r="Q73" s="30"/>
      <c r="R73" s="30"/>
      <c r="S73" s="30"/>
      <c r="T73" s="30"/>
      <c r="U73" s="30"/>
      <c r="V73" s="30"/>
    </row>
    <row r="74" spans="15:22" x14ac:dyDescent="0.25">
      <c r="O74" s="30"/>
      <c r="P74" s="30"/>
      <c r="Q74" s="30"/>
      <c r="R74" s="30"/>
      <c r="S74" s="30"/>
      <c r="T74" s="30"/>
      <c r="U74" s="30"/>
      <c r="V74" s="30"/>
    </row>
    <row r="75" spans="15:22" x14ac:dyDescent="0.25">
      <c r="O75" s="30"/>
      <c r="P75" s="30"/>
      <c r="Q75" s="30"/>
      <c r="R75" s="30"/>
      <c r="S75" s="30"/>
      <c r="T75" s="30"/>
      <c r="U75" s="30"/>
      <c r="V75" s="30"/>
    </row>
    <row r="76" spans="15:22" x14ac:dyDescent="0.25">
      <c r="O76" s="30"/>
      <c r="P76" s="31"/>
      <c r="Q76" s="30"/>
      <c r="R76" s="30"/>
      <c r="S76" s="30"/>
      <c r="T76" s="30"/>
      <c r="U76" s="30"/>
      <c r="V76" s="30"/>
    </row>
    <row r="77" spans="15:22" x14ac:dyDescent="0.25">
      <c r="O77" s="30"/>
      <c r="P77" s="31"/>
      <c r="Q77" s="30"/>
      <c r="R77" s="30"/>
      <c r="S77" s="30"/>
      <c r="T77" s="30"/>
      <c r="U77" s="30"/>
      <c r="V77" s="30"/>
    </row>
    <row r="78" spans="15:22" x14ac:dyDescent="0.25">
      <c r="O78" s="30"/>
      <c r="P78" s="31"/>
      <c r="Q78" s="30"/>
      <c r="R78" s="30"/>
      <c r="S78" s="30"/>
      <c r="T78" s="30"/>
      <c r="U78" s="30"/>
      <c r="V78" s="30"/>
    </row>
    <row r="79" spans="15:22" x14ac:dyDescent="0.25">
      <c r="O79" s="30"/>
      <c r="P79" s="31"/>
      <c r="Q79" s="30"/>
      <c r="R79" s="30"/>
      <c r="S79" s="30"/>
      <c r="T79" s="30"/>
      <c r="U79" s="30"/>
      <c r="V79" s="30"/>
    </row>
    <row r="80" spans="15:22" x14ac:dyDescent="0.25">
      <c r="O80" s="30"/>
      <c r="P80" s="30"/>
      <c r="Q80" s="30"/>
      <c r="R80" s="30"/>
      <c r="S80" s="30"/>
      <c r="T80" s="30"/>
      <c r="U80" s="30"/>
      <c r="V80" s="30"/>
    </row>
    <row r="81" spans="15:22" x14ac:dyDescent="0.25">
      <c r="O81" s="30"/>
      <c r="P81" s="30"/>
      <c r="Q81" s="30"/>
      <c r="R81" s="30"/>
      <c r="S81" s="30"/>
      <c r="T81" s="30"/>
      <c r="U81" s="30"/>
      <c r="V81" s="30"/>
    </row>
    <row r="82" spans="15:22" x14ac:dyDescent="0.25">
      <c r="O82" s="30"/>
      <c r="P82" s="30"/>
      <c r="Q82" s="30"/>
      <c r="R82" s="30"/>
      <c r="S82" s="30"/>
      <c r="T82" s="30"/>
      <c r="U82" s="30"/>
      <c r="V82" s="30"/>
    </row>
    <row r="83" spans="15:22" x14ac:dyDescent="0.25">
      <c r="O83" s="30"/>
      <c r="P83" s="30"/>
      <c r="Q83" s="30"/>
      <c r="R83" s="30"/>
      <c r="S83" s="30"/>
      <c r="T83" s="30"/>
      <c r="U83" s="30"/>
      <c r="V83" s="30"/>
    </row>
    <row r="84" spans="15:22" x14ac:dyDescent="0.25">
      <c r="O84" s="30"/>
      <c r="P84" s="30"/>
      <c r="Q84" s="30"/>
      <c r="R84" s="30"/>
      <c r="S84" s="30"/>
      <c r="T84" s="30"/>
      <c r="U84" s="30"/>
      <c r="V84" s="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E871-5774-704A-95DF-FB32EA34E91E}">
  <dimension ref="A1:L9"/>
  <sheetViews>
    <sheetView workbookViewId="0">
      <selection activeCell="L12" sqref="L12"/>
    </sheetView>
  </sheetViews>
  <sheetFormatPr defaultColWidth="11.125" defaultRowHeight="15.75" x14ac:dyDescent="0.25"/>
  <sheetData>
    <row r="1" spans="1:12" ht="141.75" x14ac:dyDescent="0.25">
      <c r="A1" s="21" t="s">
        <v>22</v>
      </c>
      <c r="B1" s="21" t="s">
        <v>32</v>
      </c>
      <c r="C1" s="25" t="s">
        <v>21</v>
      </c>
      <c r="D1" s="22" t="s">
        <v>31</v>
      </c>
      <c r="E1" s="21" t="s">
        <v>33</v>
      </c>
      <c r="F1" s="27" t="s">
        <v>34</v>
      </c>
      <c r="G1" s="27" t="s">
        <v>37</v>
      </c>
      <c r="H1" s="27" t="s">
        <v>35</v>
      </c>
      <c r="I1" s="27" t="s">
        <v>36</v>
      </c>
    </row>
    <row r="2" spans="1:12" x14ac:dyDescent="0.25">
      <c r="A2" s="23"/>
      <c r="B2" s="23"/>
      <c r="C2" s="4"/>
      <c r="D2" s="24"/>
      <c r="E2" s="26"/>
      <c r="F2" s="26"/>
      <c r="G2" s="28"/>
      <c r="H2" s="28"/>
      <c r="I2" s="28"/>
    </row>
    <row r="3" spans="1:12" x14ac:dyDescent="0.25">
      <c r="A3" s="23"/>
      <c r="B3" s="23"/>
      <c r="C3" s="4"/>
      <c r="D3" s="24"/>
      <c r="E3" s="26"/>
      <c r="F3" s="26"/>
      <c r="G3" s="28"/>
      <c r="H3" s="28"/>
      <c r="I3" s="28"/>
    </row>
    <row r="4" spans="1:12" x14ac:dyDescent="0.25">
      <c r="A4" s="23"/>
      <c r="B4" s="23"/>
      <c r="C4" s="4"/>
      <c r="D4" s="24"/>
      <c r="E4" s="26"/>
      <c r="F4" s="26"/>
      <c r="G4" s="28"/>
      <c r="H4" s="28"/>
      <c r="I4" s="28"/>
      <c r="L4" s="32" t="s">
        <v>42</v>
      </c>
    </row>
    <row r="5" spans="1:12" x14ac:dyDescent="0.25">
      <c r="A5" s="23"/>
      <c r="B5" s="23"/>
      <c r="C5" s="4"/>
      <c r="D5" s="24"/>
      <c r="E5" s="26"/>
      <c r="F5" s="26"/>
      <c r="G5" s="28"/>
      <c r="H5" s="28"/>
      <c r="I5" s="28"/>
    </row>
    <row r="6" spans="1:12" x14ac:dyDescent="0.25">
      <c r="A6" s="23"/>
      <c r="B6" s="23"/>
      <c r="C6" s="4"/>
      <c r="D6" s="24"/>
      <c r="E6" s="26"/>
      <c r="F6" s="26"/>
      <c r="G6" s="28"/>
      <c r="H6" s="28"/>
      <c r="I6" s="28"/>
    </row>
    <row r="7" spans="1:12" x14ac:dyDescent="0.25">
      <c r="A7" s="23"/>
      <c r="B7" s="23"/>
      <c r="C7" s="4"/>
      <c r="D7" s="24"/>
      <c r="E7" s="26"/>
      <c r="F7" s="26"/>
      <c r="G7" s="28"/>
      <c r="H7" s="28"/>
      <c r="I7" s="28"/>
    </row>
    <row r="8" spans="1:12" x14ac:dyDescent="0.25">
      <c r="A8" s="23"/>
      <c r="B8" s="23"/>
      <c r="C8" s="4"/>
      <c r="D8" s="24"/>
      <c r="E8" s="26"/>
      <c r="F8" s="26"/>
      <c r="G8" s="28"/>
      <c r="H8" s="28"/>
      <c r="I8" s="28"/>
    </row>
    <row r="9" spans="1:12" x14ac:dyDescent="0.25">
      <c r="A9" s="23"/>
      <c r="B9" s="23"/>
      <c r="C9" s="4"/>
      <c r="D9" s="24"/>
      <c r="E9" s="26"/>
      <c r="F9" s="26"/>
      <c r="G9" s="28"/>
      <c r="H9" s="28"/>
      <c r="I9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qPCR</vt:lpstr>
      <vt:lpstr>cDNA Agilent</vt:lpstr>
      <vt:lpstr>Lib Agilent</vt:lpstr>
      <vt:lpstr>MiSeq</vt:lpstr>
      <vt:lpstr>MiSeq!Print_Area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Anthony Ramnauth</cp:lastModifiedBy>
  <cp:lastPrinted>2021-11-03T13:38:35Z</cp:lastPrinted>
  <dcterms:created xsi:type="dcterms:W3CDTF">2020-07-21T18:20:54Z</dcterms:created>
  <dcterms:modified xsi:type="dcterms:W3CDTF">2022-08-05T20:39:29Z</dcterms:modified>
</cp:coreProperties>
</file>