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ill162/Documents/projects/hyp/"/>
    </mc:Choice>
  </mc:AlternateContent>
  <xr:revisionPtr revIDLastSave="0" documentId="8_{D59E56D3-39AE-A747-B3F2-9F808A47AA19}" xr6:coauthVersionLast="47" xr6:coauthVersionMax="47" xr10:uidLastSave="{00000000-0000-0000-0000-000000000000}"/>
  <bookViews>
    <workbookView xWindow="0" yWindow="760" windowWidth="29500" windowHeight="16680" xr2:uid="{17DCAB0A-FDCF-4B8B-96B6-534BBD5E33B5}"/>
  </bookViews>
  <sheets>
    <sheet name="Summary" sheetId="1" r:id="rId1"/>
    <sheet name="qPCR" sheetId="2" r:id="rId2"/>
    <sheet name="cDNA Agilent" sheetId="3" r:id="rId3"/>
    <sheet name="Lib Agil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2" i="3" l="1"/>
  <c r="AB52" i="3"/>
  <c r="AC51" i="3"/>
  <c r="AB51" i="3"/>
  <c r="AC50" i="3"/>
  <c r="AB50" i="3"/>
  <c r="AC49" i="3"/>
  <c r="AB49" i="3"/>
  <c r="AC48" i="3"/>
  <c r="AB48" i="3"/>
  <c r="W3" i="1"/>
  <c r="Q3" i="1"/>
  <c r="K3" i="1"/>
  <c r="L3" i="1" s="1"/>
  <c r="J3" i="1"/>
  <c r="W2" i="1"/>
  <c r="Q2" i="1"/>
  <c r="K2" i="1"/>
  <c r="L2" i="1" s="1"/>
  <c r="J2" i="1"/>
  <c r="AC7" i="3" l="1"/>
  <c r="AB7" i="3"/>
  <c r="AC6" i="3"/>
  <c r="AB6" i="3"/>
  <c r="AC5" i="3"/>
  <c r="AB5" i="3"/>
  <c r="AC4" i="3"/>
  <c r="AB4" i="3"/>
  <c r="AC3" i="3"/>
  <c r="AB3" i="3"/>
</calcChain>
</file>

<file path=xl/sharedStrings.xml><?xml version="1.0" encoding="utf-8"?>
<sst xmlns="http://schemas.openxmlformats.org/spreadsheetml/2006/main" count="167" uniqueCount="64">
  <si>
    <t>HYP_1v_hrd</t>
  </si>
  <si>
    <t>HYP</t>
  </si>
  <si>
    <t>Hs_Br6197</t>
  </si>
  <si>
    <t>V12N28-334</t>
  </si>
  <si>
    <t>A1</t>
  </si>
  <si>
    <t>73v_NAc_SVB</t>
  </si>
  <si>
    <t>NAc</t>
  </si>
  <si>
    <t>Hs_Br3942</t>
  </si>
  <si>
    <t>V13M06-379</t>
  </si>
  <si>
    <t>74v_NAc_SVB</t>
  </si>
  <si>
    <t>B1</t>
  </si>
  <si>
    <t>75v_NAc_SVB</t>
  </si>
  <si>
    <t>C1</t>
  </si>
  <si>
    <t>76v_NAc_SVB</t>
  </si>
  <si>
    <t>D1</t>
  </si>
  <si>
    <t>Sample #</t>
  </si>
  <si>
    <t>Tissue</t>
  </si>
  <si>
    <t>Brain</t>
  </si>
  <si>
    <t>Slide #</t>
  </si>
  <si>
    <t>Array #</t>
  </si>
  <si>
    <t>Ct</t>
  </si>
  <si>
    <t>cDNA Amp Cycle</t>
  </si>
  <si>
    <t>Agilent [cDNA] pg/ul</t>
  </si>
  <si>
    <t>Dilution Factor</t>
  </si>
  <si>
    <t>Final [cDNA] pg/ul</t>
  </si>
  <si>
    <t>Total cDNA ng yield</t>
  </si>
  <si>
    <t>cDNA Input</t>
  </si>
  <si>
    <t>SI cycles</t>
  </si>
  <si>
    <t>Ave frag length</t>
  </si>
  <si>
    <t>Agilent [lib] pg/ul</t>
  </si>
  <si>
    <t>Final [lib] pg/ul</t>
  </si>
  <si>
    <t>index_name</t>
  </si>
  <si>
    <t>index(i7)</t>
  </si>
  <si>
    <t>index2_workflow_a(i5)</t>
  </si>
  <si>
    <t>index2_workflow_b(i5)</t>
  </si>
  <si>
    <t>% Coverage Array</t>
  </si>
  <si>
    <t xml:space="preserve">Est Read Pairs </t>
  </si>
  <si>
    <t>Pos</t>
  </si>
  <si>
    <t>Name</t>
  </si>
  <si>
    <t>Ct FAM</t>
  </si>
  <si>
    <t>Note</t>
  </si>
  <si>
    <t>~33% of the peak fluorescence value</t>
  </si>
  <si>
    <t>E1</t>
  </si>
  <si>
    <t>negative control</t>
  </si>
  <si>
    <t>N/A</t>
  </si>
  <si>
    <t>1 in 2 dilution</t>
  </si>
  <si>
    <t>1 in 3 dilution</t>
  </si>
  <si>
    <t>No dilution</t>
  </si>
  <si>
    <t>77v_HYP_SVB</t>
  </si>
  <si>
    <t>Hs_Br5459_redo</t>
  </si>
  <si>
    <t>V13M13-362</t>
  </si>
  <si>
    <t>SI-TT-D6</t>
  </si>
  <si>
    <t>CCCAGCTTCT</t>
  </si>
  <si>
    <t>GACACCAAAC</t>
  </si>
  <si>
    <t>GTTTGGTGTC</t>
  </si>
  <si>
    <t>78v_NAc_SVB</t>
  </si>
  <si>
    <t>Hs_Br8667</t>
  </si>
  <si>
    <t>79v_NAc_SVB</t>
  </si>
  <si>
    <t>80v_HYP_SVB</t>
  </si>
  <si>
    <t>SI-TT-G6</t>
  </si>
  <si>
    <t>GCGGGTAAGT</t>
  </si>
  <si>
    <t>TAGCACTAAG</t>
  </si>
  <si>
    <t>CTTAGTGCTA</t>
  </si>
  <si>
    <t>1 in 4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</si>
</sst>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2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3">
    <cellStyle name="Normal" xfId="0" builtinId="0"/>
    <cellStyle name="Normal 2" xfId="1" xr:uid="{00000000-0005-0000-0000-00002F000000}"/>
    <cellStyle name="Percent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6</xdr:row>
      <xdr:rowOff>104775</xdr:rowOff>
    </xdr:from>
    <xdr:to>
      <xdr:col>13</xdr:col>
      <xdr:colOff>371475</xdr:colOff>
      <xdr:row>36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72CA6-39D4-4ABF-A560-F12792E8056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257300"/>
          <a:ext cx="9705975" cy="5772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18</xdr:col>
      <xdr:colOff>165048</xdr:colOff>
      <xdr:row>92</xdr:row>
      <xdr:rowOff>68705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A41883-60B1-471F-9D8C-3BA40349A1A4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306050"/>
          <a:ext cx="13147623" cy="7307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70251</xdr:colOff>
      <xdr:row>38</xdr:row>
      <xdr:rowOff>59204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1241B-A819-4181-BD0A-233AE8D4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33451" cy="7755404"/>
        </a:xfrm>
        <a:prstGeom prst="rect">
          <a:avLst/>
        </a:prstGeom>
      </xdr:spPr>
    </xdr:pic>
    <xdr:clientData/>
  </xdr:twoCellAnchor>
  <xdr:twoCellAnchor>
    <xdr:from>
      <xdr:col>2</xdr:col>
      <xdr:colOff>163775</xdr:colOff>
      <xdr:row>1</xdr:row>
      <xdr:rowOff>200230</xdr:rowOff>
    </xdr:from>
    <xdr:to>
      <xdr:col>4</xdr:col>
      <xdr:colOff>185269</xdr:colOff>
      <xdr:row>20</xdr:row>
      <xdr:rowOff>139484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2AED850-FBEF-495E-A34A-2F5E85900683}"/>
            </a:ext>
          </a:extLst>
        </xdr:cNvPr>
        <xdr:cNvSpPr/>
      </xdr:nvSpPr>
      <xdr:spPr>
        <a:xfrm>
          <a:off x="1392807" y="384585"/>
          <a:ext cx="1250527" cy="393360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529122</xdr:colOff>
      <xdr:row>29</xdr:row>
      <xdr:rowOff>162123</xdr:rowOff>
    </xdr:from>
    <xdr:to>
      <xdr:col>17</xdr:col>
      <xdr:colOff>49510</xdr:colOff>
      <xdr:row>38</xdr:row>
      <xdr:rowOff>35820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C064667-BE77-47B3-82B4-586FDE9F41A9}"/>
            </a:ext>
          </a:extLst>
        </xdr:cNvPr>
        <xdr:cNvSpPr/>
      </xdr:nvSpPr>
      <xdr:spPr>
        <a:xfrm>
          <a:off x="3601703" y="6000026"/>
          <a:ext cx="6894581" cy="1532891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17</xdr:col>
      <xdr:colOff>77452</xdr:colOff>
      <xdr:row>87</xdr:row>
      <xdr:rowOff>79950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BEC13F-9B03-4B7C-9BF2-54C60535F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0200"/>
          <a:ext cx="10440652" cy="8400499"/>
        </a:xfrm>
        <a:prstGeom prst="rect">
          <a:avLst/>
        </a:prstGeom>
      </xdr:spPr>
    </xdr:pic>
    <xdr:clientData/>
  </xdr:twoCellAnchor>
  <xdr:twoCellAnchor>
    <xdr:from>
      <xdr:col>2</xdr:col>
      <xdr:colOff>403951</xdr:colOff>
      <xdr:row>47</xdr:row>
      <xdr:rowOff>173674</xdr:rowOff>
    </xdr:from>
    <xdr:to>
      <xdr:col>5</xdr:col>
      <xdr:colOff>61627</xdr:colOff>
      <xdr:row>70</xdr:row>
      <xdr:rowOff>42068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4098828-32F2-4E29-9E36-FAC71E117FED}"/>
            </a:ext>
          </a:extLst>
        </xdr:cNvPr>
        <xdr:cNvSpPr/>
      </xdr:nvSpPr>
      <xdr:spPr>
        <a:xfrm>
          <a:off x="1623151" y="9584374"/>
          <a:ext cx="1486476" cy="424989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103172</xdr:colOff>
      <xdr:row>71</xdr:row>
      <xdr:rowOff>2765</xdr:rowOff>
    </xdr:from>
    <xdr:to>
      <xdr:col>5</xdr:col>
      <xdr:colOff>475513</xdr:colOff>
      <xdr:row>79</xdr:row>
      <xdr:rowOff>152856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260E426-CB8A-4A37-A555-3F67D09B1820}"/>
            </a:ext>
          </a:extLst>
        </xdr:cNvPr>
        <xdr:cNvSpPr/>
      </xdr:nvSpPr>
      <xdr:spPr>
        <a:xfrm>
          <a:off x="103172" y="13985465"/>
          <a:ext cx="3420341" cy="1674091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23</xdr:col>
      <xdr:colOff>256251</xdr:colOff>
      <xdr:row>55</xdr:row>
      <xdr:rowOff>63359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554A46-B78E-41AE-B816-CF6DE0A4B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190500"/>
          <a:ext cx="12448252" cy="10350359"/>
        </a:xfrm>
        <a:prstGeom prst="rect">
          <a:avLst/>
        </a:prstGeom>
      </xdr:spPr>
    </xdr:pic>
    <xdr:clientData/>
  </xdr:twoCellAnchor>
  <xdr:twoCellAnchor>
    <xdr:from>
      <xdr:col>6</xdr:col>
      <xdr:colOff>138294</xdr:colOff>
      <xdr:row>3</xdr:row>
      <xdr:rowOff>19849</xdr:rowOff>
    </xdr:from>
    <xdr:to>
      <xdr:col>8</xdr:col>
      <xdr:colOff>193458</xdr:colOff>
      <xdr:row>30</xdr:row>
      <xdr:rowOff>173062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E862903-6406-4B6D-AF1B-BB6526DF27FB}"/>
            </a:ext>
          </a:extLst>
        </xdr:cNvPr>
        <xdr:cNvSpPr/>
      </xdr:nvSpPr>
      <xdr:spPr>
        <a:xfrm>
          <a:off x="4329294" y="591349"/>
          <a:ext cx="1274364" cy="5296713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34639</xdr:colOff>
      <xdr:row>31</xdr:row>
      <xdr:rowOff>104753</xdr:rowOff>
    </xdr:from>
    <xdr:to>
      <xdr:col>9</xdr:col>
      <xdr:colOff>558745</xdr:colOff>
      <xdr:row>42</xdr:row>
      <xdr:rowOff>187965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D3C7874-0DE2-4402-B160-D9F445F86B8F}"/>
            </a:ext>
          </a:extLst>
        </xdr:cNvPr>
        <xdr:cNvSpPr/>
      </xdr:nvSpPr>
      <xdr:spPr>
        <a:xfrm>
          <a:off x="2396839" y="6010253"/>
          <a:ext cx="4181706" cy="217871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14954</xdr:colOff>
      <xdr:row>42</xdr:row>
      <xdr:rowOff>148597</xdr:rowOff>
    </xdr:from>
    <xdr:to>
      <xdr:col>23</xdr:col>
      <xdr:colOff>58713</xdr:colOff>
      <xdr:row>54</xdr:row>
      <xdr:rowOff>41309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728D76B-1D92-41B0-AD42-693728EB539F}"/>
            </a:ext>
          </a:extLst>
        </xdr:cNvPr>
        <xdr:cNvSpPr/>
      </xdr:nvSpPr>
      <xdr:spPr>
        <a:xfrm>
          <a:off x="6644354" y="8149597"/>
          <a:ext cx="7968559" cy="217871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24</xdr:col>
      <xdr:colOff>0</xdr:colOff>
      <xdr:row>1</xdr:row>
      <xdr:rowOff>0</xdr:rowOff>
    </xdr:from>
    <xdr:to>
      <xdr:col>44</xdr:col>
      <xdr:colOff>93350</xdr:colOff>
      <xdr:row>44</xdr:row>
      <xdr:rowOff>2657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549BC7-ACF1-4183-951E-CAF35DA61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190500"/>
          <a:ext cx="12475851" cy="8194157"/>
        </a:xfrm>
        <a:prstGeom prst="rect">
          <a:avLst/>
        </a:prstGeom>
      </xdr:spPr>
    </xdr:pic>
    <xdr:clientData/>
  </xdr:twoCellAnchor>
  <xdr:twoCellAnchor>
    <xdr:from>
      <xdr:col>26</xdr:col>
      <xdr:colOff>157347</xdr:colOff>
      <xdr:row>3</xdr:row>
      <xdr:rowOff>106443</xdr:rowOff>
    </xdr:from>
    <xdr:to>
      <xdr:col>27</xdr:col>
      <xdr:colOff>40448</xdr:colOff>
      <xdr:row>31</xdr:row>
      <xdr:rowOff>69154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5745E7E-D6C8-48F3-B260-93AC46B3572F}"/>
            </a:ext>
          </a:extLst>
        </xdr:cNvPr>
        <xdr:cNvSpPr/>
      </xdr:nvSpPr>
      <xdr:spPr>
        <a:xfrm>
          <a:off x="16778472" y="677943"/>
          <a:ext cx="502226" cy="5296711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515451</xdr:colOff>
      <xdr:row>32</xdr:row>
      <xdr:rowOff>66654</xdr:rowOff>
    </xdr:from>
    <xdr:to>
      <xdr:col>44</xdr:col>
      <xdr:colOff>58715</xdr:colOff>
      <xdr:row>43</xdr:row>
      <xdr:rowOff>149866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613F0A-AF06-4023-8C9B-6DE5842887D3}"/>
            </a:ext>
          </a:extLst>
        </xdr:cNvPr>
        <xdr:cNvSpPr/>
      </xdr:nvSpPr>
      <xdr:spPr>
        <a:xfrm>
          <a:off x="19613076" y="6162654"/>
          <a:ext cx="8211014" cy="217871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357188</xdr:colOff>
      <xdr:row>63</xdr:row>
      <xdr:rowOff>47625</xdr:rowOff>
    </xdr:from>
    <xdr:to>
      <xdr:col>20</xdr:col>
      <xdr:colOff>555101</xdr:colOff>
      <xdr:row>110</xdr:row>
      <xdr:rowOff>55329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C24C1B-6C9F-4BC9-ACCF-4C2FEBA5A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9313" y="12049125"/>
          <a:ext cx="11342163" cy="8961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DB8E-113B-4D56-A9E3-0552D6FAEAEA}">
  <dimension ref="A1:W3"/>
  <sheetViews>
    <sheetView tabSelected="1" zoomScaleNormal="100" workbookViewId="0">
      <selection activeCell="E8" sqref="E8"/>
    </sheetView>
  </sheetViews>
  <sheetFormatPr baseColWidth="10" defaultColWidth="8.83203125" defaultRowHeight="15" x14ac:dyDescent="0.2"/>
  <cols>
    <col min="1" max="1" width="13.1640625" bestFit="1" customWidth="1"/>
    <col min="3" max="3" width="16.5" bestFit="1" customWidth="1"/>
    <col min="4" max="4" width="13.33203125" bestFit="1" customWidth="1"/>
    <col min="10" max="10" width="10.5" bestFit="1" customWidth="1"/>
    <col min="17" max="17" width="11" bestFit="1" customWidth="1"/>
    <col min="19" max="19" width="15.33203125" bestFit="1" customWidth="1"/>
    <col min="20" max="20" width="14.6640625" bestFit="1" customWidth="1"/>
    <col min="21" max="21" width="14.33203125" bestFit="1" customWidth="1"/>
    <col min="23" max="23" width="12.1640625" bestFit="1" customWidth="1"/>
  </cols>
  <sheetData>
    <row r="1" spans="1:23" ht="51" x14ac:dyDescent="0.2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4" t="s">
        <v>23</v>
      </c>
      <c r="J1" s="4" t="s">
        <v>24</v>
      </c>
      <c r="K1" s="5" t="s">
        <v>25</v>
      </c>
      <c r="L1" s="4" t="s">
        <v>26</v>
      </c>
      <c r="M1" s="5" t="s">
        <v>27</v>
      </c>
      <c r="N1" s="5" t="s">
        <v>28</v>
      </c>
      <c r="O1" s="5" t="s">
        <v>29</v>
      </c>
      <c r="P1" s="5" t="s">
        <v>23</v>
      </c>
      <c r="Q1" s="5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5" t="s">
        <v>35</v>
      </c>
      <c r="W1" s="5" t="s">
        <v>36</v>
      </c>
    </row>
    <row r="2" spans="1:23" ht="16" x14ac:dyDescent="0.2">
      <c r="A2" s="6" t="s">
        <v>48</v>
      </c>
      <c r="B2" s="6" t="s">
        <v>1</v>
      </c>
      <c r="C2" s="7" t="s">
        <v>49</v>
      </c>
      <c r="D2" s="6" t="s">
        <v>50</v>
      </c>
      <c r="E2" s="6" t="s">
        <v>4</v>
      </c>
      <c r="F2" s="22">
        <v>16.489999999999998</v>
      </c>
      <c r="G2" s="23">
        <v>17</v>
      </c>
      <c r="H2" s="9">
        <v>7086.09</v>
      </c>
      <c r="I2" s="8">
        <v>2</v>
      </c>
      <c r="J2" s="10">
        <f t="shared" ref="J2:J3" si="0">H2*I2</f>
        <v>14172.18</v>
      </c>
      <c r="K2" s="10">
        <f t="shared" ref="K2:K3" si="1">(H2*I2*40)/1000</f>
        <v>566.88720000000001</v>
      </c>
      <c r="L2" s="10">
        <f t="shared" ref="L2:L3" si="2">0.25*K2</f>
        <v>141.7218</v>
      </c>
      <c r="M2" s="6">
        <v>15</v>
      </c>
      <c r="N2" s="6">
        <v>461</v>
      </c>
      <c r="O2" s="9">
        <v>5451.63</v>
      </c>
      <c r="P2" s="8">
        <v>3</v>
      </c>
      <c r="Q2" s="11">
        <f t="shared" ref="Q2:Q3" si="3">O2*P2</f>
        <v>16354.89</v>
      </c>
      <c r="R2" s="12" t="s">
        <v>51</v>
      </c>
      <c r="S2" s="12" t="s">
        <v>52</v>
      </c>
      <c r="T2" s="12" t="s">
        <v>53</v>
      </c>
      <c r="U2" s="12" t="s">
        <v>54</v>
      </c>
      <c r="V2" s="6">
        <v>80</v>
      </c>
      <c r="W2" s="24">
        <f t="shared" ref="W2:W3" si="4">((V2/100)*5000*60000)</f>
        <v>240000000</v>
      </c>
    </row>
    <row r="3" spans="1:23" ht="16" x14ac:dyDescent="0.2">
      <c r="A3" s="6" t="s">
        <v>58</v>
      </c>
      <c r="B3" s="6" t="s">
        <v>1</v>
      </c>
      <c r="C3" s="6" t="s">
        <v>56</v>
      </c>
      <c r="D3" s="6" t="s">
        <v>50</v>
      </c>
      <c r="E3" s="6" t="s">
        <v>14</v>
      </c>
      <c r="F3" s="23">
        <v>16.559999999999999</v>
      </c>
      <c r="G3" s="23">
        <v>17</v>
      </c>
      <c r="H3" s="9">
        <v>6432.5</v>
      </c>
      <c r="I3" s="8">
        <v>2</v>
      </c>
      <c r="J3" s="10">
        <f t="shared" si="0"/>
        <v>12865</v>
      </c>
      <c r="K3" s="10">
        <f t="shared" si="1"/>
        <v>514.6</v>
      </c>
      <c r="L3" s="10">
        <f t="shared" si="2"/>
        <v>128.65</v>
      </c>
      <c r="M3" s="6">
        <v>15</v>
      </c>
      <c r="N3" s="6">
        <v>450</v>
      </c>
      <c r="O3" s="9">
        <v>5534.08</v>
      </c>
      <c r="P3" s="14">
        <v>4</v>
      </c>
      <c r="Q3" s="11">
        <f t="shared" si="3"/>
        <v>22136.32</v>
      </c>
      <c r="R3" s="12" t="s">
        <v>59</v>
      </c>
      <c r="S3" s="12" t="s">
        <v>60</v>
      </c>
      <c r="T3" s="12" t="s">
        <v>61</v>
      </c>
      <c r="U3" s="12" t="s">
        <v>62</v>
      </c>
      <c r="V3" s="6">
        <v>90</v>
      </c>
      <c r="W3" s="24">
        <f t="shared" si="4"/>
        <v>270000000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60F0-37BA-4324-876E-32AA7EECE990}">
  <dimension ref="A1:D52"/>
  <sheetViews>
    <sheetView topLeftCell="A45" workbookViewId="0">
      <selection activeCell="A55" sqref="A55"/>
    </sheetView>
  </sheetViews>
  <sheetFormatPr baseColWidth="10" defaultColWidth="8.83203125" defaultRowHeight="15" x14ac:dyDescent="0.2"/>
  <cols>
    <col min="1" max="1" width="9.1640625" customWidth="1"/>
    <col min="2" max="2" width="15.5" bestFit="1" customWidth="1"/>
    <col min="3" max="3" width="8" bestFit="1" customWidth="1"/>
    <col min="4" max="4" width="34" bestFit="1" customWidth="1"/>
  </cols>
  <sheetData>
    <row r="1" spans="1:4" ht="17" x14ac:dyDescent="0.2">
      <c r="A1" s="3" t="s">
        <v>37</v>
      </c>
      <c r="B1" s="3" t="s">
        <v>38</v>
      </c>
      <c r="C1" s="3" t="s">
        <v>39</v>
      </c>
      <c r="D1" s="15" t="s">
        <v>40</v>
      </c>
    </row>
    <row r="2" spans="1:4" x14ac:dyDescent="0.2">
      <c r="A2" s="6" t="s">
        <v>4</v>
      </c>
      <c r="B2" s="6" t="s">
        <v>5</v>
      </c>
      <c r="C2" s="8">
        <v>15.64</v>
      </c>
      <c r="D2" s="6" t="s">
        <v>41</v>
      </c>
    </row>
    <row r="3" spans="1:4" x14ac:dyDescent="0.2">
      <c r="A3" s="6" t="s">
        <v>10</v>
      </c>
      <c r="B3" s="6" t="s">
        <v>9</v>
      </c>
      <c r="C3" s="8">
        <v>15.3</v>
      </c>
      <c r="D3" s="6" t="s">
        <v>41</v>
      </c>
    </row>
    <row r="4" spans="1:4" x14ac:dyDescent="0.2">
      <c r="A4" s="6" t="s">
        <v>12</v>
      </c>
      <c r="B4" s="6" t="s">
        <v>11</v>
      </c>
      <c r="C4" s="8">
        <v>16.29</v>
      </c>
      <c r="D4" s="6" t="s">
        <v>41</v>
      </c>
    </row>
    <row r="5" spans="1:4" x14ac:dyDescent="0.2">
      <c r="A5" s="6" t="s">
        <v>14</v>
      </c>
      <c r="B5" s="6" t="s">
        <v>13</v>
      </c>
      <c r="C5" s="6">
        <v>15.81</v>
      </c>
      <c r="D5" s="6" t="s">
        <v>41</v>
      </c>
    </row>
    <row r="6" spans="1:4" x14ac:dyDescent="0.2">
      <c r="A6" s="6" t="s">
        <v>42</v>
      </c>
      <c r="B6" s="6" t="s">
        <v>43</v>
      </c>
      <c r="C6" s="6" t="s">
        <v>44</v>
      </c>
      <c r="D6" s="6"/>
    </row>
    <row r="47" spans="1:4" ht="17" x14ac:dyDescent="0.2">
      <c r="A47" s="3" t="s">
        <v>37</v>
      </c>
      <c r="B47" s="3" t="s">
        <v>38</v>
      </c>
      <c r="C47" s="3" t="s">
        <v>39</v>
      </c>
      <c r="D47" s="15" t="s">
        <v>40</v>
      </c>
    </row>
    <row r="48" spans="1:4" x14ac:dyDescent="0.2">
      <c r="A48" s="6" t="s">
        <v>4</v>
      </c>
      <c r="B48" s="6" t="s">
        <v>48</v>
      </c>
      <c r="C48" s="22">
        <v>16.489999999999998</v>
      </c>
      <c r="D48" s="6" t="s">
        <v>41</v>
      </c>
    </row>
    <row r="49" spans="1:4" x14ac:dyDescent="0.2">
      <c r="A49" s="6" t="s">
        <v>10</v>
      </c>
      <c r="B49" s="6" t="s">
        <v>55</v>
      </c>
      <c r="C49" s="22">
        <v>15.33</v>
      </c>
      <c r="D49" s="6" t="s">
        <v>41</v>
      </c>
    </row>
    <row r="50" spans="1:4" x14ac:dyDescent="0.2">
      <c r="A50" s="6" t="s">
        <v>12</v>
      </c>
      <c r="B50" s="6" t="s">
        <v>57</v>
      </c>
      <c r="C50" s="22">
        <v>16.22</v>
      </c>
      <c r="D50" s="6" t="s">
        <v>41</v>
      </c>
    </row>
    <row r="51" spans="1:4" x14ac:dyDescent="0.2">
      <c r="A51" s="6" t="s">
        <v>14</v>
      </c>
      <c r="B51" s="6" t="s">
        <v>58</v>
      </c>
      <c r="C51" s="25">
        <v>16.559999999999999</v>
      </c>
      <c r="D51" s="6" t="s">
        <v>41</v>
      </c>
    </row>
    <row r="52" spans="1:4" x14ac:dyDescent="0.2">
      <c r="A52" s="6" t="s">
        <v>42</v>
      </c>
      <c r="B52" s="6" t="s">
        <v>43</v>
      </c>
      <c r="C52" s="6" t="s">
        <v>44</v>
      </c>
      <c r="D5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0EE0-A833-468D-B2AB-135BA40382A7}">
  <dimension ref="S2:AC52"/>
  <sheetViews>
    <sheetView zoomScale="62" workbookViewId="0">
      <selection activeCell="W65" sqref="W65"/>
    </sheetView>
  </sheetViews>
  <sheetFormatPr baseColWidth="10" defaultColWidth="8.83203125" defaultRowHeight="15" x14ac:dyDescent="0.2"/>
  <cols>
    <col min="19" max="19" width="17.1640625" bestFit="1" customWidth="1"/>
    <col min="21" max="21" width="15.33203125" bestFit="1" customWidth="1"/>
    <col min="22" max="22" width="13.33203125" bestFit="1" customWidth="1"/>
    <col min="28" max="28" width="13.6640625" bestFit="1" customWidth="1"/>
    <col min="29" max="29" width="11.83203125" bestFit="1" customWidth="1"/>
  </cols>
  <sheetData>
    <row r="2" spans="19:29" ht="51" x14ac:dyDescent="0.2">
      <c r="S2" s="16" t="s">
        <v>15</v>
      </c>
      <c r="T2" s="16" t="s">
        <v>16</v>
      </c>
      <c r="U2" s="16" t="s">
        <v>17</v>
      </c>
      <c r="V2" s="16" t="s">
        <v>18</v>
      </c>
      <c r="W2" s="16" t="s">
        <v>19</v>
      </c>
      <c r="X2" s="16" t="s">
        <v>20</v>
      </c>
      <c r="Y2" s="16" t="s">
        <v>21</v>
      </c>
      <c r="Z2" s="5" t="s">
        <v>22</v>
      </c>
      <c r="AA2" s="4" t="s">
        <v>23</v>
      </c>
      <c r="AB2" s="4" t="s">
        <v>24</v>
      </c>
      <c r="AC2" s="5" t="s">
        <v>25</v>
      </c>
    </row>
    <row r="3" spans="19:29" ht="16" x14ac:dyDescent="0.2">
      <c r="S3" s="2" t="s">
        <v>0</v>
      </c>
      <c r="T3" s="2" t="s">
        <v>1</v>
      </c>
      <c r="U3" s="2" t="s">
        <v>2</v>
      </c>
      <c r="V3" s="2" t="s">
        <v>3</v>
      </c>
      <c r="W3" s="2" t="s">
        <v>4</v>
      </c>
      <c r="X3" s="1">
        <v>15.91</v>
      </c>
      <c r="Y3" s="2">
        <v>16</v>
      </c>
      <c r="Z3" s="2">
        <v>1950.02</v>
      </c>
      <c r="AA3" s="1">
        <v>9</v>
      </c>
      <c r="AB3" s="1">
        <f>Z3*AA3</f>
        <v>17550.18</v>
      </c>
      <c r="AC3" s="1">
        <f>(Z3*AA3*40)/1000</f>
        <v>702.0071999999999</v>
      </c>
    </row>
    <row r="4" spans="19:29" ht="16" x14ac:dyDescent="0.2">
      <c r="S4" s="6" t="s">
        <v>5</v>
      </c>
      <c r="T4" s="13" t="s">
        <v>6</v>
      </c>
      <c r="U4" s="7" t="s">
        <v>7</v>
      </c>
      <c r="V4" s="13" t="s">
        <v>8</v>
      </c>
      <c r="W4" s="6" t="s">
        <v>4</v>
      </c>
      <c r="X4" s="8">
        <v>15.64</v>
      </c>
      <c r="Y4" s="6">
        <v>16</v>
      </c>
      <c r="Z4" s="9">
        <v>7981.62</v>
      </c>
      <c r="AA4" s="8">
        <v>2</v>
      </c>
      <c r="AB4" s="17">
        <f t="shared" ref="AB4:AB7" si="0">Z4*AA4</f>
        <v>15963.24</v>
      </c>
      <c r="AC4" s="17">
        <f t="shared" ref="AC4:AC7" si="1">(Z4*AA4*40)/1000</f>
        <v>638.52959999999996</v>
      </c>
    </row>
    <row r="5" spans="19:29" ht="16" x14ac:dyDescent="0.2">
      <c r="S5" s="6" t="s">
        <v>9</v>
      </c>
      <c r="T5" s="13" t="s">
        <v>6</v>
      </c>
      <c r="U5" s="7" t="s">
        <v>7</v>
      </c>
      <c r="V5" s="13" t="s">
        <v>8</v>
      </c>
      <c r="W5" s="6" t="s">
        <v>10</v>
      </c>
      <c r="X5" s="8">
        <v>15.3</v>
      </c>
      <c r="Y5" s="6">
        <v>15</v>
      </c>
      <c r="Z5" s="9">
        <v>6592.68</v>
      </c>
      <c r="AA5" s="8">
        <v>1</v>
      </c>
      <c r="AB5" s="17">
        <f t="shared" si="0"/>
        <v>6592.68</v>
      </c>
      <c r="AC5" s="17">
        <f t="shared" si="1"/>
        <v>263.7072</v>
      </c>
    </row>
    <row r="6" spans="19:29" ht="16" x14ac:dyDescent="0.2">
      <c r="S6" s="6" t="s">
        <v>11</v>
      </c>
      <c r="T6" s="13" t="s">
        <v>6</v>
      </c>
      <c r="U6" s="7" t="s">
        <v>7</v>
      </c>
      <c r="V6" s="13" t="s">
        <v>8</v>
      </c>
      <c r="W6" s="6" t="s">
        <v>12</v>
      </c>
      <c r="X6" s="8">
        <v>16.29</v>
      </c>
      <c r="Y6" s="6">
        <v>16</v>
      </c>
      <c r="Z6" s="9">
        <v>7232.42</v>
      </c>
      <c r="AA6" s="8">
        <v>1</v>
      </c>
      <c r="AB6" s="17">
        <f t="shared" si="0"/>
        <v>7232.42</v>
      </c>
      <c r="AC6" s="17">
        <f t="shared" si="1"/>
        <v>289.29679999999996</v>
      </c>
    </row>
    <row r="7" spans="19:29" ht="16" x14ac:dyDescent="0.2">
      <c r="S7" s="6" t="s">
        <v>13</v>
      </c>
      <c r="T7" s="13" t="s">
        <v>6</v>
      </c>
      <c r="U7" s="7" t="s">
        <v>7</v>
      </c>
      <c r="V7" s="13" t="s">
        <v>8</v>
      </c>
      <c r="W7" s="18" t="s">
        <v>14</v>
      </c>
      <c r="X7" s="6">
        <v>15.81</v>
      </c>
      <c r="Y7" s="6">
        <v>16</v>
      </c>
      <c r="Z7" s="19">
        <v>13327.41</v>
      </c>
      <c r="AA7" s="20">
        <v>1</v>
      </c>
      <c r="AB7" s="17">
        <f t="shared" si="0"/>
        <v>13327.41</v>
      </c>
      <c r="AC7" s="17">
        <f t="shared" si="1"/>
        <v>533.09640000000002</v>
      </c>
    </row>
    <row r="47" spans="19:29" ht="51" x14ac:dyDescent="0.2">
      <c r="S47" s="16" t="s">
        <v>15</v>
      </c>
      <c r="T47" s="16" t="s">
        <v>16</v>
      </c>
      <c r="U47" s="16" t="s">
        <v>17</v>
      </c>
      <c r="V47" s="16" t="s">
        <v>18</v>
      </c>
      <c r="W47" s="16" t="s">
        <v>19</v>
      </c>
      <c r="X47" s="16" t="s">
        <v>20</v>
      </c>
      <c r="Y47" s="16" t="s">
        <v>21</v>
      </c>
      <c r="Z47" s="5" t="s">
        <v>22</v>
      </c>
      <c r="AA47" s="4" t="s">
        <v>23</v>
      </c>
      <c r="AB47" s="4" t="s">
        <v>24</v>
      </c>
      <c r="AC47" s="5" t="s">
        <v>25</v>
      </c>
    </row>
    <row r="48" spans="19:29" ht="16" x14ac:dyDescent="0.2">
      <c r="S48" s="2" t="s">
        <v>0</v>
      </c>
      <c r="T48" s="2" t="s">
        <v>1</v>
      </c>
      <c r="U48" s="2" t="s">
        <v>2</v>
      </c>
      <c r="V48" s="2" t="s">
        <v>3</v>
      </c>
      <c r="W48" s="2" t="s">
        <v>4</v>
      </c>
      <c r="X48" s="1">
        <v>15.91</v>
      </c>
      <c r="Y48" s="2">
        <v>16</v>
      </c>
      <c r="Z48" s="2">
        <v>1950.02</v>
      </c>
      <c r="AA48" s="1">
        <v>9</v>
      </c>
      <c r="AB48" s="1">
        <f>Z48*AA48</f>
        <v>17550.18</v>
      </c>
      <c r="AC48" s="1">
        <f>(Z48*AA48*40)/1000</f>
        <v>702.0071999999999</v>
      </c>
    </row>
    <row r="49" spans="19:29" ht="16" x14ac:dyDescent="0.2">
      <c r="S49" s="6" t="s">
        <v>48</v>
      </c>
      <c r="T49" s="6" t="s">
        <v>1</v>
      </c>
      <c r="U49" s="7" t="s">
        <v>49</v>
      </c>
      <c r="V49" s="6" t="s">
        <v>50</v>
      </c>
      <c r="W49" s="6" t="s">
        <v>4</v>
      </c>
      <c r="X49" s="22">
        <v>16.489999999999998</v>
      </c>
      <c r="Y49" s="23">
        <v>17</v>
      </c>
      <c r="Z49" s="9">
        <v>7086.09</v>
      </c>
      <c r="AA49" s="8">
        <v>2</v>
      </c>
      <c r="AB49" s="10">
        <f t="shared" ref="AB49:AB52" si="2">Z49*AA49</f>
        <v>14172.18</v>
      </c>
      <c r="AC49" s="10">
        <f t="shared" ref="AC49:AC52" si="3">(Z49*AA49*40)/1000</f>
        <v>566.88720000000001</v>
      </c>
    </row>
    <row r="50" spans="19:29" ht="16" x14ac:dyDescent="0.2">
      <c r="S50" s="6" t="s">
        <v>55</v>
      </c>
      <c r="T50" s="6" t="s">
        <v>6</v>
      </c>
      <c r="U50" s="7" t="s">
        <v>56</v>
      </c>
      <c r="V50" s="6" t="s">
        <v>50</v>
      </c>
      <c r="W50" s="6" t="s">
        <v>10</v>
      </c>
      <c r="X50" s="22">
        <v>15.33</v>
      </c>
      <c r="Y50" s="23">
        <v>15</v>
      </c>
      <c r="Z50" s="9">
        <v>7579.84</v>
      </c>
      <c r="AA50" s="8">
        <v>1</v>
      </c>
      <c r="AB50" s="10">
        <f t="shared" si="2"/>
        <v>7579.84</v>
      </c>
      <c r="AC50" s="10">
        <f t="shared" si="3"/>
        <v>303.1936</v>
      </c>
    </row>
    <row r="51" spans="19:29" ht="16" x14ac:dyDescent="0.2">
      <c r="S51" s="6" t="s">
        <v>57</v>
      </c>
      <c r="T51" s="6" t="s">
        <v>6</v>
      </c>
      <c r="U51" s="7" t="s">
        <v>56</v>
      </c>
      <c r="V51" s="6" t="s">
        <v>50</v>
      </c>
      <c r="W51" s="6" t="s">
        <v>12</v>
      </c>
      <c r="X51" s="22">
        <v>16.22</v>
      </c>
      <c r="Y51" s="23">
        <v>16</v>
      </c>
      <c r="Z51" s="9">
        <v>9431.33</v>
      </c>
      <c r="AA51" s="8">
        <v>1</v>
      </c>
      <c r="AB51" s="10">
        <f t="shared" si="2"/>
        <v>9431.33</v>
      </c>
      <c r="AC51" s="10">
        <f t="shared" si="3"/>
        <v>377.25319999999999</v>
      </c>
    </row>
    <row r="52" spans="19:29" ht="16" x14ac:dyDescent="0.2">
      <c r="S52" s="6" t="s">
        <v>58</v>
      </c>
      <c r="T52" s="6" t="s">
        <v>1</v>
      </c>
      <c r="U52" s="6" t="s">
        <v>56</v>
      </c>
      <c r="V52" s="6" t="s">
        <v>50</v>
      </c>
      <c r="W52" s="6" t="s">
        <v>14</v>
      </c>
      <c r="X52" s="23">
        <v>16.559999999999999</v>
      </c>
      <c r="Y52" s="23">
        <v>17</v>
      </c>
      <c r="Z52" s="9">
        <v>6432.5</v>
      </c>
      <c r="AA52" s="8">
        <v>2</v>
      </c>
      <c r="AB52" s="10">
        <f t="shared" si="2"/>
        <v>12865</v>
      </c>
      <c r="AC52" s="10">
        <f t="shared" si="3"/>
        <v>514.6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B5B5-2196-49C5-A329-718B861EF8CD}">
  <dimension ref="A1:B67"/>
  <sheetViews>
    <sheetView topLeftCell="A48" zoomScale="72" workbookViewId="0">
      <selection activeCell="AC76" sqref="AC76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6" t="s">
        <v>5</v>
      </c>
      <c r="B1" s="21" t="s">
        <v>45</v>
      </c>
    </row>
    <row r="2" spans="1:2" x14ac:dyDescent="0.2">
      <c r="A2" s="6" t="s">
        <v>9</v>
      </c>
      <c r="B2" s="21" t="s">
        <v>46</v>
      </c>
    </row>
    <row r="3" spans="1:2" x14ac:dyDescent="0.2">
      <c r="A3" s="6" t="s">
        <v>11</v>
      </c>
      <c r="B3" s="21" t="s">
        <v>45</v>
      </c>
    </row>
    <row r="4" spans="1:2" x14ac:dyDescent="0.2">
      <c r="A4" s="6" t="s">
        <v>13</v>
      </c>
      <c r="B4" s="21" t="s">
        <v>47</v>
      </c>
    </row>
    <row r="64" spans="1:2" x14ac:dyDescent="0.2">
      <c r="A64" s="6" t="s">
        <v>48</v>
      </c>
      <c r="B64" s="12" t="s">
        <v>46</v>
      </c>
    </row>
    <row r="65" spans="1:2" x14ac:dyDescent="0.2">
      <c r="A65" s="6" t="s">
        <v>55</v>
      </c>
      <c r="B65" s="12" t="s">
        <v>63</v>
      </c>
    </row>
    <row r="66" spans="1:2" x14ac:dyDescent="0.2">
      <c r="A66" s="6" t="s">
        <v>57</v>
      </c>
      <c r="B66" s="12" t="s">
        <v>63</v>
      </c>
    </row>
    <row r="67" spans="1:2" x14ac:dyDescent="0.2">
      <c r="A67" s="6" t="s">
        <v>58</v>
      </c>
      <c r="B67" s="12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qPCR</vt:lpstr>
      <vt:lpstr>cDNA Agilent</vt:lpstr>
      <vt:lpstr>Lib Agilent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Valentine</dc:creator>
  <cp:lastModifiedBy>rmill162</cp:lastModifiedBy>
  <dcterms:created xsi:type="dcterms:W3CDTF">2023-08-08T20:01:37Z</dcterms:created>
  <dcterms:modified xsi:type="dcterms:W3CDTF">2023-09-11T18:51:25Z</dcterms:modified>
</cp:coreProperties>
</file>