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ky/wr2b0hfd37z07ng_j240xh1w0000gq/T/fz3temp-2/"/>
    </mc:Choice>
  </mc:AlternateContent>
  <xr:revisionPtr revIDLastSave="0" documentId="13_ncr:1_{F34E7CD4-0B0A-2C49-8921-D1E9E10215E2}" xr6:coauthVersionLast="47" xr6:coauthVersionMax="47" xr10:uidLastSave="{00000000-0000-0000-0000-000000000000}"/>
  <bookViews>
    <workbookView xWindow="0" yWindow="760" windowWidth="30240" windowHeight="17740" tabRatio="5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 s="1"/>
  <c r="L2" i="1" s="1"/>
  <c r="J9" i="1"/>
  <c r="K9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1" i="1"/>
  <c r="K11" i="1" s="1"/>
  <c r="J12" i="1"/>
  <c r="K12" i="1" s="1"/>
  <c r="J13" i="1"/>
  <c r="K13" i="1" s="1"/>
  <c r="W20" i="1" l="1"/>
  <c r="Q20" i="1"/>
  <c r="J20" i="1"/>
  <c r="K20" i="1" s="1"/>
  <c r="L20" i="1" s="1"/>
  <c r="W19" i="1"/>
  <c r="Q19" i="1"/>
  <c r="J19" i="1"/>
  <c r="K19" i="1" s="1"/>
  <c r="L19" i="1" s="1"/>
  <c r="W18" i="1"/>
  <c r="Q18" i="1"/>
  <c r="J18" i="1"/>
  <c r="K18" i="1" s="1"/>
  <c r="L18" i="1" s="1"/>
  <c r="W17" i="1" l="1"/>
  <c r="Q17" i="1"/>
  <c r="J17" i="1"/>
  <c r="K17" i="1" s="1"/>
  <c r="L17" i="1" s="1"/>
  <c r="W16" i="1"/>
  <c r="Q16" i="1"/>
  <c r="J16" i="1"/>
  <c r="K16" i="1" s="1"/>
  <c r="L16" i="1" s="1"/>
  <c r="W15" i="1"/>
  <c r="Q15" i="1"/>
  <c r="J15" i="1"/>
  <c r="K15" i="1" s="1"/>
  <c r="L15" i="1" s="1"/>
  <c r="W14" i="1"/>
  <c r="Q14" i="1"/>
  <c r="J14" i="1"/>
  <c r="K14" i="1" s="1"/>
  <c r="L14" i="1" s="1"/>
  <c r="W13" i="1" l="1"/>
  <c r="Q13" i="1"/>
  <c r="L13" i="1"/>
  <c r="W12" i="1"/>
  <c r="Q12" i="1"/>
  <c r="L12" i="1"/>
  <c r="W11" i="1"/>
  <c r="Q11" i="1"/>
  <c r="L11" i="1"/>
  <c r="W10" i="1"/>
  <c r="Q10" i="1"/>
  <c r="L10" i="1"/>
  <c r="W2" i="1" l="1"/>
  <c r="W3" i="1"/>
  <c r="W4" i="1"/>
  <c r="W5" i="1"/>
  <c r="Q2" i="1"/>
  <c r="Q3" i="1"/>
  <c r="Q4" i="1"/>
  <c r="Q5" i="1"/>
  <c r="Q6" i="1"/>
  <c r="L5" i="1"/>
  <c r="L4" i="1"/>
  <c r="L3" i="1"/>
  <c r="L6" i="1"/>
  <c r="W6" i="1" l="1"/>
  <c r="W7" i="1"/>
  <c r="W8" i="1"/>
  <c r="W9" i="1"/>
  <c r="Q7" i="1"/>
  <c r="Q8" i="1"/>
  <c r="Q9" i="1"/>
  <c r="L7" i="1" l="1"/>
  <c r="L8" i="1"/>
  <c r="L9" i="1"/>
</calcChain>
</file>

<file path=xl/sharedStrings.xml><?xml version="1.0" encoding="utf-8"?>
<sst xmlns="http://schemas.openxmlformats.org/spreadsheetml/2006/main" count="223" uniqueCount="173">
  <si>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</si>
  <si>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</si>
  <si>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</si>
  <si>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</si>
  <si>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</si>
  <si>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</si>
  <si>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</si>
  <si>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</si>
  <si>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</si>
  <si>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</si>
  <si>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</si>
  <si>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SI cycles</t>
  </si>
  <si>
    <t>index_name</t>
  </si>
  <si>
    <t>index(i7)</t>
  </si>
  <si>
    <t>index2_workflow_a(i5)</t>
  </si>
  <si>
    <t>index2_workflow_b(i5)</t>
  </si>
  <si>
    <t>Ave frag length</t>
  </si>
  <si>
    <t>% Coverage Array</t>
  </si>
  <si>
    <t>dACC</t>
  </si>
  <si>
    <t>Br2720</t>
  </si>
  <si>
    <t>Br6432</t>
  </si>
  <si>
    <t>Br6471</t>
  </si>
  <si>
    <t>V12J03-002</t>
  </si>
  <si>
    <t>91v_ADR</t>
  </si>
  <si>
    <t>92v_ADR</t>
  </si>
  <si>
    <t>93v_ADR</t>
  </si>
  <si>
    <t>94v_ADR</t>
  </si>
  <si>
    <t>Br6522+mouse</t>
  </si>
  <si>
    <t>SI-TT-C8</t>
  </si>
  <si>
    <t>SI-TT-D8</t>
  </si>
  <si>
    <t>SI-TT-E8</t>
  </si>
  <si>
    <t>SI-TT-F8</t>
  </si>
  <si>
    <t>GCTACAAAGC</t>
  </si>
  <si>
    <t>CACGTGCCCT</t>
  </si>
  <si>
    <t>AGGGCACGTG</t>
  </si>
  <si>
    <t>CGCTGAAATC</t>
  </si>
  <si>
    <t>AGGTGTCTGC</t>
  </si>
  <si>
    <t>GCAGACACCT</t>
  </si>
  <si>
    <t>GAGCAAGGGC</t>
  </si>
  <si>
    <t>ATTGACTTGG</t>
  </si>
  <si>
    <t>CCAAGTCAAT</t>
  </si>
  <si>
    <t>CTCCTTTAGA</t>
  </si>
  <si>
    <t>GACATAGCTC</t>
  </si>
  <si>
    <t>GAGCTATGTC</t>
  </si>
  <si>
    <t>dACC_1v_SVB</t>
  </si>
  <si>
    <t>dACC_2v_SVB</t>
  </si>
  <si>
    <t>dACC_3v_SVB</t>
  </si>
  <si>
    <t>dACC_4v_SVB</t>
  </si>
  <si>
    <t>Br6522</t>
  </si>
  <si>
    <t>V12N28-331</t>
  </si>
  <si>
    <t>SI-TT-G7</t>
  </si>
  <si>
    <t>GTTTCACGAT</t>
  </si>
  <si>
    <t>TTCGGCCAAA</t>
  </si>
  <si>
    <t>TTTGGCCGAA</t>
  </si>
  <si>
    <t>SI-TT-H7</t>
  </si>
  <si>
    <t>ACCTCGAGCT</t>
  </si>
  <si>
    <t>TGTGTTCGAT</t>
  </si>
  <si>
    <t>ATCGAACACA</t>
  </si>
  <si>
    <t>SI-TT-A8</t>
  </si>
  <si>
    <t>CGAAGTATAC</t>
  </si>
  <si>
    <t>GAACTTGGAG</t>
  </si>
  <si>
    <t>CTCCAAGTTC</t>
  </si>
  <si>
    <t>SI-TT-B8</t>
  </si>
  <si>
    <t>GCACTGAGAA</t>
  </si>
  <si>
    <t>TATGCGTGAA</t>
  </si>
  <si>
    <t>TTCACGCATA</t>
  </si>
  <si>
    <t xml:space="preserve"> dACC_1v_hrd</t>
  </si>
  <si>
    <t>Hs_Br2720</t>
  </si>
  <si>
    <t>V12N28-332</t>
  </si>
  <si>
    <t>SI-TT-G8</t>
  </si>
  <si>
    <t>TAAGCAACTG</t>
  </si>
  <si>
    <t>CTATACTCAA</t>
  </si>
  <si>
    <t>TTGAGTATAG</t>
  </si>
  <si>
    <t xml:space="preserve"> dACC_2v_hrd</t>
  </si>
  <si>
    <t>Hs_Br6432</t>
  </si>
  <si>
    <t>SI-TT-H8</t>
  </si>
  <si>
    <t>ATAAGGATAC</t>
  </si>
  <si>
    <t>ATAGATAGGG</t>
  </si>
  <si>
    <t>CCCTATCTAT</t>
  </si>
  <si>
    <t xml:space="preserve"> dACC_3v_hrd</t>
  </si>
  <si>
    <t>Hs_Br6471</t>
  </si>
  <si>
    <t>SI-TT-A9</t>
  </si>
  <si>
    <t>AAGTGGAGAG</t>
  </si>
  <si>
    <t>TTCCTGTTAC</t>
  </si>
  <si>
    <t>GTAACAGGAA</t>
  </si>
  <si>
    <t xml:space="preserve"> dACC_4v_hrd</t>
  </si>
  <si>
    <t>Hs_Br6522</t>
  </si>
  <si>
    <t>SI-TT-B9</t>
  </si>
  <si>
    <t>TATTGAGGCA</t>
  </si>
  <si>
    <t>CAGGTAAGTG</t>
  </si>
  <si>
    <t>CACTTACCTG</t>
  </si>
  <si>
    <t xml:space="preserve"> dACC_5v_hrd</t>
  </si>
  <si>
    <t>Hs_Br3942</t>
  </si>
  <si>
    <t>V12N28-334</t>
  </si>
  <si>
    <t xml:space="preserve"> dACC_6v_hrd</t>
  </si>
  <si>
    <t>Hs_Br8492</t>
  </si>
  <si>
    <t xml:space="preserve"> dACC_7v_hrd</t>
  </si>
  <si>
    <t>Hs_Br2743</t>
  </si>
  <si>
    <t xml:space="preserve"> dACC_8v_hrd</t>
  </si>
  <si>
    <t>Hs_Br6423</t>
  </si>
  <si>
    <t>V12Y31-080</t>
  </si>
  <si>
    <t xml:space="preserve"> dACC_9v_hrd</t>
  </si>
  <si>
    <t>Hs_Br8667</t>
  </si>
  <si>
    <t>SI-TT-H9</t>
  </si>
  <si>
    <t>AGAACTTAGA</t>
  </si>
  <si>
    <t>CGAGTCCTTT</t>
  </si>
  <si>
    <t>AAAGGACTCG</t>
  </si>
  <si>
    <t>dACC_10v_hrd</t>
  </si>
  <si>
    <t>Hs_Br8325</t>
  </si>
  <si>
    <t>SI-TT-A10</t>
  </si>
  <si>
    <t>CGTGACATGC</t>
  </si>
  <si>
    <t>ATGGTCTAAA</t>
  </si>
  <si>
    <t>TTTAGACCAT</t>
  </si>
  <si>
    <t>dACC_Mouse_4v_hrd</t>
  </si>
  <si>
    <t>dACC+Mouse</t>
  </si>
  <si>
    <t>Hs_Br8325+Mouse</t>
  </si>
  <si>
    <t>SI-TT-B10</t>
  </si>
  <si>
    <t>GCCCGATGGA</t>
  </si>
  <si>
    <t>AATCGTCTAG</t>
  </si>
  <si>
    <t>CTAGACGATT</t>
  </si>
  <si>
    <t>H&amp;E?</t>
  </si>
  <si>
    <t>Replicate?</t>
  </si>
  <si>
    <t>Replicate number</t>
  </si>
  <si>
    <t>Agilent [cDNA] pg/ul</t>
  </si>
  <si>
    <t>Dilution Factor</t>
  </si>
  <si>
    <t>Final [cDNA] pg/ul</t>
  </si>
  <si>
    <t>Total cDNA ng yield</t>
  </si>
  <si>
    <t>cDNA Input</t>
  </si>
  <si>
    <t>Agilent [lib] pg/ul</t>
  </si>
  <si>
    <t>Final [lib] pg/ul</t>
  </si>
  <si>
    <t xml:space="preserve">Est Read Pairs </t>
  </si>
  <si>
    <t>SI-TT-C11</t>
  </si>
  <si>
    <t>ATGGGTGAAA</t>
  </si>
  <si>
    <t>CTTGGGAATT</t>
  </si>
  <si>
    <t>AATTCCCAAG</t>
  </si>
  <si>
    <t>SI-TT-D9</t>
  </si>
  <si>
    <t>TGGTCCCAAG</t>
  </si>
  <si>
    <t>CCTCTGGCGT</t>
  </si>
  <si>
    <t>ACGCCAGAGG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</si>
  <si>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</si>
  <si>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</si>
  <si>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</si>
  <si>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</si>
  <si>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</si>
  <si>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</si>
  <si>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</si>
  <si>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</si>
  <si>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10x names</t>
  </si>
  <si>
    <t>1430400_1472206</t>
  </si>
  <si>
    <t>1427749_1469241</t>
  </si>
  <si>
    <t>1430394_1472200</t>
  </si>
  <si>
    <t>1427748_1469240</t>
  </si>
  <si>
    <t>1427750_1469242</t>
  </si>
  <si>
    <t>1436542_1478953</t>
  </si>
  <si>
    <t>1436543_1478954</t>
  </si>
  <si>
    <t>1436545_1478956</t>
  </si>
  <si>
    <t>1438369_1481148</t>
  </si>
  <si>
    <t>1436546_1478957</t>
  </si>
  <si>
    <t>1436544_1478955</t>
  </si>
  <si>
    <t>/dcs04/lieber/lcolladotor/rawDataTDSC_LIBD001/raw-data/2023-02-09_Transfer10x_SPage/LIBD/libd_1/outs/</t>
  </si>
  <si>
    <t>/dcs04/lieber/lcolladotor/rawDataTDSC_LIBD001/raw-data/2023-02-09_Transfer10x_SPage/LIBD/libd_4/outs/</t>
  </si>
  <si>
    <t>/dcs04/lieber/lcolladotor/rawDataTDSC_LIBD001/raw-data/2023-02-09_Transfer10x_SPage/LIBD/libd_5/outs/</t>
  </si>
  <si>
    <t>/dcs04/lieber/lcolladotor/rawDataTDSC_LIBD001/raw-data/2023-02-09_Transfer10x_SPage/LIBD/libd_6/outs/</t>
  </si>
  <si>
    <t>/dcs04/lieber/lcolladotor/rawDataTDSC_LIBD001/raw-data/2023-02-09_Transfer10x_SPage/LIBD/libd_7/outs/</t>
  </si>
  <si>
    <t>spaceranger output</t>
  </si>
  <si>
    <t>images</t>
  </si>
  <si>
    <t>/dcs04/lieber/lcolladotor/rawDataTDSC_LIBD001/raw-data/2023-03-29_Transfer10x_SPage/Transfer_to_LIBD_20230323/1444617/outs/</t>
  </si>
  <si>
    <t>/dcs04/lieber/lcolladotor/rawDataTDSC_LIBD001/raw-data/2023-03-29_Transfer10x_SPage/Transfer_to_LIBD_20230323/1444618/outs/</t>
  </si>
  <si>
    <t>/dcs04/lieber/lcolladotor/rawDataTDSC_LIBD001/raw-data/2023-03-29_Transfer10x_SPage/Transfer_to_LIBD_20230323/1444619/outs/</t>
  </si>
  <si>
    <t>/dcs04/lieber/lcolladotor/rawDataTDSC_LIBD001/raw-data/2023-03-29_Transfer10x_SPage/Transfer_to_LIBD_20230323/1444620/outs/</t>
  </si>
  <si>
    <t>/dcs04/lieber/lcolladotor/rawDataTDSC_LIBD001/raw-data/2023-03-29_Transfer10x_SPage/Transfer_to_LIBD_20230323/1444621/outs/</t>
  </si>
  <si>
    <t>/dcs04/lieber/lcolladotor/rawDataTDSC_LIBD001/raw-data/2023-03-29_Transfer10x_SPage/Transfer_to_LIBD_20230323/1444622/outs/</t>
  </si>
  <si>
    <t>/dcs04/lieber/lcolladotor/rawDataTDSC_LIBD001/raw-data/2023-02-09_Transfer10x_SPage/LIBD/libd_3/outs/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</si>
</sst>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8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wrapText="1"/>
    </xf>
    <xf numFmtId="4" fontId="0" fillId="0" borderId="11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2" fontId="0" fillId="0" borderId="12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0" fontId="7" fillId="0" borderId="0" xfId="0" applyFont="1"/>
    <xf numFmtId="0" fontId="0" fillId="0" borderId="1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7" fillId="0" borderId="18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abSelected="1" zoomScaleNormal="113" workbookViewId="0">
      <pane ySplit="1" topLeftCell="A2" activePane="bottomLeft" state="frozen"/>
      <selection pane="bottomLeft" activeCell="A21" sqref="A21"/>
    </sheetView>
  </sheetViews>
  <sheetFormatPr baseColWidth="10" defaultColWidth="11.1640625" defaultRowHeight="16" x14ac:dyDescent="0.2"/>
  <cols>
    <col min="1" max="1" width="14.1640625" customWidth="1"/>
    <col min="3" max="3" width="13.1640625" bestFit="1" customWidth="1"/>
    <col min="4" max="4" width="12.6640625" customWidth="1"/>
    <col min="5" max="5" width="15" customWidth="1"/>
    <col min="6" max="6" width="8.1640625" customWidth="1"/>
    <col min="7" max="7" width="14.6640625" customWidth="1"/>
    <col min="8" max="8" width="13.1640625" customWidth="1"/>
    <col min="9" max="9" width="13.1640625" style="1" customWidth="1"/>
    <col min="10" max="10" width="14" customWidth="1"/>
    <col min="11" max="11" width="13.1640625" customWidth="1"/>
    <col min="13" max="16" width="16.6640625" customWidth="1"/>
    <col min="17" max="17" width="12.33203125" customWidth="1"/>
    <col min="18" max="18" width="13.5" customWidth="1"/>
    <col min="19" max="19" width="19.6640625" customWidth="1"/>
    <col min="20" max="20" width="20.1640625" customWidth="1"/>
    <col min="21" max="21" width="15.6640625" customWidth="1"/>
    <col min="22" max="22" width="15.1640625" customWidth="1"/>
    <col min="23" max="23" width="18.83203125" customWidth="1"/>
    <col min="27" max="27" width="17.33203125" bestFit="1" customWidth="1"/>
    <col min="28" max="28" width="121.6640625" customWidth="1"/>
  </cols>
  <sheetData>
    <row r="1" spans="1:29" s="47" customFormat="1" ht="35" thickBot="1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9</v>
      </c>
      <c r="G1" s="47" t="s">
        <v>10</v>
      </c>
      <c r="H1" s="47" t="s">
        <v>123</v>
      </c>
      <c r="I1" s="48" t="s">
        <v>124</v>
      </c>
      <c r="J1" s="48" t="s">
        <v>125</v>
      </c>
      <c r="K1" s="47" t="s">
        <v>126</v>
      </c>
      <c r="L1" s="48" t="s">
        <v>127</v>
      </c>
      <c r="M1" s="47" t="s">
        <v>11</v>
      </c>
      <c r="N1" s="47" t="s">
        <v>16</v>
      </c>
      <c r="O1" s="47" t="s">
        <v>128</v>
      </c>
      <c r="P1" s="47" t="s">
        <v>124</v>
      </c>
      <c r="Q1" s="47" t="s">
        <v>129</v>
      </c>
      <c r="R1" s="49" t="s">
        <v>12</v>
      </c>
      <c r="S1" s="49" t="s">
        <v>13</v>
      </c>
      <c r="T1" s="49" t="s">
        <v>14</v>
      </c>
      <c r="U1" s="49" t="s">
        <v>15</v>
      </c>
      <c r="V1" s="47" t="s">
        <v>17</v>
      </c>
      <c r="W1" s="47" t="s">
        <v>130</v>
      </c>
      <c r="X1" s="5" t="s">
        <v>121</v>
      </c>
      <c r="Y1" s="5" t="s">
        <v>122</v>
      </c>
      <c r="Z1" s="5" t="s">
        <v>120</v>
      </c>
      <c r="AA1" s="47" t="s">
        <v>147</v>
      </c>
      <c r="AB1" s="47" t="s">
        <v>164</v>
      </c>
      <c r="AC1" s="47" t="s">
        <v>165</v>
      </c>
    </row>
    <row r="2" spans="1:29" s="12" customFormat="1" ht="17" x14ac:dyDescent="0.2">
      <c r="A2" s="57" t="s">
        <v>44</v>
      </c>
      <c r="B2" s="6" t="s">
        <v>18</v>
      </c>
      <c r="C2" s="7" t="s">
        <v>19</v>
      </c>
      <c r="D2" s="6" t="s">
        <v>49</v>
      </c>
      <c r="E2" s="8" t="s">
        <v>5</v>
      </c>
      <c r="F2" s="6">
        <v>16.149999999999999</v>
      </c>
      <c r="G2" s="6">
        <v>16</v>
      </c>
      <c r="H2" s="9">
        <v>3501.74</v>
      </c>
      <c r="I2" s="10">
        <v>1</v>
      </c>
      <c r="J2" s="50">
        <f>H2*I2</f>
        <v>3501.74</v>
      </c>
      <c r="K2" s="10">
        <f>(J2*40)/1000</f>
        <v>140.06959999999998</v>
      </c>
      <c r="L2" s="10">
        <f>0.25*K2</f>
        <v>35.017399999999995</v>
      </c>
      <c r="M2" s="6">
        <v>15</v>
      </c>
      <c r="N2" s="6">
        <v>469</v>
      </c>
      <c r="O2" s="9">
        <v>6733.92</v>
      </c>
      <c r="P2" s="6">
        <v>2</v>
      </c>
      <c r="Q2" s="11">
        <f t="shared" ref="Q2:Q5" si="0">O2*P2</f>
        <v>13467.84</v>
      </c>
      <c r="R2" s="7" t="s">
        <v>50</v>
      </c>
      <c r="S2" s="7" t="s">
        <v>51</v>
      </c>
      <c r="T2" s="7" t="s">
        <v>52</v>
      </c>
      <c r="U2" s="7" t="s">
        <v>53</v>
      </c>
      <c r="V2" s="6">
        <v>100</v>
      </c>
      <c r="W2" s="8">
        <f t="shared" ref="W2:W5" si="1">((V2/100)*5000*60000)</f>
        <v>300000000</v>
      </c>
      <c r="X2" s="12" t="b">
        <v>1</v>
      </c>
      <c r="Y2" s="12">
        <v>1</v>
      </c>
      <c r="Z2" s="12" t="b">
        <v>1</v>
      </c>
      <c r="AA2" s="66" t="s">
        <v>156</v>
      </c>
      <c r="AB2" s="67" t="s">
        <v>166</v>
      </c>
    </row>
    <row r="3" spans="1:29" s="19" customFormat="1" ht="17" x14ac:dyDescent="0.2">
      <c r="A3" s="58" t="s">
        <v>45</v>
      </c>
      <c r="B3" s="13" t="s">
        <v>18</v>
      </c>
      <c r="C3" s="14" t="s">
        <v>20</v>
      </c>
      <c r="D3" s="15" t="s">
        <v>49</v>
      </c>
      <c r="E3" s="2" t="s">
        <v>6</v>
      </c>
      <c r="F3" s="13">
        <v>15.97</v>
      </c>
      <c r="G3" s="13">
        <v>16</v>
      </c>
      <c r="H3" s="16">
        <v>5807.69</v>
      </c>
      <c r="I3" s="17">
        <v>1</v>
      </c>
      <c r="J3" s="4">
        <f t="shared" ref="J3:J13" si="2">H3*I3</f>
        <v>5807.69</v>
      </c>
      <c r="K3" s="17">
        <f t="shared" ref="K3:K20" si="3">(J3*40)/1000</f>
        <v>232.30759999999998</v>
      </c>
      <c r="L3" s="17">
        <f t="shared" ref="L3:L5" si="4">0.25*K3</f>
        <v>58.076899999999995</v>
      </c>
      <c r="M3" s="13">
        <v>15</v>
      </c>
      <c r="N3" s="13">
        <v>470</v>
      </c>
      <c r="O3" s="16">
        <v>4711.9399999999996</v>
      </c>
      <c r="P3" s="13">
        <v>2</v>
      </c>
      <c r="Q3" s="18">
        <f t="shared" si="0"/>
        <v>9423.8799999999992</v>
      </c>
      <c r="R3" s="14" t="s">
        <v>54</v>
      </c>
      <c r="S3" s="14" t="s">
        <v>55</v>
      </c>
      <c r="T3" s="14" t="s">
        <v>56</v>
      </c>
      <c r="U3" s="14" t="s">
        <v>57</v>
      </c>
      <c r="V3" s="13">
        <v>93</v>
      </c>
      <c r="W3" s="2">
        <f t="shared" si="1"/>
        <v>279000000</v>
      </c>
      <c r="X3" s="19" t="b">
        <v>1</v>
      </c>
      <c r="Y3" s="19">
        <v>1</v>
      </c>
      <c r="Z3" s="19" t="b">
        <v>1</v>
      </c>
      <c r="AA3" s="4" t="s">
        <v>150</v>
      </c>
      <c r="AB3" s="68" t="s">
        <v>159</v>
      </c>
    </row>
    <row r="4" spans="1:29" s="19" customFormat="1" ht="17" x14ac:dyDescent="0.2">
      <c r="A4" s="58" t="s">
        <v>46</v>
      </c>
      <c r="B4" s="13" t="s">
        <v>18</v>
      </c>
      <c r="C4" s="14" t="s">
        <v>21</v>
      </c>
      <c r="D4" s="15" t="s">
        <v>49</v>
      </c>
      <c r="E4" s="2" t="s">
        <v>7</v>
      </c>
      <c r="F4" s="13">
        <v>16.04</v>
      </c>
      <c r="G4" s="13">
        <v>16</v>
      </c>
      <c r="H4" s="16">
        <v>4565.5600000000004</v>
      </c>
      <c r="I4" s="17">
        <v>1</v>
      </c>
      <c r="J4" s="4">
        <f t="shared" si="2"/>
        <v>4565.5600000000004</v>
      </c>
      <c r="K4" s="17">
        <f t="shared" si="3"/>
        <v>182.62240000000003</v>
      </c>
      <c r="L4" s="17">
        <f t="shared" si="4"/>
        <v>45.655600000000007</v>
      </c>
      <c r="M4" s="13">
        <v>15</v>
      </c>
      <c r="N4" s="13">
        <v>477</v>
      </c>
      <c r="O4" s="16">
        <v>5247.94</v>
      </c>
      <c r="P4" s="13">
        <v>2</v>
      </c>
      <c r="Q4" s="18">
        <f t="shared" si="0"/>
        <v>10495.88</v>
      </c>
      <c r="R4" s="14" t="s">
        <v>58</v>
      </c>
      <c r="S4" s="14" t="s">
        <v>59</v>
      </c>
      <c r="T4" s="14" t="s">
        <v>60</v>
      </c>
      <c r="U4" s="14" t="s">
        <v>61</v>
      </c>
      <c r="V4" s="13">
        <v>90</v>
      </c>
      <c r="W4" s="2">
        <f t="shared" si="1"/>
        <v>270000000</v>
      </c>
      <c r="X4" s="19" t="b">
        <v>1</v>
      </c>
      <c r="Y4" s="19">
        <v>1</v>
      </c>
      <c r="Z4" s="19" t="b">
        <v>1</v>
      </c>
      <c r="AA4" s="66" t="s">
        <v>153</v>
      </c>
      <c r="AB4" s="68" t="s">
        <v>167</v>
      </c>
    </row>
    <row r="5" spans="1:29" s="27" customFormat="1" ht="18" thickBot="1" x14ac:dyDescent="0.25">
      <c r="A5" s="59" t="s">
        <v>47</v>
      </c>
      <c r="B5" s="20" t="s">
        <v>18</v>
      </c>
      <c r="C5" s="21" t="s">
        <v>48</v>
      </c>
      <c r="D5" s="22" t="s">
        <v>49</v>
      </c>
      <c r="E5" s="21" t="s">
        <v>8</v>
      </c>
      <c r="F5" s="20">
        <v>16.04</v>
      </c>
      <c r="G5" s="20">
        <v>16</v>
      </c>
      <c r="H5" s="23">
        <v>3280.13</v>
      </c>
      <c r="I5" s="24">
        <v>1</v>
      </c>
      <c r="J5" s="51">
        <f t="shared" si="2"/>
        <v>3280.13</v>
      </c>
      <c r="K5" s="24">
        <f t="shared" si="3"/>
        <v>131.20520000000002</v>
      </c>
      <c r="L5" s="24">
        <f t="shared" si="4"/>
        <v>32.801300000000005</v>
      </c>
      <c r="M5" s="20">
        <v>15</v>
      </c>
      <c r="N5" s="20">
        <v>470</v>
      </c>
      <c r="O5" s="23">
        <v>4394.66</v>
      </c>
      <c r="P5" s="20">
        <v>2</v>
      </c>
      <c r="Q5" s="25">
        <f t="shared" si="0"/>
        <v>8789.32</v>
      </c>
      <c r="R5" s="26" t="s">
        <v>62</v>
      </c>
      <c r="S5" s="26" t="s">
        <v>63</v>
      </c>
      <c r="T5" s="26" t="s">
        <v>64</v>
      </c>
      <c r="U5" s="26" t="s">
        <v>65</v>
      </c>
      <c r="V5" s="20">
        <v>100</v>
      </c>
      <c r="W5" s="21">
        <f t="shared" si="1"/>
        <v>300000000</v>
      </c>
      <c r="X5" s="27" t="b">
        <v>1</v>
      </c>
      <c r="Y5" s="27">
        <v>1</v>
      </c>
      <c r="Z5" s="27" t="b">
        <v>1</v>
      </c>
      <c r="AA5" s="66" t="s">
        <v>154</v>
      </c>
      <c r="AB5" s="69" t="s">
        <v>168</v>
      </c>
    </row>
    <row r="6" spans="1:29" s="35" customFormat="1" x14ac:dyDescent="0.2">
      <c r="A6" s="64" t="s">
        <v>23</v>
      </c>
      <c r="B6" s="8" t="s">
        <v>18</v>
      </c>
      <c r="C6" s="7" t="s">
        <v>19</v>
      </c>
      <c r="D6" s="28" t="s">
        <v>22</v>
      </c>
      <c r="E6" s="8" t="s">
        <v>5</v>
      </c>
      <c r="F6" s="10">
        <v>14.65</v>
      </c>
      <c r="G6" s="8">
        <v>15</v>
      </c>
      <c r="H6" s="8">
        <v>690.61</v>
      </c>
      <c r="I6" s="10">
        <v>1</v>
      </c>
      <c r="J6" s="35">
        <f t="shared" si="2"/>
        <v>690.61</v>
      </c>
      <c r="K6" s="10">
        <f t="shared" si="3"/>
        <v>27.624400000000001</v>
      </c>
      <c r="L6" s="10">
        <f>0.25*K6</f>
        <v>6.9061000000000003</v>
      </c>
      <c r="M6" s="8">
        <v>19</v>
      </c>
      <c r="N6" s="8">
        <v>448</v>
      </c>
      <c r="O6" s="8">
        <v>1227.3699999999999</v>
      </c>
      <c r="P6" s="8">
        <v>10</v>
      </c>
      <c r="Q6" s="11">
        <f>O6*P6</f>
        <v>12273.699999999999</v>
      </c>
      <c r="R6" s="8" t="s">
        <v>28</v>
      </c>
      <c r="S6" s="8" t="s">
        <v>32</v>
      </c>
      <c r="T6" s="8" t="s">
        <v>33</v>
      </c>
      <c r="U6" s="8" t="s">
        <v>34</v>
      </c>
      <c r="V6" s="29">
        <v>99</v>
      </c>
      <c r="W6" s="8">
        <f t="shared" ref="W6:W9" si="5">((V6/100)*5000*60000)</f>
        <v>297000000</v>
      </c>
      <c r="X6" s="12" t="b">
        <v>1</v>
      </c>
      <c r="Y6" s="34">
        <v>2</v>
      </c>
      <c r="Z6" s="12" t="b">
        <v>1</v>
      </c>
      <c r="AA6" s="72" t="s">
        <v>158</v>
      </c>
      <c r="AB6" s="70" t="s">
        <v>169</v>
      </c>
    </row>
    <row r="7" spans="1:29" s="3" customFormat="1" x14ac:dyDescent="0.2">
      <c r="A7" s="62" t="s">
        <v>24</v>
      </c>
      <c r="B7" s="2" t="s">
        <v>18</v>
      </c>
      <c r="C7" s="14" t="s">
        <v>20</v>
      </c>
      <c r="D7" s="30" t="s">
        <v>22</v>
      </c>
      <c r="E7" s="2" t="s">
        <v>6</v>
      </c>
      <c r="F7" s="17">
        <v>14.41</v>
      </c>
      <c r="G7" s="2">
        <v>15</v>
      </c>
      <c r="H7" s="2">
        <v>912.98</v>
      </c>
      <c r="I7" s="17">
        <v>1</v>
      </c>
      <c r="J7" s="3">
        <f t="shared" si="2"/>
        <v>912.98</v>
      </c>
      <c r="K7" s="17">
        <f t="shared" si="3"/>
        <v>36.519199999999998</v>
      </c>
      <c r="L7" s="17">
        <f t="shared" ref="L7:L9" si="6">0.25*K7</f>
        <v>9.1297999999999995</v>
      </c>
      <c r="M7" s="2">
        <v>19</v>
      </c>
      <c r="N7" s="2">
        <v>467</v>
      </c>
      <c r="O7" s="2">
        <v>1620.4</v>
      </c>
      <c r="P7" s="2">
        <v>10</v>
      </c>
      <c r="Q7" s="18">
        <f t="shared" ref="Q7:Q9" si="7">O7*P7</f>
        <v>16204</v>
      </c>
      <c r="R7" s="2" t="s">
        <v>29</v>
      </c>
      <c r="S7" s="2" t="s">
        <v>35</v>
      </c>
      <c r="T7" s="2" t="s">
        <v>36</v>
      </c>
      <c r="U7" s="2" t="s">
        <v>37</v>
      </c>
      <c r="V7" s="31">
        <v>93</v>
      </c>
      <c r="W7" s="2">
        <f t="shared" si="5"/>
        <v>279000000</v>
      </c>
      <c r="X7" s="19" t="b">
        <v>1</v>
      </c>
      <c r="Y7" s="38">
        <v>2</v>
      </c>
      <c r="Z7" s="19" t="b">
        <v>1</v>
      </c>
      <c r="AA7" s="66" t="s">
        <v>155</v>
      </c>
      <c r="AB7" s="71" t="s">
        <v>170</v>
      </c>
    </row>
    <row r="8" spans="1:29" s="3" customFormat="1" x14ac:dyDescent="0.2">
      <c r="A8" s="62" t="s">
        <v>25</v>
      </c>
      <c r="B8" s="2" t="s">
        <v>18</v>
      </c>
      <c r="C8" s="14" t="s">
        <v>21</v>
      </c>
      <c r="D8" s="30" t="s">
        <v>22</v>
      </c>
      <c r="E8" s="2" t="s">
        <v>7</v>
      </c>
      <c r="F8" s="17">
        <v>14.58</v>
      </c>
      <c r="G8" s="2">
        <v>15</v>
      </c>
      <c r="H8" s="2">
        <v>543.5</v>
      </c>
      <c r="I8" s="17">
        <v>1</v>
      </c>
      <c r="J8" s="3">
        <f t="shared" si="2"/>
        <v>543.5</v>
      </c>
      <c r="K8" s="17">
        <f t="shared" si="3"/>
        <v>21.74</v>
      </c>
      <c r="L8" s="17">
        <f t="shared" si="6"/>
        <v>5.4349999999999996</v>
      </c>
      <c r="M8" s="2">
        <v>19</v>
      </c>
      <c r="N8" s="2">
        <v>470</v>
      </c>
      <c r="O8" s="2">
        <v>2163.8000000000002</v>
      </c>
      <c r="P8" s="2">
        <v>10</v>
      </c>
      <c r="Q8" s="18">
        <f t="shared" si="7"/>
        <v>21638</v>
      </c>
      <c r="R8" s="2" t="s">
        <v>30</v>
      </c>
      <c r="S8" s="2" t="s">
        <v>38</v>
      </c>
      <c r="T8" s="2" t="s">
        <v>39</v>
      </c>
      <c r="U8" s="2" t="s">
        <v>40</v>
      </c>
      <c r="V8" s="31">
        <v>87</v>
      </c>
      <c r="W8" s="2">
        <f t="shared" si="5"/>
        <v>261000000</v>
      </c>
      <c r="X8" s="19" t="b">
        <v>1</v>
      </c>
      <c r="Y8" s="38">
        <v>2</v>
      </c>
      <c r="Z8" s="19" t="b">
        <v>1</v>
      </c>
      <c r="AA8" s="66" t="s">
        <v>157</v>
      </c>
      <c r="AB8" s="71" t="s">
        <v>171</v>
      </c>
    </row>
    <row r="9" spans="1:29" s="41" customFormat="1" ht="17" thickBot="1" x14ac:dyDescent="0.25">
      <c r="A9" s="21" t="s">
        <v>26</v>
      </c>
      <c r="B9" s="21" t="s">
        <v>18</v>
      </c>
      <c r="C9" s="21" t="s">
        <v>27</v>
      </c>
      <c r="D9" s="32" t="s">
        <v>22</v>
      </c>
      <c r="E9" s="21" t="s">
        <v>8</v>
      </c>
      <c r="F9" s="24">
        <v>13.72</v>
      </c>
      <c r="G9" s="21">
        <v>14</v>
      </c>
      <c r="H9" s="21">
        <v>1709.99</v>
      </c>
      <c r="I9" s="24">
        <v>1</v>
      </c>
      <c r="J9" s="41">
        <f>H9*I9</f>
        <v>1709.99</v>
      </c>
      <c r="K9" s="24">
        <f t="shared" si="3"/>
        <v>68.399600000000007</v>
      </c>
      <c r="L9" s="24">
        <f t="shared" si="6"/>
        <v>17.099900000000002</v>
      </c>
      <c r="M9" s="21">
        <v>19</v>
      </c>
      <c r="N9" s="21">
        <v>470</v>
      </c>
      <c r="O9" s="21">
        <v>4011.17</v>
      </c>
      <c r="P9" s="21">
        <v>10</v>
      </c>
      <c r="Q9" s="25">
        <f t="shared" si="7"/>
        <v>40111.699999999997</v>
      </c>
      <c r="R9" s="21" t="s">
        <v>31</v>
      </c>
      <c r="S9" s="21" t="s">
        <v>41</v>
      </c>
      <c r="T9" s="21" t="s">
        <v>42</v>
      </c>
      <c r="U9" s="21" t="s">
        <v>43</v>
      </c>
      <c r="V9" s="33">
        <v>74</v>
      </c>
      <c r="W9" s="21">
        <f t="shared" si="5"/>
        <v>222000000</v>
      </c>
      <c r="X9" s="27" t="b">
        <v>0</v>
      </c>
      <c r="Z9" s="27" t="b">
        <v>1</v>
      </c>
      <c r="AB9" s="38" t="s">
        <v>172</v>
      </c>
    </row>
    <row r="10" spans="1:29" s="35" customFormat="1" x14ac:dyDescent="0.2">
      <c r="A10" s="60" t="s">
        <v>66</v>
      </c>
      <c r="B10" s="8" t="s">
        <v>18</v>
      </c>
      <c r="C10" s="8" t="s">
        <v>67</v>
      </c>
      <c r="D10" s="8" t="s">
        <v>68</v>
      </c>
      <c r="E10" s="8" t="s">
        <v>5</v>
      </c>
      <c r="F10" s="10">
        <v>16.41</v>
      </c>
      <c r="G10" s="8">
        <v>16</v>
      </c>
      <c r="H10" s="8">
        <v>3499.74</v>
      </c>
      <c r="I10" s="10">
        <v>2</v>
      </c>
      <c r="J10" s="35">
        <f t="shared" si="2"/>
        <v>6999.48</v>
      </c>
      <c r="K10" s="10">
        <f t="shared" si="3"/>
        <v>279.97919999999993</v>
      </c>
      <c r="L10" s="10">
        <f>0.25*K10</f>
        <v>69.994799999999984</v>
      </c>
      <c r="M10" s="8">
        <v>16</v>
      </c>
      <c r="N10" s="8">
        <v>460</v>
      </c>
      <c r="O10" s="8">
        <v>3821.18</v>
      </c>
      <c r="P10" s="10">
        <v>3</v>
      </c>
      <c r="Q10" s="11">
        <f>O10*P10</f>
        <v>11463.539999999999</v>
      </c>
      <c r="R10" s="8" t="s">
        <v>69</v>
      </c>
      <c r="S10" s="8" t="s">
        <v>70</v>
      </c>
      <c r="T10" s="8" t="s">
        <v>71</v>
      </c>
      <c r="U10" s="8" t="s">
        <v>72</v>
      </c>
      <c r="V10" s="29">
        <v>100</v>
      </c>
      <c r="W10" s="8">
        <f>((V10/100)*5000*60000)</f>
        <v>300000000</v>
      </c>
      <c r="X10" s="12" t="b">
        <v>1</v>
      </c>
      <c r="Y10" s="35">
        <v>3</v>
      </c>
      <c r="Z10" s="12" t="b">
        <v>1</v>
      </c>
      <c r="AA10" s="34" t="s">
        <v>151</v>
      </c>
      <c r="AB10" s="34" t="s">
        <v>160</v>
      </c>
    </row>
    <row r="11" spans="1:29" s="3" customFormat="1" x14ac:dyDescent="0.2">
      <c r="A11" s="61" t="s">
        <v>73</v>
      </c>
      <c r="B11" s="37" t="s">
        <v>18</v>
      </c>
      <c r="C11" s="14" t="s">
        <v>74</v>
      </c>
      <c r="D11" s="37" t="s">
        <v>68</v>
      </c>
      <c r="E11" s="2" t="s">
        <v>6</v>
      </c>
      <c r="F11" s="17">
        <v>15.99</v>
      </c>
      <c r="G11" s="2">
        <v>16</v>
      </c>
      <c r="H11" s="2">
        <v>5302.76</v>
      </c>
      <c r="I11" s="17">
        <v>3</v>
      </c>
      <c r="J11" s="3">
        <f t="shared" si="2"/>
        <v>15908.28</v>
      </c>
      <c r="K11" s="17">
        <f t="shared" si="3"/>
        <v>636.33120000000008</v>
      </c>
      <c r="L11" s="17">
        <f t="shared" ref="L11:L13" si="8">0.25*K11</f>
        <v>159.08280000000002</v>
      </c>
      <c r="M11" s="2">
        <v>13</v>
      </c>
      <c r="N11" s="2">
        <v>438</v>
      </c>
      <c r="O11" s="2">
        <v>2029.83</v>
      </c>
      <c r="P11" s="17">
        <v>1</v>
      </c>
      <c r="Q11" s="18">
        <f t="shared" ref="Q11:Q13" si="9">O11*P11</f>
        <v>2029.83</v>
      </c>
      <c r="R11" s="14" t="s">
        <v>75</v>
      </c>
      <c r="S11" s="14" t="s">
        <v>76</v>
      </c>
      <c r="T11" s="14" t="s">
        <v>77</v>
      </c>
      <c r="U11" s="14" t="s">
        <v>78</v>
      </c>
      <c r="V11" s="31">
        <v>95</v>
      </c>
      <c r="W11" s="2">
        <f t="shared" ref="W11:W13" si="10">((V11/100)*5000*60000)</f>
        <v>285000000</v>
      </c>
      <c r="X11" s="19" t="b">
        <v>1</v>
      </c>
      <c r="Y11" s="3">
        <v>3</v>
      </c>
      <c r="Z11" s="19" t="b">
        <v>1</v>
      </c>
      <c r="AA11" s="38" t="s">
        <v>149</v>
      </c>
      <c r="AB11" s="38" t="s">
        <v>161</v>
      </c>
    </row>
    <row r="12" spans="1:29" s="3" customFormat="1" x14ac:dyDescent="0.2">
      <c r="A12" s="62" t="s">
        <v>79</v>
      </c>
      <c r="B12" s="37" t="s">
        <v>18</v>
      </c>
      <c r="C12" s="14" t="s">
        <v>80</v>
      </c>
      <c r="D12" s="37" t="s">
        <v>68</v>
      </c>
      <c r="E12" s="2" t="s">
        <v>7</v>
      </c>
      <c r="F12" s="17">
        <v>15.73</v>
      </c>
      <c r="G12" s="2">
        <v>16</v>
      </c>
      <c r="H12" s="2">
        <v>4351.6499999999996</v>
      </c>
      <c r="I12" s="17">
        <v>4</v>
      </c>
      <c r="J12" s="3">
        <f t="shared" si="2"/>
        <v>17406.599999999999</v>
      </c>
      <c r="K12" s="17">
        <f t="shared" si="3"/>
        <v>696.26400000000001</v>
      </c>
      <c r="L12" s="17">
        <f t="shared" si="8"/>
        <v>174.066</v>
      </c>
      <c r="M12" s="2">
        <v>13</v>
      </c>
      <c r="N12" s="2">
        <v>442</v>
      </c>
      <c r="O12" s="2">
        <v>5118.17</v>
      </c>
      <c r="P12" s="17">
        <v>4</v>
      </c>
      <c r="Q12" s="18">
        <f t="shared" si="9"/>
        <v>20472.68</v>
      </c>
      <c r="R12" s="2" t="s">
        <v>81</v>
      </c>
      <c r="S12" s="2" t="s">
        <v>82</v>
      </c>
      <c r="T12" s="2" t="s">
        <v>83</v>
      </c>
      <c r="U12" s="2" t="s">
        <v>84</v>
      </c>
      <c r="V12" s="31">
        <v>98</v>
      </c>
      <c r="W12" s="2">
        <f t="shared" si="10"/>
        <v>294000000</v>
      </c>
      <c r="X12" s="19" t="b">
        <v>1</v>
      </c>
      <c r="Y12" s="3">
        <v>3</v>
      </c>
      <c r="Z12" s="19" t="b">
        <v>1</v>
      </c>
      <c r="AA12" s="38" t="s">
        <v>152</v>
      </c>
      <c r="AB12" s="38" t="s">
        <v>162</v>
      </c>
    </row>
    <row r="13" spans="1:29" s="41" customFormat="1" ht="17" thickBot="1" x14ac:dyDescent="0.25">
      <c r="A13" s="63" t="s">
        <v>85</v>
      </c>
      <c r="B13" s="39" t="s">
        <v>18</v>
      </c>
      <c r="C13" s="26" t="s">
        <v>86</v>
      </c>
      <c r="D13" s="39" t="s">
        <v>68</v>
      </c>
      <c r="E13" s="21" t="s">
        <v>8</v>
      </c>
      <c r="F13" s="24">
        <v>14.96</v>
      </c>
      <c r="G13" s="21">
        <v>16</v>
      </c>
      <c r="H13" s="21">
        <v>5433.76</v>
      </c>
      <c r="I13" s="24">
        <v>5</v>
      </c>
      <c r="J13" s="41">
        <f t="shared" si="2"/>
        <v>27168.800000000003</v>
      </c>
      <c r="K13" s="24">
        <f t="shared" si="3"/>
        <v>1086.752</v>
      </c>
      <c r="L13" s="24">
        <f t="shared" si="8"/>
        <v>271.68799999999999</v>
      </c>
      <c r="M13" s="21">
        <v>14</v>
      </c>
      <c r="N13" s="21">
        <v>428</v>
      </c>
      <c r="O13" s="21">
        <v>6531.39</v>
      </c>
      <c r="P13" s="24">
        <v>5</v>
      </c>
      <c r="Q13" s="25">
        <f t="shared" si="9"/>
        <v>32656.95</v>
      </c>
      <c r="R13" s="21" t="s">
        <v>87</v>
      </c>
      <c r="S13" s="21" t="s">
        <v>88</v>
      </c>
      <c r="T13" s="21" t="s">
        <v>89</v>
      </c>
      <c r="U13" s="21" t="s">
        <v>90</v>
      </c>
      <c r="V13" s="33">
        <v>100</v>
      </c>
      <c r="W13" s="21">
        <f t="shared" si="10"/>
        <v>300000000</v>
      </c>
      <c r="X13" s="27" t="b">
        <v>1</v>
      </c>
      <c r="Y13" s="41">
        <v>2</v>
      </c>
      <c r="Z13" s="27" t="b">
        <v>1</v>
      </c>
      <c r="AA13" s="65" t="s">
        <v>148</v>
      </c>
      <c r="AB13" s="40" t="s">
        <v>163</v>
      </c>
    </row>
    <row r="14" spans="1:29" s="35" customFormat="1" x14ac:dyDescent="0.2">
      <c r="A14" s="53" t="s">
        <v>91</v>
      </c>
      <c r="B14" s="8" t="s">
        <v>18</v>
      </c>
      <c r="C14" s="8" t="s">
        <v>92</v>
      </c>
      <c r="D14" s="8" t="s">
        <v>93</v>
      </c>
      <c r="E14" s="8" t="s">
        <v>5</v>
      </c>
      <c r="F14" s="10">
        <v>16.54</v>
      </c>
      <c r="G14" s="8">
        <v>17</v>
      </c>
      <c r="H14" s="8">
        <v>4445.6099999999997</v>
      </c>
      <c r="I14" s="10">
        <v>2</v>
      </c>
      <c r="J14" s="10">
        <f>H14*I14</f>
        <v>8891.2199999999993</v>
      </c>
      <c r="K14" s="10">
        <f t="shared" si="3"/>
        <v>355.64879999999999</v>
      </c>
      <c r="L14" s="10">
        <f>0.25*K14</f>
        <v>88.912199999999999</v>
      </c>
      <c r="M14" s="8">
        <v>16</v>
      </c>
      <c r="N14" s="8">
        <v>434</v>
      </c>
      <c r="O14" s="8">
        <v>2831.12</v>
      </c>
      <c r="P14" s="10">
        <v>8</v>
      </c>
      <c r="Q14" s="11">
        <f>O14*P14</f>
        <v>22648.959999999999</v>
      </c>
      <c r="R14" s="8" t="s">
        <v>131</v>
      </c>
      <c r="S14" s="8" t="s">
        <v>132</v>
      </c>
      <c r="T14" s="8" t="s">
        <v>133</v>
      </c>
      <c r="U14" s="8" t="s">
        <v>134</v>
      </c>
      <c r="V14" s="29">
        <v>95</v>
      </c>
      <c r="W14" s="8">
        <f>((V14/100)*5000*60000)</f>
        <v>285000000</v>
      </c>
      <c r="X14" s="12" t="b">
        <v>1</v>
      </c>
      <c r="Y14" s="35">
        <v>1</v>
      </c>
      <c r="Z14" s="12" t="b">
        <v>1</v>
      </c>
      <c r="AB14" s="34"/>
      <c r="AC14" s="34"/>
    </row>
    <row r="15" spans="1:29" s="3" customFormat="1" x14ac:dyDescent="0.2">
      <c r="A15" s="54" t="s">
        <v>94</v>
      </c>
      <c r="B15" s="37" t="s">
        <v>18</v>
      </c>
      <c r="C15" s="14" t="s">
        <v>95</v>
      </c>
      <c r="D15" s="37" t="s">
        <v>93</v>
      </c>
      <c r="E15" s="2" t="s">
        <v>6</v>
      </c>
      <c r="F15" s="17">
        <v>16.23</v>
      </c>
      <c r="G15" s="2">
        <v>16</v>
      </c>
      <c r="H15" s="2">
        <v>2850.15</v>
      </c>
      <c r="I15" s="17">
        <v>2</v>
      </c>
      <c r="J15" s="42">
        <f t="shared" ref="J15:J17" si="11">H15*I15</f>
        <v>5700.3</v>
      </c>
      <c r="K15" s="17">
        <f t="shared" si="3"/>
        <v>228.012</v>
      </c>
      <c r="L15" s="17">
        <f t="shared" ref="L15:L17" si="12">0.25*K15</f>
        <v>57.003</v>
      </c>
      <c r="M15" s="2">
        <v>15</v>
      </c>
      <c r="N15" s="2">
        <v>410</v>
      </c>
      <c r="O15" s="2">
        <v>7400.7</v>
      </c>
      <c r="P15" s="17">
        <v>1</v>
      </c>
      <c r="Q15" s="18">
        <f t="shared" ref="Q15:Q17" si="13">O15*P15</f>
        <v>7400.7</v>
      </c>
      <c r="R15" s="2" t="s">
        <v>135</v>
      </c>
      <c r="S15" s="2" t="s">
        <v>136</v>
      </c>
      <c r="T15" s="2" t="s">
        <v>137</v>
      </c>
      <c r="U15" s="2" t="s">
        <v>138</v>
      </c>
      <c r="V15" s="31">
        <v>95</v>
      </c>
      <c r="W15" s="2">
        <f t="shared" ref="W15:W17" si="14">((V15/100)*5000*60000)</f>
        <v>285000000</v>
      </c>
      <c r="X15" s="19" t="b">
        <v>1</v>
      </c>
      <c r="Y15" s="3">
        <v>1</v>
      </c>
      <c r="Z15" s="19" t="b">
        <v>1</v>
      </c>
      <c r="AB15" s="38"/>
      <c r="AC15" s="38"/>
    </row>
    <row r="16" spans="1:29" s="3" customFormat="1" x14ac:dyDescent="0.2">
      <c r="A16" s="54" t="s">
        <v>96</v>
      </c>
      <c r="B16" s="37" t="s">
        <v>18</v>
      </c>
      <c r="C16" s="14" t="s">
        <v>97</v>
      </c>
      <c r="D16" s="37" t="s">
        <v>93</v>
      </c>
      <c r="E16" s="2" t="s">
        <v>7</v>
      </c>
      <c r="F16" s="17">
        <v>16.04</v>
      </c>
      <c r="G16" s="2">
        <v>16</v>
      </c>
      <c r="H16" s="2">
        <v>2231.37</v>
      </c>
      <c r="I16" s="17">
        <v>2</v>
      </c>
      <c r="J16" s="42">
        <f t="shared" si="11"/>
        <v>4462.74</v>
      </c>
      <c r="K16" s="17">
        <f t="shared" si="3"/>
        <v>178.50959999999998</v>
      </c>
      <c r="L16" s="17">
        <f t="shared" si="12"/>
        <v>44.627399999999994</v>
      </c>
      <c r="M16" s="2">
        <v>15</v>
      </c>
      <c r="N16" s="2">
        <v>449</v>
      </c>
      <c r="O16" s="2">
        <v>2990.96</v>
      </c>
      <c r="P16" s="17">
        <v>1</v>
      </c>
      <c r="Q16" s="18">
        <f t="shared" si="13"/>
        <v>2990.96</v>
      </c>
      <c r="R16" s="2" t="s">
        <v>139</v>
      </c>
      <c r="S16" s="2" t="s">
        <v>140</v>
      </c>
      <c r="T16" s="2" t="s">
        <v>141</v>
      </c>
      <c r="U16" s="2" t="s">
        <v>142</v>
      </c>
      <c r="V16" s="31">
        <v>97</v>
      </c>
      <c r="W16" s="2">
        <f t="shared" si="14"/>
        <v>291000000</v>
      </c>
      <c r="X16" s="19" t="b">
        <v>1</v>
      </c>
      <c r="Y16" s="3">
        <v>1</v>
      </c>
      <c r="Z16" s="19" t="b">
        <v>1</v>
      </c>
      <c r="AB16" s="38"/>
      <c r="AC16" s="38"/>
    </row>
    <row r="17" spans="1:29" s="41" customFormat="1" ht="17" thickBot="1" x14ac:dyDescent="0.25">
      <c r="A17" s="55" t="s">
        <v>98</v>
      </c>
      <c r="B17" s="39" t="s">
        <v>18</v>
      </c>
      <c r="C17" s="26" t="s">
        <v>99</v>
      </c>
      <c r="D17" s="39" t="s">
        <v>93</v>
      </c>
      <c r="E17" s="21" t="s">
        <v>8</v>
      </c>
      <c r="F17" s="24">
        <v>16</v>
      </c>
      <c r="G17" s="21">
        <v>16</v>
      </c>
      <c r="H17" s="21">
        <v>2775</v>
      </c>
      <c r="I17" s="24">
        <v>2</v>
      </c>
      <c r="J17" s="52">
        <f t="shared" si="11"/>
        <v>5550</v>
      </c>
      <c r="K17" s="24">
        <f t="shared" si="3"/>
        <v>222</v>
      </c>
      <c r="L17" s="24">
        <f t="shared" si="12"/>
        <v>55.5</v>
      </c>
      <c r="M17" s="21">
        <v>15</v>
      </c>
      <c r="N17" s="21">
        <v>453</v>
      </c>
      <c r="O17" s="21">
        <v>4942.37</v>
      </c>
      <c r="P17" s="24">
        <v>1</v>
      </c>
      <c r="Q17" s="25">
        <f t="shared" si="13"/>
        <v>4942.37</v>
      </c>
      <c r="R17" s="2" t="s">
        <v>143</v>
      </c>
      <c r="S17" s="2" t="s">
        <v>144</v>
      </c>
      <c r="T17" s="2" t="s">
        <v>145</v>
      </c>
      <c r="U17" s="2" t="s">
        <v>146</v>
      </c>
      <c r="V17" s="33">
        <v>80</v>
      </c>
      <c r="W17" s="21">
        <f t="shared" si="14"/>
        <v>240000000</v>
      </c>
      <c r="X17" s="27" t="b">
        <v>1</v>
      </c>
      <c r="Y17" s="41">
        <v>1</v>
      </c>
      <c r="Z17" s="27" t="b">
        <v>1</v>
      </c>
      <c r="AB17" s="40"/>
      <c r="AC17" s="40"/>
    </row>
    <row r="18" spans="1:29" s="3" customFormat="1" x14ac:dyDescent="0.2">
      <c r="A18" s="56" t="s">
        <v>101</v>
      </c>
      <c r="B18" s="37" t="s">
        <v>18</v>
      </c>
      <c r="C18" s="36" t="s">
        <v>102</v>
      </c>
      <c r="D18" s="37" t="s">
        <v>100</v>
      </c>
      <c r="E18" s="37" t="s">
        <v>6</v>
      </c>
      <c r="F18" s="42">
        <v>16.13</v>
      </c>
      <c r="G18" s="37">
        <v>16</v>
      </c>
      <c r="H18" s="37">
        <v>2022.38</v>
      </c>
      <c r="I18" s="42">
        <v>8</v>
      </c>
      <c r="J18" s="42">
        <f t="shared" ref="J18:J20" si="15">H18*I18</f>
        <v>16179.04</v>
      </c>
      <c r="K18" s="42">
        <f t="shared" si="3"/>
        <v>647.16160000000013</v>
      </c>
      <c r="L18" s="42">
        <f t="shared" ref="L18:L20" si="16">0.25*K18</f>
        <v>161.79040000000003</v>
      </c>
      <c r="M18" s="37">
        <v>15</v>
      </c>
      <c r="N18" s="37">
        <v>432</v>
      </c>
      <c r="O18" s="37">
        <v>2995.22</v>
      </c>
      <c r="P18" s="42">
        <v>5</v>
      </c>
      <c r="Q18" s="43">
        <f t="shared" ref="Q18:Q20" si="17">O18*P18</f>
        <v>14976.099999999999</v>
      </c>
      <c r="R18" s="37" t="s">
        <v>103</v>
      </c>
      <c r="S18" s="37" t="s">
        <v>104</v>
      </c>
      <c r="T18" s="37" t="s">
        <v>105</v>
      </c>
      <c r="U18" s="37" t="s">
        <v>106</v>
      </c>
      <c r="V18" s="44">
        <v>75</v>
      </c>
      <c r="W18" s="37">
        <f t="shared" ref="W18:W20" si="18">((V18/100)*5000*60000)</f>
        <v>225000000</v>
      </c>
      <c r="X18" s="19" t="b">
        <v>0</v>
      </c>
      <c r="Z18" s="19" t="b">
        <v>1</v>
      </c>
      <c r="AB18" s="38"/>
      <c r="AC18" s="38"/>
    </row>
    <row r="19" spans="1:29" s="3" customFormat="1" x14ac:dyDescent="0.2">
      <c r="A19" s="54" t="s">
        <v>107</v>
      </c>
      <c r="B19" s="37" t="s">
        <v>18</v>
      </c>
      <c r="C19" s="14" t="s">
        <v>108</v>
      </c>
      <c r="D19" s="37" t="s">
        <v>100</v>
      </c>
      <c r="E19" s="2" t="s">
        <v>7</v>
      </c>
      <c r="F19" s="17">
        <v>16.21</v>
      </c>
      <c r="G19" s="2">
        <v>16</v>
      </c>
      <c r="H19" s="2">
        <v>1337.31</v>
      </c>
      <c r="I19" s="17">
        <v>6</v>
      </c>
      <c r="J19" s="42">
        <f t="shared" si="15"/>
        <v>8023.86</v>
      </c>
      <c r="K19" s="17">
        <f t="shared" si="3"/>
        <v>320.95439999999996</v>
      </c>
      <c r="L19" s="17">
        <f t="shared" si="16"/>
        <v>80.238599999999991</v>
      </c>
      <c r="M19" s="2">
        <v>16</v>
      </c>
      <c r="N19" s="2">
        <v>421</v>
      </c>
      <c r="O19" s="2">
        <v>2743.07</v>
      </c>
      <c r="P19" s="17">
        <v>3</v>
      </c>
      <c r="Q19" s="18">
        <f t="shared" si="17"/>
        <v>8229.2100000000009</v>
      </c>
      <c r="R19" s="2" t="s">
        <v>109</v>
      </c>
      <c r="S19" s="2" t="s">
        <v>110</v>
      </c>
      <c r="T19" s="2" t="s">
        <v>111</v>
      </c>
      <c r="U19" s="45" t="s">
        <v>112</v>
      </c>
      <c r="V19" s="31">
        <v>70</v>
      </c>
      <c r="W19" s="2">
        <f t="shared" si="18"/>
        <v>210000000</v>
      </c>
      <c r="X19" s="19" t="b">
        <v>0</v>
      </c>
      <c r="Z19" s="19" t="b">
        <v>1</v>
      </c>
      <c r="AB19" s="38"/>
      <c r="AC19" s="38"/>
    </row>
    <row r="20" spans="1:29" s="41" customFormat="1" ht="17" thickBot="1" x14ac:dyDescent="0.25">
      <c r="A20" s="21" t="s">
        <v>113</v>
      </c>
      <c r="B20" s="39" t="s">
        <v>114</v>
      </c>
      <c r="C20" s="26" t="s">
        <v>115</v>
      </c>
      <c r="D20" s="39" t="s">
        <v>100</v>
      </c>
      <c r="E20" s="21" t="s">
        <v>8</v>
      </c>
      <c r="F20" s="24">
        <v>14.7</v>
      </c>
      <c r="G20" s="21">
        <v>15</v>
      </c>
      <c r="H20" s="21">
        <v>3183.9</v>
      </c>
      <c r="I20" s="24">
        <v>9</v>
      </c>
      <c r="J20" s="52">
        <f t="shared" si="15"/>
        <v>28655.100000000002</v>
      </c>
      <c r="K20" s="24">
        <f t="shared" si="3"/>
        <v>1146.204</v>
      </c>
      <c r="L20" s="24">
        <f t="shared" si="16"/>
        <v>286.55099999999999</v>
      </c>
      <c r="M20" s="21">
        <v>14</v>
      </c>
      <c r="N20" s="21">
        <v>476</v>
      </c>
      <c r="O20" s="21">
        <v>1725.4</v>
      </c>
      <c r="P20" s="24">
        <v>3</v>
      </c>
      <c r="Q20" s="25">
        <f t="shared" si="17"/>
        <v>5176.2000000000007</v>
      </c>
      <c r="R20" s="21" t="s">
        <v>116</v>
      </c>
      <c r="S20" s="21" t="s">
        <v>117</v>
      </c>
      <c r="T20" s="21" t="s">
        <v>118</v>
      </c>
      <c r="U20" s="46" t="s">
        <v>119</v>
      </c>
      <c r="V20" s="33">
        <v>85</v>
      </c>
      <c r="W20" s="21">
        <f t="shared" si="18"/>
        <v>255000000</v>
      </c>
      <c r="X20" s="27" t="b">
        <v>0</v>
      </c>
      <c r="Z20" s="27" t="b">
        <v>1</v>
      </c>
      <c r="AB20" s="40"/>
      <c r="AC20" s="40"/>
    </row>
  </sheetData>
  <phoneticPr fontId="6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rmill162</cp:lastModifiedBy>
  <cp:lastPrinted>2021-11-03T13:38:35Z</cp:lastPrinted>
  <dcterms:created xsi:type="dcterms:W3CDTF">2020-07-21T18:20:54Z</dcterms:created>
  <dcterms:modified xsi:type="dcterms:W3CDTF">2023-05-26T15:13:58Z</dcterms:modified>
</cp:coreProperties>
</file>