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anson/Documents/Projects/Winds2/BHkickReview/"/>
    </mc:Choice>
  </mc:AlternateContent>
  <xr:revisionPtr revIDLastSave="0" documentId="13_ncr:1_{0C123068-78C4-9F46-8F6D-719B622B7052}" xr6:coauthVersionLast="47" xr6:coauthVersionMax="47" xr10:uidLastSave="{00000000-0000-0000-0000-000000000000}"/>
  <bookViews>
    <workbookView xWindow="0" yWindow="760" windowWidth="30240" windowHeight="17200" xr2:uid="{2394415D-BAC6-5B4C-8FC8-E19B3253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F12" i="1"/>
  <c r="F11" i="1"/>
  <c r="F10" i="1"/>
  <c r="F9" i="1"/>
  <c r="F8" i="1"/>
  <c r="F7" i="1"/>
  <c r="F5" i="1"/>
  <c r="F4" i="1"/>
  <c r="F3" i="1"/>
  <c r="F2" i="1"/>
  <c r="C10" i="1"/>
  <c r="B13" i="1"/>
  <c r="D13" i="1"/>
  <c r="B12" i="1"/>
  <c r="D12" i="1"/>
  <c r="D11" i="1"/>
  <c r="B11" i="1"/>
  <c r="C9" i="1"/>
  <c r="B9" i="1"/>
  <c r="D9" i="1"/>
  <c r="D8" i="1"/>
  <c r="B8" i="1"/>
  <c r="B3" i="1"/>
  <c r="D3" i="1"/>
  <c r="D7" i="1"/>
  <c r="B6" i="1"/>
  <c r="D6" i="1"/>
  <c r="B4" i="1"/>
  <c r="D4" i="1"/>
  <c r="B7" i="1"/>
  <c r="G6" i="1"/>
  <c r="E6" i="1"/>
</calcChain>
</file>

<file path=xl/sharedStrings.xml><?xml version="1.0" encoding="utf-8"?>
<sst xmlns="http://schemas.openxmlformats.org/spreadsheetml/2006/main" count="59" uniqueCount="51">
  <si>
    <t>method</t>
  </si>
  <si>
    <t>v_kick_min</t>
  </si>
  <si>
    <t>v_kick_med</t>
  </si>
  <si>
    <t>v_kick_max</t>
  </si>
  <si>
    <t>sys_name</t>
  </si>
  <si>
    <t>citation</t>
  </si>
  <si>
    <t>citation link</t>
  </si>
  <si>
    <t>VFTS 243</t>
  </si>
  <si>
    <t>2022NatAs...6.1085S, arXiv:2310.01509</t>
  </si>
  <si>
    <t>https://ui.adsabs.harvard.edu/abs/2022NatAs...6.1085S/abstract, https://arxiv.org/abs/2310.01509</t>
  </si>
  <si>
    <t>spectroscopy</t>
  </si>
  <si>
    <t>m_bh_min</t>
  </si>
  <si>
    <t>m_bh_med</t>
  </si>
  <si>
    <t>m_bh_max</t>
  </si>
  <si>
    <t>GRO J1655-40</t>
  </si>
  <si>
    <t>XTE J1188+480</t>
  </si>
  <si>
    <t>Cyg X-1</t>
  </si>
  <si>
    <t xml:space="preserve">MAXI J1305-704 </t>
  </si>
  <si>
    <t>V 404 Cygni</t>
  </si>
  <si>
    <t>https://ui.adsabs.harvard.edu/abs/2009ApJ...697.1057F/abstract</t>
  </si>
  <si>
    <t>2009ApJ...697.1057F</t>
  </si>
  <si>
    <t>https://ui.adsabs.harvard.edu/abs/2021MNRAS.506..581M/abstract, https://ui.adsabs.harvard.edu/abs/2023ApJ...952L..34K/abstract</t>
  </si>
  <si>
    <t>2021MNRAS.506..581M, 2023ApJ...952L..34K</t>
  </si>
  <si>
    <t>https://ui.adsabs.harvard.edu/abs/2010ApJ...716.1105K/abstract, https://ui.adsabs.harvard.edu/abs/2024arXiv240403719B/abstract</t>
  </si>
  <si>
    <t>2010ApJ...716.1105K, 2024arXiv240403719B</t>
  </si>
  <si>
    <t>H 1705-250</t>
  </si>
  <si>
    <t>https://ui.adsabs.harvard.edu/abs/2016A%26A...587A..61C/abstract, https://ui.adsabs.harvard.edu/abs/2005ApJ...625..324W/abstract</t>
  </si>
  <si>
    <t>2016A&amp;A...587A..61C, 2005ApJ...625..324W</t>
  </si>
  <si>
    <t>https://ui.adsabs.harvard.edu/abs/2024MNRAS.527L..82D/abstract</t>
  </si>
  <si>
    <t>2024MNRAS.527L..82D</t>
  </si>
  <si>
    <t>https://ui.adsabs.harvard.edu/abs/2021Sci...371.1046M/abstract</t>
  </si>
  <si>
    <t>2021Sci...371.1046M</t>
  </si>
  <si>
    <t>﻿IC10 X-1</t>
  </si>
  <si>
    <t>2022ApJ...930..159A, 2022ApJ...933...83S, 2023ApJ...955..116L</t>
  </si>
  <si>
    <t>https://ui.adsabs.harvard.edu/abs/2022ApJ...930..159A/abstract,https://ui.adsabs.harvard.edu/abs/2022ApJ...933...83S/abstract,  https://ui.adsabs.harvard.edu/abs/2023ApJ...955..116L/abstract</t>
  </si>
  <si>
    <t>Gaia BH1</t>
  </si>
  <si>
    <t>Gaia BH3</t>
  </si>
  <si>
    <t>Gaia BH2</t>
  </si>
  <si>
    <t>https://ui.adsabs.harvard.edu/abs/2014ApJ...790..119W/abstract</t>
  </si>
  <si>
    <t>2014ApJ...790..119W</t>
  </si>
  <si>
    <t>uplims</t>
  </si>
  <si>
    <t>XRB</t>
  </si>
  <si>
    <t>microlensing</t>
  </si>
  <si>
    <t>astrometry</t>
  </si>
  <si>
    <t>OGLE-2011-BLG-0462</t>
  </si>
  <si>
    <t>https://ui.adsabs.harvard.edu/abs/2023MNRAS.518.1057E/abstract, https://ui.adsabs.harvard.edu/abs/2024arXiv240313579K/abstract</t>
  </si>
  <si>
    <t>https://ui.adsabs.harvard.edu/abs/2023MNRAS.521.4323E/abstract, https://ui.adsabs.harvard.edu/abs/2024arXiv240313579K/abstract</t>
  </si>
  <si>
    <t>2023MNRAS.518.1057E, 2024arXiv240313579K</t>
  </si>
  <si>
    <t>2023MNRAS.521.4323E, 2024arXiv240313579K</t>
  </si>
  <si>
    <t>https://ui.adsabs.harvard.edu/abs/2024arXiv240410486G/abstract, https://arxiv.org/abs/2404.13047</t>
  </si>
  <si>
    <t>2024arXiv240410486G, 2024arXiv240413047E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</si>
</sst>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i.adsabs.harvard.edu/abs/2023ApJ...952L..34K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F35D-24B0-1347-B739-3CC9B0CDA4CF}">
  <dimension ref="A1:K16"/>
  <sheetViews>
    <sheetView tabSelected="1" topLeftCell="D1" workbookViewId="0">
      <pane ySplit="1" topLeftCell="A2" activePane="bottomLeft" state="frozen"/>
      <selection pane="bottomLeft" activeCell="J13" sqref="J13"/>
    </sheetView>
  </sheetViews>
  <sheetFormatPr baseColWidth="10" defaultRowHeight="16" x14ac:dyDescent="0.2"/>
  <cols>
    <col min="1" max="1" width="37.33203125" customWidth="1"/>
    <col min="2" max="3" width="21.83203125" customWidth="1"/>
    <col min="4" max="4" width="22.33203125" customWidth="1"/>
    <col min="5" max="5" width="20.6640625" customWidth="1"/>
    <col min="6" max="9" width="23.1640625" customWidth="1"/>
    <col min="10" max="10" width="38.6640625" customWidth="1"/>
    <col min="11" max="11" width="26.6640625" customWidth="1"/>
  </cols>
  <sheetData>
    <row r="1" spans="1:11" s="1" customFormat="1" ht="24" x14ac:dyDescent="0.3">
      <c r="A1" s="1" t="s">
        <v>4</v>
      </c>
      <c r="B1" s="1" t="s">
        <v>11</v>
      </c>
      <c r="C1" s="1" t="s">
        <v>12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40</v>
      </c>
      <c r="J1" s="1" t="s">
        <v>5</v>
      </c>
      <c r="K1" s="1" t="s">
        <v>6</v>
      </c>
    </row>
    <row r="2" spans="1:11" s="2" customFormat="1" ht="22" x14ac:dyDescent="0.3">
      <c r="A2" s="2" t="s">
        <v>7</v>
      </c>
      <c r="B2" s="2">
        <v>8</v>
      </c>
      <c r="C2" s="2">
        <v>10.1</v>
      </c>
      <c r="D2" s="2">
        <v>12.1</v>
      </c>
      <c r="E2" s="2">
        <v>0</v>
      </c>
      <c r="F2" s="2">
        <f xml:space="preserve"> MEDIAN(E2,G2)</f>
        <v>5</v>
      </c>
      <c r="G2" s="2">
        <v>10</v>
      </c>
      <c r="H2" s="2" t="s">
        <v>10</v>
      </c>
      <c r="I2" s="2" t="b">
        <v>1</v>
      </c>
      <c r="J2" s="2" t="s">
        <v>8</v>
      </c>
      <c r="K2" s="2" t="s">
        <v>9</v>
      </c>
    </row>
    <row r="3" spans="1:11" s="2" customFormat="1" ht="22" x14ac:dyDescent="0.3">
      <c r="A3" s="2" t="s">
        <v>16</v>
      </c>
      <c r="B3" s="2">
        <f>21 -2.2</f>
        <v>18.8</v>
      </c>
      <c r="C3" s="2">
        <v>21</v>
      </c>
      <c r="D3" s="2">
        <f>21 + 2.2</f>
        <v>23.2</v>
      </c>
      <c r="E3" s="2">
        <v>0</v>
      </c>
      <c r="F3" s="2">
        <f t="shared" ref="F3:F5" si="0" xml:space="preserve"> MEDIAN(E3,G3)</f>
        <v>10</v>
      </c>
      <c r="G3" s="2">
        <v>20</v>
      </c>
      <c r="H3" s="2" t="s">
        <v>41</v>
      </c>
      <c r="I3" s="2" t="b">
        <v>1</v>
      </c>
      <c r="J3" s="2" t="s">
        <v>31</v>
      </c>
      <c r="K3" s="2" t="s">
        <v>30</v>
      </c>
    </row>
    <row r="4" spans="1:11" s="2" customFormat="1" ht="22" x14ac:dyDescent="0.3">
      <c r="A4" s="2" t="s">
        <v>14</v>
      </c>
      <c r="B4" s="2">
        <f xml:space="preserve"> 6 - 0.4</f>
        <v>5.6</v>
      </c>
      <c r="C4" s="2">
        <v>6</v>
      </c>
      <c r="D4" s="2">
        <f>6 + 0.4</f>
        <v>6.4</v>
      </c>
      <c r="E4" s="2">
        <v>45</v>
      </c>
      <c r="F4" s="2">
        <f t="shared" si="0"/>
        <v>80</v>
      </c>
      <c r="G4" s="2">
        <v>115</v>
      </c>
      <c r="H4" s="2" t="s">
        <v>41</v>
      </c>
      <c r="I4" s="2" t="b">
        <v>0</v>
      </c>
      <c r="J4" s="2" t="s">
        <v>27</v>
      </c>
      <c r="K4" s="2" t="s">
        <v>26</v>
      </c>
    </row>
    <row r="5" spans="1:11" s="2" customFormat="1" ht="22" x14ac:dyDescent="0.3">
      <c r="A5" s="2" t="s">
        <v>15</v>
      </c>
      <c r="B5" s="2">
        <v>6</v>
      </c>
      <c r="C5" s="2">
        <v>8</v>
      </c>
      <c r="D5" s="2">
        <v>10</v>
      </c>
      <c r="E5" s="2">
        <v>80</v>
      </c>
      <c r="F5" s="2">
        <f t="shared" si="0"/>
        <v>195</v>
      </c>
      <c r="G5" s="2">
        <v>310</v>
      </c>
      <c r="H5" s="2" t="s">
        <v>41</v>
      </c>
      <c r="I5" s="2" t="b">
        <v>0</v>
      </c>
      <c r="J5" s="2" t="s">
        <v>20</v>
      </c>
      <c r="K5" s="2" t="s">
        <v>19</v>
      </c>
    </row>
    <row r="6" spans="1:11" s="2" customFormat="1" ht="22" x14ac:dyDescent="0.3">
      <c r="A6" s="2" t="s">
        <v>17</v>
      </c>
      <c r="B6" s="2">
        <f xml:space="preserve"> 8.9 - 1</f>
        <v>7.9</v>
      </c>
      <c r="C6" s="2">
        <v>8.9</v>
      </c>
      <c r="D6" s="2">
        <f>8.9 + 1.6</f>
        <v>10.5</v>
      </c>
      <c r="E6" s="2">
        <f>91-12</f>
        <v>79</v>
      </c>
      <c r="F6" s="2">
        <v>91</v>
      </c>
      <c r="G6" s="2">
        <f>91 + 23</f>
        <v>114</v>
      </c>
      <c r="H6" s="2" t="s">
        <v>41</v>
      </c>
      <c r="I6" s="2" t="b">
        <v>0</v>
      </c>
      <c r="J6" s="2" t="s">
        <v>22</v>
      </c>
      <c r="K6" s="3" t="s">
        <v>21</v>
      </c>
    </row>
    <row r="7" spans="1:11" s="2" customFormat="1" ht="22" x14ac:dyDescent="0.3">
      <c r="A7" s="2" t="s">
        <v>18</v>
      </c>
      <c r="B7" s="2">
        <f>9-0.6</f>
        <v>8.4</v>
      </c>
      <c r="C7" s="2">
        <v>9</v>
      </c>
      <c r="D7" s="2">
        <f>9+0.2</f>
        <v>9.1999999999999993</v>
      </c>
      <c r="E7" s="2">
        <v>0</v>
      </c>
      <c r="F7" s="2">
        <f t="shared" ref="F7:F13" si="1" xml:space="preserve"> MEDIAN(E7,G7)</f>
        <v>2.5</v>
      </c>
      <c r="G7" s="2">
        <v>5</v>
      </c>
      <c r="H7" s="2" t="s">
        <v>41</v>
      </c>
      <c r="I7" s="4" t="b">
        <v>1</v>
      </c>
      <c r="J7" s="2" t="s">
        <v>24</v>
      </c>
      <c r="K7" s="2" t="s">
        <v>23</v>
      </c>
    </row>
    <row r="8" spans="1:11" s="2" customFormat="1" ht="22" x14ac:dyDescent="0.3">
      <c r="A8" s="2" t="s">
        <v>25</v>
      </c>
      <c r="B8" s="2">
        <f xml:space="preserve"> 6.49 - 0.89</f>
        <v>5.6000000000000005</v>
      </c>
      <c r="C8" s="2">
        <v>6.49</v>
      </c>
      <c r="D8" s="2">
        <f>6.49 + 0.89</f>
        <v>7.38</v>
      </c>
      <c r="E8" s="2">
        <v>90</v>
      </c>
      <c r="F8" s="2">
        <f t="shared" si="1"/>
        <v>192.5</v>
      </c>
      <c r="G8" s="2">
        <v>295</v>
      </c>
      <c r="H8" s="2" t="s">
        <v>41</v>
      </c>
      <c r="I8" s="2" t="b">
        <v>0</v>
      </c>
      <c r="J8" s="2" t="s">
        <v>29</v>
      </c>
      <c r="K8" s="2" t="s">
        <v>28</v>
      </c>
    </row>
    <row r="9" spans="1:11" s="2" customFormat="1" ht="22" x14ac:dyDescent="0.3">
      <c r="A9" s="2" t="s">
        <v>44</v>
      </c>
      <c r="B9" s="2">
        <f xml:space="preserve"> MIN(6 - 1, 7.1 -1.3)</f>
        <v>5</v>
      </c>
      <c r="C9" s="2">
        <f>MEDIAN(6, 7.1)</f>
        <v>6.55</v>
      </c>
      <c r="D9" s="2">
        <f xml:space="preserve"> MAX(6 + 1.2, 7.1 + 1.3)</f>
        <v>8.4</v>
      </c>
      <c r="E9" s="2">
        <v>0</v>
      </c>
      <c r="F9" s="2">
        <f t="shared" si="1"/>
        <v>50</v>
      </c>
      <c r="G9" s="2">
        <v>100</v>
      </c>
      <c r="H9" s="2" t="s">
        <v>42</v>
      </c>
      <c r="I9" s="4" t="b">
        <v>1</v>
      </c>
      <c r="J9" s="2" t="s">
        <v>33</v>
      </c>
      <c r="K9" s="2" t="s">
        <v>34</v>
      </c>
    </row>
    <row r="10" spans="1:11" s="2" customFormat="1" ht="22" x14ac:dyDescent="0.3">
      <c r="A10" s="2" t="s">
        <v>32</v>
      </c>
      <c r="B10" s="2">
        <v>23</v>
      </c>
      <c r="C10" s="2">
        <f xml:space="preserve"> MEDIAN(B10,D10)</f>
        <v>28.5</v>
      </c>
      <c r="D10" s="2">
        <v>34</v>
      </c>
      <c r="E10" s="2">
        <v>0</v>
      </c>
      <c r="F10" s="2">
        <f t="shared" si="1"/>
        <v>65</v>
      </c>
      <c r="G10" s="2">
        <v>130</v>
      </c>
      <c r="H10" s="2" t="s">
        <v>41</v>
      </c>
      <c r="I10" s="4" t="b">
        <v>1</v>
      </c>
      <c r="J10" s="2" t="s">
        <v>39</v>
      </c>
      <c r="K10" s="2" t="s">
        <v>38</v>
      </c>
    </row>
    <row r="11" spans="1:11" s="2" customFormat="1" ht="22" x14ac:dyDescent="0.3">
      <c r="A11" s="2" t="s">
        <v>35</v>
      </c>
      <c r="B11" s="2">
        <f>9.62 - 0.18</f>
        <v>9.44</v>
      </c>
      <c r="C11" s="2">
        <v>9.6199999999999992</v>
      </c>
      <c r="D11" s="2">
        <f xml:space="preserve"> 9.62 + 0.18</f>
        <v>9.7999999999999989</v>
      </c>
      <c r="E11" s="2">
        <v>60</v>
      </c>
      <c r="F11" s="2">
        <f t="shared" si="1"/>
        <v>77.5</v>
      </c>
      <c r="G11" s="2">
        <v>95</v>
      </c>
      <c r="H11" s="2" t="s">
        <v>43</v>
      </c>
      <c r="I11" s="4" t="b">
        <v>0</v>
      </c>
      <c r="J11" s="2" t="s">
        <v>47</v>
      </c>
      <c r="K11" s="2" t="s">
        <v>45</v>
      </c>
    </row>
    <row r="12" spans="1:11" s="2" customFormat="1" ht="22" x14ac:dyDescent="0.3">
      <c r="A12" s="2" t="s">
        <v>37</v>
      </c>
      <c r="B12" s="2">
        <f>8.9 - 0.3</f>
        <v>8.6</v>
      </c>
      <c r="C12" s="2">
        <v>8.9</v>
      </c>
      <c r="D12" s="2">
        <f>8.9 + 0.3</f>
        <v>9.2000000000000011</v>
      </c>
      <c r="E12" s="2">
        <v>30</v>
      </c>
      <c r="F12" s="2">
        <f t="shared" si="1"/>
        <v>40</v>
      </c>
      <c r="G12" s="2">
        <v>50</v>
      </c>
      <c r="H12" s="2" t="s">
        <v>43</v>
      </c>
      <c r="I12" s="4" t="b">
        <v>0</v>
      </c>
      <c r="J12" s="2" t="s">
        <v>48</v>
      </c>
      <c r="K12" s="2" t="s">
        <v>46</v>
      </c>
    </row>
    <row r="13" spans="1:11" s="2" customFormat="1" ht="22" x14ac:dyDescent="0.3">
      <c r="A13" s="2" t="s">
        <v>36</v>
      </c>
      <c r="B13" s="2">
        <f xml:space="preserve"> 32.7 - 0.82</f>
        <v>31.880000000000003</v>
      </c>
      <c r="C13" s="2">
        <v>32.700000000000003</v>
      </c>
      <c r="D13" s="2">
        <f xml:space="preserve"> 32.7 + 0.82</f>
        <v>33.520000000000003</v>
      </c>
      <c r="E13" s="2">
        <f xml:space="preserve"> 39 -14</f>
        <v>25</v>
      </c>
      <c r="F13" s="2">
        <v>39</v>
      </c>
      <c r="G13" s="2">
        <f>39+19</f>
        <v>58</v>
      </c>
      <c r="H13" s="2" t="s">
        <v>43</v>
      </c>
      <c r="I13" s="4" t="b">
        <v>0</v>
      </c>
      <c r="J13" s="2" t="s">
        <v>50</v>
      </c>
      <c r="K13" s="2" t="s">
        <v>49</v>
      </c>
    </row>
    <row r="14" spans="1:11" s="2" customFormat="1" ht="22" x14ac:dyDescent="0.3"/>
    <row r="15" spans="1:11" s="2" customFormat="1" ht="22" x14ac:dyDescent="0.3"/>
    <row r="16" spans="1:11" s="2" customFormat="1" ht="22" x14ac:dyDescent="0.3"/>
  </sheetData>
  <hyperlinks>
    <hyperlink ref="K6" r:id="rId1" display="https://ui.adsabs.harvard.edu/abs/2023ApJ...952L..34K/abstract" xr:uid="{65FE9A9B-8D08-D949-872C-0AB2CB11531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Son</dc:creator>
  <cp:lastModifiedBy>Lieke van Son</cp:lastModifiedBy>
  <dcterms:created xsi:type="dcterms:W3CDTF">2024-04-18T13:11:27Z</dcterms:created>
  <dcterms:modified xsi:type="dcterms:W3CDTF">2024-04-22T13:49:14Z</dcterms:modified>
</cp:coreProperties>
</file>