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ach\Dropbox\Zach Files\Collected Files for Distribution\"/>
    </mc:Choice>
  </mc:AlternateContent>
  <bookViews>
    <workbookView xWindow="5940" yWindow="795" windowWidth="28800" windowHeight="13335" tabRatio="890" activeTab="2"/>
  </bookViews>
  <sheets>
    <sheet name="cover" sheetId="6" r:id="rId1"/>
    <sheet name="worksheet" sheetId="1" r:id="rId2"/>
    <sheet name="simp. parameters" sheetId="7" r:id="rId3"/>
    <sheet name="exceedance probability curves" sheetId="5" r:id="rId4"/>
    <sheet name="cav calculations" sheetId="3" r:id="rId5"/>
    <sheet name="vgi calculations" sheetId="10" r:id="rId6"/>
    <sheet name="settlement calculations" sheetId="4" r:id="rId7"/>
    <sheet name="empirical tilt calculations" sheetId="8" r:id="rId8"/>
    <sheet name="semiempirical tilt calculations" sheetId="9" r:id="rId9"/>
    <sheet name="types" sheetId="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3" i="4" l="1"/>
  <c r="L42" i="4"/>
  <c r="L41" i="4"/>
  <c r="L40" i="4"/>
  <c r="L39" i="4"/>
  <c r="L38" i="4"/>
  <c r="L37" i="4"/>
  <c r="L36" i="4"/>
  <c r="L35" i="4"/>
  <c r="L34" i="4"/>
  <c r="J37" i="1" l="1"/>
  <c r="J36" i="1"/>
  <c r="J35" i="1"/>
  <c r="J34" i="1"/>
  <c r="J33" i="1"/>
  <c r="J32" i="1"/>
  <c r="J31" i="1"/>
  <c r="J30" i="1"/>
  <c r="J29" i="1"/>
  <c r="J28" i="1"/>
  <c r="B55" i="9" l="1"/>
  <c r="B54" i="9"/>
  <c r="B52" i="9" l="1"/>
  <c r="B49" i="9"/>
  <c r="C45" i="9"/>
  <c r="B45" i="9"/>
  <c r="D45" i="9" s="1"/>
  <c r="C44" i="9"/>
  <c r="B44" i="9"/>
  <c r="C43" i="9"/>
  <c r="B43" i="9"/>
  <c r="D43" i="9" s="1"/>
  <c r="C42" i="9"/>
  <c r="B42" i="9"/>
  <c r="C41" i="9"/>
  <c r="B41" i="9"/>
  <c r="D41" i="9" s="1"/>
  <c r="C40" i="9"/>
  <c r="B40" i="9"/>
  <c r="D40" i="9" s="1"/>
  <c r="C39" i="9"/>
  <c r="B39" i="9"/>
  <c r="D39" i="9" s="1"/>
  <c r="C38" i="9"/>
  <c r="B38" i="9"/>
  <c r="C37" i="9"/>
  <c r="B37" i="9"/>
  <c r="E34" i="9"/>
  <c r="E33" i="9"/>
  <c r="E32" i="9"/>
  <c r="E31" i="9"/>
  <c r="E30" i="9"/>
  <c r="E29" i="9"/>
  <c r="E28" i="9"/>
  <c r="E27" i="9"/>
  <c r="E26" i="9"/>
  <c r="E25" i="9"/>
  <c r="D44" i="9"/>
  <c r="D42" i="9"/>
  <c r="B22" i="9"/>
  <c r="D37" i="9" l="1"/>
  <c r="D38" i="9"/>
  <c r="B50" i="9" l="1"/>
  <c r="B25" i="10"/>
  <c r="B24" i="10"/>
  <c r="B23" i="10"/>
  <c r="B22" i="10"/>
  <c r="B21" i="10"/>
  <c r="B20" i="10"/>
  <c r="B19" i="10"/>
  <c r="B18" i="10"/>
  <c r="B17" i="10"/>
  <c r="B14" i="10"/>
  <c r="B15" i="10" s="1"/>
  <c r="B13" i="10"/>
  <c r="B12" i="10"/>
  <c r="B11" i="8"/>
  <c r="B7" i="8"/>
  <c r="B27" i="10" l="1"/>
  <c r="E33" i="1" s="1"/>
  <c r="B28" i="10" l="1"/>
  <c r="B10" i="1" l="1"/>
  <c r="B11" i="1"/>
  <c r="F31" i="9" l="1"/>
  <c r="F27" i="9"/>
  <c r="F28" i="9"/>
  <c r="F34" i="9"/>
  <c r="F30" i="9"/>
  <c r="F33" i="9"/>
  <c r="F29" i="9"/>
  <c r="F32" i="9"/>
  <c r="F25" i="9"/>
  <c r="F26" i="9"/>
  <c r="C32" i="9"/>
  <c r="C28" i="9"/>
  <c r="C27" i="9"/>
  <c r="C33" i="9"/>
  <c r="C29" i="9"/>
  <c r="C25" i="9"/>
  <c r="C31" i="9"/>
  <c r="D31" i="9" s="1"/>
  <c r="G31" i="9" s="1"/>
  <c r="B31" i="9" s="1"/>
  <c r="C34" i="9"/>
  <c r="C30" i="9"/>
  <c r="C26" i="9"/>
  <c r="B12" i="7"/>
  <c r="B10" i="7" s="1"/>
  <c r="D27" i="9" l="1"/>
  <c r="G27" i="9"/>
  <c r="B27" i="9" s="1"/>
  <c r="D30" i="9"/>
  <c r="G30" i="9"/>
  <c r="B30" i="9" s="1"/>
  <c r="D33" i="9"/>
  <c r="G33" i="9" s="1"/>
  <c r="B33" i="9" s="1"/>
  <c r="D28" i="9"/>
  <c r="G28" i="9" s="1"/>
  <c r="B28" i="9" s="1"/>
  <c r="D26" i="9"/>
  <c r="G26" i="9" s="1"/>
  <c r="B26" i="9" s="1"/>
  <c r="D34" i="9"/>
  <c r="G34" i="9" s="1"/>
  <c r="B34" i="9" s="1"/>
  <c r="D29" i="9"/>
  <c r="D32" i="9"/>
  <c r="G32" i="9" s="1"/>
  <c r="B32" i="9" s="1"/>
  <c r="D25" i="9"/>
  <c r="G25" i="9" s="1"/>
  <c r="B48" i="9"/>
  <c r="B14" i="1"/>
  <c r="B15" i="1"/>
  <c r="G37" i="1"/>
  <c r="A65" i="1" s="1"/>
  <c r="G36" i="1"/>
  <c r="A64" i="1" s="1"/>
  <c r="G35" i="1"/>
  <c r="H36" i="1" s="1"/>
  <c r="G34" i="1"/>
  <c r="H35" i="1" s="1"/>
  <c r="G33" i="1"/>
  <c r="H34" i="1" s="1"/>
  <c r="G32" i="1"/>
  <c r="A60" i="1" s="1"/>
  <c r="G31" i="1"/>
  <c r="I30" i="1" s="1"/>
  <c r="G30" i="1"/>
  <c r="G29" i="1"/>
  <c r="H30" i="1" s="1"/>
  <c r="G28" i="1"/>
  <c r="H29" i="1" s="1"/>
  <c r="A58" i="1" l="1"/>
  <c r="B25" i="9"/>
  <c r="G29" i="9"/>
  <c r="B29" i="9" s="1"/>
  <c r="I31" i="1"/>
  <c r="I35" i="1"/>
  <c r="I32" i="1"/>
  <c r="A61" i="1"/>
  <c r="H32" i="1"/>
  <c r="A62" i="1"/>
  <c r="I29" i="1"/>
  <c r="A57" i="1" s="1"/>
  <c r="I34" i="1"/>
  <c r="H33" i="1"/>
  <c r="H37" i="1"/>
  <c r="A59" i="1"/>
  <c r="A63" i="1"/>
  <c r="I33" i="1"/>
  <c r="H31" i="1"/>
  <c r="I36" i="1"/>
  <c r="I28" i="1"/>
  <c r="A56" i="1" s="1"/>
  <c r="D67" i="4"/>
  <c r="D66" i="4"/>
  <c r="D65" i="4"/>
  <c r="D64" i="4"/>
  <c r="D63" i="4"/>
  <c r="D62" i="4"/>
  <c r="D61" i="4"/>
  <c r="D60" i="4"/>
  <c r="D59" i="4"/>
  <c r="D58" i="4"/>
  <c r="B29" i="4"/>
  <c r="B28" i="4"/>
  <c r="B27" i="4"/>
  <c r="B53" i="9" l="1"/>
  <c r="B47" i="9"/>
  <c r="B54" i="4"/>
  <c r="F43" i="4"/>
  <c r="F42" i="4"/>
  <c r="F41" i="4"/>
  <c r="F40" i="4"/>
  <c r="F39" i="4"/>
  <c r="F38" i="4"/>
  <c r="F37" i="4"/>
  <c r="F36" i="4"/>
  <c r="F35" i="4"/>
  <c r="F34" i="4"/>
  <c r="B20" i="4"/>
  <c r="D43" i="4"/>
  <c r="D42" i="4"/>
  <c r="D41" i="4"/>
  <c r="D40" i="4"/>
  <c r="D39" i="4"/>
  <c r="D38" i="4"/>
  <c r="D37" i="4"/>
  <c r="D36" i="4"/>
  <c r="D35" i="4"/>
  <c r="D34" i="4"/>
  <c r="B32" i="4"/>
  <c r="B31" i="4"/>
  <c r="B3" i="4"/>
  <c r="B14" i="3"/>
  <c r="B15" i="3" s="1"/>
  <c r="B13" i="3"/>
  <c r="B12" i="3"/>
  <c r="B18" i="3"/>
  <c r="B19" i="3"/>
  <c r="B20" i="3"/>
  <c r="B21" i="3"/>
  <c r="B22" i="3"/>
  <c r="B23" i="3"/>
  <c r="B24" i="3"/>
  <c r="B25" i="3"/>
  <c r="B17" i="3"/>
  <c r="A51" i="1"/>
  <c r="A48" i="1"/>
  <c r="A45" i="1"/>
  <c r="A42" i="1"/>
  <c r="A39" i="1"/>
  <c r="A36" i="1"/>
  <c r="A33" i="1"/>
  <c r="A30" i="1"/>
  <c r="A27" i="1"/>
  <c r="A24" i="1"/>
  <c r="B11" i="7" l="1"/>
  <c r="B13" i="1" s="1"/>
  <c r="B61" i="4"/>
  <c r="B64" i="4"/>
  <c r="B67" i="4"/>
  <c r="B63" i="4"/>
  <c r="B59" i="4"/>
  <c r="B66" i="4"/>
  <c r="B62" i="4"/>
  <c r="B58" i="4"/>
  <c r="B65" i="4"/>
  <c r="B60" i="4"/>
  <c r="B41" i="4"/>
  <c r="H41" i="4" s="1"/>
  <c r="B27" i="3"/>
  <c r="B28" i="3" s="1"/>
  <c r="E3" i="1" s="1"/>
  <c r="B57" i="9" s="1"/>
  <c r="B34" i="4"/>
  <c r="H34" i="4" s="1"/>
  <c r="B42" i="4"/>
  <c r="H42" i="4" s="1"/>
  <c r="B38" i="4"/>
  <c r="H38" i="4" s="1"/>
  <c r="B35" i="4"/>
  <c r="H35" i="4" s="1"/>
  <c r="B39" i="4"/>
  <c r="H39" i="4" s="1"/>
  <c r="B43" i="4"/>
  <c r="H43" i="4" s="1"/>
  <c r="B36" i="4"/>
  <c r="H36" i="4" s="1"/>
  <c r="B40" i="4"/>
  <c r="H40" i="4" s="1"/>
  <c r="B37" i="4"/>
  <c r="H37" i="4" s="1"/>
  <c r="J35" i="4" l="1"/>
  <c r="J40" i="4"/>
  <c r="J38" i="4"/>
  <c r="J41" i="4"/>
  <c r="J36" i="4"/>
  <c r="J43" i="4"/>
  <c r="J42" i="4"/>
  <c r="J37" i="4"/>
  <c r="J39" i="4"/>
  <c r="J34" i="4"/>
  <c r="B47" i="4"/>
  <c r="B49" i="4"/>
  <c r="B69" i="4"/>
  <c r="B70" i="4" s="1"/>
  <c r="B44" i="4"/>
  <c r="B45" i="4" s="1"/>
  <c r="B48" i="4"/>
  <c r="B50" i="4" l="1"/>
  <c r="B52" i="4" s="1"/>
  <c r="B56" i="4" s="1"/>
  <c r="B9" i="8" l="1"/>
  <c r="E28" i="1" s="1"/>
  <c r="E5" i="1"/>
  <c r="B408" i="5" l="1"/>
  <c r="C408" i="5" s="1"/>
  <c r="B410" i="5"/>
  <c r="C410" i="5" s="1"/>
  <c r="B413" i="5"/>
  <c r="C413" i="5" s="1"/>
  <c r="B416" i="5"/>
  <c r="C416" i="5" s="1"/>
  <c r="B418" i="5"/>
  <c r="C418" i="5" s="1"/>
  <c r="B421" i="5"/>
  <c r="C421" i="5" s="1"/>
  <c r="B428" i="5"/>
  <c r="C428" i="5" s="1"/>
  <c r="B430" i="5"/>
  <c r="C430" i="5" s="1"/>
  <c r="B435" i="5"/>
  <c r="C435" i="5" s="1"/>
  <c r="B437" i="5"/>
  <c r="C437" i="5" s="1"/>
  <c r="B444" i="5"/>
  <c r="C444" i="5" s="1"/>
  <c r="B446" i="5"/>
  <c r="C446" i="5" s="1"/>
  <c r="B451" i="5"/>
  <c r="C451" i="5" s="1"/>
  <c r="B453" i="5"/>
  <c r="C453" i="5" s="1"/>
  <c r="B460" i="5"/>
  <c r="C460" i="5" s="1"/>
  <c r="B462" i="5"/>
  <c r="C462" i="5" s="1"/>
  <c r="B467" i="5"/>
  <c r="C467" i="5" s="1"/>
  <c r="B469" i="5"/>
  <c r="C469" i="5" s="1"/>
  <c r="B476" i="5"/>
  <c r="C476" i="5" s="1"/>
  <c r="B478" i="5"/>
  <c r="C478" i="5" s="1"/>
  <c r="B483" i="5"/>
  <c r="C483" i="5" s="1"/>
  <c r="B485" i="5"/>
  <c r="C485" i="5" s="1"/>
  <c r="B492" i="5"/>
  <c r="C492" i="5" s="1"/>
  <c r="B494" i="5"/>
  <c r="C494" i="5" s="1"/>
  <c r="B504" i="5"/>
  <c r="C504" i="5" s="1"/>
  <c r="B512" i="5"/>
  <c r="C512" i="5" s="1"/>
  <c r="B520" i="5"/>
  <c r="C520" i="5" s="1"/>
  <c r="B523" i="5"/>
  <c r="C523" i="5" s="1"/>
  <c r="B528" i="5"/>
  <c r="C528" i="5" s="1"/>
  <c r="B531" i="5"/>
  <c r="C531" i="5" s="1"/>
  <c r="B533" i="5"/>
  <c r="C533" i="5" s="1"/>
  <c r="B539" i="5"/>
  <c r="C539" i="5" s="1"/>
  <c r="B541" i="5"/>
  <c r="C541" i="5" s="1"/>
  <c r="B547" i="5"/>
  <c r="C547" i="5" s="1"/>
  <c r="B549" i="5"/>
  <c r="C549" i="5" s="1"/>
  <c r="B555" i="5"/>
  <c r="C555" i="5" s="1"/>
  <c r="B557" i="5"/>
  <c r="C557" i="5" s="1"/>
  <c r="B563" i="5"/>
  <c r="C563" i="5" s="1"/>
  <c r="B565" i="5"/>
  <c r="C565" i="5" s="1"/>
  <c r="B571" i="5"/>
  <c r="C571" i="5" s="1"/>
  <c r="B573" i="5"/>
  <c r="C573" i="5" s="1"/>
  <c r="B579" i="5"/>
  <c r="C579" i="5" s="1"/>
  <c r="B581" i="5"/>
  <c r="C581" i="5" s="1"/>
  <c r="B587" i="5"/>
  <c r="C587" i="5" s="1"/>
  <c r="B589" i="5"/>
  <c r="C589" i="5" s="1"/>
  <c r="B595" i="5"/>
  <c r="C595" i="5" s="1"/>
  <c r="B597" i="5"/>
  <c r="C597" i="5" s="1"/>
  <c r="B403" i="5"/>
  <c r="C403" i="5" s="1"/>
  <c r="B405" i="5"/>
  <c r="C405" i="5" s="1"/>
  <c r="B411" i="5"/>
  <c r="C411" i="5" s="1"/>
  <c r="B419" i="5"/>
  <c r="C419" i="5" s="1"/>
  <c r="B424" i="5"/>
  <c r="C424" i="5" s="1"/>
  <c r="B426" i="5"/>
  <c r="C426" i="5" s="1"/>
  <c r="B431" i="5"/>
  <c r="C431" i="5" s="1"/>
  <c r="B433" i="5"/>
  <c r="C433" i="5" s="1"/>
  <c r="B440" i="5"/>
  <c r="C440" i="5" s="1"/>
  <c r="B442" i="5"/>
  <c r="C442" i="5" s="1"/>
  <c r="B447" i="5"/>
  <c r="C447" i="5" s="1"/>
  <c r="B449" i="5"/>
  <c r="C449" i="5" s="1"/>
  <c r="B456" i="5"/>
  <c r="C456" i="5" s="1"/>
  <c r="B458" i="5"/>
  <c r="C458" i="5" s="1"/>
  <c r="B463" i="5"/>
  <c r="C463" i="5" s="1"/>
  <c r="B465" i="5"/>
  <c r="C465" i="5" s="1"/>
  <c r="B472" i="5"/>
  <c r="C472" i="5" s="1"/>
  <c r="B474" i="5"/>
  <c r="C474" i="5" s="1"/>
  <c r="B479" i="5"/>
  <c r="C479" i="5" s="1"/>
  <c r="B481" i="5"/>
  <c r="C481" i="5" s="1"/>
  <c r="B488" i="5"/>
  <c r="C488" i="5" s="1"/>
  <c r="B490" i="5"/>
  <c r="C490" i="5" s="1"/>
  <c r="B495" i="5"/>
  <c r="C495" i="5" s="1"/>
  <c r="B497" i="5"/>
  <c r="C497" i="5" s="1"/>
  <c r="B500" i="5"/>
  <c r="C500" i="5" s="1"/>
  <c r="B502" i="5"/>
  <c r="C502" i="5" s="1"/>
  <c r="B505" i="5"/>
  <c r="C505" i="5" s="1"/>
  <c r="B508" i="5"/>
  <c r="C508" i="5" s="1"/>
  <c r="B510" i="5"/>
  <c r="C510" i="5" s="1"/>
  <c r="B513" i="5"/>
  <c r="C513" i="5" s="1"/>
  <c r="B516" i="5"/>
  <c r="C516" i="5" s="1"/>
  <c r="B518" i="5"/>
  <c r="C518" i="5" s="1"/>
  <c r="B521" i="5"/>
  <c r="C521" i="5" s="1"/>
  <c r="B526" i="5"/>
  <c r="C526" i="5" s="1"/>
  <c r="B529" i="5"/>
  <c r="C529" i="5" s="1"/>
  <c r="B536" i="5"/>
  <c r="C536" i="5" s="1"/>
  <c r="B544" i="5"/>
  <c r="C544" i="5" s="1"/>
  <c r="B552" i="5"/>
  <c r="C552" i="5" s="1"/>
  <c r="B560" i="5"/>
  <c r="C560" i="5" s="1"/>
  <c r="B568" i="5"/>
  <c r="C568" i="5" s="1"/>
  <c r="B576" i="5"/>
  <c r="C576" i="5" s="1"/>
  <c r="B584" i="5"/>
  <c r="C584" i="5" s="1"/>
  <c r="B592" i="5"/>
  <c r="C592" i="5" s="1"/>
  <c r="B600" i="5"/>
  <c r="C600" i="5" s="1"/>
  <c r="B406" i="5"/>
  <c r="C406" i="5" s="1"/>
  <c r="B409" i="5"/>
  <c r="C409" i="5" s="1"/>
  <c r="B414" i="5"/>
  <c r="C414" i="5" s="1"/>
  <c r="B420" i="5"/>
  <c r="C420" i="5" s="1"/>
  <c r="B429" i="5"/>
  <c r="C429" i="5" s="1"/>
  <c r="B438" i="5"/>
  <c r="C438" i="5" s="1"/>
  <c r="B443" i="5"/>
  <c r="C443" i="5" s="1"/>
  <c r="B452" i="5"/>
  <c r="C452" i="5" s="1"/>
  <c r="B461" i="5"/>
  <c r="C461" i="5" s="1"/>
  <c r="B470" i="5"/>
  <c r="C470" i="5" s="1"/>
  <c r="B475" i="5"/>
  <c r="C475" i="5" s="1"/>
  <c r="B484" i="5"/>
  <c r="C484" i="5" s="1"/>
  <c r="B493" i="5"/>
  <c r="C493" i="5" s="1"/>
  <c r="B498" i="5"/>
  <c r="C498" i="5" s="1"/>
  <c r="B503" i="5"/>
  <c r="C503" i="5" s="1"/>
  <c r="B514" i="5"/>
  <c r="C514" i="5" s="1"/>
  <c r="B519" i="5"/>
  <c r="C519" i="5" s="1"/>
  <c r="B524" i="5"/>
  <c r="C524" i="5" s="1"/>
  <c r="B534" i="5"/>
  <c r="C534" i="5" s="1"/>
  <c r="B540" i="5"/>
  <c r="C540" i="5" s="1"/>
  <c r="B545" i="5"/>
  <c r="C545" i="5" s="1"/>
  <c r="B550" i="5"/>
  <c r="C550" i="5" s="1"/>
  <c r="B556" i="5"/>
  <c r="C556" i="5" s="1"/>
  <c r="B561" i="5"/>
  <c r="C561" i="5" s="1"/>
  <c r="B566" i="5"/>
  <c r="C566" i="5" s="1"/>
  <c r="B572" i="5"/>
  <c r="C572" i="5" s="1"/>
  <c r="B577" i="5"/>
  <c r="C577" i="5" s="1"/>
  <c r="B582" i="5"/>
  <c r="C582" i="5" s="1"/>
  <c r="B588" i="5"/>
  <c r="C588" i="5" s="1"/>
  <c r="B593" i="5"/>
  <c r="C593" i="5" s="1"/>
  <c r="B598" i="5"/>
  <c r="C598" i="5" s="1"/>
  <c r="B404" i="5"/>
  <c r="C404" i="5" s="1"/>
  <c r="B415" i="5"/>
  <c r="C415" i="5" s="1"/>
  <c r="B425" i="5"/>
  <c r="C425" i="5" s="1"/>
  <c r="B434" i="5"/>
  <c r="C434" i="5" s="1"/>
  <c r="B439" i="5"/>
  <c r="C439" i="5" s="1"/>
  <c r="B448" i="5"/>
  <c r="C448" i="5" s="1"/>
  <c r="B457" i="5"/>
  <c r="C457" i="5" s="1"/>
  <c r="B466" i="5"/>
  <c r="C466" i="5" s="1"/>
  <c r="B471" i="5"/>
  <c r="C471" i="5" s="1"/>
  <c r="B480" i="5"/>
  <c r="C480" i="5" s="1"/>
  <c r="B489" i="5"/>
  <c r="C489" i="5" s="1"/>
  <c r="B499" i="5"/>
  <c r="C499" i="5" s="1"/>
  <c r="B509" i="5"/>
  <c r="C509" i="5" s="1"/>
  <c r="B515" i="5"/>
  <c r="C515" i="5" s="1"/>
  <c r="B525" i="5"/>
  <c r="C525" i="5" s="1"/>
  <c r="B530" i="5"/>
  <c r="C530" i="5" s="1"/>
  <c r="B535" i="5"/>
  <c r="C535" i="5" s="1"/>
  <c r="B546" i="5"/>
  <c r="C546" i="5" s="1"/>
  <c r="B551" i="5"/>
  <c r="C551" i="5" s="1"/>
  <c r="B562" i="5"/>
  <c r="C562" i="5" s="1"/>
  <c r="B567" i="5"/>
  <c r="C567" i="5" s="1"/>
  <c r="B578" i="5"/>
  <c r="C578" i="5" s="1"/>
  <c r="B583" i="5"/>
  <c r="C583" i="5" s="1"/>
  <c r="B594" i="5"/>
  <c r="C594" i="5" s="1"/>
  <c r="B599" i="5"/>
  <c r="C599" i="5" s="1"/>
  <c r="B412" i="5"/>
  <c r="C412" i="5" s="1"/>
  <c r="B422" i="5"/>
  <c r="C422" i="5" s="1"/>
  <c r="B459" i="5"/>
  <c r="C459" i="5" s="1"/>
  <c r="B468" i="5"/>
  <c r="C468" i="5" s="1"/>
  <c r="B477" i="5"/>
  <c r="C477" i="5" s="1"/>
  <c r="B486" i="5"/>
  <c r="C486" i="5" s="1"/>
  <c r="B506" i="5"/>
  <c r="C506" i="5" s="1"/>
  <c r="B527" i="5"/>
  <c r="C527" i="5" s="1"/>
  <c r="B537" i="5"/>
  <c r="C537" i="5" s="1"/>
  <c r="B548" i="5"/>
  <c r="C548" i="5" s="1"/>
  <c r="B558" i="5"/>
  <c r="C558" i="5" s="1"/>
  <c r="B569" i="5"/>
  <c r="C569" i="5" s="1"/>
  <c r="B580" i="5"/>
  <c r="C580" i="5" s="1"/>
  <c r="B590" i="5"/>
  <c r="C590" i="5" s="1"/>
  <c r="B601" i="5"/>
  <c r="C601" i="5" s="1"/>
  <c r="B417" i="5"/>
  <c r="C417" i="5" s="1"/>
  <c r="B427" i="5"/>
  <c r="C427" i="5" s="1"/>
  <c r="B436" i="5"/>
  <c r="C436" i="5" s="1"/>
  <c r="B445" i="5"/>
  <c r="C445" i="5" s="1"/>
  <c r="B454" i="5"/>
  <c r="C454" i="5" s="1"/>
  <c r="B423" i="5"/>
  <c r="C423" i="5" s="1"/>
  <c r="B432" i="5"/>
  <c r="C432" i="5" s="1"/>
  <c r="B441" i="5"/>
  <c r="C441" i="5" s="1"/>
  <c r="B450" i="5"/>
  <c r="C450" i="5" s="1"/>
  <c r="B487" i="5"/>
  <c r="C487" i="5" s="1"/>
  <c r="B496" i="5"/>
  <c r="C496" i="5" s="1"/>
  <c r="B507" i="5"/>
  <c r="C507" i="5" s="1"/>
  <c r="B517" i="5"/>
  <c r="C517" i="5" s="1"/>
  <c r="B538" i="5"/>
  <c r="C538" i="5" s="1"/>
  <c r="B559" i="5"/>
  <c r="C559" i="5" s="1"/>
  <c r="B570" i="5"/>
  <c r="C570" i="5" s="1"/>
  <c r="B591" i="5"/>
  <c r="C591" i="5" s="1"/>
  <c r="B402" i="5"/>
  <c r="C402" i="5" s="1"/>
  <c r="B491" i="5"/>
  <c r="C491" i="5" s="1"/>
  <c r="B511" i="5"/>
  <c r="C511" i="5" s="1"/>
  <c r="B532" i="5"/>
  <c r="C532" i="5" s="1"/>
  <c r="B542" i="5"/>
  <c r="C542" i="5" s="1"/>
  <c r="B553" i="5"/>
  <c r="C553" i="5" s="1"/>
  <c r="B564" i="5"/>
  <c r="C564" i="5" s="1"/>
  <c r="B574" i="5"/>
  <c r="C574" i="5" s="1"/>
  <c r="B585" i="5"/>
  <c r="C585" i="5" s="1"/>
  <c r="B596" i="5"/>
  <c r="C596" i="5" s="1"/>
  <c r="B464" i="5"/>
  <c r="C464" i="5" s="1"/>
  <c r="B501" i="5"/>
  <c r="C501" i="5" s="1"/>
  <c r="B543" i="5"/>
  <c r="C543" i="5" s="1"/>
  <c r="B586" i="5"/>
  <c r="C586" i="5" s="1"/>
  <c r="B407" i="5"/>
  <c r="C407" i="5" s="1"/>
  <c r="B482" i="5"/>
  <c r="C482" i="5" s="1"/>
  <c r="B455" i="5"/>
  <c r="C455" i="5" s="1"/>
  <c r="B473" i="5"/>
  <c r="C473" i="5" s="1"/>
  <c r="B554" i="5"/>
  <c r="C554" i="5" s="1"/>
  <c r="B522" i="5"/>
  <c r="C522" i="5" s="1"/>
  <c r="B575" i="5"/>
  <c r="C575" i="5" s="1"/>
  <c r="E29" i="1"/>
  <c r="E27" i="1"/>
  <c r="B143" i="5"/>
  <c r="C143" i="5" s="1"/>
  <c r="B280" i="5"/>
  <c r="C280" i="5" s="1"/>
  <c r="B309" i="5"/>
  <c r="C309" i="5" s="1"/>
  <c r="B203" i="5"/>
  <c r="C203" i="5" s="1"/>
  <c r="B313" i="5"/>
  <c r="C313" i="5" s="1"/>
  <c r="B329" i="5"/>
  <c r="C329" i="5" s="1"/>
  <c r="B15" i="5"/>
  <c r="C15" i="5" s="1"/>
  <c r="B296" i="5"/>
  <c r="C296" i="5" s="1"/>
  <c r="B81" i="5"/>
  <c r="C81" i="5" s="1"/>
  <c r="B158" i="5"/>
  <c r="C158" i="5" s="1"/>
  <c r="B99" i="5"/>
  <c r="C99" i="5" s="1"/>
  <c r="B189" i="5"/>
  <c r="C189" i="5" s="1"/>
  <c r="B171" i="5"/>
  <c r="C171" i="5" s="1"/>
  <c r="B65" i="5"/>
  <c r="C65" i="5" s="1"/>
  <c r="B142" i="5"/>
  <c r="C142" i="5" s="1"/>
  <c r="B83" i="5"/>
  <c r="C83" i="5" s="1"/>
  <c r="B173" i="5"/>
  <c r="C173" i="5" s="1"/>
  <c r="B224" i="5"/>
  <c r="C224" i="5" s="1"/>
  <c r="B364" i="5"/>
  <c r="C364" i="5" s="1"/>
  <c r="B235" i="5"/>
  <c r="C235" i="5" s="1"/>
  <c r="B401" i="5"/>
  <c r="C401" i="5" s="1"/>
  <c r="B387" i="5"/>
  <c r="C387" i="5" s="1"/>
  <c r="B208" i="5"/>
  <c r="C208" i="5" s="1"/>
  <c r="B73" i="5"/>
  <c r="C73" i="5" s="1"/>
  <c r="B88" i="5"/>
  <c r="C88" i="5" s="1"/>
  <c r="B366" i="5"/>
  <c r="C366" i="5" s="1"/>
  <c r="B204" i="5"/>
  <c r="C204" i="5" s="1"/>
  <c r="B285" i="5"/>
  <c r="C285" i="5" s="1"/>
  <c r="B37" i="5"/>
  <c r="C37" i="5" s="1"/>
  <c r="B199" i="5"/>
  <c r="C199" i="5" s="1"/>
  <c r="B238" i="5"/>
  <c r="C238" i="5" s="1"/>
  <c r="B193" i="5"/>
  <c r="C193" i="5" s="1"/>
  <c r="B168" i="5"/>
  <c r="C168" i="5" s="1"/>
  <c r="B53" i="5"/>
  <c r="C53" i="5" s="1"/>
  <c r="B282" i="5"/>
  <c r="C282" i="5" s="1"/>
  <c r="B164" i="5"/>
  <c r="C164" i="5" s="1"/>
  <c r="B358" i="5"/>
  <c r="C358" i="5" s="1"/>
  <c r="B44" i="5"/>
  <c r="C44" i="5" s="1"/>
  <c r="B21" i="5"/>
  <c r="C21" i="5" s="1"/>
  <c r="B362" i="5"/>
  <c r="C362" i="5" s="1"/>
  <c r="B178" i="5"/>
  <c r="C178" i="5" s="1"/>
  <c r="B94" i="5"/>
  <c r="C94" i="5" s="1"/>
  <c r="B156" i="5"/>
  <c r="C156" i="5" s="1"/>
  <c r="B211" i="5"/>
  <c r="C211" i="5" s="1"/>
  <c r="B222" i="5"/>
  <c r="C222" i="5" s="1"/>
  <c r="B177" i="5"/>
  <c r="C177" i="5" s="1"/>
  <c r="B152" i="5"/>
  <c r="C152" i="5" s="1"/>
  <c r="B35" i="5"/>
  <c r="C35" i="5" s="1"/>
  <c r="B266" i="5"/>
  <c r="C266" i="5" s="1"/>
  <c r="B148" i="5"/>
  <c r="C148" i="5" s="1"/>
  <c r="B342" i="5"/>
  <c r="C342" i="5" s="1"/>
  <c r="B233" i="5"/>
  <c r="C233" i="5" s="1"/>
  <c r="B125" i="5"/>
  <c r="C125" i="5" s="1"/>
  <c r="B346" i="5"/>
  <c r="C346" i="5" s="1"/>
  <c r="B242" i="5"/>
  <c r="C242" i="5" s="1"/>
  <c r="B175" i="5"/>
  <c r="C175" i="5" s="1"/>
  <c r="B220" i="5"/>
  <c r="C220" i="5" s="1"/>
  <c r="B271" i="5"/>
  <c r="C271" i="5" s="1"/>
  <c r="B286" i="5"/>
  <c r="C286" i="5" s="1"/>
  <c r="B206" i="5"/>
  <c r="C206" i="5" s="1"/>
  <c r="B60" i="5"/>
  <c r="C60" i="5" s="1"/>
  <c r="B129" i="5"/>
  <c r="C129" i="5" s="1"/>
  <c r="B232" i="5"/>
  <c r="C232" i="5" s="1"/>
  <c r="B80" i="5"/>
  <c r="C80" i="5" s="1"/>
  <c r="B32" i="5"/>
  <c r="C32" i="5" s="1"/>
  <c r="B319" i="5"/>
  <c r="C319" i="5" s="1"/>
  <c r="B304" i="5"/>
  <c r="C304" i="5" s="1"/>
  <c r="B154" i="5"/>
  <c r="C154" i="5" s="1"/>
  <c r="B292" i="5"/>
  <c r="C292" i="5" s="1"/>
  <c r="B95" i="5"/>
  <c r="C95" i="5" s="1"/>
  <c r="B380" i="5"/>
  <c r="C380" i="5" s="1"/>
  <c r="B331" i="5"/>
  <c r="C331" i="5" s="1"/>
  <c r="B214" i="5"/>
  <c r="C214" i="5" s="1"/>
  <c r="B114" i="5"/>
  <c r="C114" i="5" s="1"/>
  <c r="B64" i="5"/>
  <c r="C64" i="5" s="1"/>
  <c r="B3" i="5"/>
  <c r="C3" i="5" s="1"/>
  <c r="B392" i="5"/>
  <c r="C392" i="5" s="1"/>
  <c r="B323" i="5"/>
  <c r="C323" i="5" s="1"/>
  <c r="B119" i="5"/>
  <c r="C119" i="5" s="1"/>
  <c r="B350" i="5"/>
  <c r="C350" i="5" s="1"/>
  <c r="B106" i="5"/>
  <c r="C106" i="5" s="1"/>
  <c r="B227" i="5"/>
  <c r="C227" i="5" s="1"/>
  <c r="B259" i="5"/>
  <c r="C259" i="5" s="1"/>
  <c r="B181" i="5"/>
  <c r="C181" i="5" s="1"/>
  <c r="B274" i="5"/>
  <c r="C274" i="5" s="1"/>
  <c r="B261" i="5"/>
  <c r="C261" i="5" s="1"/>
  <c r="B251" i="5"/>
  <c r="C251" i="5" s="1"/>
  <c r="B270" i="5"/>
  <c r="C270" i="5" s="1"/>
  <c r="B174" i="5"/>
  <c r="C174" i="5" s="1"/>
  <c r="B23" i="5"/>
  <c r="C23" i="5" s="1"/>
  <c r="B98" i="5"/>
  <c r="C98" i="5" s="1"/>
  <c r="B216" i="5"/>
  <c r="C216" i="5" s="1"/>
  <c r="B48" i="5"/>
  <c r="C48" i="5" s="1"/>
  <c r="B11" i="5"/>
  <c r="C11" i="5" s="1"/>
  <c r="B356" i="5"/>
  <c r="C356" i="5" s="1"/>
  <c r="B386" i="5"/>
  <c r="C386" i="5" s="1"/>
  <c r="B138" i="5"/>
  <c r="C138" i="5" s="1"/>
  <c r="B276" i="5"/>
  <c r="C276" i="5" s="1"/>
  <c r="B79" i="5"/>
  <c r="C79" i="5" s="1"/>
  <c r="B316" i="5"/>
  <c r="C316" i="5" s="1"/>
  <c r="B315" i="5"/>
  <c r="C315" i="5" s="1"/>
  <c r="B198" i="5"/>
  <c r="C198" i="5" s="1"/>
  <c r="B82" i="5"/>
  <c r="C82" i="5" s="1"/>
  <c r="B28" i="5"/>
  <c r="C28" i="5" s="1"/>
  <c r="B30" i="5"/>
  <c r="C30" i="5" s="1"/>
  <c r="B376" i="5"/>
  <c r="C376" i="5" s="1"/>
  <c r="B357" i="5"/>
  <c r="C357" i="5" s="1"/>
  <c r="B120" i="5"/>
  <c r="C120" i="5" s="1"/>
  <c r="B398" i="5"/>
  <c r="C398" i="5" s="1"/>
  <c r="B197" i="5"/>
  <c r="C197" i="5" s="1"/>
  <c r="B263" i="5"/>
  <c r="C263" i="5" s="1"/>
  <c r="B299" i="5"/>
  <c r="C299" i="5" s="1"/>
  <c r="B194" i="5"/>
  <c r="C194" i="5" s="1"/>
  <c r="B283" i="5"/>
  <c r="C283" i="5" s="1"/>
  <c r="E6" i="1"/>
  <c r="B151" i="5"/>
  <c r="C151" i="5" s="1"/>
  <c r="B223" i="5"/>
  <c r="C223" i="5" s="1"/>
  <c r="B126" i="5"/>
  <c r="C126" i="5" s="1"/>
  <c r="B281" i="5"/>
  <c r="C281" i="5" s="1"/>
  <c r="B131" i="5"/>
  <c r="C131" i="5" s="1"/>
  <c r="B191" i="5"/>
  <c r="C191" i="5" s="1"/>
  <c r="B68" i="5"/>
  <c r="C68" i="5" s="1"/>
  <c r="B195" i="5"/>
  <c r="C195" i="5" s="1"/>
  <c r="B245" i="5"/>
  <c r="C245" i="5" s="1"/>
  <c r="B258" i="5"/>
  <c r="C258" i="5" s="1"/>
  <c r="B155" i="5"/>
  <c r="C155" i="5" s="1"/>
  <c r="B300" i="5"/>
  <c r="C300" i="5" s="1"/>
  <c r="B140" i="5"/>
  <c r="C140" i="5" s="1"/>
  <c r="B57" i="5"/>
  <c r="C57" i="5" s="1"/>
  <c r="B118" i="5"/>
  <c r="C118" i="5" s="1"/>
  <c r="B133" i="5"/>
  <c r="C133" i="5" s="1"/>
  <c r="B87" i="5"/>
  <c r="C87" i="5" s="1"/>
  <c r="B167" i="5"/>
  <c r="C167" i="5" s="1"/>
  <c r="B163" i="5"/>
  <c r="C163" i="5" s="1"/>
  <c r="B269" i="5"/>
  <c r="C269" i="5" s="1"/>
  <c r="B231" i="5"/>
  <c r="C231" i="5" s="1"/>
  <c r="B210" i="5"/>
  <c r="C210" i="5" s="1"/>
  <c r="B268" i="5"/>
  <c r="C268" i="5" s="1"/>
  <c r="B89" i="5"/>
  <c r="C89" i="5" s="1"/>
  <c r="B26" i="5"/>
  <c r="C26" i="5" s="1"/>
  <c r="B303" i="5"/>
  <c r="C303" i="5" s="1"/>
  <c r="B334" i="5"/>
  <c r="C334" i="5" s="1"/>
  <c r="B219" i="5"/>
  <c r="C219" i="5" s="1"/>
  <c r="B100" i="5"/>
  <c r="C100" i="5" s="1"/>
  <c r="B252" i="5"/>
  <c r="C252" i="5" s="1"/>
  <c r="B55" i="5"/>
  <c r="C55" i="5" s="1"/>
  <c r="B367" i="5"/>
  <c r="C367" i="5" s="1"/>
  <c r="B371" i="5"/>
  <c r="C371" i="5" s="1"/>
  <c r="B339" i="5"/>
  <c r="C339" i="5" s="1"/>
  <c r="B341" i="5"/>
  <c r="C341" i="5" s="1"/>
  <c r="B314" i="5"/>
  <c r="C314" i="5" s="1"/>
  <c r="B378" i="5"/>
  <c r="C378" i="5" s="1"/>
  <c r="B344" i="5"/>
  <c r="C344" i="5" s="1"/>
  <c r="B305" i="5"/>
  <c r="C305" i="5" s="1"/>
  <c r="B369" i="5"/>
  <c r="C369" i="5" s="1"/>
  <c r="B324" i="5"/>
  <c r="C324" i="5" s="1"/>
  <c r="B340" i="5"/>
  <c r="C340" i="5" s="1"/>
  <c r="B24" i="5"/>
  <c r="C24" i="5" s="1"/>
  <c r="B93" i="5"/>
  <c r="C93" i="5" s="1"/>
  <c r="B43" i="5"/>
  <c r="C43" i="5" s="1"/>
  <c r="B107" i="5"/>
  <c r="C107" i="5" s="1"/>
  <c r="B96" i="5"/>
  <c r="C96" i="5" s="1"/>
  <c r="B176" i="5"/>
  <c r="C176" i="5" s="1"/>
  <c r="B240" i="5"/>
  <c r="C240" i="5" s="1"/>
  <c r="B9" i="5"/>
  <c r="C9" i="5" s="1"/>
  <c r="B137" i="5"/>
  <c r="C137" i="5" s="1"/>
  <c r="B201" i="5"/>
  <c r="C201" i="5" s="1"/>
  <c r="B76" i="5"/>
  <c r="C76" i="5" s="1"/>
  <c r="B166" i="5"/>
  <c r="C166" i="5" s="1"/>
  <c r="B230" i="5"/>
  <c r="C230" i="5" s="1"/>
  <c r="B294" i="5"/>
  <c r="C294" i="5" s="1"/>
  <c r="B317" i="5"/>
  <c r="C317" i="5" s="1"/>
  <c r="B381" i="5"/>
  <c r="C381" i="5" s="1"/>
  <c r="B347" i="5"/>
  <c r="C347" i="5" s="1"/>
  <c r="B310" i="5"/>
  <c r="C310" i="5" s="1"/>
  <c r="B374" i="5"/>
  <c r="C374" i="5" s="1"/>
  <c r="B335" i="5"/>
  <c r="C335" i="5" s="1"/>
  <c r="B372" i="5"/>
  <c r="C372" i="5" s="1"/>
  <c r="B29" i="5"/>
  <c r="C29" i="5" s="1"/>
  <c r="B97" i="5"/>
  <c r="C97" i="5" s="1"/>
  <c r="B47" i="5"/>
  <c r="C47" i="5" s="1"/>
  <c r="B111" i="5"/>
  <c r="C111" i="5" s="1"/>
  <c r="B104" i="5"/>
  <c r="C104" i="5" s="1"/>
  <c r="B180" i="5"/>
  <c r="C180" i="5" s="1"/>
  <c r="B244" i="5"/>
  <c r="C244" i="5" s="1"/>
  <c r="B20" i="5"/>
  <c r="C20" i="5" s="1"/>
  <c r="B141" i="5"/>
  <c r="C141" i="5" s="1"/>
  <c r="B205" i="5"/>
  <c r="C205" i="5" s="1"/>
  <c r="B84" i="5"/>
  <c r="C84" i="5" s="1"/>
  <c r="B170" i="5"/>
  <c r="C170" i="5" s="1"/>
  <c r="B234" i="5"/>
  <c r="C234" i="5" s="1"/>
  <c r="B298" i="5"/>
  <c r="C298" i="5" s="1"/>
  <c r="B354" i="5"/>
  <c r="C354" i="5" s="1"/>
  <c r="B320" i="5"/>
  <c r="C320" i="5" s="1"/>
  <c r="B384" i="5"/>
  <c r="C384" i="5" s="1"/>
  <c r="B345" i="5"/>
  <c r="C345" i="5" s="1"/>
  <c r="B332" i="5"/>
  <c r="C332" i="5" s="1"/>
  <c r="B327" i="5"/>
  <c r="C327" i="5" s="1"/>
  <c r="B38" i="5"/>
  <c r="C38" i="5" s="1"/>
  <c r="B69" i="5"/>
  <c r="C69" i="5" s="1"/>
  <c r="B215" i="5"/>
  <c r="C215" i="5" s="1"/>
  <c r="B277" i="5"/>
  <c r="C277" i="5" s="1"/>
  <c r="B183" i="5"/>
  <c r="C183" i="5" s="1"/>
  <c r="B46" i="5"/>
  <c r="C46" i="5" s="1"/>
  <c r="B265" i="5"/>
  <c r="C265" i="5" s="1"/>
  <c r="B62" i="5"/>
  <c r="C62" i="5" s="1"/>
  <c r="B257" i="5"/>
  <c r="C257" i="5" s="1"/>
  <c r="B102" i="5"/>
  <c r="C102" i="5" s="1"/>
  <c r="B159" i="5"/>
  <c r="C159" i="5" s="1"/>
  <c r="B33" i="5"/>
  <c r="C33" i="5" s="1"/>
  <c r="B162" i="5"/>
  <c r="C162" i="5" s="1"/>
  <c r="B236" i="5"/>
  <c r="C236" i="5" s="1"/>
  <c r="B17" i="5"/>
  <c r="C17" i="5" s="1"/>
  <c r="B273" i="5"/>
  <c r="C273" i="5" s="1"/>
  <c r="B226" i="5"/>
  <c r="C226" i="5" s="1"/>
  <c r="B284" i="5"/>
  <c r="C284" i="5" s="1"/>
  <c r="B121" i="5"/>
  <c r="C121" i="5" s="1"/>
  <c r="B295" i="5"/>
  <c r="C295" i="5" s="1"/>
  <c r="B70" i="5"/>
  <c r="C70" i="5" s="1"/>
  <c r="B237" i="5"/>
  <c r="C237" i="5" s="1"/>
  <c r="B291" i="5"/>
  <c r="C291" i="5" s="1"/>
  <c r="B130" i="5"/>
  <c r="C130" i="5" s="1"/>
  <c r="B172" i="5"/>
  <c r="C172" i="5" s="1"/>
  <c r="B42" i="5"/>
  <c r="C42" i="5" s="1"/>
  <c r="B308" i="5"/>
  <c r="C308" i="5" s="1"/>
  <c r="B343" i="5"/>
  <c r="C343" i="5" s="1"/>
  <c r="B249" i="5"/>
  <c r="C249" i="5" s="1"/>
  <c r="B54" i="5"/>
  <c r="C54" i="5" s="1"/>
  <c r="B213" i="5"/>
  <c r="C213" i="5" s="1"/>
  <c r="B188" i="5"/>
  <c r="C188" i="5" s="1"/>
  <c r="B105" i="5"/>
  <c r="C105" i="5" s="1"/>
  <c r="B382" i="5"/>
  <c r="C382" i="5" s="1"/>
  <c r="B318" i="5"/>
  <c r="C318" i="5" s="1"/>
  <c r="B389" i="5"/>
  <c r="C389" i="5" s="1"/>
  <c r="B307" i="5"/>
  <c r="C307" i="5" s="1"/>
  <c r="B330" i="5"/>
  <c r="C330" i="5" s="1"/>
  <c r="B394" i="5"/>
  <c r="C394" i="5" s="1"/>
  <c r="B360" i="5"/>
  <c r="C360" i="5" s="1"/>
  <c r="B321" i="5"/>
  <c r="C321" i="5" s="1"/>
  <c r="B385" i="5"/>
  <c r="C385" i="5" s="1"/>
  <c r="B388" i="5"/>
  <c r="C388" i="5" s="1"/>
  <c r="B14" i="5"/>
  <c r="C14" i="5" s="1"/>
  <c r="B45" i="5"/>
  <c r="C45" i="5" s="1"/>
  <c r="B109" i="5"/>
  <c r="C109" i="5" s="1"/>
  <c r="B59" i="5"/>
  <c r="C59" i="5" s="1"/>
  <c r="B123" i="5"/>
  <c r="C123" i="5" s="1"/>
  <c r="B128" i="5"/>
  <c r="C128" i="5" s="1"/>
  <c r="B192" i="5"/>
  <c r="C192" i="5" s="1"/>
  <c r="B256" i="5"/>
  <c r="C256" i="5" s="1"/>
  <c r="B50" i="5"/>
  <c r="C50" i="5" s="1"/>
  <c r="B153" i="5"/>
  <c r="C153" i="5" s="1"/>
  <c r="B217" i="5"/>
  <c r="C217" i="5" s="1"/>
  <c r="B108" i="5"/>
  <c r="C108" i="5" s="1"/>
  <c r="B182" i="5"/>
  <c r="C182" i="5" s="1"/>
  <c r="B246" i="5"/>
  <c r="C246" i="5" s="1"/>
  <c r="B86" i="5"/>
  <c r="C86" i="5" s="1"/>
  <c r="B333" i="5"/>
  <c r="C333" i="5" s="1"/>
  <c r="B397" i="5"/>
  <c r="C397" i="5" s="1"/>
  <c r="B363" i="5"/>
  <c r="C363" i="5" s="1"/>
  <c r="B326" i="5"/>
  <c r="C326" i="5" s="1"/>
  <c r="B390" i="5"/>
  <c r="C390" i="5" s="1"/>
  <c r="B399" i="5"/>
  <c r="C399" i="5" s="1"/>
  <c r="B18" i="5"/>
  <c r="C18" i="5" s="1"/>
  <c r="B49" i="5"/>
  <c r="C49" i="5" s="1"/>
  <c r="B113" i="5"/>
  <c r="C113" i="5" s="1"/>
  <c r="B63" i="5"/>
  <c r="C63" i="5" s="1"/>
  <c r="B127" i="5"/>
  <c r="C127" i="5" s="1"/>
  <c r="B132" i="5"/>
  <c r="C132" i="5" s="1"/>
  <c r="B196" i="5"/>
  <c r="C196" i="5" s="1"/>
  <c r="B260" i="5"/>
  <c r="C260" i="5" s="1"/>
  <c r="B58" i="5"/>
  <c r="C58" i="5" s="1"/>
  <c r="B157" i="5"/>
  <c r="C157" i="5" s="1"/>
  <c r="B221" i="5"/>
  <c r="C221" i="5" s="1"/>
  <c r="B116" i="5"/>
  <c r="C116" i="5" s="1"/>
  <c r="B186" i="5"/>
  <c r="C186" i="5" s="1"/>
  <c r="B250" i="5"/>
  <c r="C250" i="5" s="1"/>
  <c r="B306" i="5"/>
  <c r="C306" i="5" s="1"/>
  <c r="B370" i="5"/>
  <c r="C370" i="5" s="1"/>
  <c r="B336" i="5"/>
  <c r="C336" i="5" s="1"/>
  <c r="B400" i="5"/>
  <c r="C400" i="5" s="1"/>
  <c r="B361" i="5"/>
  <c r="C361" i="5" s="1"/>
  <c r="B396" i="5"/>
  <c r="C396" i="5" s="1"/>
  <c r="B391" i="5"/>
  <c r="C391" i="5" s="1"/>
  <c r="B13" i="5"/>
  <c r="C13" i="5" s="1"/>
  <c r="B85" i="5"/>
  <c r="C85" i="5" s="1"/>
  <c r="B139" i="5"/>
  <c r="C139" i="5" s="1"/>
  <c r="B254" i="5"/>
  <c r="C254" i="5" s="1"/>
  <c r="B190" i="5"/>
  <c r="C190" i="5" s="1"/>
  <c r="B124" i="5"/>
  <c r="C124" i="5" s="1"/>
  <c r="B225" i="5"/>
  <c r="C225" i="5" s="1"/>
  <c r="B161" i="5"/>
  <c r="C161" i="5" s="1"/>
  <c r="B66" i="5"/>
  <c r="C66" i="5" s="1"/>
  <c r="B264" i="5"/>
  <c r="C264" i="5" s="1"/>
  <c r="B200" i="5"/>
  <c r="C200" i="5" s="1"/>
  <c r="B136" i="5"/>
  <c r="C136" i="5" s="1"/>
  <c r="B7" i="5"/>
  <c r="C7" i="5" s="1"/>
  <c r="B67" i="5"/>
  <c r="C67" i="5" s="1"/>
  <c r="B117" i="5"/>
  <c r="C117" i="5" s="1"/>
  <c r="B22" i="5"/>
  <c r="C22" i="5" s="1"/>
  <c r="B393" i="5"/>
  <c r="C393" i="5" s="1"/>
  <c r="B368" i="5"/>
  <c r="C368" i="5" s="1"/>
  <c r="B338" i="5"/>
  <c r="C338" i="5" s="1"/>
  <c r="B218" i="5"/>
  <c r="C218" i="5" s="1"/>
  <c r="B52" i="5"/>
  <c r="C52" i="5" s="1"/>
  <c r="B122" i="5"/>
  <c r="C122" i="5" s="1"/>
  <c r="B228" i="5"/>
  <c r="C228" i="5" s="1"/>
  <c r="B72" i="5"/>
  <c r="C72" i="5" s="1"/>
  <c r="B27" i="5"/>
  <c r="C27" i="5" s="1"/>
  <c r="B8" i="5"/>
  <c r="C8" i="5" s="1"/>
  <c r="B375" i="5"/>
  <c r="C375" i="5" s="1"/>
  <c r="B395" i="5"/>
  <c r="C395" i="5" s="1"/>
  <c r="B365" i="5"/>
  <c r="C365" i="5" s="1"/>
  <c r="B278" i="5"/>
  <c r="C278" i="5" s="1"/>
  <c r="B150" i="5"/>
  <c r="C150" i="5" s="1"/>
  <c r="B185" i="5"/>
  <c r="C185" i="5" s="1"/>
  <c r="B288" i="5"/>
  <c r="C288" i="5" s="1"/>
  <c r="B160" i="5"/>
  <c r="C160" i="5" s="1"/>
  <c r="B91" i="5"/>
  <c r="C91" i="5" s="1"/>
  <c r="B77" i="5"/>
  <c r="C77" i="5" s="1"/>
  <c r="B359" i="5"/>
  <c r="C359" i="5" s="1"/>
  <c r="B353" i="5"/>
  <c r="C353" i="5" s="1"/>
  <c r="B328" i="5"/>
  <c r="C328" i="5" s="1"/>
  <c r="B373" i="5"/>
  <c r="C373" i="5" s="1"/>
  <c r="B302" i="5"/>
  <c r="C302" i="5" s="1"/>
  <c r="B10" i="5"/>
  <c r="C10" i="5" s="1"/>
  <c r="B41" i="5"/>
  <c r="C41" i="5" s="1"/>
  <c r="B275" i="5"/>
  <c r="C275" i="5" s="1"/>
  <c r="B351" i="5"/>
  <c r="C351" i="5" s="1"/>
  <c r="B71" i="5"/>
  <c r="C71" i="5" s="1"/>
  <c r="B290" i="5"/>
  <c r="C290" i="5" s="1"/>
  <c r="B301" i="5"/>
  <c r="C301" i="5" s="1"/>
  <c r="B297" i="5"/>
  <c r="C297" i="5" s="1"/>
  <c r="B229" i="5"/>
  <c r="C229" i="5" s="1"/>
  <c r="B16" i="5"/>
  <c r="C16" i="5" s="1"/>
  <c r="B74" i="5"/>
  <c r="C74" i="5" s="1"/>
  <c r="B267" i="5"/>
  <c r="C267" i="5" s="1"/>
  <c r="B255" i="5"/>
  <c r="C255" i="5" s="1"/>
  <c r="B253" i="5"/>
  <c r="C253" i="5" s="1"/>
  <c r="B187" i="5"/>
  <c r="C187" i="5" s="1"/>
  <c r="B36" i="5"/>
  <c r="C36" i="5" s="1"/>
  <c r="B92" i="5"/>
  <c r="C92" i="5" s="1"/>
  <c r="B209" i="5"/>
  <c r="C209" i="5" s="1"/>
  <c r="B145" i="5"/>
  <c r="C145" i="5" s="1"/>
  <c r="B31" i="5"/>
  <c r="C31" i="5" s="1"/>
  <c r="B248" i="5"/>
  <c r="C248" i="5" s="1"/>
  <c r="B184" i="5"/>
  <c r="C184" i="5" s="1"/>
  <c r="B112" i="5"/>
  <c r="C112" i="5" s="1"/>
  <c r="B115" i="5"/>
  <c r="C115" i="5" s="1"/>
  <c r="B51" i="5"/>
  <c r="C51" i="5" s="1"/>
  <c r="B101" i="5"/>
  <c r="C101" i="5" s="1"/>
  <c r="B6" i="5"/>
  <c r="C6" i="5" s="1"/>
  <c r="B377" i="5"/>
  <c r="C377" i="5" s="1"/>
  <c r="B352" i="5"/>
  <c r="C352" i="5" s="1"/>
  <c r="B322" i="5"/>
  <c r="C322" i="5" s="1"/>
  <c r="B202" i="5"/>
  <c r="C202" i="5" s="1"/>
  <c r="B12" i="5"/>
  <c r="C12" i="5" s="1"/>
  <c r="B90" i="5"/>
  <c r="C90" i="5" s="1"/>
  <c r="B212" i="5"/>
  <c r="C212" i="5" s="1"/>
  <c r="B39" i="5"/>
  <c r="C39" i="5" s="1"/>
  <c r="B5" i="5"/>
  <c r="C5" i="5" s="1"/>
  <c r="B34" i="5"/>
  <c r="C34" i="5" s="1"/>
  <c r="B311" i="5"/>
  <c r="C311" i="5" s="1"/>
  <c r="B379" i="5"/>
  <c r="C379" i="5" s="1"/>
  <c r="B349" i="5"/>
  <c r="C349" i="5" s="1"/>
  <c r="B262" i="5"/>
  <c r="C262" i="5" s="1"/>
  <c r="B134" i="5"/>
  <c r="C134" i="5" s="1"/>
  <c r="B169" i="5"/>
  <c r="C169" i="5" s="1"/>
  <c r="B272" i="5"/>
  <c r="C272" i="5" s="1"/>
  <c r="B144" i="5"/>
  <c r="C144" i="5" s="1"/>
  <c r="B75" i="5"/>
  <c r="C75" i="5" s="1"/>
  <c r="B61" i="5"/>
  <c r="C61" i="5" s="1"/>
  <c r="B383" i="5"/>
  <c r="C383" i="5" s="1"/>
  <c r="B337" i="5"/>
  <c r="C337" i="5" s="1"/>
  <c r="B312" i="5"/>
  <c r="C312" i="5" s="1"/>
  <c r="B325" i="5"/>
  <c r="C325" i="5" s="1"/>
  <c r="B355" i="5"/>
  <c r="C355" i="5" s="1"/>
  <c r="B40" i="5"/>
  <c r="C40" i="5" s="1"/>
  <c r="B149" i="5"/>
  <c r="C149" i="5" s="1"/>
  <c r="B78" i="5"/>
  <c r="C78" i="5" s="1"/>
  <c r="B348" i="5"/>
  <c r="C348" i="5" s="1"/>
  <c r="B56" i="5"/>
  <c r="C56" i="5" s="1"/>
  <c r="B243" i="5"/>
  <c r="C243" i="5" s="1"/>
  <c r="B241" i="5"/>
  <c r="C241" i="5" s="1"/>
  <c r="B19" i="5"/>
  <c r="C19" i="5" s="1"/>
  <c r="B146" i="5"/>
  <c r="C146" i="5" s="1"/>
  <c r="B103" i="5"/>
  <c r="C103" i="5" s="1"/>
  <c r="B165" i="5"/>
  <c r="C165" i="5" s="1"/>
  <c r="B25" i="5"/>
  <c r="C25" i="5" s="1"/>
  <c r="B2" i="5"/>
  <c r="C2" i="5" s="1"/>
  <c r="B293" i="5"/>
  <c r="C293" i="5" s="1"/>
  <c r="B135" i="5"/>
  <c r="C135" i="5" s="1"/>
  <c r="B247" i="5"/>
  <c r="C247" i="5" s="1"/>
  <c r="B179" i="5"/>
  <c r="C179" i="5" s="1"/>
  <c r="B289" i="5"/>
  <c r="C289" i="5" s="1"/>
  <c r="B239" i="5"/>
  <c r="C239" i="5" s="1"/>
  <c r="B4" i="5"/>
  <c r="C4" i="5" s="1"/>
  <c r="B287" i="5"/>
  <c r="C287" i="5" s="1"/>
  <c r="B279" i="5"/>
  <c r="C279" i="5" s="1"/>
  <c r="B110" i="5"/>
  <c r="C110" i="5" s="1"/>
  <c r="E4" i="1"/>
  <c r="B207" i="5"/>
  <c r="C207" i="5" s="1"/>
  <c r="B147" i="5"/>
  <c r="C147" i="5" s="1"/>
  <c r="B58" i="9" l="1"/>
  <c r="B59" i="9" s="1"/>
  <c r="E35" i="1" s="1"/>
  <c r="D410" i="5" l="1"/>
  <c r="D411" i="5"/>
  <c r="D412" i="5"/>
  <c r="D418" i="5"/>
  <c r="D419" i="5"/>
  <c r="D420" i="5"/>
  <c r="D489" i="5"/>
  <c r="D490" i="5"/>
  <c r="D492" i="5"/>
  <c r="D495" i="5"/>
  <c r="D507" i="5"/>
  <c r="D508" i="5"/>
  <c r="D509" i="5"/>
  <c r="D510" i="5"/>
  <c r="D515" i="5"/>
  <c r="D516" i="5"/>
  <c r="D517" i="5"/>
  <c r="D518" i="5"/>
  <c r="D519" i="5"/>
  <c r="D523" i="5"/>
  <c r="D531" i="5"/>
  <c r="D532" i="5"/>
  <c r="D533" i="5"/>
  <c r="D534" i="5"/>
  <c r="D535" i="5"/>
  <c r="D537" i="5"/>
  <c r="D538" i="5"/>
  <c r="D409" i="5"/>
  <c r="D417" i="5"/>
  <c r="D485" i="5"/>
  <c r="D486" i="5"/>
  <c r="D488" i="5"/>
  <c r="D491" i="5"/>
  <c r="D497" i="5"/>
  <c r="D498" i="5"/>
  <c r="D499" i="5"/>
  <c r="D500" i="5"/>
  <c r="D501" i="5"/>
  <c r="D502" i="5"/>
  <c r="D503" i="5"/>
  <c r="D505" i="5"/>
  <c r="D506" i="5"/>
  <c r="D511" i="5"/>
  <c r="D513" i="5"/>
  <c r="D514" i="5"/>
  <c r="D521" i="5"/>
  <c r="D522" i="5"/>
  <c r="D529" i="5"/>
  <c r="D530" i="5"/>
  <c r="D407" i="5"/>
  <c r="D408" i="5"/>
  <c r="D414" i="5"/>
  <c r="D415" i="5"/>
  <c r="D416" i="5"/>
  <c r="D422" i="5"/>
  <c r="D425" i="5"/>
  <c r="D426" i="5"/>
  <c r="D429" i="5"/>
  <c r="D430" i="5"/>
  <c r="D433" i="5"/>
  <c r="D434" i="5"/>
  <c r="D437" i="5"/>
  <c r="D438" i="5"/>
  <c r="D441" i="5"/>
  <c r="D442" i="5"/>
  <c r="D445" i="5"/>
  <c r="D446" i="5"/>
  <c r="D449" i="5"/>
  <c r="D450" i="5"/>
  <c r="D453" i="5"/>
  <c r="D454" i="5"/>
  <c r="D457" i="5"/>
  <c r="D458" i="5"/>
  <c r="D461" i="5"/>
  <c r="D462" i="5"/>
  <c r="D465" i="5"/>
  <c r="D466" i="5"/>
  <c r="D469" i="5"/>
  <c r="D470" i="5"/>
  <c r="D473" i="5"/>
  <c r="D474" i="5"/>
  <c r="D477" i="5"/>
  <c r="D478" i="5"/>
  <c r="D481" i="5"/>
  <c r="D482" i="5"/>
  <c r="D484" i="5"/>
  <c r="D487" i="5"/>
  <c r="D520" i="5"/>
  <c r="D528" i="5"/>
  <c r="D536" i="5"/>
  <c r="D544" i="5"/>
  <c r="D552" i="5"/>
  <c r="D560" i="5"/>
  <c r="D568" i="5"/>
  <c r="D421" i="5"/>
  <c r="D424" i="5"/>
  <c r="D427" i="5"/>
  <c r="D440" i="5"/>
  <c r="D443" i="5"/>
  <c r="D456" i="5"/>
  <c r="D459" i="5"/>
  <c r="D472" i="5"/>
  <c r="D475" i="5"/>
  <c r="D524" i="5"/>
  <c r="D527" i="5"/>
  <c r="D539" i="5"/>
  <c r="D542" i="5"/>
  <c r="D543" i="5"/>
  <c r="D547" i="5"/>
  <c r="D550" i="5"/>
  <c r="D554" i="5"/>
  <c r="D565" i="5"/>
  <c r="D569" i="5"/>
  <c r="D578" i="5"/>
  <c r="D582" i="5"/>
  <c r="D590" i="5"/>
  <c r="D404" i="5"/>
  <c r="D406" i="5"/>
  <c r="D413" i="5"/>
  <c r="D423" i="5"/>
  <c r="D436" i="5"/>
  <c r="D439" i="5"/>
  <c r="D452" i="5"/>
  <c r="D455" i="5"/>
  <c r="D468" i="5"/>
  <c r="D471" i="5"/>
  <c r="D494" i="5"/>
  <c r="D504" i="5"/>
  <c r="D526" i="5"/>
  <c r="D546" i="5"/>
  <c r="D561" i="5"/>
  <c r="D564" i="5"/>
  <c r="D567" i="5"/>
  <c r="D574" i="5"/>
  <c r="D575" i="5"/>
  <c r="D577" i="5"/>
  <c r="D581" i="5"/>
  <c r="D584" i="5"/>
  <c r="D587" i="5"/>
  <c r="D588" i="5"/>
  <c r="D589" i="5"/>
  <c r="D591" i="5"/>
  <c r="D593" i="5"/>
  <c r="D594" i="5"/>
  <c r="D595" i="5"/>
  <c r="D596" i="5"/>
  <c r="D597" i="5"/>
  <c r="D598" i="5"/>
  <c r="D599" i="5"/>
  <c r="D601" i="5"/>
  <c r="D402" i="5"/>
  <c r="D403" i="5"/>
  <c r="D428" i="5"/>
  <c r="D444" i="5"/>
  <c r="D460" i="5"/>
  <c r="D476" i="5"/>
  <c r="D545" i="5"/>
  <c r="D553" i="5"/>
  <c r="D555" i="5"/>
  <c r="D558" i="5"/>
  <c r="D559" i="5"/>
  <c r="D562" i="5"/>
  <c r="D585" i="5"/>
  <c r="D435" i="5"/>
  <c r="D451" i="5"/>
  <c r="D467" i="5"/>
  <c r="D483" i="5"/>
  <c r="D493" i="5"/>
  <c r="D512" i="5"/>
  <c r="D549" i="5"/>
  <c r="D551" i="5"/>
  <c r="D566" i="5"/>
  <c r="D576" i="5"/>
  <c r="D583" i="5"/>
  <c r="D592" i="5"/>
  <c r="D405" i="5"/>
  <c r="D447" i="5"/>
  <c r="D479" i="5"/>
  <c r="D571" i="5"/>
  <c r="D572" i="5"/>
  <c r="D573" i="5"/>
  <c r="D6" i="5"/>
  <c r="D10" i="5"/>
  <c r="D14" i="5"/>
  <c r="D18" i="5"/>
  <c r="D22" i="5"/>
  <c r="D26" i="5"/>
  <c r="D30" i="5"/>
  <c r="D34" i="5"/>
  <c r="D38" i="5"/>
  <c r="D42" i="5"/>
  <c r="D46" i="5"/>
  <c r="D50" i="5"/>
  <c r="D54" i="5"/>
  <c r="D58" i="5"/>
  <c r="D62" i="5"/>
  <c r="D66" i="5"/>
  <c r="D70" i="5"/>
  <c r="D74" i="5"/>
  <c r="D78" i="5"/>
  <c r="D82" i="5"/>
  <c r="D86" i="5"/>
  <c r="D90" i="5"/>
  <c r="D94" i="5"/>
  <c r="D98" i="5"/>
  <c r="D102" i="5"/>
  <c r="D106" i="5"/>
  <c r="D110" i="5"/>
  <c r="D114" i="5"/>
  <c r="D118" i="5"/>
  <c r="D122" i="5"/>
  <c r="D126" i="5"/>
  <c r="D130" i="5"/>
  <c r="D134" i="5"/>
  <c r="D138" i="5"/>
  <c r="D142" i="5"/>
  <c r="D146" i="5"/>
  <c r="D150" i="5"/>
  <c r="D154" i="5"/>
  <c r="D158" i="5"/>
  <c r="D162" i="5"/>
  <c r="D166" i="5"/>
  <c r="D170" i="5"/>
  <c r="D174" i="5"/>
  <c r="D178" i="5"/>
  <c r="D182" i="5"/>
  <c r="D186" i="5"/>
  <c r="D190" i="5"/>
  <c r="D194" i="5"/>
  <c r="D198" i="5"/>
  <c r="D202" i="5"/>
  <c r="D206" i="5"/>
  <c r="D210" i="5"/>
  <c r="D432" i="5"/>
  <c r="D464" i="5"/>
  <c r="D548" i="5"/>
  <c r="D557" i="5"/>
  <c r="D570" i="5"/>
  <c r="D3" i="5"/>
  <c r="D7" i="5"/>
  <c r="D11" i="5"/>
  <c r="D15" i="5"/>
  <c r="D19" i="5"/>
  <c r="D23" i="5"/>
  <c r="D27" i="5"/>
  <c r="D31" i="5"/>
  <c r="D35" i="5"/>
  <c r="D39" i="5"/>
  <c r="D43" i="5"/>
  <c r="D47" i="5"/>
  <c r="D51" i="5"/>
  <c r="D55" i="5"/>
  <c r="D59" i="5"/>
  <c r="D63" i="5"/>
  <c r="D67" i="5"/>
  <c r="D71" i="5"/>
  <c r="D75" i="5"/>
  <c r="D79" i="5"/>
  <c r="D83" i="5"/>
  <c r="D87" i="5"/>
  <c r="D91" i="5"/>
  <c r="D95" i="5"/>
  <c r="D99" i="5"/>
  <c r="D103" i="5"/>
  <c r="D107" i="5"/>
  <c r="D111" i="5"/>
  <c r="D115" i="5"/>
  <c r="D119" i="5"/>
  <c r="D123" i="5"/>
  <c r="D127" i="5"/>
  <c r="D131" i="5"/>
  <c r="D135" i="5"/>
  <c r="D139" i="5"/>
  <c r="D143" i="5"/>
  <c r="D147" i="5"/>
  <c r="D151" i="5"/>
  <c r="D155" i="5"/>
  <c r="D159" i="5"/>
  <c r="D163" i="5"/>
  <c r="D167" i="5"/>
  <c r="D171" i="5"/>
  <c r="D175" i="5"/>
  <c r="D179" i="5"/>
  <c r="D183" i="5"/>
  <c r="D187" i="5"/>
  <c r="D191" i="5"/>
  <c r="D195" i="5"/>
  <c r="D199" i="5"/>
  <c r="D203" i="5"/>
  <c r="D207" i="5"/>
  <c r="D211" i="5"/>
  <c r="D215" i="5"/>
  <c r="D219" i="5"/>
  <c r="D223" i="5"/>
  <c r="D227" i="5"/>
  <c r="D231" i="5"/>
  <c r="D235" i="5"/>
  <c r="D239" i="5"/>
  <c r="D243" i="5"/>
  <c r="D247" i="5"/>
  <c r="D251" i="5"/>
  <c r="D255" i="5"/>
  <c r="D259" i="5"/>
  <c r="D263" i="5"/>
  <c r="D267" i="5"/>
  <c r="D271" i="5"/>
  <c r="D275" i="5"/>
  <c r="D279" i="5"/>
  <c r="D283" i="5"/>
  <c r="D287" i="5"/>
  <c r="D291" i="5"/>
  <c r="D295" i="5"/>
  <c r="D299" i="5"/>
  <c r="D303" i="5"/>
  <c r="D307" i="5"/>
  <c r="D311" i="5"/>
  <c r="D315" i="5"/>
  <c r="D319" i="5"/>
  <c r="D323" i="5"/>
  <c r="D327" i="5"/>
  <c r="D331" i="5"/>
  <c r="D335" i="5"/>
  <c r="D339" i="5"/>
  <c r="D343" i="5"/>
  <c r="D347" i="5"/>
  <c r="D351" i="5"/>
  <c r="D355" i="5"/>
  <c r="D359" i="5"/>
  <c r="D363" i="5"/>
  <c r="D463" i="5"/>
  <c r="D563" i="5"/>
  <c r="D600" i="5"/>
  <c r="D5" i="5"/>
  <c r="D13" i="5"/>
  <c r="D21" i="5"/>
  <c r="D29" i="5"/>
  <c r="D37" i="5"/>
  <c r="D45" i="5"/>
  <c r="D53" i="5"/>
  <c r="D61" i="5"/>
  <c r="D69" i="5"/>
  <c r="D77" i="5"/>
  <c r="D85" i="5"/>
  <c r="D93" i="5"/>
  <c r="D101" i="5"/>
  <c r="D109" i="5"/>
  <c r="D117" i="5"/>
  <c r="D125" i="5"/>
  <c r="D133" i="5"/>
  <c r="D141" i="5"/>
  <c r="D149" i="5"/>
  <c r="D157" i="5"/>
  <c r="D165" i="5"/>
  <c r="D173" i="5"/>
  <c r="D181" i="5"/>
  <c r="D189" i="5"/>
  <c r="D197" i="5"/>
  <c r="D205" i="5"/>
  <c r="D213" i="5"/>
  <c r="D218" i="5"/>
  <c r="D224" i="5"/>
  <c r="D229" i="5"/>
  <c r="D234" i="5"/>
  <c r="D240" i="5"/>
  <c r="D245" i="5"/>
  <c r="D250" i="5"/>
  <c r="D256" i="5"/>
  <c r="D261" i="5"/>
  <c r="D266" i="5"/>
  <c r="D272" i="5"/>
  <c r="D277" i="5"/>
  <c r="D282" i="5"/>
  <c r="D288" i="5"/>
  <c r="D293" i="5"/>
  <c r="D298" i="5"/>
  <c r="D304" i="5"/>
  <c r="D309" i="5"/>
  <c r="D314" i="5"/>
  <c r="D320" i="5"/>
  <c r="D325" i="5"/>
  <c r="D330" i="5"/>
  <c r="D336" i="5"/>
  <c r="D341" i="5"/>
  <c r="D346" i="5"/>
  <c r="D352" i="5"/>
  <c r="D357" i="5"/>
  <c r="D362" i="5"/>
  <c r="D367" i="5"/>
  <c r="D371" i="5"/>
  <c r="D375" i="5"/>
  <c r="D379" i="5"/>
  <c r="D383" i="5"/>
  <c r="D387" i="5"/>
  <c r="D391" i="5"/>
  <c r="D395" i="5"/>
  <c r="D399" i="5"/>
  <c r="D541" i="5"/>
  <c r="D579" i="5"/>
  <c r="D17" i="5"/>
  <c r="D33" i="5"/>
  <c r="D49" i="5"/>
  <c r="D65" i="5"/>
  <c r="D73" i="5"/>
  <c r="D89" i="5"/>
  <c r="D105" i="5"/>
  <c r="D121" i="5"/>
  <c r="D137" i="5"/>
  <c r="D153" i="5"/>
  <c r="D169" i="5"/>
  <c r="D185" i="5"/>
  <c r="D201" i="5"/>
  <c r="D216" i="5"/>
  <c r="D226" i="5"/>
  <c r="D237" i="5"/>
  <c r="D248" i="5"/>
  <c r="D258" i="5"/>
  <c r="D269" i="5"/>
  <c r="D280" i="5"/>
  <c r="D290" i="5"/>
  <c r="D301" i="5"/>
  <c r="D312" i="5"/>
  <c r="D322" i="5"/>
  <c r="D333" i="5"/>
  <c r="D344" i="5"/>
  <c r="D354" i="5"/>
  <c r="D365" i="5"/>
  <c r="D373" i="5"/>
  <c r="D381" i="5"/>
  <c r="D389" i="5"/>
  <c r="D397" i="5"/>
  <c r="D540" i="5"/>
  <c r="D4" i="5"/>
  <c r="D28" i="5"/>
  <c r="D44" i="5"/>
  <c r="D52" i="5"/>
  <c r="D68" i="5"/>
  <c r="D84" i="5"/>
  <c r="D100" i="5"/>
  <c r="D116" i="5"/>
  <c r="D132" i="5"/>
  <c r="D148" i="5"/>
  <c r="D164" i="5"/>
  <c r="D180" i="5"/>
  <c r="D196" i="5"/>
  <c r="D212" i="5"/>
  <c r="D222" i="5"/>
  <c r="D228" i="5"/>
  <c r="D244" i="5"/>
  <c r="D254" i="5"/>
  <c r="D265" i="5"/>
  <c r="D276" i="5"/>
  <c r="D286" i="5"/>
  <c r="D292" i="5"/>
  <c r="D302" i="5"/>
  <c r="D313" i="5"/>
  <c r="D329" i="5"/>
  <c r="D334" i="5"/>
  <c r="D345" i="5"/>
  <c r="D356" i="5"/>
  <c r="D366" i="5"/>
  <c r="D374" i="5"/>
  <c r="D382" i="5"/>
  <c r="D390" i="5"/>
  <c r="D398" i="5"/>
  <c r="D2" i="5"/>
  <c r="D448" i="5"/>
  <c r="D556" i="5"/>
  <c r="D580" i="5"/>
  <c r="D8" i="5"/>
  <c r="D16" i="5"/>
  <c r="D24" i="5"/>
  <c r="D32" i="5"/>
  <c r="D40" i="5"/>
  <c r="D48" i="5"/>
  <c r="D56" i="5"/>
  <c r="D64" i="5"/>
  <c r="D72" i="5"/>
  <c r="D80" i="5"/>
  <c r="D88" i="5"/>
  <c r="D96" i="5"/>
  <c r="D104" i="5"/>
  <c r="D112" i="5"/>
  <c r="D120" i="5"/>
  <c r="D128" i="5"/>
  <c r="D136" i="5"/>
  <c r="D144" i="5"/>
  <c r="D152" i="5"/>
  <c r="D160" i="5"/>
  <c r="D168" i="5"/>
  <c r="D176" i="5"/>
  <c r="D184" i="5"/>
  <c r="D192" i="5"/>
  <c r="D200" i="5"/>
  <c r="D208" i="5"/>
  <c r="D214" i="5"/>
  <c r="D220" i="5"/>
  <c r="D225" i="5"/>
  <c r="D230" i="5"/>
  <c r="D236" i="5"/>
  <c r="D241" i="5"/>
  <c r="D246" i="5"/>
  <c r="D252" i="5"/>
  <c r="D257" i="5"/>
  <c r="D262" i="5"/>
  <c r="D268" i="5"/>
  <c r="D273" i="5"/>
  <c r="D278" i="5"/>
  <c r="D284" i="5"/>
  <c r="D289" i="5"/>
  <c r="D294" i="5"/>
  <c r="D300" i="5"/>
  <c r="D305" i="5"/>
  <c r="D310" i="5"/>
  <c r="D316" i="5"/>
  <c r="D321" i="5"/>
  <c r="D326" i="5"/>
  <c r="D332" i="5"/>
  <c r="D337" i="5"/>
  <c r="D342" i="5"/>
  <c r="D348" i="5"/>
  <c r="D353" i="5"/>
  <c r="D358" i="5"/>
  <c r="D364" i="5"/>
  <c r="D368" i="5"/>
  <c r="D372" i="5"/>
  <c r="D376" i="5"/>
  <c r="D380" i="5"/>
  <c r="D384" i="5"/>
  <c r="D388" i="5"/>
  <c r="D392" i="5"/>
  <c r="D396" i="5"/>
  <c r="D400" i="5"/>
  <c r="D431" i="5"/>
  <c r="D496" i="5"/>
  <c r="D586" i="5"/>
  <c r="D9" i="5"/>
  <c r="D25" i="5"/>
  <c r="D41" i="5"/>
  <c r="D57" i="5"/>
  <c r="D81" i="5"/>
  <c r="D97" i="5"/>
  <c r="D113" i="5"/>
  <c r="D129" i="5"/>
  <c r="D145" i="5"/>
  <c r="D161" i="5"/>
  <c r="D177" i="5"/>
  <c r="D193" i="5"/>
  <c r="D209" i="5"/>
  <c r="D221" i="5"/>
  <c r="D232" i="5"/>
  <c r="D242" i="5"/>
  <c r="D253" i="5"/>
  <c r="D264" i="5"/>
  <c r="D274" i="5"/>
  <c r="D285" i="5"/>
  <c r="D296" i="5"/>
  <c r="D306" i="5"/>
  <c r="D317" i="5"/>
  <c r="D328" i="5"/>
  <c r="D338" i="5"/>
  <c r="D349" i="5"/>
  <c r="D360" i="5"/>
  <c r="D369" i="5"/>
  <c r="D377" i="5"/>
  <c r="D385" i="5"/>
  <c r="D393" i="5"/>
  <c r="D401" i="5"/>
  <c r="D480" i="5"/>
  <c r="D525" i="5"/>
  <c r="D12" i="5"/>
  <c r="D20" i="5"/>
  <c r="D36" i="5"/>
  <c r="D60" i="5"/>
  <c r="D76" i="5"/>
  <c r="D92" i="5"/>
  <c r="D108" i="5"/>
  <c r="D124" i="5"/>
  <c r="D140" i="5"/>
  <c r="D156" i="5"/>
  <c r="D172" i="5"/>
  <c r="D188" i="5"/>
  <c r="D204" i="5"/>
  <c r="D217" i="5"/>
  <c r="D233" i="5"/>
  <c r="D238" i="5"/>
  <c r="D249" i="5"/>
  <c r="D260" i="5"/>
  <c r="D270" i="5"/>
  <c r="D281" i="5"/>
  <c r="D297" i="5"/>
  <c r="D308" i="5"/>
  <c r="D318" i="5"/>
  <c r="D324" i="5"/>
  <c r="D340" i="5"/>
  <c r="D350" i="5"/>
  <c r="D361" i="5"/>
  <c r="D370" i="5"/>
  <c r="D378" i="5"/>
  <c r="D386" i="5"/>
  <c r="D394" i="5"/>
  <c r="E36" i="1"/>
  <c r="E34" i="1"/>
  <c r="E361" i="5" l="1"/>
  <c r="F361" i="5"/>
  <c r="F270" i="5"/>
  <c r="E270" i="5"/>
  <c r="E233" i="5"/>
  <c r="F233" i="5"/>
  <c r="F36" i="5"/>
  <c r="E36" i="5"/>
  <c r="E377" i="5"/>
  <c r="F377" i="5"/>
  <c r="F296" i="5"/>
  <c r="E296" i="5"/>
  <c r="E209" i="5"/>
  <c r="F209" i="5"/>
  <c r="F81" i="5"/>
  <c r="E81" i="5"/>
  <c r="F9" i="5"/>
  <c r="E9" i="5"/>
  <c r="F368" i="5"/>
  <c r="E368" i="5"/>
  <c r="E326" i="5"/>
  <c r="F326" i="5"/>
  <c r="E305" i="5"/>
  <c r="F305" i="5"/>
  <c r="E262" i="5"/>
  <c r="F262" i="5"/>
  <c r="E192" i="5"/>
  <c r="F192" i="5"/>
  <c r="F128" i="5"/>
  <c r="E128" i="5"/>
  <c r="F64" i="5"/>
  <c r="E64" i="5"/>
  <c r="F32" i="5"/>
  <c r="E32" i="5"/>
  <c r="E366" i="5"/>
  <c r="F366" i="5"/>
  <c r="E286" i="5"/>
  <c r="F286" i="5"/>
  <c r="E196" i="5"/>
  <c r="F196" i="5"/>
  <c r="F68" i="5"/>
  <c r="E68" i="5"/>
  <c r="F381" i="5"/>
  <c r="E381" i="5"/>
  <c r="F301" i="5"/>
  <c r="E301" i="5"/>
  <c r="E258" i="5"/>
  <c r="F258" i="5"/>
  <c r="F89" i="5"/>
  <c r="E89" i="5"/>
  <c r="F399" i="5"/>
  <c r="E399" i="5"/>
  <c r="F383" i="5"/>
  <c r="E383" i="5"/>
  <c r="E346" i="5"/>
  <c r="F346" i="5"/>
  <c r="F304" i="5"/>
  <c r="E304" i="5"/>
  <c r="E261" i="5"/>
  <c r="F261" i="5"/>
  <c r="F218" i="5"/>
  <c r="E218" i="5"/>
  <c r="E157" i="5"/>
  <c r="F157" i="5"/>
  <c r="F93" i="5"/>
  <c r="E93" i="5"/>
  <c r="E600" i="5"/>
  <c r="F600" i="5"/>
  <c r="F343" i="5"/>
  <c r="E343" i="5"/>
  <c r="F311" i="5"/>
  <c r="E311" i="5"/>
  <c r="F279" i="5"/>
  <c r="E279" i="5"/>
  <c r="F263" i="5"/>
  <c r="E263" i="5"/>
  <c r="F231" i="5"/>
  <c r="E231" i="5"/>
  <c r="F199" i="5"/>
  <c r="E199" i="5"/>
  <c r="F167" i="5"/>
  <c r="E167" i="5"/>
  <c r="E135" i="5"/>
  <c r="F135" i="5"/>
  <c r="E103" i="5"/>
  <c r="F103" i="5"/>
  <c r="E71" i="5"/>
  <c r="F71" i="5"/>
  <c r="E39" i="5"/>
  <c r="F39" i="5"/>
  <c r="E7" i="5"/>
  <c r="F7" i="5"/>
  <c r="E190" i="5"/>
  <c r="F190" i="5"/>
  <c r="E158" i="5"/>
  <c r="F158" i="5"/>
  <c r="F126" i="5"/>
  <c r="E126" i="5"/>
  <c r="F110" i="5"/>
  <c r="E110" i="5"/>
  <c r="F78" i="5"/>
  <c r="E78" i="5"/>
  <c r="F46" i="5"/>
  <c r="E46" i="5"/>
  <c r="E572" i="5"/>
  <c r="F572" i="5"/>
  <c r="F566" i="5"/>
  <c r="E566" i="5"/>
  <c r="F435" i="5"/>
  <c r="E435" i="5"/>
  <c r="F476" i="5"/>
  <c r="E476" i="5"/>
  <c r="F598" i="5"/>
  <c r="E598" i="5"/>
  <c r="E594" i="5"/>
  <c r="F594" i="5"/>
  <c r="E577" i="5"/>
  <c r="F577" i="5"/>
  <c r="E504" i="5"/>
  <c r="F504" i="5"/>
  <c r="F423" i="5"/>
  <c r="E423" i="5"/>
  <c r="F543" i="5"/>
  <c r="E543" i="5"/>
  <c r="E456" i="5"/>
  <c r="F456" i="5"/>
  <c r="E424" i="5"/>
  <c r="F424" i="5"/>
  <c r="E520" i="5"/>
  <c r="F520" i="5"/>
  <c r="F473" i="5"/>
  <c r="E473" i="5"/>
  <c r="F449" i="5"/>
  <c r="E449" i="5"/>
  <c r="F433" i="5"/>
  <c r="E433" i="5"/>
  <c r="F414" i="5"/>
  <c r="E414" i="5"/>
  <c r="E513" i="5"/>
  <c r="F513" i="5"/>
  <c r="F503" i="5"/>
  <c r="E503" i="5"/>
  <c r="E409" i="5"/>
  <c r="F409" i="5"/>
  <c r="F523" i="5"/>
  <c r="E523" i="5"/>
  <c r="E508" i="5"/>
  <c r="F508" i="5"/>
  <c r="E490" i="5"/>
  <c r="F490" i="5"/>
  <c r="E386" i="5"/>
  <c r="F386" i="5"/>
  <c r="F308" i="5"/>
  <c r="E308" i="5"/>
  <c r="E217" i="5"/>
  <c r="F217" i="5"/>
  <c r="F92" i="5"/>
  <c r="E92" i="5"/>
  <c r="F401" i="5"/>
  <c r="E401" i="5"/>
  <c r="F328" i="5"/>
  <c r="E328" i="5"/>
  <c r="F242" i="5"/>
  <c r="E242" i="5"/>
  <c r="F129" i="5"/>
  <c r="E129" i="5"/>
  <c r="F57" i="5"/>
  <c r="E57" i="5"/>
  <c r="F396" i="5"/>
  <c r="E396" i="5"/>
  <c r="F364" i="5"/>
  <c r="E364" i="5"/>
  <c r="F321" i="5"/>
  <c r="E321" i="5"/>
  <c r="E278" i="5"/>
  <c r="F278" i="5"/>
  <c r="E236" i="5"/>
  <c r="F236" i="5"/>
  <c r="E184" i="5"/>
  <c r="F184" i="5"/>
  <c r="F120" i="5"/>
  <c r="E120" i="5"/>
  <c r="F56" i="5"/>
  <c r="E56" i="5"/>
  <c r="E390" i="5"/>
  <c r="F390" i="5"/>
  <c r="F313" i="5"/>
  <c r="E313" i="5"/>
  <c r="E228" i="5"/>
  <c r="F228" i="5"/>
  <c r="E180" i="5"/>
  <c r="F180" i="5"/>
  <c r="F52" i="5"/>
  <c r="E52" i="5"/>
  <c r="F373" i="5"/>
  <c r="E373" i="5"/>
  <c r="E290" i="5"/>
  <c r="F290" i="5"/>
  <c r="E201" i="5"/>
  <c r="F201" i="5"/>
  <c r="F73" i="5"/>
  <c r="E73" i="5"/>
  <c r="F17" i="5"/>
  <c r="E17" i="5"/>
  <c r="E362" i="5"/>
  <c r="F362" i="5"/>
  <c r="F320" i="5"/>
  <c r="E320" i="5"/>
  <c r="F277" i="5"/>
  <c r="E277" i="5"/>
  <c r="F234" i="5"/>
  <c r="E234" i="5"/>
  <c r="E181" i="5"/>
  <c r="F181" i="5"/>
  <c r="F117" i="5"/>
  <c r="E117" i="5"/>
  <c r="F53" i="5"/>
  <c r="E53" i="5"/>
  <c r="F563" i="5"/>
  <c r="E563" i="5"/>
  <c r="F339" i="5"/>
  <c r="E339" i="5"/>
  <c r="F307" i="5"/>
  <c r="E307" i="5"/>
  <c r="F275" i="5"/>
  <c r="E275" i="5"/>
  <c r="F243" i="5"/>
  <c r="E243" i="5"/>
  <c r="F211" i="5"/>
  <c r="E211" i="5"/>
  <c r="F179" i="5"/>
  <c r="E179" i="5"/>
  <c r="F147" i="5"/>
  <c r="E147" i="5"/>
  <c r="F115" i="5"/>
  <c r="E115" i="5"/>
  <c r="F83" i="5"/>
  <c r="E83" i="5"/>
  <c r="F51" i="5"/>
  <c r="E51" i="5"/>
  <c r="F19" i="5"/>
  <c r="E19" i="5"/>
  <c r="E464" i="5"/>
  <c r="F464" i="5"/>
  <c r="F186" i="5"/>
  <c r="E186" i="5"/>
  <c r="F154" i="5"/>
  <c r="E154" i="5"/>
  <c r="F122" i="5"/>
  <c r="E122" i="5"/>
  <c r="F90" i="5"/>
  <c r="E90" i="5"/>
  <c r="F58" i="5"/>
  <c r="E58" i="5"/>
  <c r="F26" i="5"/>
  <c r="E26" i="5"/>
  <c r="F571" i="5"/>
  <c r="E571" i="5"/>
  <c r="F551" i="5"/>
  <c r="E551" i="5"/>
  <c r="E585" i="5"/>
  <c r="F585" i="5"/>
  <c r="F460" i="5"/>
  <c r="E460" i="5"/>
  <c r="F597" i="5"/>
  <c r="E597" i="5"/>
  <c r="F587" i="5"/>
  <c r="E587" i="5"/>
  <c r="E561" i="5"/>
  <c r="F561" i="5"/>
  <c r="E452" i="5"/>
  <c r="F452" i="5"/>
  <c r="F582" i="5"/>
  <c r="E582" i="5"/>
  <c r="F542" i="5"/>
  <c r="E542" i="5"/>
  <c r="F443" i="5"/>
  <c r="E443" i="5"/>
  <c r="E544" i="5"/>
  <c r="F544" i="5"/>
  <c r="F478" i="5"/>
  <c r="E478" i="5"/>
  <c r="F462" i="5"/>
  <c r="E462" i="5"/>
  <c r="F446" i="5"/>
  <c r="E446" i="5"/>
  <c r="F430" i="5"/>
  <c r="E430" i="5"/>
  <c r="F422" i="5"/>
  <c r="E422" i="5"/>
  <c r="E522" i="5"/>
  <c r="F522" i="5"/>
  <c r="F502" i="5"/>
  <c r="E502" i="5"/>
  <c r="E486" i="5"/>
  <c r="F486" i="5"/>
  <c r="E533" i="5"/>
  <c r="F533" i="5"/>
  <c r="F515" i="5"/>
  <c r="E515" i="5"/>
  <c r="F412" i="5"/>
  <c r="E412" i="5"/>
  <c r="E378" i="5"/>
  <c r="F378" i="5"/>
  <c r="F340" i="5"/>
  <c r="E340" i="5"/>
  <c r="E297" i="5"/>
  <c r="F297" i="5"/>
  <c r="E249" i="5"/>
  <c r="F249" i="5"/>
  <c r="E204" i="5"/>
  <c r="F204" i="5"/>
  <c r="F140" i="5"/>
  <c r="E140" i="5"/>
  <c r="F76" i="5"/>
  <c r="E76" i="5"/>
  <c r="F12" i="5"/>
  <c r="E12" i="5"/>
  <c r="E393" i="5"/>
  <c r="F393" i="5"/>
  <c r="F360" i="5"/>
  <c r="E360" i="5"/>
  <c r="F317" i="5"/>
  <c r="E317" i="5"/>
  <c r="E274" i="5"/>
  <c r="F274" i="5"/>
  <c r="E232" i="5"/>
  <c r="F232" i="5"/>
  <c r="E177" i="5"/>
  <c r="F177" i="5"/>
  <c r="F113" i="5"/>
  <c r="E113" i="5"/>
  <c r="F41" i="5"/>
  <c r="E41" i="5"/>
  <c r="E496" i="5"/>
  <c r="F496" i="5"/>
  <c r="F392" i="5"/>
  <c r="E392" i="5"/>
  <c r="F376" i="5"/>
  <c r="E376" i="5"/>
  <c r="E358" i="5"/>
  <c r="F358" i="5"/>
  <c r="E337" i="5"/>
  <c r="F337" i="5"/>
  <c r="F316" i="5"/>
  <c r="E316" i="5"/>
  <c r="E294" i="5"/>
  <c r="F294" i="5"/>
  <c r="E273" i="5"/>
  <c r="F273" i="5"/>
  <c r="E252" i="5"/>
  <c r="F252" i="5"/>
  <c r="E230" i="5"/>
  <c r="F230" i="5"/>
  <c r="E208" i="5"/>
  <c r="F208" i="5"/>
  <c r="E176" i="5"/>
  <c r="F176" i="5"/>
  <c r="E144" i="5"/>
  <c r="F144" i="5"/>
  <c r="F112" i="5"/>
  <c r="E112" i="5"/>
  <c r="F80" i="5"/>
  <c r="E80" i="5"/>
  <c r="F48" i="5"/>
  <c r="E48" i="5"/>
  <c r="F16" i="5"/>
  <c r="E16" i="5"/>
  <c r="E448" i="5"/>
  <c r="F448" i="5"/>
  <c r="E382" i="5"/>
  <c r="F382" i="5"/>
  <c r="F345" i="5"/>
  <c r="E345" i="5"/>
  <c r="E302" i="5"/>
  <c r="F302" i="5"/>
  <c r="E265" i="5"/>
  <c r="F265" i="5"/>
  <c r="E222" i="5"/>
  <c r="F222" i="5"/>
  <c r="E164" i="5"/>
  <c r="F164" i="5"/>
  <c r="F100" i="5"/>
  <c r="E100" i="5"/>
  <c r="F44" i="5"/>
  <c r="E44" i="5"/>
  <c r="F397" i="5"/>
  <c r="E397" i="5"/>
  <c r="F365" i="5"/>
  <c r="E365" i="5"/>
  <c r="E322" i="5"/>
  <c r="F322" i="5"/>
  <c r="F280" i="5"/>
  <c r="E280" i="5"/>
  <c r="E237" i="5"/>
  <c r="F237" i="5"/>
  <c r="E185" i="5"/>
  <c r="F185" i="5"/>
  <c r="F121" i="5"/>
  <c r="E121" i="5"/>
  <c r="F65" i="5"/>
  <c r="E65" i="5"/>
  <c r="F579" i="5"/>
  <c r="E579" i="5"/>
  <c r="F391" i="5"/>
  <c r="E391" i="5"/>
  <c r="F375" i="5"/>
  <c r="E375" i="5"/>
  <c r="F357" i="5"/>
  <c r="E357" i="5"/>
  <c r="F336" i="5"/>
  <c r="E336" i="5"/>
  <c r="E314" i="5"/>
  <c r="F314" i="5"/>
  <c r="F293" i="5"/>
  <c r="E293" i="5"/>
  <c r="E272" i="5"/>
  <c r="F272" i="5"/>
  <c r="F250" i="5"/>
  <c r="E250" i="5"/>
  <c r="E229" i="5"/>
  <c r="F229" i="5"/>
  <c r="E205" i="5"/>
  <c r="F205" i="5"/>
  <c r="E173" i="5"/>
  <c r="F173" i="5"/>
  <c r="E141" i="5"/>
  <c r="F141" i="5"/>
  <c r="F109" i="5"/>
  <c r="E109" i="5"/>
  <c r="F77" i="5"/>
  <c r="E77" i="5"/>
  <c r="F45" i="5"/>
  <c r="E45" i="5"/>
  <c r="F13" i="5"/>
  <c r="E13" i="5"/>
  <c r="F463" i="5"/>
  <c r="E463" i="5"/>
  <c r="F351" i="5"/>
  <c r="E351" i="5"/>
  <c r="F335" i="5"/>
  <c r="E335" i="5"/>
  <c r="F319" i="5"/>
  <c r="E319" i="5"/>
  <c r="F303" i="5"/>
  <c r="E303" i="5"/>
  <c r="F287" i="5"/>
  <c r="E287" i="5"/>
  <c r="F271" i="5"/>
  <c r="E271" i="5"/>
  <c r="F255" i="5"/>
  <c r="E255" i="5"/>
  <c r="F239" i="5"/>
  <c r="E239" i="5"/>
  <c r="F223" i="5"/>
  <c r="E223" i="5"/>
  <c r="F207" i="5"/>
  <c r="E207" i="5"/>
  <c r="F191" i="5"/>
  <c r="E191" i="5"/>
  <c r="F175" i="5"/>
  <c r="E175" i="5"/>
  <c r="F159" i="5"/>
  <c r="E159" i="5"/>
  <c r="F143" i="5"/>
  <c r="E143" i="5"/>
  <c r="F127" i="5"/>
  <c r="E127" i="5"/>
  <c r="F111" i="5"/>
  <c r="E111" i="5"/>
  <c r="F95" i="5"/>
  <c r="E95" i="5"/>
  <c r="F79" i="5"/>
  <c r="E79" i="5"/>
  <c r="F63" i="5"/>
  <c r="E63" i="5"/>
  <c r="F47" i="5"/>
  <c r="E47" i="5"/>
  <c r="F31" i="5"/>
  <c r="E31" i="5"/>
  <c r="F15" i="5"/>
  <c r="E15" i="5"/>
  <c r="F570" i="5"/>
  <c r="E570" i="5"/>
  <c r="E432" i="5"/>
  <c r="F432" i="5"/>
  <c r="E198" i="5"/>
  <c r="F198" i="5"/>
  <c r="E182" i="5"/>
  <c r="F182" i="5"/>
  <c r="E166" i="5"/>
  <c r="F166" i="5"/>
  <c r="E150" i="5"/>
  <c r="F150" i="5"/>
  <c r="E134" i="5"/>
  <c r="F134" i="5"/>
  <c r="E118" i="5"/>
  <c r="F118" i="5"/>
  <c r="E102" i="5"/>
  <c r="F102" i="5"/>
  <c r="E86" i="5"/>
  <c r="F86" i="5"/>
  <c r="E70" i="5"/>
  <c r="F70" i="5"/>
  <c r="E54" i="5"/>
  <c r="F54" i="5"/>
  <c r="E38" i="5"/>
  <c r="F38" i="5"/>
  <c r="E22" i="5"/>
  <c r="F22" i="5"/>
  <c r="E6" i="5"/>
  <c r="F6" i="5"/>
  <c r="F479" i="5"/>
  <c r="E479" i="5"/>
  <c r="F583" i="5"/>
  <c r="E583" i="5"/>
  <c r="E549" i="5"/>
  <c r="F549" i="5"/>
  <c r="F467" i="5"/>
  <c r="E467" i="5"/>
  <c r="E562" i="5"/>
  <c r="F562" i="5"/>
  <c r="E553" i="5"/>
  <c r="F553" i="5"/>
  <c r="E444" i="5"/>
  <c r="F444" i="5"/>
  <c r="E601" i="5"/>
  <c r="F601" i="5"/>
  <c r="E596" i="5"/>
  <c r="F596" i="5"/>
  <c r="F591" i="5"/>
  <c r="E591" i="5"/>
  <c r="E584" i="5"/>
  <c r="F584" i="5"/>
  <c r="F574" i="5"/>
  <c r="E574" i="5"/>
  <c r="E546" i="5"/>
  <c r="F546" i="5"/>
  <c r="F471" i="5"/>
  <c r="E471" i="5"/>
  <c r="F439" i="5"/>
  <c r="E439" i="5"/>
  <c r="F406" i="5"/>
  <c r="E406" i="5"/>
  <c r="E578" i="5"/>
  <c r="F578" i="5"/>
  <c r="F550" i="5"/>
  <c r="E550" i="5"/>
  <c r="F539" i="5"/>
  <c r="E539" i="5"/>
  <c r="E472" i="5"/>
  <c r="F472" i="5"/>
  <c r="E440" i="5"/>
  <c r="F440" i="5"/>
  <c r="E568" i="5"/>
  <c r="F568" i="5"/>
  <c r="E536" i="5"/>
  <c r="F536" i="5"/>
  <c r="E484" i="5"/>
  <c r="F484" i="5"/>
  <c r="F477" i="5"/>
  <c r="E477" i="5"/>
  <c r="F469" i="5"/>
  <c r="E469" i="5"/>
  <c r="F461" i="5"/>
  <c r="E461" i="5"/>
  <c r="F453" i="5"/>
  <c r="E453" i="5"/>
  <c r="F445" i="5"/>
  <c r="E445" i="5"/>
  <c r="F437" i="5"/>
  <c r="E437" i="5"/>
  <c r="F429" i="5"/>
  <c r="E429" i="5"/>
  <c r="E416" i="5"/>
  <c r="F416" i="5"/>
  <c r="F407" i="5"/>
  <c r="E407" i="5"/>
  <c r="E521" i="5"/>
  <c r="F521" i="5"/>
  <c r="E506" i="5"/>
  <c r="F506" i="5"/>
  <c r="E501" i="5"/>
  <c r="F501" i="5"/>
  <c r="E497" i="5"/>
  <c r="F497" i="5"/>
  <c r="E485" i="5"/>
  <c r="F485" i="5"/>
  <c r="E537" i="5"/>
  <c r="F537" i="5"/>
  <c r="E532" i="5"/>
  <c r="F532" i="5"/>
  <c r="F518" i="5"/>
  <c r="E518" i="5"/>
  <c r="E510" i="5"/>
  <c r="F510" i="5"/>
  <c r="F495" i="5"/>
  <c r="E495" i="5"/>
  <c r="F420" i="5"/>
  <c r="E420" i="5"/>
  <c r="F411" i="5"/>
  <c r="E411" i="5"/>
  <c r="E394" i="5"/>
  <c r="F394" i="5"/>
  <c r="E318" i="5"/>
  <c r="F318" i="5"/>
  <c r="E172" i="5"/>
  <c r="F172" i="5"/>
  <c r="F108" i="5"/>
  <c r="E108" i="5"/>
  <c r="E480" i="5"/>
  <c r="F480" i="5"/>
  <c r="E338" i="5"/>
  <c r="F338" i="5"/>
  <c r="E253" i="5"/>
  <c r="F253" i="5"/>
  <c r="E145" i="5"/>
  <c r="F145" i="5"/>
  <c r="F400" i="5"/>
  <c r="E400" i="5"/>
  <c r="F384" i="5"/>
  <c r="E384" i="5"/>
  <c r="F348" i="5"/>
  <c r="E348" i="5"/>
  <c r="F284" i="5"/>
  <c r="E284" i="5"/>
  <c r="E241" i="5"/>
  <c r="F241" i="5"/>
  <c r="E220" i="5"/>
  <c r="F220" i="5"/>
  <c r="E160" i="5"/>
  <c r="F160" i="5"/>
  <c r="F96" i="5"/>
  <c r="E96" i="5"/>
  <c r="E580" i="5"/>
  <c r="F580" i="5"/>
  <c r="E398" i="5"/>
  <c r="F398" i="5"/>
  <c r="E329" i="5"/>
  <c r="F329" i="5"/>
  <c r="E244" i="5"/>
  <c r="F244" i="5"/>
  <c r="F132" i="5"/>
  <c r="E132" i="5"/>
  <c r="F4" i="5"/>
  <c r="E4" i="5"/>
  <c r="F344" i="5"/>
  <c r="E344" i="5"/>
  <c r="E216" i="5"/>
  <c r="F216" i="5"/>
  <c r="E153" i="5"/>
  <c r="F153" i="5"/>
  <c r="F33" i="5"/>
  <c r="E33" i="5"/>
  <c r="F367" i="5"/>
  <c r="E367" i="5"/>
  <c r="F325" i="5"/>
  <c r="E325" i="5"/>
  <c r="E282" i="5"/>
  <c r="F282" i="5"/>
  <c r="E240" i="5"/>
  <c r="F240" i="5"/>
  <c r="E189" i="5"/>
  <c r="F189" i="5"/>
  <c r="F125" i="5"/>
  <c r="E125" i="5"/>
  <c r="F61" i="5"/>
  <c r="E61" i="5"/>
  <c r="F29" i="5"/>
  <c r="E29" i="5"/>
  <c r="F359" i="5"/>
  <c r="E359" i="5"/>
  <c r="F327" i="5"/>
  <c r="E327" i="5"/>
  <c r="F295" i="5"/>
  <c r="E295" i="5"/>
  <c r="F247" i="5"/>
  <c r="E247" i="5"/>
  <c r="F215" i="5"/>
  <c r="E215" i="5"/>
  <c r="F183" i="5"/>
  <c r="E183" i="5"/>
  <c r="F151" i="5"/>
  <c r="E151" i="5"/>
  <c r="E119" i="5"/>
  <c r="F119" i="5"/>
  <c r="E87" i="5"/>
  <c r="F87" i="5"/>
  <c r="E55" i="5"/>
  <c r="F55" i="5"/>
  <c r="E23" i="5"/>
  <c r="F23" i="5"/>
  <c r="E548" i="5"/>
  <c r="F548" i="5"/>
  <c r="E206" i="5"/>
  <c r="F206" i="5"/>
  <c r="E174" i="5"/>
  <c r="F174" i="5"/>
  <c r="E142" i="5"/>
  <c r="F142" i="5"/>
  <c r="F94" i="5"/>
  <c r="E94" i="5"/>
  <c r="F62" i="5"/>
  <c r="E62" i="5"/>
  <c r="F30" i="5"/>
  <c r="E30" i="5"/>
  <c r="F14" i="5"/>
  <c r="E14" i="5"/>
  <c r="E405" i="5"/>
  <c r="F405" i="5"/>
  <c r="E493" i="5"/>
  <c r="F493" i="5"/>
  <c r="F558" i="5"/>
  <c r="E558" i="5"/>
  <c r="E403" i="5"/>
  <c r="F403" i="5"/>
  <c r="E588" i="5"/>
  <c r="F588" i="5"/>
  <c r="E564" i="5"/>
  <c r="F564" i="5"/>
  <c r="F455" i="5"/>
  <c r="E455" i="5"/>
  <c r="E590" i="5"/>
  <c r="F590" i="5"/>
  <c r="E565" i="5"/>
  <c r="F565" i="5"/>
  <c r="E524" i="5"/>
  <c r="F524" i="5"/>
  <c r="E552" i="5"/>
  <c r="F552" i="5"/>
  <c r="F481" i="5"/>
  <c r="E481" i="5"/>
  <c r="F465" i="5"/>
  <c r="E465" i="5"/>
  <c r="F457" i="5"/>
  <c r="E457" i="5"/>
  <c r="F441" i="5"/>
  <c r="E441" i="5"/>
  <c r="F425" i="5"/>
  <c r="E425" i="5"/>
  <c r="E529" i="5"/>
  <c r="F529" i="5"/>
  <c r="F499" i="5"/>
  <c r="E499" i="5"/>
  <c r="E488" i="5"/>
  <c r="F488" i="5"/>
  <c r="F534" i="5"/>
  <c r="E534" i="5"/>
  <c r="E516" i="5"/>
  <c r="F516" i="5"/>
  <c r="E418" i="5"/>
  <c r="F418" i="5"/>
  <c r="E350" i="5"/>
  <c r="F350" i="5"/>
  <c r="E260" i="5"/>
  <c r="F260" i="5"/>
  <c r="E156" i="5"/>
  <c r="F156" i="5"/>
  <c r="F20" i="5"/>
  <c r="E20" i="5"/>
  <c r="F369" i="5"/>
  <c r="E369" i="5"/>
  <c r="F285" i="5"/>
  <c r="E285" i="5"/>
  <c r="E193" i="5"/>
  <c r="F193" i="5"/>
  <c r="F586" i="5"/>
  <c r="E586" i="5"/>
  <c r="F380" i="5"/>
  <c r="E380" i="5"/>
  <c r="E342" i="5"/>
  <c r="F342" i="5"/>
  <c r="F300" i="5"/>
  <c r="E300" i="5"/>
  <c r="E257" i="5"/>
  <c r="F257" i="5"/>
  <c r="E214" i="5"/>
  <c r="F214" i="5"/>
  <c r="E152" i="5"/>
  <c r="F152" i="5"/>
  <c r="F88" i="5"/>
  <c r="E88" i="5"/>
  <c r="F24" i="5"/>
  <c r="E24" i="5"/>
  <c r="E556" i="5"/>
  <c r="F556" i="5"/>
  <c r="F356" i="5"/>
  <c r="E356" i="5"/>
  <c r="F276" i="5"/>
  <c r="E276" i="5"/>
  <c r="F116" i="5"/>
  <c r="E116" i="5"/>
  <c r="E540" i="5"/>
  <c r="F540" i="5"/>
  <c r="F333" i="5"/>
  <c r="E333" i="5"/>
  <c r="E248" i="5"/>
  <c r="F248" i="5"/>
  <c r="F137" i="5"/>
  <c r="E137" i="5"/>
  <c r="F395" i="5"/>
  <c r="E395" i="5"/>
  <c r="F379" i="5"/>
  <c r="E379" i="5"/>
  <c r="F341" i="5"/>
  <c r="E341" i="5"/>
  <c r="E298" i="5"/>
  <c r="F298" i="5"/>
  <c r="E256" i="5"/>
  <c r="F256" i="5"/>
  <c r="E213" i="5"/>
  <c r="F213" i="5"/>
  <c r="E149" i="5"/>
  <c r="F149" i="5"/>
  <c r="F85" i="5"/>
  <c r="E85" i="5"/>
  <c r="F21" i="5"/>
  <c r="E21" i="5"/>
  <c r="F355" i="5"/>
  <c r="E355" i="5"/>
  <c r="F323" i="5"/>
  <c r="E323" i="5"/>
  <c r="F291" i="5"/>
  <c r="E291" i="5"/>
  <c r="F259" i="5"/>
  <c r="E259" i="5"/>
  <c r="F227" i="5"/>
  <c r="E227" i="5"/>
  <c r="F195" i="5"/>
  <c r="E195" i="5"/>
  <c r="F163" i="5"/>
  <c r="E163" i="5"/>
  <c r="F131" i="5"/>
  <c r="E131" i="5"/>
  <c r="F99" i="5"/>
  <c r="E99" i="5"/>
  <c r="F67" i="5"/>
  <c r="E67" i="5"/>
  <c r="F35" i="5"/>
  <c r="E35" i="5"/>
  <c r="F3" i="5"/>
  <c r="E3" i="5"/>
  <c r="F202" i="5"/>
  <c r="E202" i="5"/>
  <c r="F170" i="5"/>
  <c r="E170" i="5"/>
  <c r="F138" i="5"/>
  <c r="E138" i="5"/>
  <c r="F106" i="5"/>
  <c r="E106" i="5"/>
  <c r="F74" i="5"/>
  <c r="E74" i="5"/>
  <c r="F42" i="5"/>
  <c r="E42" i="5"/>
  <c r="F10" i="5"/>
  <c r="E10" i="5"/>
  <c r="E592" i="5"/>
  <c r="F592" i="5"/>
  <c r="F483" i="5"/>
  <c r="E483" i="5"/>
  <c r="F555" i="5"/>
  <c r="E555" i="5"/>
  <c r="F402" i="5"/>
  <c r="E402" i="5"/>
  <c r="F593" i="5"/>
  <c r="E593" i="5"/>
  <c r="F575" i="5"/>
  <c r="E575" i="5"/>
  <c r="E494" i="5"/>
  <c r="F494" i="5"/>
  <c r="E413" i="5"/>
  <c r="F413" i="5"/>
  <c r="F554" i="5"/>
  <c r="E554" i="5"/>
  <c r="F475" i="5"/>
  <c r="E475" i="5"/>
  <c r="E421" i="5"/>
  <c r="F421" i="5"/>
  <c r="F487" i="5"/>
  <c r="E487" i="5"/>
  <c r="F470" i="5"/>
  <c r="E470" i="5"/>
  <c r="F454" i="5"/>
  <c r="E454" i="5"/>
  <c r="F438" i="5"/>
  <c r="E438" i="5"/>
  <c r="E408" i="5"/>
  <c r="F408" i="5"/>
  <c r="F511" i="5"/>
  <c r="E511" i="5"/>
  <c r="E498" i="5"/>
  <c r="F498" i="5"/>
  <c r="F538" i="5"/>
  <c r="E538" i="5"/>
  <c r="F519" i="5"/>
  <c r="E519" i="5"/>
  <c r="F507" i="5"/>
  <c r="E507" i="5"/>
  <c r="E489" i="5"/>
  <c r="F489" i="5"/>
  <c r="E370" i="5"/>
  <c r="F370" i="5"/>
  <c r="F324" i="5"/>
  <c r="E324" i="5"/>
  <c r="F281" i="5"/>
  <c r="E281" i="5"/>
  <c r="E238" i="5"/>
  <c r="F238" i="5"/>
  <c r="E188" i="5"/>
  <c r="F188" i="5"/>
  <c r="F124" i="5"/>
  <c r="E124" i="5"/>
  <c r="F60" i="5"/>
  <c r="E60" i="5"/>
  <c r="E525" i="5"/>
  <c r="F525" i="5"/>
  <c r="F385" i="5"/>
  <c r="E385" i="5"/>
  <c r="F349" i="5"/>
  <c r="E349" i="5"/>
  <c r="E306" i="5"/>
  <c r="F306" i="5"/>
  <c r="E264" i="5"/>
  <c r="F264" i="5"/>
  <c r="E221" i="5"/>
  <c r="F221" i="5"/>
  <c r="E161" i="5"/>
  <c r="F161" i="5"/>
  <c r="F97" i="5"/>
  <c r="E97" i="5"/>
  <c r="F25" i="5"/>
  <c r="E25" i="5"/>
  <c r="F431" i="5"/>
  <c r="E431" i="5"/>
  <c r="F388" i="5"/>
  <c r="E388" i="5"/>
  <c r="F372" i="5"/>
  <c r="E372" i="5"/>
  <c r="E353" i="5"/>
  <c r="F353" i="5"/>
  <c r="F332" i="5"/>
  <c r="E332" i="5"/>
  <c r="E310" i="5"/>
  <c r="F310" i="5"/>
  <c r="E289" i="5"/>
  <c r="F289" i="5"/>
  <c r="E268" i="5"/>
  <c r="F268" i="5"/>
  <c r="E246" i="5"/>
  <c r="F246" i="5"/>
  <c r="E225" i="5"/>
  <c r="F225" i="5"/>
  <c r="E200" i="5"/>
  <c r="F200" i="5"/>
  <c r="E168" i="5"/>
  <c r="F168" i="5"/>
  <c r="F136" i="5"/>
  <c r="E136" i="5"/>
  <c r="F104" i="5"/>
  <c r="E104" i="5"/>
  <c r="F72" i="5"/>
  <c r="E72" i="5"/>
  <c r="F40" i="5"/>
  <c r="E40" i="5"/>
  <c r="F8" i="5"/>
  <c r="E8" i="5"/>
  <c r="F2" i="5"/>
  <c r="E2" i="5"/>
  <c r="E374" i="5"/>
  <c r="F374" i="5"/>
  <c r="E334" i="5"/>
  <c r="F334" i="5"/>
  <c r="F292" i="5"/>
  <c r="E292" i="5"/>
  <c r="E254" i="5"/>
  <c r="F254" i="5"/>
  <c r="E212" i="5"/>
  <c r="F212" i="5"/>
  <c r="E148" i="5"/>
  <c r="F148" i="5"/>
  <c r="F84" i="5"/>
  <c r="E84" i="5"/>
  <c r="F28" i="5"/>
  <c r="E28" i="5"/>
  <c r="F389" i="5"/>
  <c r="E389" i="5"/>
  <c r="E354" i="5"/>
  <c r="F354" i="5"/>
  <c r="F312" i="5"/>
  <c r="E312" i="5"/>
  <c r="F269" i="5"/>
  <c r="E269" i="5"/>
  <c r="E226" i="5"/>
  <c r="F226" i="5"/>
  <c r="E169" i="5"/>
  <c r="F169" i="5"/>
  <c r="F105" i="5"/>
  <c r="E105" i="5"/>
  <c r="F49" i="5"/>
  <c r="E49" i="5"/>
  <c r="E541" i="5"/>
  <c r="F541" i="5"/>
  <c r="F387" i="5"/>
  <c r="E387" i="5"/>
  <c r="F371" i="5"/>
  <c r="E371" i="5"/>
  <c r="F352" i="5"/>
  <c r="E352" i="5"/>
  <c r="E330" i="5"/>
  <c r="F330" i="5"/>
  <c r="F309" i="5"/>
  <c r="E309" i="5"/>
  <c r="F288" i="5"/>
  <c r="E288" i="5"/>
  <c r="F266" i="5"/>
  <c r="E266" i="5"/>
  <c r="E245" i="5"/>
  <c r="F245" i="5"/>
  <c r="E224" i="5"/>
  <c r="F224" i="5"/>
  <c r="E197" i="5"/>
  <c r="F197" i="5"/>
  <c r="E165" i="5"/>
  <c r="F165" i="5"/>
  <c r="F133" i="5"/>
  <c r="E133" i="5"/>
  <c r="F101" i="5"/>
  <c r="E101" i="5"/>
  <c r="F69" i="5"/>
  <c r="E69" i="5"/>
  <c r="F37" i="5"/>
  <c r="E37" i="5"/>
  <c r="F5" i="5"/>
  <c r="E5" i="5"/>
  <c r="F363" i="5"/>
  <c r="E363" i="5"/>
  <c r="F347" i="5"/>
  <c r="E347" i="5"/>
  <c r="F331" i="5"/>
  <c r="E331" i="5"/>
  <c r="F315" i="5"/>
  <c r="E315" i="5"/>
  <c r="F299" i="5"/>
  <c r="E299" i="5"/>
  <c r="F283" i="5"/>
  <c r="E283" i="5"/>
  <c r="F267" i="5"/>
  <c r="E267" i="5"/>
  <c r="F251" i="5"/>
  <c r="E251" i="5"/>
  <c r="F235" i="5"/>
  <c r="E235" i="5"/>
  <c r="F219" i="5"/>
  <c r="E219" i="5"/>
  <c r="F203" i="5"/>
  <c r="E203" i="5"/>
  <c r="F187" i="5"/>
  <c r="E187" i="5"/>
  <c r="F171" i="5"/>
  <c r="E171" i="5"/>
  <c r="F155" i="5"/>
  <c r="E155" i="5"/>
  <c r="F139" i="5"/>
  <c r="E139" i="5"/>
  <c r="F123" i="5"/>
  <c r="E123" i="5"/>
  <c r="F107" i="5"/>
  <c r="E107" i="5"/>
  <c r="F91" i="5"/>
  <c r="E91" i="5"/>
  <c r="F75" i="5"/>
  <c r="E75" i="5"/>
  <c r="F59" i="5"/>
  <c r="E59" i="5"/>
  <c r="F43" i="5"/>
  <c r="E43" i="5"/>
  <c r="F27" i="5"/>
  <c r="E27" i="5"/>
  <c r="F11" i="5"/>
  <c r="E11" i="5"/>
  <c r="F557" i="5"/>
  <c r="E557" i="5"/>
  <c r="F210" i="5"/>
  <c r="E210" i="5"/>
  <c r="E194" i="5"/>
  <c r="F194" i="5"/>
  <c r="E178" i="5"/>
  <c r="F178" i="5"/>
  <c r="F162" i="5"/>
  <c r="E162" i="5"/>
  <c r="E146" i="5"/>
  <c r="F146" i="5"/>
  <c r="F130" i="5"/>
  <c r="E130" i="5"/>
  <c r="F114" i="5"/>
  <c r="E114" i="5"/>
  <c r="F98" i="5"/>
  <c r="E98" i="5"/>
  <c r="F82" i="5"/>
  <c r="E82" i="5"/>
  <c r="F66" i="5"/>
  <c r="E66" i="5"/>
  <c r="F50" i="5"/>
  <c r="E50" i="5"/>
  <c r="F34" i="5"/>
  <c r="E34" i="5"/>
  <c r="F18" i="5"/>
  <c r="E18" i="5"/>
  <c r="F573" i="5"/>
  <c r="E573" i="5"/>
  <c r="F447" i="5"/>
  <c r="E447" i="5"/>
  <c r="E576" i="5"/>
  <c r="F576" i="5"/>
  <c r="E512" i="5"/>
  <c r="F512" i="5"/>
  <c r="F451" i="5"/>
  <c r="E451" i="5"/>
  <c r="F559" i="5"/>
  <c r="E559" i="5"/>
  <c r="E545" i="5"/>
  <c r="F545" i="5"/>
  <c r="E428" i="5"/>
  <c r="F428" i="5"/>
  <c r="F599" i="5"/>
  <c r="E599" i="5"/>
  <c r="F595" i="5"/>
  <c r="E595" i="5"/>
  <c r="F589" i="5"/>
  <c r="E589" i="5"/>
  <c r="E581" i="5"/>
  <c r="F581" i="5"/>
  <c r="F567" i="5"/>
  <c r="E567" i="5"/>
  <c r="E526" i="5"/>
  <c r="F526" i="5"/>
  <c r="E468" i="5"/>
  <c r="F468" i="5"/>
  <c r="E436" i="5"/>
  <c r="F436" i="5"/>
  <c r="E404" i="5"/>
  <c r="F404" i="5"/>
  <c r="E569" i="5"/>
  <c r="F569" i="5"/>
  <c r="F547" i="5"/>
  <c r="E547" i="5"/>
  <c r="F527" i="5"/>
  <c r="E527" i="5"/>
  <c r="F459" i="5"/>
  <c r="E459" i="5"/>
  <c r="F427" i="5"/>
  <c r="E427" i="5"/>
  <c r="E560" i="5"/>
  <c r="F560" i="5"/>
  <c r="E528" i="5"/>
  <c r="F528" i="5"/>
  <c r="F482" i="5"/>
  <c r="E482" i="5"/>
  <c r="F474" i="5"/>
  <c r="E474" i="5"/>
  <c r="F466" i="5"/>
  <c r="E466" i="5"/>
  <c r="F458" i="5"/>
  <c r="E458" i="5"/>
  <c r="F450" i="5"/>
  <c r="E450" i="5"/>
  <c r="F442" i="5"/>
  <c r="E442" i="5"/>
  <c r="F434" i="5"/>
  <c r="E434" i="5"/>
  <c r="F426" i="5"/>
  <c r="E426" i="5"/>
  <c r="F415" i="5"/>
  <c r="E415" i="5"/>
  <c r="E530" i="5"/>
  <c r="F530" i="5"/>
  <c r="E514" i="5"/>
  <c r="F514" i="5"/>
  <c r="E505" i="5"/>
  <c r="F505" i="5"/>
  <c r="E500" i="5"/>
  <c r="F500" i="5"/>
  <c r="F491" i="5"/>
  <c r="E491" i="5"/>
  <c r="E417" i="5"/>
  <c r="F417" i="5"/>
  <c r="F535" i="5"/>
  <c r="E535" i="5"/>
  <c r="F531" i="5"/>
  <c r="E531" i="5"/>
  <c r="E517" i="5"/>
  <c r="F517" i="5"/>
  <c r="E509" i="5"/>
  <c r="F509" i="5"/>
  <c r="F492" i="5"/>
  <c r="E492" i="5"/>
  <c r="F419" i="5"/>
  <c r="E419" i="5"/>
  <c r="E410" i="5"/>
  <c r="F410" i="5"/>
</calcChain>
</file>

<file path=xl/sharedStrings.xml><?xml version="1.0" encoding="utf-8"?>
<sst xmlns="http://schemas.openxmlformats.org/spreadsheetml/2006/main" count="399" uniqueCount="326">
  <si>
    <t>Earthquake Scenario Details</t>
  </si>
  <si>
    <t>Tectonic environment</t>
  </si>
  <si>
    <r>
      <t>Focal depth (</t>
    </r>
    <r>
      <rPr>
        <i/>
        <sz val="11"/>
        <color theme="1"/>
        <rFont val="Calibri"/>
        <family val="2"/>
        <scheme val="minor"/>
      </rPr>
      <t>H</t>
    </r>
    <r>
      <rPr>
        <sz val="11"/>
        <color theme="1"/>
        <rFont val="Calibri"/>
        <family val="2"/>
        <scheme val="minor"/>
      </rPr>
      <t>, km)</t>
    </r>
  </si>
  <si>
    <r>
      <t>Magnitude (</t>
    </r>
    <r>
      <rPr>
        <i/>
        <sz val="11"/>
        <color theme="1"/>
        <rFont val="Calibri"/>
        <family val="2"/>
        <scheme val="minor"/>
      </rPr>
      <t>M</t>
    </r>
    <r>
      <rPr>
        <i/>
        <vertAlign val="subscript"/>
        <sz val="11"/>
        <color theme="1"/>
        <rFont val="Calibri"/>
        <family val="2"/>
        <scheme val="minor"/>
      </rPr>
      <t>W</t>
    </r>
    <r>
      <rPr>
        <sz val="11"/>
        <color theme="1"/>
        <rFont val="Calibri"/>
        <family val="2"/>
        <scheme val="minor"/>
      </rPr>
      <t>)</t>
    </r>
  </si>
  <si>
    <r>
      <t>Distance to rupture (</t>
    </r>
    <r>
      <rPr>
        <i/>
        <sz val="11"/>
        <color theme="1"/>
        <rFont val="Calibri"/>
        <family val="2"/>
        <scheme val="minor"/>
      </rPr>
      <t>R</t>
    </r>
    <r>
      <rPr>
        <i/>
        <vertAlign val="subscript"/>
        <sz val="11"/>
        <color theme="1"/>
        <rFont val="Calibri"/>
        <family val="2"/>
        <scheme val="minor"/>
      </rPr>
      <t>rup</t>
    </r>
    <r>
      <rPr>
        <sz val="11"/>
        <color theme="1"/>
        <rFont val="Calibri"/>
        <family val="2"/>
        <scheme val="minor"/>
      </rPr>
      <t>, km)</t>
    </r>
  </si>
  <si>
    <t>Crustal</t>
  </si>
  <si>
    <t>Rupture mechanism</t>
  </si>
  <si>
    <t>Subduction</t>
  </si>
  <si>
    <t>Intraplate</t>
  </si>
  <si>
    <t>Reverse</t>
  </si>
  <si>
    <t>Normal</t>
  </si>
  <si>
    <t>Interface</t>
  </si>
  <si>
    <t>Intraslab</t>
  </si>
  <si>
    <t>Building and Foundation Details</t>
  </si>
  <si>
    <t>Foundation width, B (m)</t>
  </si>
  <si>
    <t>Foundation length, L (m)</t>
  </si>
  <si>
    <t>Foundation bearing pressure, q (kPa)</t>
  </si>
  <si>
    <t>Building height, h (m)</t>
  </si>
  <si>
    <r>
      <t>Building mass, M</t>
    </r>
    <r>
      <rPr>
        <vertAlign val="subscript"/>
        <sz val="11"/>
        <color theme="1"/>
        <rFont val="Calibri"/>
        <family val="2"/>
        <scheme val="minor"/>
      </rPr>
      <t>st</t>
    </r>
    <r>
      <rPr>
        <sz val="11"/>
        <color theme="1"/>
        <rFont val="Calibri"/>
        <family val="2"/>
        <scheme val="minor"/>
      </rPr>
      <t xml:space="preserve"> (kg)</t>
    </r>
  </si>
  <si>
    <t>Soil Profile Details</t>
  </si>
  <si>
    <t>SPT</t>
  </si>
  <si>
    <t>CPT</t>
  </si>
  <si>
    <t>Soil profile testing method</t>
  </si>
  <si>
    <r>
      <t>Depth from bottom of foundation to center of layer 1, D</t>
    </r>
    <r>
      <rPr>
        <vertAlign val="subscript"/>
        <sz val="11"/>
        <color theme="1"/>
        <rFont val="Calibri"/>
        <family val="2"/>
        <scheme val="minor"/>
      </rPr>
      <t>S,1</t>
    </r>
    <r>
      <rPr>
        <sz val="11"/>
        <color theme="1"/>
        <rFont val="Calibri"/>
        <family val="2"/>
        <scheme val="minor"/>
      </rPr>
      <t xml:space="preserve"> (m)</t>
    </r>
  </si>
  <si>
    <r>
      <t>Thickness of layer 1, H</t>
    </r>
    <r>
      <rPr>
        <vertAlign val="subscript"/>
        <sz val="11"/>
        <color theme="1"/>
        <rFont val="Calibri"/>
        <family val="2"/>
        <scheme val="minor"/>
      </rPr>
      <t>S,1</t>
    </r>
    <r>
      <rPr>
        <sz val="11"/>
        <color theme="1"/>
        <rFont val="Calibri"/>
        <family val="2"/>
        <scheme val="minor"/>
      </rPr>
      <t xml:space="preserve"> (m)</t>
    </r>
  </si>
  <si>
    <r>
      <t>Thickness of layer 3, H</t>
    </r>
    <r>
      <rPr>
        <vertAlign val="subscript"/>
        <sz val="11"/>
        <color theme="1"/>
        <rFont val="Calibri"/>
        <family val="2"/>
        <scheme val="minor"/>
      </rPr>
      <t>S,3</t>
    </r>
    <r>
      <rPr>
        <sz val="11"/>
        <color theme="1"/>
        <rFont val="Calibri"/>
        <family val="2"/>
        <scheme val="minor"/>
      </rPr>
      <t xml:space="preserve"> (m)</t>
    </r>
  </si>
  <si>
    <r>
      <t>Thickness of layer 2, H</t>
    </r>
    <r>
      <rPr>
        <vertAlign val="subscript"/>
        <sz val="11"/>
        <color theme="1"/>
        <rFont val="Calibri"/>
        <family val="2"/>
        <scheme val="minor"/>
      </rPr>
      <t>S,2</t>
    </r>
    <r>
      <rPr>
        <sz val="11"/>
        <color theme="1"/>
        <rFont val="Calibri"/>
        <family val="2"/>
        <scheme val="minor"/>
      </rPr>
      <t xml:space="preserve"> (m)</t>
    </r>
  </si>
  <si>
    <r>
      <t>Depth from bottom of foundation to center of layer 2, D</t>
    </r>
    <r>
      <rPr>
        <vertAlign val="subscript"/>
        <sz val="11"/>
        <color theme="1"/>
        <rFont val="Calibri"/>
        <family val="2"/>
        <scheme val="minor"/>
      </rPr>
      <t>S,2</t>
    </r>
    <r>
      <rPr>
        <sz val="11"/>
        <color theme="1"/>
        <rFont val="Calibri"/>
        <family val="2"/>
        <scheme val="minor"/>
      </rPr>
      <t xml:space="preserve"> (m)</t>
    </r>
  </si>
  <si>
    <r>
      <t>Depth from bottom of foundation to center of layer 3, D</t>
    </r>
    <r>
      <rPr>
        <vertAlign val="subscript"/>
        <sz val="11"/>
        <color theme="1"/>
        <rFont val="Calibri"/>
        <family val="2"/>
        <scheme val="minor"/>
      </rPr>
      <t>S,3</t>
    </r>
    <r>
      <rPr>
        <sz val="11"/>
        <color theme="1"/>
        <rFont val="Calibri"/>
        <family val="2"/>
        <scheme val="minor"/>
      </rPr>
      <t xml:space="preserve"> (m)</t>
    </r>
  </si>
  <si>
    <r>
      <t>Thickness of layer 4, H</t>
    </r>
    <r>
      <rPr>
        <vertAlign val="subscript"/>
        <sz val="11"/>
        <color theme="1"/>
        <rFont val="Calibri"/>
        <family val="2"/>
        <scheme val="minor"/>
      </rPr>
      <t>S,4</t>
    </r>
    <r>
      <rPr>
        <sz val="11"/>
        <color theme="1"/>
        <rFont val="Calibri"/>
        <family val="2"/>
        <scheme val="minor"/>
      </rPr>
      <t xml:space="preserve"> (m)</t>
    </r>
  </si>
  <si>
    <r>
      <t>Depth from bottom of foundation to center of layer 4, D</t>
    </r>
    <r>
      <rPr>
        <vertAlign val="subscript"/>
        <sz val="11"/>
        <color theme="1"/>
        <rFont val="Calibri"/>
        <family val="2"/>
        <scheme val="minor"/>
      </rPr>
      <t>S,4</t>
    </r>
    <r>
      <rPr>
        <sz val="11"/>
        <color theme="1"/>
        <rFont val="Calibri"/>
        <family val="2"/>
        <scheme val="minor"/>
      </rPr>
      <t xml:space="preserve"> (m)</t>
    </r>
  </si>
  <si>
    <r>
      <t>Thickness of layer 5, H</t>
    </r>
    <r>
      <rPr>
        <vertAlign val="subscript"/>
        <sz val="11"/>
        <color theme="1"/>
        <rFont val="Calibri"/>
        <family val="2"/>
        <scheme val="minor"/>
      </rPr>
      <t>S,5</t>
    </r>
    <r>
      <rPr>
        <sz val="11"/>
        <color theme="1"/>
        <rFont val="Calibri"/>
        <family val="2"/>
        <scheme val="minor"/>
      </rPr>
      <t xml:space="preserve"> (m)</t>
    </r>
  </si>
  <si>
    <r>
      <t>Depth from bottom of foundation to center of layer 5, D</t>
    </r>
    <r>
      <rPr>
        <vertAlign val="subscript"/>
        <sz val="11"/>
        <color theme="1"/>
        <rFont val="Calibri"/>
        <family val="2"/>
        <scheme val="minor"/>
      </rPr>
      <t>S,5</t>
    </r>
    <r>
      <rPr>
        <sz val="11"/>
        <color theme="1"/>
        <rFont val="Calibri"/>
        <family val="2"/>
        <scheme val="minor"/>
      </rPr>
      <t xml:space="preserve"> (m)</t>
    </r>
  </si>
  <si>
    <r>
      <t>Thickness of layer 6, H</t>
    </r>
    <r>
      <rPr>
        <vertAlign val="subscript"/>
        <sz val="11"/>
        <color theme="1"/>
        <rFont val="Calibri"/>
        <family val="2"/>
        <scheme val="minor"/>
      </rPr>
      <t>S,6</t>
    </r>
    <r>
      <rPr>
        <sz val="11"/>
        <color theme="1"/>
        <rFont val="Calibri"/>
        <family val="2"/>
        <scheme val="minor"/>
      </rPr>
      <t xml:space="preserve"> (m)</t>
    </r>
  </si>
  <si>
    <r>
      <t>Depth from bottom of foundation to center of layer 6, D</t>
    </r>
    <r>
      <rPr>
        <vertAlign val="subscript"/>
        <sz val="11"/>
        <color theme="1"/>
        <rFont val="Calibri"/>
        <family val="2"/>
        <scheme val="minor"/>
      </rPr>
      <t>S,6</t>
    </r>
    <r>
      <rPr>
        <sz val="11"/>
        <color theme="1"/>
        <rFont val="Calibri"/>
        <family val="2"/>
        <scheme val="minor"/>
      </rPr>
      <t xml:space="preserve"> (m)</t>
    </r>
  </si>
  <si>
    <r>
      <t>Thickness of layer 8, H</t>
    </r>
    <r>
      <rPr>
        <vertAlign val="subscript"/>
        <sz val="11"/>
        <color theme="1"/>
        <rFont val="Calibri"/>
        <family val="2"/>
        <scheme val="minor"/>
      </rPr>
      <t>S,8</t>
    </r>
    <r>
      <rPr>
        <sz val="11"/>
        <color theme="1"/>
        <rFont val="Calibri"/>
        <family val="2"/>
        <scheme val="minor"/>
      </rPr>
      <t xml:space="preserve"> (m)</t>
    </r>
  </si>
  <si>
    <r>
      <t>Depth from bottom of foundation to center of layer 8, D</t>
    </r>
    <r>
      <rPr>
        <vertAlign val="subscript"/>
        <sz val="11"/>
        <color theme="1"/>
        <rFont val="Calibri"/>
        <family val="2"/>
        <scheme val="minor"/>
      </rPr>
      <t>S,8</t>
    </r>
    <r>
      <rPr>
        <sz val="11"/>
        <color theme="1"/>
        <rFont val="Calibri"/>
        <family val="2"/>
        <scheme val="minor"/>
      </rPr>
      <t xml:space="preserve"> (m)</t>
    </r>
  </si>
  <si>
    <r>
      <t>Thickness of layer 7, H</t>
    </r>
    <r>
      <rPr>
        <vertAlign val="subscript"/>
        <sz val="11"/>
        <color theme="1"/>
        <rFont val="Calibri"/>
        <family val="2"/>
        <scheme val="minor"/>
      </rPr>
      <t>S,7</t>
    </r>
    <r>
      <rPr>
        <sz val="11"/>
        <color theme="1"/>
        <rFont val="Calibri"/>
        <family val="2"/>
        <scheme val="minor"/>
      </rPr>
      <t xml:space="preserve"> (m)</t>
    </r>
  </si>
  <si>
    <r>
      <t>Depth from bottom of foundation to center of layer 7, D</t>
    </r>
    <r>
      <rPr>
        <vertAlign val="subscript"/>
        <sz val="11"/>
        <color theme="1"/>
        <rFont val="Calibri"/>
        <family val="2"/>
        <scheme val="minor"/>
      </rPr>
      <t>S,7</t>
    </r>
    <r>
      <rPr>
        <sz val="11"/>
        <color theme="1"/>
        <rFont val="Calibri"/>
        <family val="2"/>
        <scheme val="minor"/>
      </rPr>
      <t xml:space="preserve"> (m)</t>
    </r>
  </si>
  <si>
    <r>
      <t>Depth from bottom of foundation to center of layer 9, D</t>
    </r>
    <r>
      <rPr>
        <vertAlign val="subscript"/>
        <sz val="11"/>
        <color theme="1"/>
        <rFont val="Calibri"/>
        <family val="2"/>
        <scheme val="minor"/>
      </rPr>
      <t>S,9</t>
    </r>
    <r>
      <rPr>
        <sz val="11"/>
        <color theme="1"/>
        <rFont val="Calibri"/>
        <family val="2"/>
        <scheme val="minor"/>
      </rPr>
      <t xml:space="preserve"> (m)</t>
    </r>
  </si>
  <si>
    <r>
      <t>Thickness of layer 9, H</t>
    </r>
    <r>
      <rPr>
        <vertAlign val="subscript"/>
        <sz val="11"/>
        <color theme="1"/>
        <rFont val="Calibri"/>
        <family val="2"/>
        <scheme val="minor"/>
      </rPr>
      <t>S,9</t>
    </r>
    <r>
      <rPr>
        <sz val="11"/>
        <color theme="1"/>
        <rFont val="Calibri"/>
        <family val="2"/>
        <scheme val="minor"/>
      </rPr>
      <t xml:space="preserve"> (m)</t>
    </r>
  </si>
  <si>
    <r>
      <t>Thickness of layer 10, H</t>
    </r>
    <r>
      <rPr>
        <vertAlign val="subscript"/>
        <sz val="11"/>
        <color theme="1"/>
        <rFont val="Calibri"/>
        <family val="2"/>
        <scheme val="minor"/>
      </rPr>
      <t>S,10</t>
    </r>
    <r>
      <rPr>
        <sz val="11"/>
        <color theme="1"/>
        <rFont val="Calibri"/>
        <family val="2"/>
        <scheme val="minor"/>
      </rPr>
      <t xml:space="preserve"> (m)</t>
    </r>
  </si>
  <si>
    <r>
      <t>Depth from bottom of foundation to center of layer 10, D</t>
    </r>
    <r>
      <rPr>
        <vertAlign val="subscript"/>
        <sz val="11"/>
        <color theme="1"/>
        <rFont val="Calibri"/>
        <family val="2"/>
        <scheme val="minor"/>
      </rPr>
      <t>S,10</t>
    </r>
    <r>
      <rPr>
        <sz val="11"/>
        <color theme="1"/>
        <rFont val="Calibri"/>
        <family val="2"/>
        <scheme val="minor"/>
      </rPr>
      <t xml:space="preserve"> (m)</t>
    </r>
  </si>
  <si>
    <r>
      <t>Foundation embedment depth, D</t>
    </r>
    <r>
      <rPr>
        <vertAlign val="subscript"/>
        <sz val="11"/>
        <color theme="1"/>
        <rFont val="Calibri"/>
        <family val="2"/>
        <scheme val="minor"/>
      </rPr>
      <t>f</t>
    </r>
    <r>
      <rPr>
        <sz val="11"/>
        <color theme="1"/>
        <rFont val="Calibri"/>
        <family val="2"/>
        <scheme val="minor"/>
      </rPr>
      <t xml:space="preserve"> (m)</t>
    </r>
  </si>
  <si>
    <t>Unknown/Other</t>
  </si>
  <si>
    <t>coefficient</t>
  </si>
  <si>
    <t>crustal</t>
  </si>
  <si>
    <t>intraplate</t>
  </si>
  <si>
    <t>subduction (interface)</t>
  </si>
  <si>
    <t>subduction (intraslab)</t>
  </si>
  <si>
    <t>subduction (unknown)</t>
  </si>
  <si>
    <t>a0</t>
  </si>
  <si>
    <t>a1</t>
  </si>
  <si>
    <t>a2</t>
  </si>
  <si>
    <t>b1</t>
  </si>
  <si>
    <t>b2</t>
  </si>
  <si>
    <t>b3</t>
  </si>
  <si>
    <t>b4</t>
  </si>
  <si>
    <t>f1</t>
  </si>
  <si>
    <t>f2</t>
  </si>
  <si>
    <t>FR</t>
  </si>
  <si>
    <t>FN</t>
  </si>
  <si>
    <t>median</t>
  </si>
  <si>
    <t>Δ</t>
  </si>
  <si>
    <t>D</t>
  </si>
  <si>
    <t>log median</t>
  </si>
  <si>
    <t>INPUTS</t>
  </si>
  <si>
    <t>Median value of cumulative absolute velocity, CAV (cm/s)</t>
  </si>
  <si>
    <t>Median value of settlement, S (mm)</t>
  </si>
  <si>
    <t>value</t>
  </si>
  <si>
    <t>b0</t>
  </si>
  <si>
    <t>c0</t>
  </si>
  <si>
    <t>c1</t>
  </si>
  <si>
    <t>d0</t>
  </si>
  <si>
    <t>d1</t>
  </si>
  <si>
    <t>d2</t>
  </si>
  <si>
    <t>e0</t>
  </si>
  <si>
    <t>e1</t>
  </si>
  <si>
    <t>e2</t>
  </si>
  <si>
    <t>e3</t>
  </si>
  <si>
    <t>f0</t>
  </si>
  <si>
    <t>s1</t>
  </si>
  <si>
    <t>k0</t>
  </si>
  <si>
    <t>k1</t>
  </si>
  <si>
    <t>k2</t>
  </si>
  <si>
    <t>fsc</t>
  </si>
  <si>
    <t>Fso</t>
  </si>
  <si>
    <t>fq</t>
  </si>
  <si>
    <t>fA</t>
  </si>
  <si>
    <t>fh</t>
  </si>
  <si>
    <t>Fst</t>
  </si>
  <si>
    <t>log Snum</t>
  </si>
  <si>
    <t>log Sadj</t>
  </si>
  <si>
    <t>density threshold 1</t>
  </si>
  <si>
    <t>density threshold 2</t>
  </si>
  <si>
    <t>fS1</t>
  </si>
  <si>
    <t>fS2</t>
  </si>
  <si>
    <t>fS3</t>
  </si>
  <si>
    <t>fS4</t>
  </si>
  <si>
    <t>fS5</t>
  </si>
  <si>
    <t>fS6</t>
  </si>
  <si>
    <t>fS7</t>
  </si>
  <si>
    <t>fS8</t>
  </si>
  <si>
    <t>fS9</t>
  </si>
  <si>
    <t>fS10</t>
  </si>
  <si>
    <t>fH1</t>
  </si>
  <si>
    <t>fH2</t>
  </si>
  <si>
    <t>fH3</t>
  </si>
  <si>
    <t>fH4</t>
  </si>
  <si>
    <t>fH5</t>
  </si>
  <si>
    <t>fH6</t>
  </si>
  <si>
    <t>fH7</t>
  </si>
  <si>
    <t>fH8</t>
  </si>
  <si>
    <t>fH9</t>
  </si>
  <si>
    <t>fH10</t>
  </si>
  <si>
    <t>Low permeability cap present above top susceptible layer?</t>
  </si>
  <si>
    <t>Yes</t>
  </si>
  <si>
    <t>No</t>
  </si>
  <si>
    <t>FSC</t>
  </si>
  <si>
    <t>H(Hs1)</t>
  </si>
  <si>
    <t>H(Hs2)</t>
  </si>
  <si>
    <t>H(Hs3)</t>
  </si>
  <si>
    <t>H(Hs4)</t>
  </si>
  <si>
    <t>H(Hs5)</t>
  </si>
  <si>
    <t>H(Hs6)</t>
  </si>
  <si>
    <t>H(Hs7)</t>
  </si>
  <si>
    <t>H(Hs8)</t>
  </si>
  <si>
    <t>H(Hs9)</t>
  </si>
  <si>
    <t>H(Hs10)</t>
  </si>
  <si>
    <t>Settlement, S (mm)</t>
  </si>
  <si>
    <t>Zach Bullock, Zana Karimi, Shideh Dashti, Keith Porter, Abbie Liel, &amp; Kevin Franke</t>
  </si>
  <si>
    <t>Author contact information:</t>
  </si>
  <si>
    <t>Shideh Dashti</t>
  </si>
  <si>
    <t>Zach Bullock</t>
  </si>
  <si>
    <t>shideh.dashti@colorado.edu</t>
  </si>
  <si>
    <t>zachary.bullock@colorado.edu</t>
  </si>
  <si>
    <t>% of Median</t>
  </si>
  <si>
    <t>Citations:</t>
  </si>
  <si>
    <t>Disclaimer:</t>
  </si>
  <si>
    <t>Description of sheets:</t>
  </si>
  <si>
    <r>
      <t xml:space="preserve">Bullock, Z., Dashti, S., Liel, A., Porter, K., Karimi, Z., &amp; Bradley, B. (2017). Ground Motion Prediction Equations for Arias Intensity, Cumulative Absolute Velocity, and Peak Incremental Ground Velocity for Rock Sites in Different Tectonic Environments. </t>
    </r>
    <r>
      <rPr>
        <i/>
        <sz val="11"/>
        <color theme="1"/>
        <rFont val="Calibri"/>
        <family val="2"/>
        <scheme val="minor"/>
      </rPr>
      <t>Bulletin of the Seismological Society of America</t>
    </r>
    <r>
      <rPr>
        <sz val="11"/>
        <color theme="1"/>
        <rFont val="Calibri"/>
        <family val="2"/>
        <scheme val="minor"/>
      </rPr>
      <t>.</t>
    </r>
  </si>
  <si>
    <t>types:</t>
  </si>
  <si>
    <t>worksheet:</t>
  </si>
  <si>
    <t>exceedance probability curves:</t>
  </si>
  <si>
    <t>settlement calculations:</t>
  </si>
  <si>
    <r>
      <t xml:space="preserve">This sheet contains settlement calculations - </t>
    </r>
    <r>
      <rPr>
        <u/>
        <sz val="11"/>
        <color theme="1"/>
        <rFont val="Calibri"/>
        <family val="2"/>
        <scheme val="minor"/>
      </rPr>
      <t>do not edit</t>
    </r>
  </si>
  <si>
    <r>
      <t xml:space="preserve">This sheet contains ground motion intensity calculations - </t>
    </r>
    <r>
      <rPr>
        <u/>
        <sz val="11"/>
        <color theme="1"/>
        <rFont val="Calibri"/>
        <family val="2"/>
        <scheme val="minor"/>
      </rPr>
      <t>do not edit</t>
    </r>
  </si>
  <si>
    <r>
      <t xml:space="preserve">This sheet contains sets of options for drop down menus on the "worksheet" sheet - </t>
    </r>
    <r>
      <rPr>
        <u/>
        <sz val="11"/>
        <color theme="1"/>
        <rFont val="Calibri"/>
        <family val="2"/>
        <scheme val="minor"/>
      </rPr>
      <t>do not edit</t>
    </r>
  </si>
  <si>
    <r>
      <t xml:space="preserve">This sheet contains the numerical data in the EP curves on the "worksheet" sheet for export - </t>
    </r>
    <r>
      <rPr>
        <u/>
        <sz val="11"/>
        <color theme="1"/>
        <rFont val="Calibri"/>
        <family val="2"/>
        <scheme val="minor"/>
      </rPr>
      <t>do not edit formulas</t>
    </r>
  </si>
  <si>
    <r>
      <t>N</t>
    </r>
    <r>
      <rPr>
        <vertAlign val="subscript"/>
        <sz val="11"/>
        <color theme="1"/>
        <rFont val="Calibri"/>
        <family val="2"/>
        <scheme val="minor"/>
      </rPr>
      <t>1,60,1</t>
    </r>
    <r>
      <rPr>
        <sz val="11"/>
        <color theme="1"/>
        <rFont val="Calibri"/>
        <family val="2"/>
        <scheme val="minor"/>
      </rPr>
      <t xml:space="preserve"> equivalent</t>
    </r>
  </si>
  <si>
    <t>Building construction type</t>
  </si>
  <si>
    <t>Number of stories</t>
  </si>
  <si>
    <t>leave blank if using number of stories as proxy</t>
  </si>
  <si>
    <t>PARAMETERS FOR MODEL</t>
  </si>
  <si>
    <t>Building or foundation length, L (m)</t>
  </si>
  <si>
    <t>Building or foundation width, B (m)</t>
  </si>
  <si>
    <t>Reinforced concrete</t>
  </si>
  <si>
    <t>Steel</t>
  </si>
  <si>
    <t>Masonry</t>
  </si>
  <si>
    <t>selection required</t>
  </si>
  <si>
    <t>simp. parameters:</t>
  </si>
  <si>
    <r>
      <t xml:space="preserve">This sheet provides a tool for calculating some input parameters if they are unknown - </t>
    </r>
    <r>
      <rPr>
        <u/>
        <sz val="11"/>
        <color theme="1"/>
        <rFont val="Calibri"/>
        <family val="2"/>
        <scheme val="minor"/>
      </rPr>
      <t>do not edit formulas</t>
    </r>
  </si>
  <si>
    <t>all other parameters must be known or estimated</t>
  </si>
  <si>
    <t>This sheet contains the inputs needed for the model, the calculated medians of outcropping rock cumulative absolute velocity and settlement, and plotted exceedance probability (EP) curves</t>
  </si>
  <si>
    <t>alpha0</t>
  </si>
  <si>
    <t>alpha1</t>
  </si>
  <si>
    <t>alpha2</t>
  </si>
  <si>
    <t>fl1</t>
  </si>
  <si>
    <t>fl2</t>
  </si>
  <si>
    <t>fl3</t>
  </si>
  <si>
    <t>fl4</t>
  </si>
  <si>
    <t>fl5</t>
  </si>
  <si>
    <t>fl6</t>
  </si>
  <si>
    <t>fl7</t>
  </si>
  <si>
    <t>fl8</t>
  </si>
  <si>
    <t>fl9</t>
  </si>
  <si>
    <t>fl10</t>
  </si>
  <si>
    <t>prob S &lt; 10mm</t>
  </si>
  <si>
    <t>score S &lt; 10 mm</t>
  </si>
  <si>
    <t>Layer 1</t>
  </si>
  <si>
    <t>Layer 2</t>
  </si>
  <si>
    <t>Layer 3</t>
  </si>
  <si>
    <t>Layer 4</t>
  </si>
  <si>
    <t>Layer 5</t>
  </si>
  <si>
    <t>Layer 6</t>
  </si>
  <si>
    <t>Layer 7</t>
  </si>
  <si>
    <t>Layer 8</t>
  </si>
  <si>
    <t>Layer 9</t>
  </si>
  <si>
    <t>Layer 10</t>
  </si>
  <si>
    <t>Exists</t>
  </si>
  <si>
    <t>Upper overlap check</t>
  </si>
  <si>
    <t>Lower overlap check</t>
  </si>
  <si>
    <t>Foundation check</t>
  </si>
  <si>
    <t>PROFILE VALIDITY CHECKS</t>
  </si>
  <si>
    <t>16th percentile of settlement, S (mm)</t>
  </si>
  <si>
    <t>84th percentile of settlement, S (mm)</t>
  </si>
  <si>
    <t>COLOR LEGEND</t>
  </si>
  <si>
    <t>Inputs entered on this sheet</t>
  </si>
  <si>
    <t>Outputs</t>
  </si>
  <si>
    <t>Inputs calculated on simp. parameters sheet</t>
  </si>
  <si>
    <t>Timber</t>
  </si>
  <si>
    <r>
      <t xml:space="preserve">Lognormal standard deviation for settlement, </t>
    </r>
    <r>
      <rPr>
        <sz val="11"/>
        <color theme="1"/>
        <rFont val="Calibri"/>
        <family val="2"/>
      </rPr>
      <t>σ</t>
    </r>
    <r>
      <rPr>
        <vertAlign val="subscript"/>
        <sz val="11"/>
        <color theme="1"/>
        <rFont val="Calibri"/>
        <family val="2"/>
      </rPr>
      <t>ln</t>
    </r>
  </si>
  <si>
    <t>OUTPUTS (SETTLEMENT)</t>
  </si>
  <si>
    <t>k3</t>
  </si>
  <si>
    <t>cav calculations</t>
  </si>
  <si>
    <t>OUTPUTS (RESIDUAL TILT - EMPIRICAL MODEL)</t>
  </si>
  <si>
    <r>
      <t>Median value of pk. Incr. grnd. velocity, V</t>
    </r>
    <r>
      <rPr>
        <vertAlign val="subscript"/>
        <sz val="11"/>
        <color theme="1"/>
        <rFont val="Calibri"/>
        <family val="2"/>
        <scheme val="minor"/>
      </rPr>
      <t>gi</t>
    </r>
    <r>
      <rPr>
        <sz val="11"/>
        <color theme="1"/>
        <rFont val="Calibri"/>
        <family val="2"/>
        <scheme val="minor"/>
      </rPr>
      <t xml:space="preserve"> (cm/s)</t>
    </r>
  </si>
  <si>
    <r>
      <t xml:space="preserve">16th percentile of residual tilt,  </t>
    </r>
    <r>
      <rPr>
        <sz val="11"/>
        <color theme="1"/>
        <rFont val="Calibri"/>
        <family val="2"/>
      </rPr>
      <t>θ</t>
    </r>
    <r>
      <rPr>
        <vertAlign val="subscript"/>
        <sz val="11"/>
        <color theme="1"/>
        <rFont val="Calibri"/>
        <family val="2"/>
      </rPr>
      <t>r</t>
    </r>
    <r>
      <rPr>
        <sz val="11"/>
        <color theme="1"/>
        <rFont val="Calibri"/>
        <family val="2"/>
        <scheme val="minor"/>
      </rPr>
      <t xml:space="preserve"> (deg)</t>
    </r>
  </si>
  <si>
    <t>Median value of residual tilt,  θr (deg)</t>
  </si>
  <si>
    <t>84th percentile of residual tilt,  θr (deg)</t>
  </si>
  <si>
    <r>
      <t xml:space="preserve">Lognormal standard deviation for residual tilt, </t>
    </r>
    <r>
      <rPr>
        <sz val="11"/>
        <color theme="1"/>
        <rFont val="Calibri"/>
        <family val="2"/>
      </rPr>
      <t>σ</t>
    </r>
    <r>
      <rPr>
        <vertAlign val="subscript"/>
        <sz val="11"/>
        <color theme="1"/>
        <rFont val="Calibri"/>
        <family val="2"/>
      </rPr>
      <t>ln</t>
    </r>
  </si>
  <si>
    <t>OUTPUTS (RESIDUAL TILT - SEMIEMPIRICAL MODEL)</t>
  </si>
  <si>
    <t>alpha3</t>
  </si>
  <si>
    <t>sigma_r</t>
  </si>
  <si>
    <t>rho_r_S</t>
  </si>
  <si>
    <t>ln Tilt</t>
  </si>
  <si>
    <t>sigma</t>
  </si>
  <si>
    <t>DST</t>
  </si>
  <si>
    <t>alp0</t>
  </si>
  <si>
    <t>alp1</t>
  </si>
  <si>
    <t>alp2</t>
  </si>
  <si>
    <t>alp3</t>
  </si>
  <si>
    <t>alp4</t>
  </si>
  <si>
    <t>alp5</t>
  </si>
  <si>
    <t>alp6</t>
  </si>
  <si>
    <t>alp7</t>
  </si>
  <si>
    <t>alp8</t>
  </si>
  <si>
    <t>alp9</t>
  </si>
  <si>
    <t>alp10</t>
  </si>
  <si>
    <t>alp11</t>
  </si>
  <si>
    <t>alp12</t>
  </si>
  <si>
    <t>alp13</t>
  </si>
  <si>
    <t>gam0</t>
  </si>
  <si>
    <t>gam1</t>
  </si>
  <si>
    <t>kap0</t>
  </si>
  <si>
    <t>kap1</t>
  </si>
  <si>
    <t>kap2</t>
  </si>
  <si>
    <t>kap3</t>
  </si>
  <si>
    <t>kap4</t>
  </si>
  <si>
    <t>in top B?</t>
  </si>
  <si>
    <t>is cut?</t>
  </si>
  <si>
    <t>is not cut?</t>
  </si>
  <si>
    <t>thickness</t>
  </si>
  <si>
    <t>thickness above cut</t>
  </si>
  <si>
    <t>max thick</t>
  </si>
  <si>
    <t>layer1</t>
  </si>
  <si>
    <t>layer2</t>
  </si>
  <si>
    <t>layer3</t>
  </si>
  <si>
    <t>layer4</t>
  </si>
  <si>
    <t>layer5</t>
  </si>
  <si>
    <t>layer6</t>
  </si>
  <si>
    <t>layer7</t>
  </si>
  <si>
    <t>layer8</t>
  </si>
  <si>
    <t>layer9</t>
  </si>
  <si>
    <t>layer10</t>
  </si>
  <si>
    <t>both exist?</t>
  </si>
  <si>
    <t>adjacent?</t>
  </si>
  <si>
    <t>add layer?</t>
  </si>
  <si>
    <t>layer1/2</t>
  </si>
  <si>
    <t>layer2/3</t>
  </si>
  <si>
    <t>layer3/4</t>
  </si>
  <si>
    <t>layer4/5</t>
  </si>
  <si>
    <t>layer5/6</t>
  </si>
  <si>
    <t>layer6/7</t>
  </si>
  <si>
    <t>layer7/8</t>
  </si>
  <si>
    <t>layer8/9</t>
  </si>
  <si>
    <t>layer9/10</t>
  </si>
  <si>
    <t>NS1B</t>
  </si>
  <si>
    <t>NNS1B (bottom of B?)</t>
  </si>
  <si>
    <t>NNS1B (surface)</t>
  </si>
  <si>
    <t>NNS1B (intermediate)</t>
  </si>
  <si>
    <t>FLoose1</t>
  </si>
  <si>
    <t>HS1B</t>
  </si>
  <si>
    <t>maxHS1B</t>
  </si>
  <si>
    <t>NNS1B/NS1B</t>
  </si>
  <si>
    <t>logTilt_num</t>
  </si>
  <si>
    <t>logTilt_adj</t>
  </si>
  <si>
    <t>logTilt</t>
  </si>
  <si>
    <t>Non-susceptible crust thickness</t>
  </si>
  <si>
    <t>vgi calculations</t>
  </si>
  <si>
    <t>empirical tilt calculations:</t>
  </si>
  <si>
    <t>semiempirical tilt calculations:</t>
  </si>
  <si>
    <r>
      <t xml:space="preserve">This sheet contains tilt calculations using the empirical model - </t>
    </r>
    <r>
      <rPr>
        <u/>
        <sz val="11"/>
        <color theme="1"/>
        <rFont val="Calibri"/>
        <family val="2"/>
        <scheme val="minor"/>
      </rPr>
      <t>do not edit</t>
    </r>
  </si>
  <si>
    <r>
      <t xml:space="preserve">This sheet contains tilt calculations using the semiempirical model- </t>
    </r>
    <r>
      <rPr>
        <u/>
        <sz val="11"/>
        <color theme="1"/>
        <rFont val="Calibri"/>
        <family val="2"/>
        <scheme val="minor"/>
      </rPr>
      <t>do not edit</t>
    </r>
  </si>
  <si>
    <t>Susceptible Layer Geometry and Density</t>
  </si>
  <si>
    <r>
      <t xml:space="preserve">Maximum continuous thickness of susceptible material in top </t>
    </r>
    <r>
      <rPr>
        <i/>
        <sz val="11"/>
        <color theme="1"/>
        <rFont val="Calibri"/>
        <family val="2"/>
        <scheme val="minor"/>
      </rPr>
      <t>B</t>
    </r>
  </si>
  <si>
    <r>
      <t xml:space="preserve">Number of susceptible layers in top </t>
    </r>
    <r>
      <rPr>
        <i/>
        <sz val="11"/>
        <color theme="1"/>
        <rFont val="Calibri"/>
        <family val="2"/>
        <scheme val="minor"/>
      </rPr>
      <t>B</t>
    </r>
  </si>
  <si>
    <r>
      <t xml:space="preserve">Number of non-susceptible layers in top </t>
    </r>
    <r>
      <rPr>
        <i/>
        <sz val="11"/>
        <color theme="1"/>
        <rFont val="Calibri"/>
        <family val="2"/>
        <scheme val="minor"/>
      </rPr>
      <t>B</t>
    </r>
  </si>
  <si>
    <t>Exceedance probability (settlement)</t>
  </si>
  <si>
    <t>Exceedance probability (empirical tilt)</t>
  </si>
  <si>
    <t>Exceedance probability (semiempirical tilt)</t>
  </si>
  <si>
    <t>Tilt, theta_r (deg)</t>
  </si>
  <si>
    <r>
      <t xml:space="preserve">Bullock, Z., Karimi, Z., Dashti, S., Porter, K., Liel, A., &amp; Franke, K. (2018a). A Physics-Informed Semi-Empirical Probabilistic Model for the Settlement of Shallow-Founded Structures on Liquefiable Ground. </t>
    </r>
    <r>
      <rPr>
        <i/>
        <sz val="11"/>
        <color theme="1"/>
        <rFont val="Calibri"/>
        <family val="2"/>
        <scheme val="minor"/>
      </rPr>
      <t>Geotechnique</t>
    </r>
    <r>
      <rPr>
        <sz val="11"/>
        <color theme="1"/>
        <rFont val="Calibri"/>
        <family val="2"/>
        <scheme val="minor"/>
      </rPr>
      <t>.</t>
    </r>
  </si>
  <si>
    <t>This procedure is described in a paper that has been accepted for publication in Geotechnique and the ASCE Journal of Geotechnical and Geoenvironmental Engineering. It depends on another procedure published in the Bulletin of the Seismological Society of America.</t>
  </si>
  <si>
    <t>Probabilistic Models for the Settlement and Tilt of Mat-Founded Structures on Liquefiable Ground</t>
  </si>
  <si>
    <r>
      <t xml:space="preserve">Bullock, Z., Dashti, S., Karimi, Z., Liel, A., Porter, K., &amp; Franke, K. (2018b). Probabilistic Models for Residual and Peak Transient Tilt of Mat-Founded Structures
on Liquefiable Soils. </t>
    </r>
    <r>
      <rPr>
        <i/>
        <sz val="11"/>
        <color theme="1"/>
        <rFont val="Calibri"/>
        <family val="2"/>
        <scheme val="minor"/>
      </rPr>
      <t>ASCE JGGE.</t>
    </r>
  </si>
  <si>
    <t>layerTerm1</t>
  </si>
  <si>
    <t>critLayer1</t>
  </si>
  <si>
    <t>layerThickness1</t>
  </si>
  <si>
    <t>layerTerm2</t>
  </si>
  <si>
    <t>critLayer2</t>
  </si>
  <si>
    <t>layerThickness2</t>
  </si>
  <si>
    <t>layerTerm3</t>
  </si>
  <si>
    <t>critLayer3</t>
  </si>
  <si>
    <t>layerThickness3</t>
  </si>
  <si>
    <t>layerTerm4</t>
  </si>
  <si>
    <t>critLayer4</t>
  </si>
  <si>
    <t>layerThickness4</t>
  </si>
  <si>
    <t>layerTerm5</t>
  </si>
  <si>
    <t>critLayer5</t>
  </si>
  <si>
    <t>layerThickness5</t>
  </si>
  <si>
    <t>layerTerm6</t>
  </si>
  <si>
    <t>critLayer6</t>
  </si>
  <si>
    <t>layerThickness6</t>
  </si>
  <si>
    <t>layerTerm7</t>
  </si>
  <si>
    <t>critLayer7</t>
  </si>
  <si>
    <t>layerThickness7</t>
  </si>
  <si>
    <t>layerTerm8</t>
  </si>
  <si>
    <t>critLayer8</t>
  </si>
  <si>
    <t>layerThickness8</t>
  </si>
  <si>
    <t>layerTerm9</t>
  </si>
  <si>
    <t>critLayer9</t>
  </si>
  <si>
    <t>layerThickness9</t>
  </si>
  <si>
    <t>layerTerm10</t>
  </si>
  <si>
    <t>critLayer10</t>
  </si>
  <si>
    <t>layerThickness10</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</si>
</sst>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vertAlign val="subscript"/>
      <sz val="11"/>
      <color theme="1"/>
      <name val="Calibri"/>
      <family val="2"/>
      <scheme val="minor"/>
    </font>
    <font>
      <i/>
      <sz val="11"/>
      <color theme="1"/>
      <name val="Calibri"/>
      <family val="2"/>
      <scheme val="minor"/>
    </font>
    <font>
      <i/>
      <vertAlign val="subscript"/>
      <sz val="11"/>
      <color theme="1"/>
      <name val="Calibri"/>
      <family val="2"/>
      <scheme val="minor"/>
    </font>
    <font>
      <sz val="11"/>
      <color theme="1"/>
      <name val="Calibri"/>
      <family val="2"/>
    </font>
    <font>
      <u/>
      <sz val="11"/>
      <color theme="10"/>
      <name val="Calibri"/>
      <family val="2"/>
      <scheme val="minor"/>
    </font>
    <font>
      <u/>
      <sz val="11"/>
      <color theme="1"/>
      <name val="Calibri"/>
      <family val="2"/>
      <scheme val="minor"/>
    </font>
    <font>
      <vertAlign val="subscript"/>
      <sz val="11"/>
      <color theme="1"/>
      <name val="Calibri"/>
      <family val="2"/>
    </font>
  </fonts>
  <fills count="7">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CCFF"/>
        <bgColor indexed="64"/>
      </patternFill>
    </fill>
  </fills>
  <borders count="2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0" fontId="5" fillId="0" borderId="0" xfId="0" applyFont="1"/>
    <xf numFmtId="0" fontId="0" fillId="0" borderId="0" xfId="0" applyAlignment="1"/>
    <xf numFmtId="0" fontId="0" fillId="0" borderId="0" xfId="0" applyAlignment="1">
      <alignment vertical="center"/>
    </xf>
    <xf numFmtId="0" fontId="6" fillId="0" borderId="0" xfId="1" applyAlignment="1">
      <alignment vertical="center"/>
    </xf>
    <xf numFmtId="0" fontId="0" fillId="0" borderId="0" xfId="0" applyAlignment="1">
      <alignment horizontal="left" vertical="center"/>
    </xf>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0" fillId="3" borderId="7" xfId="0" applyFill="1" applyBorder="1" applyAlignment="1">
      <alignment horizontal="left"/>
    </xf>
    <xf numFmtId="0" fontId="0" fillId="3" borderId="10" xfId="0" applyFill="1" applyBorder="1" applyAlignment="1">
      <alignment horizontal="right"/>
    </xf>
    <xf numFmtId="0" fontId="0" fillId="3" borderId="12" xfId="0" applyFill="1" applyBorder="1" applyAlignment="1">
      <alignment horizontal="right"/>
    </xf>
    <xf numFmtId="0" fontId="0" fillId="3" borderId="8" xfId="0" applyFill="1" applyBorder="1" applyAlignment="1">
      <alignment horizontal="right"/>
    </xf>
    <xf numFmtId="0" fontId="0" fillId="2" borderId="7" xfId="0" applyFill="1" applyBorder="1"/>
    <xf numFmtId="0" fontId="0" fillId="2" borderId="9" xfId="0" applyFill="1" applyBorder="1"/>
    <xf numFmtId="0" fontId="0" fillId="2" borderId="11" xfId="0" applyFill="1" applyBorder="1"/>
    <xf numFmtId="0" fontId="0" fillId="2" borderId="12" xfId="0" applyFill="1" applyBorder="1"/>
    <xf numFmtId="0" fontId="3" fillId="0" borderId="0" xfId="0" applyFont="1"/>
    <xf numFmtId="0" fontId="0" fillId="3" borderId="13" xfId="0" applyFill="1" applyBorder="1"/>
    <xf numFmtId="0" fontId="0" fillId="3" borderId="14" xfId="0" applyFill="1" applyBorder="1"/>
    <xf numFmtId="0" fontId="0" fillId="4" borderId="13" xfId="0" applyFill="1" applyBorder="1"/>
    <xf numFmtId="0" fontId="0" fillId="4" borderId="9" xfId="0" applyFill="1" applyBorder="1"/>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applyAlignment="1">
      <alignment horizontal="right"/>
    </xf>
    <xf numFmtId="0" fontId="1" fillId="5" borderId="17" xfId="0" applyFont="1" applyFill="1" applyBorder="1" applyAlignment="1">
      <alignment horizontal="center"/>
    </xf>
    <xf numFmtId="0" fontId="0" fillId="2" borderId="13" xfId="0" applyFill="1" applyBorder="1"/>
    <xf numFmtId="0" fontId="0" fillId="3" borderId="20" xfId="0" applyFill="1" applyBorder="1"/>
    <xf numFmtId="0" fontId="0" fillId="2" borderId="19" xfId="0" applyFill="1" applyBorder="1"/>
    <xf numFmtId="0" fontId="0" fillId="6" borderId="18" xfId="0" applyFill="1" applyBorder="1"/>
    <xf numFmtId="0" fontId="0" fillId="6" borderId="10" xfId="0" applyFill="1" applyBorder="1"/>
    <xf numFmtId="0" fontId="0" fillId="6" borderId="12" xfId="0" applyFill="1" applyBorder="1"/>
    <xf numFmtId="0" fontId="0" fillId="6" borderId="9" xfId="0" applyFill="1" applyBorder="1"/>
    <xf numFmtId="0" fontId="0" fillId="6" borderId="11" xfId="0" applyFill="1" applyBorder="1"/>
    <xf numFmtId="0" fontId="0" fillId="6" borderId="7" xfId="0" applyFill="1" applyBorder="1"/>
    <xf numFmtId="0" fontId="0" fillId="6" borderId="8" xfId="0" applyFill="1" applyBorder="1"/>
    <xf numFmtId="2" fontId="0" fillId="2" borderId="14" xfId="0" applyNumberFormat="1" applyFill="1" applyBorder="1"/>
    <xf numFmtId="2" fontId="0" fillId="2" borderId="10" xfId="0" applyNumberFormat="1" applyFill="1" applyBorder="1"/>
    <xf numFmtId="2" fontId="0" fillId="2" borderId="12" xfId="0" applyNumberFormat="1" applyFill="1" applyBorder="1"/>
    <xf numFmtId="0" fontId="0" fillId="0" borderId="0" xfId="0" applyNumberFormat="1"/>
    <xf numFmtId="0" fontId="0" fillId="3" borderId="13" xfId="0" applyFill="1" applyBorder="1" applyAlignment="1">
      <alignment horizontal="left"/>
    </xf>
    <xf numFmtId="2" fontId="0" fillId="3" borderId="10" xfId="0" applyNumberFormat="1" applyFill="1" applyBorder="1"/>
    <xf numFmtId="0" fontId="0" fillId="3" borderId="21" xfId="0" applyFill="1" applyBorder="1" applyAlignment="1">
      <alignment horizontal="left"/>
    </xf>
    <xf numFmtId="0" fontId="0" fillId="3" borderId="22" xfId="0" applyFill="1" applyBorder="1"/>
    <xf numFmtId="0" fontId="0" fillId="3" borderId="14" xfId="0" applyFill="1" applyBorder="1" applyAlignment="1">
      <alignment horizontal="right"/>
    </xf>
    <xf numFmtId="0" fontId="0" fillId="3" borderId="23" xfId="0" applyFill="1" applyBorder="1" applyAlignment="1">
      <alignment horizontal="left"/>
    </xf>
    <xf numFmtId="2" fontId="0" fillId="2" borderId="8" xfId="0" applyNumberFormat="1" applyFill="1" applyBorder="1"/>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0" borderId="13" xfId="0" applyBorder="1" applyAlignment="1">
      <alignment horizontal="left"/>
    </xf>
    <xf numFmtId="0" fontId="0" fillId="0" borderId="14" xfId="0" applyBorder="1" applyAlignment="1">
      <alignment horizontal="left"/>
    </xf>
    <xf numFmtId="0" fontId="0" fillId="3" borderId="5" xfId="0" applyFill="1" applyBorder="1" applyAlignment="1">
      <alignment horizontal="center"/>
    </xf>
    <xf numFmtId="0" fontId="0" fillId="3" borderId="6" xfId="0"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5" borderId="15" xfId="0" applyFont="1" applyFill="1" applyBorder="1" applyAlignment="1">
      <alignment horizontal="center"/>
    </xf>
    <xf numFmtId="0" fontId="1" fillId="5" borderId="16"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4" borderId="15" xfId="0" applyFont="1" applyFill="1" applyBorder="1" applyAlignment="1">
      <alignment horizontal="center"/>
    </xf>
    <xf numFmtId="0" fontId="1" fillId="4" borderId="16" xfId="0" applyFont="1" applyFill="1" applyBorder="1" applyAlignment="1">
      <alignment horizontal="center"/>
    </xf>
    <xf numFmtId="0" fontId="1" fillId="3" borderId="15" xfId="0" applyFont="1" applyFill="1" applyBorder="1" applyAlignment="1">
      <alignment horizontal="center"/>
    </xf>
    <xf numFmtId="0" fontId="1" fillId="3" borderId="16" xfId="0" applyFont="1" applyFill="1" applyBorder="1" applyAlignment="1">
      <alignment horizontal="center"/>
    </xf>
  </cellXfs>
  <cellStyles count="2">
    <cellStyle name="Hyperlink" xfId="1" builtinId="8"/>
    <cellStyle name="Normal" xfId="0" builtinId="0"/>
  </cellStyles>
  <dxfs count="31">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colors>
    <mruColors>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Settlement exceedance probability curve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Lognormal</c:v>
          </c:tx>
          <c:spPr>
            <a:ln w="19050" cap="rnd">
              <a:solidFill>
                <a:srgbClr val="FF0000"/>
              </a:solidFill>
              <a:prstDash val="solid"/>
              <a:round/>
            </a:ln>
            <a:effectLst/>
          </c:spPr>
          <c:marker>
            <c:symbol val="none"/>
          </c:marker>
          <c:xVal>
            <c:numRef>
              <c:f>'exceedance probability curves'!$B$2:$B$601</c:f>
              <c:numCache>
                <c:formatCode>General</c:formatCode>
                <c:ptCount val="600"/>
                <c:pt idx="0">
                  <c:v>0.97861373974866239</c:v>
                </c:pt>
                <c:pt idx="1">
                  <c:v>1.9572274794973248</c:v>
                </c:pt>
                <c:pt idx="2">
                  <c:v>2.9358412192459871</c:v>
                </c:pt>
                <c:pt idx="3">
                  <c:v>3.9144549589946496</c:v>
                </c:pt>
                <c:pt idx="4">
                  <c:v>4.8930686987433125</c:v>
                </c:pt>
                <c:pt idx="5">
                  <c:v>5.8716824384919741</c:v>
                </c:pt>
                <c:pt idx="6">
                  <c:v>6.8502961782406375</c:v>
                </c:pt>
                <c:pt idx="7">
                  <c:v>7.8289099179892991</c:v>
                </c:pt>
                <c:pt idx="8">
                  <c:v>8.8075236577379616</c:v>
                </c:pt>
                <c:pt idx="9">
                  <c:v>9.786137397486625</c:v>
                </c:pt>
                <c:pt idx="10">
                  <c:v>10.764751137235287</c:v>
                </c:pt>
                <c:pt idx="11">
                  <c:v>11.743364876983948</c:v>
                </c:pt>
                <c:pt idx="12">
                  <c:v>12.721978616732612</c:v>
                </c:pt>
                <c:pt idx="13">
                  <c:v>13.700592356481275</c:v>
                </c:pt>
                <c:pt idx="14">
                  <c:v>14.679206096229935</c:v>
                </c:pt>
                <c:pt idx="15">
                  <c:v>15.657819835978598</c:v>
                </c:pt>
                <c:pt idx="16">
                  <c:v>16.636433575727263</c:v>
                </c:pt>
                <c:pt idx="17">
                  <c:v>17.615047315475923</c:v>
                </c:pt>
                <c:pt idx="18">
                  <c:v>18.593661055224587</c:v>
                </c:pt>
                <c:pt idx="19">
                  <c:v>19.57227479497325</c:v>
                </c:pt>
                <c:pt idx="20">
                  <c:v>20.55088853472191</c:v>
                </c:pt>
                <c:pt idx="21">
                  <c:v>21.529502274470573</c:v>
                </c:pt>
                <c:pt idx="22">
                  <c:v>22.508116014219237</c:v>
                </c:pt>
                <c:pt idx="23">
                  <c:v>23.486729753967897</c:v>
                </c:pt>
                <c:pt idx="24">
                  <c:v>24.46534349371656</c:v>
                </c:pt>
                <c:pt idx="25">
                  <c:v>25.443957233465223</c:v>
                </c:pt>
                <c:pt idx="26">
                  <c:v>26.422570973213887</c:v>
                </c:pt>
                <c:pt idx="27">
                  <c:v>27.40118471296255</c:v>
                </c:pt>
                <c:pt idx="28">
                  <c:v>28.379798452711206</c:v>
                </c:pt>
                <c:pt idx="29">
                  <c:v>29.35841219245987</c:v>
                </c:pt>
                <c:pt idx="30">
                  <c:v>30.337025932208533</c:v>
                </c:pt>
                <c:pt idx="31">
                  <c:v>31.315639671957197</c:v>
                </c:pt>
                <c:pt idx="32">
                  <c:v>32.29425341170586</c:v>
                </c:pt>
                <c:pt idx="33">
                  <c:v>33.272867151454527</c:v>
                </c:pt>
                <c:pt idx="34">
                  <c:v>34.25148089120318</c:v>
                </c:pt>
                <c:pt idx="35">
                  <c:v>35.230094630951847</c:v>
                </c:pt>
                <c:pt idx="36">
                  <c:v>36.208708370700506</c:v>
                </c:pt>
                <c:pt idx="37">
                  <c:v>37.187322110449173</c:v>
                </c:pt>
                <c:pt idx="38">
                  <c:v>38.165935850197833</c:v>
                </c:pt>
                <c:pt idx="39">
                  <c:v>39.1445495899465</c:v>
                </c:pt>
                <c:pt idx="40">
                  <c:v>40.123163329695153</c:v>
                </c:pt>
                <c:pt idx="41">
                  <c:v>41.10177706944382</c:v>
                </c:pt>
                <c:pt idx="42">
                  <c:v>42.08039080919248</c:v>
                </c:pt>
                <c:pt idx="43">
                  <c:v>43.059004548941147</c:v>
                </c:pt>
                <c:pt idx="44">
                  <c:v>44.037618288689806</c:v>
                </c:pt>
                <c:pt idx="45">
                  <c:v>45.016232028438473</c:v>
                </c:pt>
                <c:pt idx="46">
                  <c:v>45.994845768187133</c:v>
                </c:pt>
                <c:pt idx="47">
                  <c:v>46.973459507935793</c:v>
                </c:pt>
                <c:pt idx="48">
                  <c:v>47.95207324768446</c:v>
                </c:pt>
                <c:pt idx="49">
                  <c:v>48.93068698743312</c:v>
                </c:pt>
                <c:pt idx="50">
                  <c:v>49.90930072718178</c:v>
                </c:pt>
                <c:pt idx="51">
                  <c:v>50.887914466930447</c:v>
                </c:pt>
                <c:pt idx="52">
                  <c:v>51.866528206679106</c:v>
                </c:pt>
                <c:pt idx="53">
                  <c:v>52.845141946427773</c:v>
                </c:pt>
                <c:pt idx="54">
                  <c:v>53.823755686176433</c:v>
                </c:pt>
                <c:pt idx="55">
                  <c:v>54.8023694259251</c:v>
                </c:pt>
                <c:pt idx="56">
                  <c:v>55.780983165673753</c:v>
                </c:pt>
                <c:pt idx="57">
                  <c:v>56.759596905422413</c:v>
                </c:pt>
                <c:pt idx="58">
                  <c:v>57.73821064517108</c:v>
                </c:pt>
                <c:pt idx="59">
                  <c:v>58.71682438491974</c:v>
                </c:pt>
                <c:pt idx="60">
                  <c:v>59.695438124668406</c:v>
                </c:pt>
                <c:pt idx="61">
                  <c:v>60.674051864417066</c:v>
                </c:pt>
                <c:pt idx="62">
                  <c:v>61.652665604165733</c:v>
                </c:pt>
                <c:pt idx="63">
                  <c:v>62.631279343914393</c:v>
                </c:pt>
                <c:pt idx="64">
                  <c:v>63.60989308366306</c:v>
                </c:pt>
                <c:pt idx="65">
                  <c:v>64.58850682341172</c:v>
                </c:pt>
                <c:pt idx="66">
                  <c:v>65.567120563160387</c:v>
                </c:pt>
                <c:pt idx="67">
                  <c:v>66.545734302909054</c:v>
                </c:pt>
                <c:pt idx="68">
                  <c:v>67.524348042657707</c:v>
                </c:pt>
                <c:pt idx="69">
                  <c:v>68.502961782406359</c:v>
                </c:pt>
                <c:pt idx="70">
                  <c:v>69.481575522155026</c:v>
                </c:pt>
                <c:pt idx="71">
                  <c:v>70.460189261903693</c:v>
                </c:pt>
                <c:pt idx="72">
                  <c:v>71.43880300165236</c:v>
                </c:pt>
                <c:pt idx="73">
                  <c:v>72.417416741401013</c:v>
                </c:pt>
                <c:pt idx="74">
                  <c:v>73.39603048114968</c:v>
                </c:pt>
                <c:pt idx="75">
                  <c:v>74.374644220898347</c:v>
                </c:pt>
                <c:pt idx="76">
                  <c:v>75.353257960646999</c:v>
                </c:pt>
                <c:pt idx="77">
                  <c:v>76.331871700395666</c:v>
                </c:pt>
                <c:pt idx="78">
                  <c:v>77.310485440144333</c:v>
                </c:pt>
                <c:pt idx="79">
                  <c:v>78.289099179893</c:v>
                </c:pt>
                <c:pt idx="80">
                  <c:v>79.267712919641653</c:v>
                </c:pt>
                <c:pt idx="81">
                  <c:v>80.246326659390306</c:v>
                </c:pt>
                <c:pt idx="82">
                  <c:v>81.224940399138973</c:v>
                </c:pt>
                <c:pt idx="83">
                  <c:v>82.20355413888764</c:v>
                </c:pt>
                <c:pt idx="84">
                  <c:v>83.182167878636307</c:v>
                </c:pt>
                <c:pt idx="85">
                  <c:v>84.160781618384959</c:v>
                </c:pt>
                <c:pt idx="86">
                  <c:v>85.139395358133626</c:v>
                </c:pt>
                <c:pt idx="87">
                  <c:v>86.118009097882293</c:v>
                </c:pt>
                <c:pt idx="88">
                  <c:v>87.09662283763096</c:v>
                </c:pt>
                <c:pt idx="89">
                  <c:v>88.075236577379613</c:v>
                </c:pt>
                <c:pt idx="90">
                  <c:v>89.05385031712828</c:v>
                </c:pt>
                <c:pt idx="91">
                  <c:v>90.032464056876947</c:v>
                </c:pt>
                <c:pt idx="92">
                  <c:v>91.011077796625614</c:v>
                </c:pt>
                <c:pt idx="93">
                  <c:v>91.989691536374266</c:v>
                </c:pt>
                <c:pt idx="94">
                  <c:v>92.968305276122919</c:v>
                </c:pt>
                <c:pt idx="95">
                  <c:v>93.946919015871586</c:v>
                </c:pt>
                <c:pt idx="96">
                  <c:v>94.925532755620253</c:v>
                </c:pt>
                <c:pt idx="97">
                  <c:v>95.90414649536892</c:v>
                </c:pt>
                <c:pt idx="98">
                  <c:v>96.882760235117573</c:v>
                </c:pt>
                <c:pt idx="99">
                  <c:v>97.86137397486624</c:v>
                </c:pt>
                <c:pt idx="100">
                  <c:v>98.839987714614907</c:v>
                </c:pt>
                <c:pt idx="101">
                  <c:v>99.818601454363559</c:v>
                </c:pt>
                <c:pt idx="102">
                  <c:v>100.79721519411223</c:v>
                </c:pt>
                <c:pt idx="103">
                  <c:v>101.77582893386089</c:v>
                </c:pt>
                <c:pt idx="104">
                  <c:v>102.75444267360956</c:v>
                </c:pt>
                <c:pt idx="105">
                  <c:v>103.73305641335821</c:v>
                </c:pt>
                <c:pt idx="106">
                  <c:v>104.71167015310688</c:v>
                </c:pt>
                <c:pt idx="107">
                  <c:v>105.69028389285555</c:v>
                </c:pt>
                <c:pt idx="108">
                  <c:v>106.66889763260421</c:v>
                </c:pt>
                <c:pt idx="109">
                  <c:v>107.64751137235287</c:v>
                </c:pt>
                <c:pt idx="110">
                  <c:v>108.62612511210153</c:v>
                </c:pt>
                <c:pt idx="111">
                  <c:v>109.6047388518502</c:v>
                </c:pt>
                <c:pt idx="112">
                  <c:v>110.58335259159884</c:v>
                </c:pt>
                <c:pt idx="113">
                  <c:v>111.56196633134751</c:v>
                </c:pt>
                <c:pt idx="114">
                  <c:v>112.54058007109617</c:v>
                </c:pt>
                <c:pt idx="115">
                  <c:v>113.51919381084483</c:v>
                </c:pt>
                <c:pt idx="116">
                  <c:v>114.49780755059349</c:v>
                </c:pt>
                <c:pt idx="117">
                  <c:v>115.47642129034216</c:v>
                </c:pt>
                <c:pt idx="118">
                  <c:v>116.45503503009083</c:v>
                </c:pt>
                <c:pt idx="119">
                  <c:v>117.43364876983948</c:v>
                </c:pt>
                <c:pt idx="120">
                  <c:v>118.41226250958815</c:v>
                </c:pt>
                <c:pt idx="121">
                  <c:v>119.39087624933681</c:v>
                </c:pt>
                <c:pt idx="122">
                  <c:v>120.36948998908548</c:v>
                </c:pt>
                <c:pt idx="123">
                  <c:v>121.34810372883413</c:v>
                </c:pt>
                <c:pt idx="124">
                  <c:v>122.3267174685828</c:v>
                </c:pt>
                <c:pt idx="125">
                  <c:v>123.30533120833147</c:v>
                </c:pt>
                <c:pt idx="126">
                  <c:v>124.28394494808012</c:v>
                </c:pt>
                <c:pt idx="127">
                  <c:v>125.26255868782879</c:v>
                </c:pt>
                <c:pt idx="128">
                  <c:v>126.24117242757745</c:v>
                </c:pt>
                <c:pt idx="129">
                  <c:v>127.21978616732612</c:v>
                </c:pt>
                <c:pt idx="130">
                  <c:v>128.19839990707479</c:v>
                </c:pt>
                <c:pt idx="131">
                  <c:v>129.17701364682344</c:v>
                </c:pt>
                <c:pt idx="132">
                  <c:v>130.15562738657209</c:v>
                </c:pt>
                <c:pt idx="133">
                  <c:v>131.13424112632077</c:v>
                </c:pt>
                <c:pt idx="134">
                  <c:v>132.11285486606943</c:v>
                </c:pt>
                <c:pt idx="135">
                  <c:v>133.09146860581811</c:v>
                </c:pt>
                <c:pt idx="136">
                  <c:v>134.07008234556676</c:v>
                </c:pt>
                <c:pt idx="137">
                  <c:v>135.04869608531541</c:v>
                </c:pt>
                <c:pt idx="138">
                  <c:v>136.02730982506407</c:v>
                </c:pt>
                <c:pt idx="139">
                  <c:v>137.00592356481272</c:v>
                </c:pt>
                <c:pt idx="140">
                  <c:v>137.9845373045614</c:v>
                </c:pt>
                <c:pt idx="141">
                  <c:v>138.96315104431005</c:v>
                </c:pt>
                <c:pt idx="142">
                  <c:v>139.94176478405871</c:v>
                </c:pt>
                <c:pt idx="143">
                  <c:v>140.92037852380739</c:v>
                </c:pt>
                <c:pt idx="144">
                  <c:v>141.89899226355604</c:v>
                </c:pt>
                <c:pt idx="145">
                  <c:v>142.87760600330472</c:v>
                </c:pt>
                <c:pt idx="146">
                  <c:v>143.85621974305337</c:v>
                </c:pt>
                <c:pt idx="147">
                  <c:v>144.83483348280203</c:v>
                </c:pt>
                <c:pt idx="148">
                  <c:v>145.81344722255071</c:v>
                </c:pt>
                <c:pt idx="149">
                  <c:v>146.79206096229936</c:v>
                </c:pt>
                <c:pt idx="150">
                  <c:v>147.77067470204801</c:v>
                </c:pt>
                <c:pt idx="151">
                  <c:v>148.74928844179669</c:v>
                </c:pt>
                <c:pt idx="152">
                  <c:v>149.72790218154535</c:v>
                </c:pt>
                <c:pt idx="153">
                  <c:v>150.706515921294</c:v>
                </c:pt>
                <c:pt idx="154">
                  <c:v>151.68512966104268</c:v>
                </c:pt>
                <c:pt idx="155">
                  <c:v>152.66374340079133</c:v>
                </c:pt>
                <c:pt idx="156">
                  <c:v>153.64235714054001</c:v>
                </c:pt>
                <c:pt idx="157">
                  <c:v>154.62097088028867</c:v>
                </c:pt>
                <c:pt idx="158">
                  <c:v>155.59958462003732</c:v>
                </c:pt>
                <c:pt idx="159">
                  <c:v>156.578198359786</c:v>
                </c:pt>
                <c:pt idx="160">
                  <c:v>157.55681209953465</c:v>
                </c:pt>
                <c:pt idx="161">
                  <c:v>158.53542583928331</c:v>
                </c:pt>
                <c:pt idx="162">
                  <c:v>159.51403957903196</c:v>
                </c:pt>
                <c:pt idx="163">
                  <c:v>160.49265331878061</c:v>
                </c:pt>
                <c:pt idx="164">
                  <c:v>161.47126705852929</c:v>
                </c:pt>
                <c:pt idx="165">
                  <c:v>162.44988079827795</c:v>
                </c:pt>
                <c:pt idx="166">
                  <c:v>163.42849453802663</c:v>
                </c:pt>
                <c:pt idx="167">
                  <c:v>164.40710827777528</c:v>
                </c:pt>
                <c:pt idx="168">
                  <c:v>165.38572201752393</c:v>
                </c:pt>
                <c:pt idx="169">
                  <c:v>166.36433575727261</c:v>
                </c:pt>
                <c:pt idx="170">
                  <c:v>167.34294949702127</c:v>
                </c:pt>
                <c:pt idx="171">
                  <c:v>168.32156323676992</c:v>
                </c:pt>
                <c:pt idx="172">
                  <c:v>169.3001769765186</c:v>
                </c:pt>
                <c:pt idx="173">
                  <c:v>170.27879071626725</c:v>
                </c:pt>
                <c:pt idx="174">
                  <c:v>171.25740445601593</c:v>
                </c:pt>
                <c:pt idx="175">
                  <c:v>172.23601819576459</c:v>
                </c:pt>
                <c:pt idx="176">
                  <c:v>173.21463193551324</c:v>
                </c:pt>
                <c:pt idx="177">
                  <c:v>174.19324567526192</c:v>
                </c:pt>
                <c:pt idx="178">
                  <c:v>175.17185941501057</c:v>
                </c:pt>
                <c:pt idx="179">
                  <c:v>176.15047315475923</c:v>
                </c:pt>
                <c:pt idx="180">
                  <c:v>177.12908689450791</c:v>
                </c:pt>
                <c:pt idx="181">
                  <c:v>178.10770063425656</c:v>
                </c:pt>
                <c:pt idx="182">
                  <c:v>179.08631437400521</c:v>
                </c:pt>
                <c:pt idx="183">
                  <c:v>180.06492811375389</c:v>
                </c:pt>
                <c:pt idx="184">
                  <c:v>181.04354185350255</c:v>
                </c:pt>
                <c:pt idx="185">
                  <c:v>182.02215559325123</c:v>
                </c:pt>
                <c:pt idx="186">
                  <c:v>183.00076933299988</c:v>
                </c:pt>
                <c:pt idx="187">
                  <c:v>183.97938307274853</c:v>
                </c:pt>
                <c:pt idx="188">
                  <c:v>184.95799681249719</c:v>
                </c:pt>
                <c:pt idx="189">
                  <c:v>185.93661055224584</c:v>
                </c:pt>
                <c:pt idx="190">
                  <c:v>186.91522429199452</c:v>
                </c:pt>
                <c:pt idx="191">
                  <c:v>187.89383803174317</c:v>
                </c:pt>
                <c:pt idx="192">
                  <c:v>188.87245177149182</c:v>
                </c:pt>
                <c:pt idx="193">
                  <c:v>189.85106551124051</c:v>
                </c:pt>
                <c:pt idx="194">
                  <c:v>190.82967925098916</c:v>
                </c:pt>
                <c:pt idx="195">
                  <c:v>191.80829299073784</c:v>
                </c:pt>
                <c:pt idx="196">
                  <c:v>192.78690673048649</c:v>
                </c:pt>
                <c:pt idx="197">
                  <c:v>193.76552047023515</c:v>
                </c:pt>
                <c:pt idx="198">
                  <c:v>194.74413420998383</c:v>
                </c:pt>
                <c:pt idx="199">
                  <c:v>195.72274794973248</c:v>
                </c:pt>
                <c:pt idx="200">
                  <c:v>196.70136168948113</c:v>
                </c:pt>
                <c:pt idx="201">
                  <c:v>197.67997542922981</c:v>
                </c:pt>
                <c:pt idx="202">
                  <c:v>198.65858916897844</c:v>
                </c:pt>
                <c:pt idx="203">
                  <c:v>199.63720290872712</c:v>
                </c:pt>
                <c:pt idx="204">
                  <c:v>200.61581664847577</c:v>
                </c:pt>
                <c:pt idx="205">
                  <c:v>201.59443038822445</c:v>
                </c:pt>
                <c:pt idx="206">
                  <c:v>202.57304412797311</c:v>
                </c:pt>
                <c:pt idx="207">
                  <c:v>203.55165786772179</c:v>
                </c:pt>
                <c:pt idx="208">
                  <c:v>204.53027160747044</c:v>
                </c:pt>
                <c:pt idx="209">
                  <c:v>205.50888534721912</c:v>
                </c:pt>
                <c:pt idx="210">
                  <c:v>206.48749908696774</c:v>
                </c:pt>
                <c:pt idx="211">
                  <c:v>207.46611282671643</c:v>
                </c:pt>
                <c:pt idx="212">
                  <c:v>208.44472656646508</c:v>
                </c:pt>
                <c:pt idx="213">
                  <c:v>209.42334030621376</c:v>
                </c:pt>
                <c:pt idx="214">
                  <c:v>210.40195404596241</c:v>
                </c:pt>
                <c:pt idx="215">
                  <c:v>211.38056778571109</c:v>
                </c:pt>
                <c:pt idx="216">
                  <c:v>212.35918152545975</c:v>
                </c:pt>
                <c:pt idx="217">
                  <c:v>213.33779526520843</c:v>
                </c:pt>
                <c:pt idx="218">
                  <c:v>214.31640900495705</c:v>
                </c:pt>
                <c:pt idx="219">
                  <c:v>215.29502274470573</c:v>
                </c:pt>
                <c:pt idx="220">
                  <c:v>216.27363648445439</c:v>
                </c:pt>
                <c:pt idx="221">
                  <c:v>217.25225022420307</c:v>
                </c:pt>
                <c:pt idx="222">
                  <c:v>218.23086396395172</c:v>
                </c:pt>
                <c:pt idx="223">
                  <c:v>219.2094777037004</c:v>
                </c:pt>
                <c:pt idx="224">
                  <c:v>220.18809144344903</c:v>
                </c:pt>
                <c:pt idx="225">
                  <c:v>221.16670518319768</c:v>
                </c:pt>
                <c:pt idx="226">
                  <c:v>222.14531892294636</c:v>
                </c:pt>
                <c:pt idx="227">
                  <c:v>223.12393266269501</c:v>
                </c:pt>
                <c:pt idx="228">
                  <c:v>224.10254640244369</c:v>
                </c:pt>
                <c:pt idx="229">
                  <c:v>225.08116014219235</c:v>
                </c:pt>
                <c:pt idx="230">
                  <c:v>226.05977388194103</c:v>
                </c:pt>
                <c:pt idx="231">
                  <c:v>227.03838762168965</c:v>
                </c:pt>
                <c:pt idx="232">
                  <c:v>228.01700136143833</c:v>
                </c:pt>
                <c:pt idx="233">
                  <c:v>228.99561510118698</c:v>
                </c:pt>
                <c:pt idx="234">
                  <c:v>229.97422884093567</c:v>
                </c:pt>
                <c:pt idx="235">
                  <c:v>230.95284258068432</c:v>
                </c:pt>
                <c:pt idx="236">
                  <c:v>231.931456320433</c:v>
                </c:pt>
                <c:pt idx="237">
                  <c:v>232.91007006018165</c:v>
                </c:pt>
                <c:pt idx="238">
                  <c:v>233.88868379993033</c:v>
                </c:pt>
                <c:pt idx="239">
                  <c:v>234.86729753967896</c:v>
                </c:pt>
                <c:pt idx="240">
                  <c:v>235.84591127942764</c:v>
                </c:pt>
                <c:pt idx="241">
                  <c:v>236.82452501917629</c:v>
                </c:pt>
                <c:pt idx="242">
                  <c:v>237.80313875892497</c:v>
                </c:pt>
                <c:pt idx="243">
                  <c:v>238.78175249867363</c:v>
                </c:pt>
                <c:pt idx="244">
                  <c:v>239.76036623842231</c:v>
                </c:pt>
                <c:pt idx="245">
                  <c:v>240.73897997817096</c:v>
                </c:pt>
                <c:pt idx="246">
                  <c:v>241.71759371791964</c:v>
                </c:pt>
                <c:pt idx="247">
                  <c:v>242.69620745766827</c:v>
                </c:pt>
                <c:pt idx="248">
                  <c:v>243.67482119741695</c:v>
                </c:pt>
                <c:pt idx="249">
                  <c:v>244.6534349371656</c:v>
                </c:pt>
                <c:pt idx="250">
                  <c:v>245.63204867691425</c:v>
                </c:pt>
                <c:pt idx="251">
                  <c:v>246.61066241666293</c:v>
                </c:pt>
                <c:pt idx="252">
                  <c:v>247.58927615641156</c:v>
                </c:pt>
                <c:pt idx="253">
                  <c:v>248.56788989616024</c:v>
                </c:pt>
                <c:pt idx="254">
                  <c:v>249.54650363590889</c:v>
                </c:pt>
                <c:pt idx="255">
                  <c:v>250.52511737565757</c:v>
                </c:pt>
                <c:pt idx="256">
                  <c:v>251.50373111540623</c:v>
                </c:pt>
                <c:pt idx="257">
                  <c:v>252.48234485515491</c:v>
                </c:pt>
                <c:pt idx="258">
                  <c:v>253.46095859490356</c:v>
                </c:pt>
                <c:pt idx="259">
                  <c:v>254.43957233465224</c:v>
                </c:pt>
                <c:pt idx="260">
                  <c:v>255.41818607440086</c:v>
                </c:pt>
                <c:pt idx="261">
                  <c:v>256.39679981414957</c:v>
                </c:pt>
                <c:pt idx="262">
                  <c:v>257.37541355389823</c:v>
                </c:pt>
                <c:pt idx="263">
                  <c:v>258.35402729364688</c:v>
                </c:pt>
                <c:pt idx="264">
                  <c:v>259.33264103339553</c:v>
                </c:pt>
                <c:pt idx="265">
                  <c:v>260.31125477314419</c:v>
                </c:pt>
                <c:pt idx="266">
                  <c:v>261.28986851289284</c:v>
                </c:pt>
                <c:pt idx="267">
                  <c:v>262.26848225264155</c:v>
                </c:pt>
                <c:pt idx="268">
                  <c:v>263.2470959923902</c:v>
                </c:pt>
                <c:pt idx="269">
                  <c:v>264.22570973213885</c:v>
                </c:pt>
                <c:pt idx="270">
                  <c:v>265.20432347188751</c:v>
                </c:pt>
                <c:pt idx="271">
                  <c:v>266.18293721163622</c:v>
                </c:pt>
                <c:pt idx="272">
                  <c:v>267.16155095138481</c:v>
                </c:pt>
                <c:pt idx="273">
                  <c:v>268.14016469113352</c:v>
                </c:pt>
                <c:pt idx="274">
                  <c:v>269.11877843088217</c:v>
                </c:pt>
                <c:pt idx="275">
                  <c:v>270.09739217063083</c:v>
                </c:pt>
                <c:pt idx="276">
                  <c:v>271.07600591037948</c:v>
                </c:pt>
                <c:pt idx="277">
                  <c:v>272.05461965012813</c:v>
                </c:pt>
                <c:pt idx="278">
                  <c:v>273.03323338987678</c:v>
                </c:pt>
                <c:pt idx="279">
                  <c:v>274.01184712962544</c:v>
                </c:pt>
                <c:pt idx="280">
                  <c:v>274.99046086937415</c:v>
                </c:pt>
                <c:pt idx="281">
                  <c:v>275.9690746091228</c:v>
                </c:pt>
                <c:pt idx="282">
                  <c:v>276.94768834887145</c:v>
                </c:pt>
                <c:pt idx="283">
                  <c:v>277.9263020886201</c:v>
                </c:pt>
                <c:pt idx="284">
                  <c:v>278.90491582836881</c:v>
                </c:pt>
                <c:pt idx="285">
                  <c:v>279.88352956811741</c:v>
                </c:pt>
                <c:pt idx="286">
                  <c:v>280.86214330786612</c:v>
                </c:pt>
                <c:pt idx="287">
                  <c:v>281.84075704761477</c:v>
                </c:pt>
                <c:pt idx="288">
                  <c:v>282.81937078736343</c:v>
                </c:pt>
                <c:pt idx="289">
                  <c:v>283.79798452711208</c:v>
                </c:pt>
                <c:pt idx="290">
                  <c:v>284.77659826686079</c:v>
                </c:pt>
                <c:pt idx="291">
                  <c:v>285.75521200660944</c:v>
                </c:pt>
                <c:pt idx="292">
                  <c:v>286.73382574635809</c:v>
                </c:pt>
                <c:pt idx="293">
                  <c:v>287.71243948610675</c:v>
                </c:pt>
                <c:pt idx="294">
                  <c:v>288.6910532258554</c:v>
                </c:pt>
                <c:pt idx="295">
                  <c:v>289.66966696560405</c:v>
                </c:pt>
                <c:pt idx="296">
                  <c:v>290.64828070535276</c:v>
                </c:pt>
                <c:pt idx="297">
                  <c:v>291.62689444510141</c:v>
                </c:pt>
                <c:pt idx="298">
                  <c:v>292.60550818485007</c:v>
                </c:pt>
                <c:pt idx="299">
                  <c:v>293.58412192459872</c:v>
                </c:pt>
                <c:pt idx="300">
                  <c:v>294.56273566434737</c:v>
                </c:pt>
                <c:pt idx="301">
                  <c:v>295.54134940409602</c:v>
                </c:pt>
                <c:pt idx="302">
                  <c:v>296.51996314384468</c:v>
                </c:pt>
                <c:pt idx="303">
                  <c:v>297.49857688359339</c:v>
                </c:pt>
                <c:pt idx="304">
                  <c:v>298.47719062334204</c:v>
                </c:pt>
                <c:pt idx="305">
                  <c:v>299.45580436309069</c:v>
                </c:pt>
                <c:pt idx="306">
                  <c:v>300.43441810283935</c:v>
                </c:pt>
                <c:pt idx="307">
                  <c:v>301.413031842588</c:v>
                </c:pt>
                <c:pt idx="308">
                  <c:v>302.39164558233665</c:v>
                </c:pt>
                <c:pt idx="309">
                  <c:v>303.37025932208536</c:v>
                </c:pt>
                <c:pt idx="310">
                  <c:v>304.34887306183401</c:v>
                </c:pt>
                <c:pt idx="311">
                  <c:v>305.32748680158267</c:v>
                </c:pt>
                <c:pt idx="312">
                  <c:v>306.30610054133132</c:v>
                </c:pt>
                <c:pt idx="313">
                  <c:v>307.28471428108003</c:v>
                </c:pt>
                <c:pt idx="314">
                  <c:v>308.26332802082862</c:v>
                </c:pt>
                <c:pt idx="315">
                  <c:v>309.24194176057733</c:v>
                </c:pt>
                <c:pt idx="316">
                  <c:v>310.22055550032599</c:v>
                </c:pt>
                <c:pt idx="317">
                  <c:v>311.19916924007464</c:v>
                </c:pt>
                <c:pt idx="318">
                  <c:v>312.17778297982329</c:v>
                </c:pt>
                <c:pt idx="319">
                  <c:v>313.156396719572</c:v>
                </c:pt>
                <c:pt idx="320">
                  <c:v>314.13501045932065</c:v>
                </c:pt>
                <c:pt idx="321">
                  <c:v>315.11362419906931</c:v>
                </c:pt>
                <c:pt idx="322">
                  <c:v>316.09223793881796</c:v>
                </c:pt>
                <c:pt idx="323">
                  <c:v>317.07085167856661</c:v>
                </c:pt>
                <c:pt idx="324">
                  <c:v>318.04946541831526</c:v>
                </c:pt>
                <c:pt idx="325">
                  <c:v>319.02807915806392</c:v>
                </c:pt>
                <c:pt idx="326">
                  <c:v>320.00669289781263</c:v>
                </c:pt>
                <c:pt idx="327">
                  <c:v>320.98530663756122</c:v>
                </c:pt>
                <c:pt idx="328">
                  <c:v>321.96392037730993</c:v>
                </c:pt>
                <c:pt idx="329">
                  <c:v>322.94253411705859</c:v>
                </c:pt>
                <c:pt idx="330">
                  <c:v>323.92114785680724</c:v>
                </c:pt>
                <c:pt idx="331">
                  <c:v>324.89976159655589</c:v>
                </c:pt>
                <c:pt idx="332">
                  <c:v>325.8783753363046</c:v>
                </c:pt>
                <c:pt idx="333">
                  <c:v>326.85698907605325</c:v>
                </c:pt>
                <c:pt idx="334">
                  <c:v>327.83560281580191</c:v>
                </c:pt>
                <c:pt idx="335">
                  <c:v>328.81421655555056</c:v>
                </c:pt>
                <c:pt idx="336">
                  <c:v>329.79283029529921</c:v>
                </c:pt>
                <c:pt idx="337">
                  <c:v>330.77144403504786</c:v>
                </c:pt>
                <c:pt idx="338">
                  <c:v>331.75005777479657</c:v>
                </c:pt>
                <c:pt idx="339">
                  <c:v>332.72867151454523</c:v>
                </c:pt>
                <c:pt idx="340">
                  <c:v>333.70728525429388</c:v>
                </c:pt>
                <c:pt idx="341">
                  <c:v>334.68589899404253</c:v>
                </c:pt>
                <c:pt idx="342">
                  <c:v>335.66451273379124</c:v>
                </c:pt>
                <c:pt idx="343">
                  <c:v>336.64312647353984</c:v>
                </c:pt>
                <c:pt idx="344">
                  <c:v>337.62174021328855</c:v>
                </c:pt>
                <c:pt idx="345">
                  <c:v>338.6003539530372</c:v>
                </c:pt>
                <c:pt idx="346">
                  <c:v>339.57896769278585</c:v>
                </c:pt>
                <c:pt idx="347">
                  <c:v>340.5575814325345</c:v>
                </c:pt>
                <c:pt idx="348">
                  <c:v>341.53619517228321</c:v>
                </c:pt>
                <c:pt idx="349">
                  <c:v>342.51480891203187</c:v>
                </c:pt>
                <c:pt idx="350">
                  <c:v>343.49342265178046</c:v>
                </c:pt>
                <c:pt idx="351">
                  <c:v>344.47203639152917</c:v>
                </c:pt>
                <c:pt idx="352">
                  <c:v>345.45065013127783</c:v>
                </c:pt>
                <c:pt idx="353">
                  <c:v>346.42926387102648</c:v>
                </c:pt>
                <c:pt idx="354">
                  <c:v>347.40787761077513</c:v>
                </c:pt>
                <c:pt idx="355">
                  <c:v>348.38649135052384</c:v>
                </c:pt>
                <c:pt idx="356">
                  <c:v>349.36510509027244</c:v>
                </c:pt>
                <c:pt idx="357">
                  <c:v>350.34371883002115</c:v>
                </c:pt>
                <c:pt idx="358">
                  <c:v>351.3223325697698</c:v>
                </c:pt>
                <c:pt idx="359">
                  <c:v>352.30094630951845</c:v>
                </c:pt>
                <c:pt idx="360">
                  <c:v>353.2795600492671</c:v>
                </c:pt>
                <c:pt idx="361">
                  <c:v>354.25817378901581</c:v>
                </c:pt>
                <c:pt idx="362">
                  <c:v>355.23678752876447</c:v>
                </c:pt>
                <c:pt idx="363">
                  <c:v>356.21540126851312</c:v>
                </c:pt>
                <c:pt idx="364">
                  <c:v>357.19401500826177</c:v>
                </c:pt>
                <c:pt idx="365">
                  <c:v>358.17262874801042</c:v>
                </c:pt>
                <c:pt idx="366">
                  <c:v>359.15124248775908</c:v>
                </c:pt>
                <c:pt idx="367">
                  <c:v>360.12985622750779</c:v>
                </c:pt>
                <c:pt idx="368">
                  <c:v>361.10846996725644</c:v>
                </c:pt>
                <c:pt idx="369">
                  <c:v>362.08708370700509</c:v>
                </c:pt>
                <c:pt idx="370">
                  <c:v>363.06569744675375</c:v>
                </c:pt>
                <c:pt idx="371">
                  <c:v>364.04431118650245</c:v>
                </c:pt>
                <c:pt idx="372">
                  <c:v>365.02292492625105</c:v>
                </c:pt>
                <c:pt idx="373">
                  <c:v>366.00153866599976</c:v>
                </c:pt>
                <c:pt idx="374">
                  <c:v>366.98015240574841</c:v>
                </c:pt>
                <c:pt idx="375">
                  <c:v>367.95876614549707</c:v>
                </c:pt>
                <c:pt idx="376">
                  <c:v>368.93737988524572</c:v>
                </c:pt>
                <c:pt idx="377">
                  <c:v>369.91599362499437</c:v>
                </c:pt>
                <c:pt idx="378">
                  <c:v>370.89460736474302</c:v>
                </c:pt>
                <c:pt idx="379">
                  <c:v>371.87322110449168</c:v>
                </c:pt>
                <c:pt idx="380">
                  <c:v>372.85183484424039</c:v>
                </c:pt>
                <c:pt idx="381">
                  <c:v>373.83044858398904</c:v>
                </c:pt>
                <c:pt idx="382">
                  <c:v>374.80906232373769</c:v>
                </c:pt>
                <c:pt idx="383">
                  <c:v>375.78767606348634</c:v>
                </c:pt>
                <c:pt idx="384">
                  <c:v>376.76628980323505</c:v>
                </c:pt>
                <c:pt idx="385">
                  <c:v>377.74490354298365</c:v>
                </c:pt>
                <c:pt idx="386">
                  <c:v>378.72351728273236</c:v>
                </c:pt>
                <c:pt idx="387">
                  <c:v>379.70213102248101</c:v>
                </c:pt>
                <c:pt idx="388">
                  <c:v>380.68074476222966</c:v>
                </c:pt>
                <c:pt idx="389">
                  <c:v>381.65935850197832</c:v>
                </c:pt>
                <c:pt idx="390">
                  <c:v>382.63797224172703</c:v>
                </c:pt>
                <c:pt idx="391">
                  <c:v>383.61658598147568</c:v>
                </c:pt>
                <c:pt idx="392">
                  <c:v>384.59519972122433</c:v>
                </c:pt>
                <c:pt idx="393">
                  <c:v>385.57381346097299</c:v>
                </c:pt>
                <c:pt idx="394">
                  <c:v>386.55242720072164</c:v>
                </c:pt>
                <c:pt idx="395">
                  <c:v>387.53104094047029</c:v>
                </c:pt>
                <c:pt idx="396">
                  <c:v>388.509654680219</c:v>
                </c:pt>
                <c:pt idx="397">
                  <c:v>389.48826841996765</c:v>
                </c:pt>
                <c:pt idx="398">
                  <c:v>390.46688215971631</c:v>
                </c:pt>
                <c:pt idx="399">
                  <c:v>391.44549589946496</c:v>
                </c:pt>
                <c:pt idx="400">
                  <c:v>392.42410963921361</c:v>
                </c:pt>
                <c:pt idx="401">
                  <c:v>393.40272337896226</c:v>
                </c:pt>
                <c:pt idx="402">
                  <c:v>394.38133711871097</c:v>
                </c:pt>
                <c:pt idx="403">
                  <c:v>395.35995085845963</c:v>
                </c:pt>
                <c:pt idx="404">
                  <c:v>396.33856459820828</c:v>
                </c:pt>
                <c:pt idx="405">
                  <c:v>397.31717833795688</c:v>
                </c:pt>
                <c:pt idx="406">
                  <c:v>398.29579207770564</c:v>
                </c:pt>
                <c:pt idx="407">
                  <c:v>399.27440581745424</c:v>
                </c:pt>
                <c:pt idx="408">
                  <c:v>400.25301955720289</c:v>
                </c:pt>
                <c:pt idx="409">
                  <c:v>401.23163329695154</c:v>
                </c:pt>
                <c:pt idx="410">
                  <c:v>402.21024703670025</c:v>
                </c:pt>
                <c:pt idx="411">
                  <c:v>403.18886077644891</c:v>
                </c:pt>
                <c:pt idx="412">
                  <c:v>404.16747451619756</c:v>
                </c:pt>
                <c:pt idx="413">
                  <c:v>405.14608825594621</c:v>
                </c:pt>
                <c:pt idx="414">
                  <c:v>406.12470199569492</c:v>
                </c:pt>
                <c:pt idx="415">
                  <c:v>407.10331573544357</c:v>
                </c:pt>
                <c:pt idx="416">
                  <c:v>408.08192947519223</c:v>
                </c:pt>
                <c:pt idx="417">
                  <c:v>409.06054321494088</c:v>
                </c:pt>
                <c:pt idx="418">
                  <c:v>410.03915695468959</c:v>
                </c:pt>
                <c:pt idx="419">
                  <c:v>411.01777069443824</c:v>
                </c:pt>
                <c:pt idx="420">
                  <c:v>411.99638443418689</c:v>
                </c:pt>
                <c:pt idx="421">
                  <c:v>412.97499817393549</c:v>
                </c:pt>
                <c:pt idx="422">
                  <c:v>413.95361191368426</c:v>
                </c:pt>
                <c:pt idx="423">
                  <c:v>414.93222565343285</c:v>
                </c:pt>
                <c:pt idx="424">
                  <c:v>415.9108393931815</c:v>
                </c:pt>
                <c:pt idx="425">
                  <c:v>416.88945313293016</c:v>
                </c:pt>
                <c:pt idx="426">
                  <c:v>417.86806687267881</c:v>
                </c:pt>
                <c:pt idx="427">
                  <c:v>418.84668061242752</c:v>
                </c:pt>
                <c:pt idx="428">
                  <c:v>419.82529435217617</c:v>
                </c:pt>
                <c:pt idx="429">
                  <c:v>420.80390809192482</c:v>
                </c:pt>
                <c:pt idx="430">
                  <c:v>421.78252183167348</c:v>
                </c:pt>
                <c:pt idx="431">
                  <c:v>422.76113557142219</c:v>
                </c:pt>
                <c:pt idx="432">
                  <c:v>423.73974931117084</c:v>
                </c:pt>
                <c:pt idx="433">
                  <c:v>424.71836305091949</c:v>
                </c:pt>
                <c:pt idx="434">
                  <c:v>425.69697679066809</c:v>
                </c:pt>
                <c:pt idx="435">
                  <c:v>426.67559053041686</c:v>
                </c:pt>
                <c:pt idx="436">
                  <c:v>427.65420427016545</c:v>
                </c:pt>
                <c:pt idx="437">
                  <c:v>428.6328180099141</c:v>
                </c:pt>
                <c:pt idx="438">
                  <c:v>429.61143174966276</c:v>
                </c:pt>
                <c:pt idx="439">
                  <c:v>430.59004548941147</c:v>
                </c:pt>
                <c:pt idx="440">
                  <c:v>431.56865922916012</c:v>
                </c:pt>
                <c:pt idx="441">
                  <c:v>432.54727296890877</c:v>
                </c:pt>
                <c:pt idx="442">
                  <c:v>433.52588670865742</c:v>
                </c:pt>
                <c:pt idx="443">
                  <c:v>434.50450044840613</c:v>
                </c:pt>
                <c:pt idx="444">
                  <c:v>435.48311418815479</c:v>
                </c:pt>
                <c:pt idx="445">
                  <c:v>436.46172792790344</c:v>
                </c:pt>
                <c:pt idx="446">
                  <c:v>437.44034166765209</c:v>
                </c:pt>
                <c:pt idx="447">
                  <c:v>438.4189554074008</c:v>
                </c:pt>
                <c:pt idx="448">
                  <c:v>439.39756914714945</c:v>
                </c:pt>
                <c:pt idx="449">
                  <c:v>440.37618288689805</c:v>
                </c:pt>
                <c:pt idx="450">
                  <c:v>441.3547966266467</c:v>
                </c:pt>
                <c:pt idx="451">
                  <c:v>442.33341036639536</c:v>
                </c:pt>
                <c:pt idx="452">
                  <c:v>443.31202410614407</c:v>
                </c:pt>
                <c:pt idx="453">
                  <c:v>444.29063784589272</c:v>
                </c:pt>
                <c:pt idx="454">
                  <c:v>445.26925158564137</c:v>
                </c:pt>
                <c:pt idx="455">
                  <c:v>446.24786532539002</c:v>
                </c:pt>
                <c:pt idx="456">
                  <c:v>447.22647906513873</c:v>
                </c:pt>
                <c:pt idx="457">
                  <c:v>448.20509280488739</c:v>
                </c:pt>
                <c:pt idx="458">
                  <c:v>449.18370654463604</c:v>
                </c:pt>
                <c:pt idx="459">
                  <c:v>450.16232028438469</c:v>
                </c:pt>
                <c:pt idx="460">
                  <c:v>451.1409340241334</c:v>
                </c:pt>
                <c:pt idx="461">
                  <c:v>452.11954776388205</c:v>
                </c:pt>
                <c:pt idx="462">
                  <c:v>453.09816150363071</c:v>
                </c:pt>
                <c:pt idx="463">
                  <c:v>454.0767752433793</c:v>
                </c:pt>
                <c:pt idx="464">
                  <c:v>455.05538898312807</c:v>
                </c:pt>
                <c:pt idx="465">
                  <c:v>456.03400272287666</c:v>
                </c:pt>
                <c:pt idx="466">
                  <c:v>457.01261646262532</c:v>
                </c:pt>
                <c:pt idx="467">
                  <c:v>457.99123020237397</c:v>
                </c:pt>
                <c:pt idx="468">
                  <c:v>458.96984394212268</c:v>
                </c:pt>
                <c:pt idx="469">
                  <c:v>459.94845768187133</c:v>
                </c:pt>
                <c:pt idx="470">
                  <c:v>460.92707142161998</c:v>
                </c:pt>
                <c:pt idx="471">
                  <c:v>461.90568516136864</c:v>
                </c:pt>
                <c:pt idx="472">
                  <c:v>462.88429890111735</c:v>
                </c:pt>
                <c:pt idx="473">
                  <c:v>463.862912640866</c:v>
                </c:pt>
                <c:pt idx="474">
                  <c:v>464.84152638061465</c:v>
                </c:pt>
                <c:pt idx="475">
                  <c:v>465.82014012036331</c:v>
                </c:pt>
                <c:pt idx="476">
                  <c:v>466.7987538601119</c:v>
                </c:pt>
                <c:pt idx="477">
                  <c:v>467.77736759986067</c:v>
                </c:pt>
                <c:pt idx="478">
                  <c:v>468.75598133960926</c:v>
                </c:pt>
                <c:pt idx="479">
                  <c:v>469.73459507935792</c:v>
                </c:pt>
                <c:pt idx="480">
                  <c:v>470.71320881910657</c:v>
                </c:pt>
                <c:pt idx="481">
                  <c:v>471.69182255885528</c:v>
                </c:pt>
                <c:pt idx="482">
                  <c:v>472.67043629860393</c:v>
                </c:pt>
                <c:pt idx="483">
                  <c:v>473.64905003835258</c:v>
                </c:pt>
                <c:pt idx="484">
                  <c:v>474.62766377810124</c:v>
                </c:pt>
                <c:pt idx="485">
                  <c:v>475.60627751784995</c:v>
                </c:pt>
                <c:pt idx="486">
                  <c:v>476.5848912575986</c:v>
                </c:pt>
                <c:pt idx="487">
                  <c:v>477.56350499734725</c:v>
                </c:pt>
                <c:pt idx="488">
                  <c:v>478.5421187370959</c:v>
                </c:pt>
                <c:pt idx="489">
                  <c:v>479.52073247684461</c:v>
                </c:pt>
                <c:pt idx="490">
                  <c:v>480.49934621659327</c:v>
                </c:pt>
                <c:pt idx="491">
                  <c:v>481.47795995634192</c:v>
                </c:pt>
                <c:pt idx="492">
                  <c:v>482.45657369609052</c:v>
                </c:pt>
                <c:pt idx="493">
                  <c:v>483.43518743583928</c:v>
                </c:pt>
                <c:pt idx="494">
                  <c:v>484.41380117558788</c:v>
                </c:pt>
                <c:pt idx="495">
                  <c:v>485.39241491533653</c:v>
                </c:pt>
                <c:pt idx="496">
                  <c:v>486.37102865508518</c:v>
                </c:pt>
                <c:pt idx="497">
                  <c:v>487.34964239483389</c:v>
                </c:pt>
                <c:pt idx="498">
                  <c:v>488.32825613458255</c:v>
                </c:pt>
                <c:pt idx="499">
                  <c:v>489.3068698743312</c:v>
                </c:pt>
                <c:pt idx="500">
                  <c:v>490.28548361407985</c:v>
                </c:pt>
                <c:pt idx="501">
                  <c:v>491.2640973538285</c:v>
                </c:pt>
                <c:pt idx="502">
                  <c:v>492.24271109357721</c:v>
                </c:pt>
                <c:pt idx="503">
                  <c:v>493.22132483332587</c:v>
                </c:pt>
                <c:pt idx="504">
                  <c:v>494.19993857307452</c:v>
                </c:pt>
                <c:pt idx="505">
                  <c:v>495.17855231282311</c:v>
                </c:pt>
                <c:pt idx="506">
                  <c:v>496.15716605257188</c:v>
                </c:pt>
                <c:pt idx="507">
                  <c:v>497.13577979232048</c:v>
                </c:pt>
                <c:pt idx="508">
                  <c:v>498.11439353206913</c:v>
                </c:pt>
                <c:pt idx="509">
                  <c:v>499.09300727181778</c:v>
                </c:pt>
                <c:pt idx="510">
                  <c:v>500.07162101156649</c:v>
                </c:pt>
                <c:pt idx="511">
                  <c:v>501.05023475131514</c:v>
                </c:pt>
                <c:pt idx="512">
                  <c:v>502.0288484910638</c:v>
                </c:pt>
                <c:pt idx="513">
                  <c:v>503.00746223081245</c:v>
                </c:pt>
                <c:pt idx="514">
                  <c:v>503.98607597056116</c:v>
                </c:pt>
                <c:pt idx="515">
                  <c:v>504.96468971030981</c:v>
                </c:pt>
                <c:pt idx="516">
                  <c:v>505.94330345005847</c:v>
                </c:pt>
                <c:pt idx="517">
                  <c:v>506.92191718980712</c:v>
                </c:pt>
                <c:pt idx="518">
                  <c:v>507.90053092955583</c:v>
                </c:pt>
                <c:pt idx="519">
                  <c:v>508.87914466930448</c:v>
                </c:pt>
                <c:pt idx="520">
                  <c:v>509.85775840905313</c:v>
                </c:pt>
                <c:pt idx="521">
                  <c:v>510.83637214880173</c:v>
                </c:pt>
                <c:pt idx="522">
                  <c:v>511.8149858885505</c:v>
                </c:pt>
                <c:pt idx="523">
                  <c:v>512.79359962829915</c:v>
                </c:pt>
                <c:pt idx="524">
                  <c:v>513.7722133680478</c:v>
                </c:pt>
                <c:pt idx="525">
                  <c:v>514.75082710779645</c:v>
                </c:pt>
                <c:pt idx="526">
                  <c:v>515.72944084754499</c:v>
                </c:pt>
                <c:pt idx="527">
                  <c:v>516.70805458729376</c:v>
                </c:pt>
                <c:pt idx="528">
                  <c:v>517.68666832704241</c:v>
                </c:pt>
                <c:pt idx="529">
                  <c:v>518.66528206679106</c:v>
                </c:pt>
                <c:pt idx="530">
                  <c:v>519.64389580653972</c:v>
                </c:pt>
                <c:pt idx="531">
                  <c:v>520.62250954628837</c:v>
                </c:pt>
                <c:pt idx="532">
                  <c:v>521.60112328603702</c:v>
                </c:pt>
                <c:pt idx="533">
                  <c:v>522.57973702578568</c:v>
                </c:pt>
                <c:pt idx="534">
                  <c:v>523.55835076553433</c:v>
                </c:pt>
                <c:pt idx="535">
                  <c:v>524.53696450528309</c:v>
                </c:pt>
                <c:pt idx="536">
                  <c:v>525.51557824503175</c:v>
                </c:pt>
                <c:pt idx="537">
                  <c:v>526.4941919847804</c:v>
                </c:pt>
                <c:pt idx="538">
                  <c:v>527.47280572452905</c:v>
                </c:pt>
                <c:pt idx="539">
                  <c:v>528.45141946427771</c:v>
                </c:pt>
                <c:pt idx="540">
                  <c:v>529.43003320402636</c:v>
                </c:pt>
                <c:pt idx="541">
                  <c:v>530.40864694377501</c:v>
                </c:pt>
                <c:pt idx="542">
                  <c:v>531.38726068352366</c:v>
                </c:pt>
                <c:pt idx="543">
                  <c:v>532.36587442327243</c:v>
                </c:pt>
                <c:pt idx="544">
                  <c:v>533.34448816302097</c:v>
                </c:pt>
                <c:pt idx="545">
                  <c:v>534.32310190276962</c:v>
                </c:pt>
                <c:pt idx="546">
                  <c:v>535.30171564251827</c:v>
                </c:pt>
                <c:pt idx="547">
                  <c:v>536.28032938226704</c:v>
                </c:pt>
                <c:pt idx="548">
                  <c:v>537.25894312201569</c:v>
                </c:pt>
                <c:pt idx="549">
                  <c:v>538.23755686176435</c:v>
                </c:pt>
                <c:pt idx="550">
                  <c:v>539.216170601513</c:v>
                </c:pt>
                <c:pt idx="551">
                  <c:v>540.19478434126165</c:v>
                </c:pt>
                <c:pt idx="552">
                  <c:v>541.1733980810103</c:v>
                </c:pt>
                <c:pt idx="553">
                  <c:v>542.15201182075896</c:v>
                </c:pt>
                <c:pt idx="554">
                  <c:v>543.13062556050761</c:v>
                </c:pt>
                <c:pt idx="555">
                  <c:v>544.10923930025626</c:v>
                </c:pt>
                <c:pt idx="556">
                  <c:v>545.08785304000503</c:v>
                </c:pt>
                <c:pt idx="557">
                  <c:v>546.06646677975357</c:v>
                </c:pt>
                <c:pt idx="558">
                  <c:v>547.04508051950222</c:v>
                </c:pt>
                <c:pt idx="559">
                  <c:v>548.02369425925087</c:v>
                </c:pt>
                <c:pt idx="560">
                  <c:v>549.00230799899964</c:v>
                </c:pt>
                <c:pt idx="561">
                  <c:v>549.98092173874829</c:v>
                </c:pt>
                <c:pt idx="562">
                  <c:v>550.95953547849695</c:v>
                </c:pt>
                <c:pt idx="563">
                  <c:v>551.9381492182456</c:v>
                </c:pt>
                <c:pt idx="564">
                  <c:v>552.91676295799425</c:v>
                </c:pt>
                <c:pt idx="565">
                  <c:v>553.8953766977429</c:v>
                </c:pt>
                <c:pt idx="566">
                  <c:v>554.87399043749156</c:v>
                </c:pt>
                <c:pt idx="567">
                  <c:v>555.85260417724021</c:v>
                </c:pt>
                <c:pt idx="568">
                  <c:v>556.83121791698898</c:v>
                </c:pt>
                <c:pt idx="569">
                  <c:v>557.80983165673763</c:v>
                </c:pt>
                <c:pt idx="570">
                  <c:v>558.78844539648628</c:v>
                </c:pt>
                <c:pt idx="571">
                  <c:v>559.76705913623482</c:v>
                </c:pt>
                <c:pt idx="572">
                  <c:v>560.74567287598359</c:v>
                </c:pt>
                <c:pt idx="573">
                  <c:v>561.72428661573224</c:v>
                </c:pt>
                <c:pt idx="574">
                  <c:v>562.70290035548089</c:v>
                </c:pt>
                <c:pt idx="575">
                  <c:v>563.68151409522955</c:v>
                </c:pt>
                <c:pt idx="576">
                  <c:v>564.6601278349782</c:v>
                </c:pt>
                <c:pt idx="577">
                  <c:v>565.63874157472685</c:v>
                </c:pt>
                <c:pt idx="578">
                  <c:v>566.6173553144755</c:v>
                </c:pt>
                <c:pt idx="579">
                  <c:v>567.59596905422416</c:v>
                </c:pt>
                <c:pt idx="580">
                  <c:v>568.57458279397281</c:v>
                </c:pt>
                <c:pt idx="581">
                  <c:v>569.55319653372158</c:v>
                </c:pt>
                <c:pt idx="582">
                  <c:v>570.53181027347023</c:v>
                </c:pt>
                <c:pt idx="583">
                  <c:v>571.51042401321888</c:v>
                </c:pt>
                <c:pt idx="584">
                  <c:v>572.48903775296742</c:v>
                </c:pt>
                <c:pt idx="585">
                  <c:v>573.46765149271619</c:v>
                </c:pt>
                <c:pt idx="586">
                  <c:v>574.44626523246484</c:v>
                </c:pt>
                <c:pt idx="587">
                  <c:v>575.42487897221349</c:v>
                </c:pt>
                <c:pt idx="588">
                  <c:v>576.40349271196214</c:v>
                </c:pt>
                <c:pt idx="589">
                  <c:v>577.3821064517108</c:v>
                </c:pt>
                <c:pt idx="590">
                  <c:v>578.36072019145945</c:v>
                </c:pt>
                <c:pt idx="591">
                  <c:v>579.3393339312081</c:v>
                </c:pt>
                <c:pt idx="592">
                  <c:v>580.31794767095676</c:v>
                </c:pt>
                <c:pt idx="593">
                  <c:v>581.29656141070552</c:v>
                </c:pt>
                <c:pt idx="594">
                  <c:v>582.27517515045417</c:v>
                </c:pt>
                <c:pt idx="595">
                  <c:v>583.25378889020283</c:v>
                </c:pt>
                <c:pt idx="596">
                  <c:v>584.23240262995148</c:v>
                </c:pt>
                <c:pt idx="597">
                  <c:v>585.21101636970013</c:v>
                </c:pt>
                <c:pt idx="598">
                  <c:v>586.18963010944879</c:v>
                </c:pt>
                <c:pt idx="599">
                  <c:v>587.16824384919744</c:v>
                </c:pt>
              </c:numCache>
            </c:numRef>
          </c:xVal>
          <c:yVal>
            <c:numRef>
              <c:f>'exceedance probability curves'!$C$2:$C$601</c:f>
              <c:numCache>
                <c:formatCode>General</c:formatCode>
                <c:ptCount val="600"/>
                <c:pt idx="0">
                  <c:v>0.99999999999565004</c:v>
                </c:pt>
                <c:pt idx="1">
                  <c:v>0.99999999666494233</c:v>
                </c:pt>
                <c:pt idx="2">
                  <c:v>0.99999989926757415</c:v>
                </c:pt>
                <c:pt idx="3">
                  <c:v>0.99999908585264252</c:v>
                </c:pt>
                <c:pt idx="4">
                  <c:v>0.99999551777714635</c:v>
                </c:pt>
                <c:pt idx="5">
                  <c:v>0.99998480254870237</c:v>
                </c:pt>
                <c:pt idx="6">
                  <c:v>0.99995959422388159</c:v>
                </c:pt>
                <c:pt idx="7">
                  <c:v>0.999909457201967</c:v>
                </c:pt>
                <c:pt idx="8">
                  <c:v>0.99982112883229013</c:v>
                </c:pt>
                <c:pt idx="9">
                  <c:v>0.99967904647218797</c:v>
                </c:pt>
                <c:pt idx="10">
                  <c:v>0.99946600652209316</c:v>
                </c:pt>
                <c:pt idx="11">
                  <c:v>0.99916385274543562</c:v>
                </c:pt>
                <c:pt idx="12">
                  <c:v>0.99875412533245866</c:v>
                </c:pt>
                <c:pt idx="13">
                  <c:v>0.99821863114149911</c:v>
                </c:pt>
                <c:pt idx="14">
                  <c:v>0.99753991692779009</c:v>
                </c:pt>
                <c:pt idx="15">
                  <c:v>0.99670164171490927</c:v>
                </c:pt>
                <c:pt idx="16">
                  <c:v>0.99568885327915613</c:v>
                </c:pt>
                <c:pt idx="17">
                  <c:v>0.99448817855658556</c:v>
                </c:pt>
                <c:pt idx="18">
                  <c:v>0.99308793994151989</c:v>
                </c:pt>
                <c:pt idx="19">
                  <c:v>0.99147820990006919</c:v>
                </c:pt>
                <c:pt idx="20">
                  <c:v>0.9896508157638072</c:v>
                </c:pt>
                <c:pt idx="21">
                  <c:v>0.9875993054650366</c:v>
                </c:pt>
                <c:pt idx="22">
                  <c:v>0.98531888362979736</c:v>
                </c:pt>
                <c:pt idx="23">
                  <c:v>0.98280632604657514</c:v>
                </c:pt>
                <c:pt idx="24">
                  <c:v>0.98005987918812509</c:v>
                </c:pt>
                <c:pt idx="25">
                  <c:v>0.9770791502400864</c:v>
                </c:pt>
                <c:pt idx="26">
                  <c:v>0.97386499200946008</c:v>
                </c:pt>
                <c:pt idx="27">
                  <c:v>0.970419386154734</c:v>
                </c:pt>
                <c:pt idx="28">
                  <c:v>0.96674532739188801</c:v>
                </c:pt>
                <c:pt idx="29">
                  <c:v>0.96284671067481398</c:v>
                </c:pt>
                <c:pt idx="30">
                  <c:v>0.95872822281014591</c:v>
                </c:pt>
                <c:pt idx="31">
                  <c:v>0.95439523952966099</c:v>
                </c:pt>
                <c:pt idx="32">
                  <c:v>0.94985372869338214</c:v>
                </c:pt>
                <c:pt idx="33">
                  <c:v>0.94511016001952108</c:v>
                </c:pt>
                <c:pt idx="34">
                  <c:v>0.9401714215211846</c:v>
                </c:pt>
                <c:pt idx="35">
                  <c:v>0.93504474266361481</c:v>
                </c:pt>
                <c:pt idx="36">
                  <c:v>0.92973762413045136</c:v>
                </c:pt>
                <c:pt idx="37">
                  <c:v>0.92425777399530307</c:v>
                </c:pt>
                <c:pt idx="38">
                  <c:v>0.91861305002926297</c:v>
                </c:pt>
                <c:pt idx="39">
                  <c:v>0.91281140783047743</c:v>
                </c:pt>
                <c:pt idx="40">
                  <c:v>0.90686085443398423</c:v>
                </c:pt>
                <c:pt idx="41">
                  <c:v>0.90076940704512287</c:v>
                </c:pt>
                <c:pt idx="42">
                  <c:v>0.89454505653488869</c:v>
                </c:pt>
                <c:pt idx="43">
                  <c:v>0.88819573533822405</c:v>
                </c:pt>
                <c:pt idx="44">
                  <c:v>0.88172928940449768</c:v>
                </c:pt>
                <c:pt idx="45">
                  <c:v>0.87515345386172361</c:v>
                </c:pt>
                <c:pt idx="46">
                  <c:v>0.8684758320712116</c:v>
                </c:pt>
                <c:pt idx="47">
                  <c:v>0.86170387776633373</c:v>
                </c:pt>
                <c:pt idx="48">
                  <c:v>0.85484487998717629</c:v>
                </c:pt>
                <c:pt idx="49">
                  <c:v>0.84790595054144768</c:v>
                </c:pt>
                <c:pt idx="50">
                  <c:v>0.84089401374066886</c:v>
                </c:pt>
                <c:pt idx="51">
                  <c:v>0.83381579817906826</c:v>
                </c:pt>
                <c:pt idx="52">
                  <c:v>0.82667783034046916</c:v>
                </c:pt>
                <c:pt idx="53">
                  <c:v>0.81948642983563891</c:v>
                </c:pt>
                <c:pt idx="54">
                  <c:v>0.8122477060889397</c:v>
                </c:pt>
                <c:pt idx="55">
                  <c:v>0.80496755630859895</c:v>
                </c:pt>
                <c:pt idx="56">
                  <c:v>0.79765166458947578</c:v>
                </c:pt>
                <c:pt idx="57">
                  <c:v>0.79030550201081051</c:v>
                </c:pt>
                <c:pt idx="58">
                  <c:v>0.78293432760412174</c:v>
                </c:pt>
                <c:pt idx="59">
                  <c:v>0.77554319007816863</c:v>
                </c:pt>
                <c:pt idx="60">
                  <c:v>0.76813693019876639</c:v>
                </c:pt>
                <c:pt idx="61">
                  <c:v>0.76072018373126038</c:v>
                </c:pt>
                <c:pt idx="62">
                  <c:v>0.75329738486266762</c:v>
                </c:pt>
                <c:pt idx="63">
                  <c:v>0.74587277002894226</c:v>
                </c:pt>
                <c:pt idx="64">
                  <c:v>0.73845038208054237</c:v>
                </c:pt>
                <c:pt idx="65">
                  <c:v>0.73103407472653636</c:v>
                </c:pt>
                <c:pt idx="66">
                  <c:v>0.72362751720391016</c:v>
                </c:pt>
                <c:pt idx="67">
                  <c:v>0.71623419912459496</c:v>
                </c:pt>
                <c:pt idx="68">
                  <c:v>0.70885743545804558</c:v>
                </c:pt>
                <c:pt idx="69">
                  <c:v>0.70150037161202405</c:v>
                </c:pt>
                <c:pt idx="70">
                  <c:v>0.69416598857860912</c:v>
                </c:pt>
                <c:pt idx="71">
                  <c:v>0.68685710811640122</c:v>
                </c:pt>
                <c:pt idx="72">
                  <c:v>0.67957639794345936</c:v>
                </c:pt>
                <c:pt idx="73">
                  <c:v>0.67232637691872355</c:v>
                </c:pt>
                <c:pt idx="74">
                  <c:v>0.66510942019257191</c:v>
                </c:pt>
                <c:pt idx="75">
                  <c:v>0.65792776430976962</c:v>
                </c:pt>
                <c:pt idx="76">
                  <c:v>0.65078351225040088</c:v>
                </c:pt>
                <c:pt idx="77">
                  <c:v>0.64367863839647954</c:v>
                </c:pt>
                <c:pt idx="78">
                  <c:v>0.63661499341380545</c:v>
                </c:pt>
                <c:pt idx="79">
                  <c:v>0.62959430904031666</c:v>
                </c:pt>
                <c:pt idx="80">
                  <c:v>0.62261820277368218</c:v>
                </c:pt>
                <c:pt idx="81">
                  <c:v>0.61568818245221657</c:v>
                </c:pt>
                <c:pt idx="82">
                  <c:v>0.60880565072438109</c:v>
                </c:pt>
                <c:pt idx="83">
                  <c:v>0.60197190940318879</c:v>
                </c:pt>
                <c:pt idx="84">
                  <c:v>0.59518816370276051</c:v>
                </c:pt>
                <c:pt idx="85">
                  <c:v>0.58845552635510245</c:v>
                </c:pt>
                <c:pt idx="86">
                  <c:v>0.58177502160589656</c:v>
                </c:pt>
                <c:pt idx="87">
                  <c:v>0.57514758908873076</c:v>
                </c:pt>
                <c:pt idx="88">
                  <c:v>0.56857408757775019</c:v>
                </c:pt>
                <c:pt idx="89">
                  <c:v>0.56205529861919468</c:v>
                </c:pt>
                <c:pt idx="90">
                  <c:v>0.55559193004270346</c:v>
                </c:pt>
                <c:pt idx="91">
                  <c:v>0.54918461935363572</c:v>
                </c:pt>
                <c:pt idx="92">
                  <c:v>0.5428339370079559</c:v>
                </c:pt>
                <c:pt idx="93">
                  <c:v>0.53654038957150518</c:v>
                </c:pt>
                <c:pt idx="94">
                  <c:v>0.53030442276569556</c:v>
                </c:pt>
                <c:pt idx="95">
                  <c:v>0.52412642440185353</c:v>
                </c:pt>
                <c:pt idx="96">
                  <c:v>0.51800672720658913</c:v>
                </c:pt>
                <c:pt idx="97">
                  <c:v>0.51194561154069307</c:v>
                </c:pt>
                <c:pt idx="98">
                  <c:v>0.50594330801415799</c:v>
                </c:pt>
                <c:pt idx="99">
                  <c:v>0.5</c:v>
                </c:pt>
                <c:pt idx="100">
                  <c:v>0.49411582604960835</c:v>
                </c:pt>
                <c:pt idx="101">
                  <c:v>0.48829088221238615</c:v>
                </c:pt>
                <c:pt idx="102">
                  <c:v>0.4825252242624728</c:v>
                </c:pt>
                <c:pt idx="103">
                  <c:v>0.47681886983533728</c:v>
                </c:pt>
                <c:pt idx="104">
                  <c:v>0.47117180047703711</c:v>
                </c:pt>
                <c:pt idx="105">
                  <c:v>0.46558396360891463</c:v>
                </c:pt>
                <c:pt idx="106">
                  <c:v>0.46005527441048399</c:v>
                </c:pt>
                <c:pt idx="107">
                  <c:v>0.45458561762322824</c:v>
                </c:pt>
                <c:pt idx="108">
                  <c:v>0.44917484927798901</c:v>
                </c:pt>
                <c:pt idx="109">
                  <c:v>0.44382279834858851</c:v>
                </c:pt>
                <c:pt idx="110">
                  <c:v>0.43852926833427242</c:v>
                </c:pt>
                <c:pt idx="111">
                  <c:v>0.43329403877351425</c:v>
                </c:pt>
                <c:pt idx="112">
                  <c:v>0.42811686669166349</c:v>
                </c:pt>
                <c:pt idx="113">
                  <c:v>0.42299748798486092</c:v>
                </c:pt>
                <c:pt idx="114">
                  <c:v>0.41793561874259166</c:v>
                </c:pt>
                <c:pt idx="115">
                  <c:v>0.41293095651117395</c:v>
                </c:pt>
                <c:pt idx="116">
                  <c:v>0.40798318150042934</c:v>
                </c:pt>
                <c:pt idx="117">
                  <c:v>0.40309195773571183</c:v>
                </c:pt>
                <c:pt idx="118">
                  <c:v>0.39825693415741037</c:v>
                </c:pt>
                <c:pt idx="119">
                  <c:v>0.39347774566997729</c:v>
                </c:pt>
                <c:pt idx="120">
                  <c:v>0.38875401414246924</c:v>
                </c:pt>
                <c:pt idx="121">
                  <c:v>0.38408534936252847</c:v>
                </c:pt>
                <c:pt idx="122">
                  <c:v>0.37947134994566334</c:v>
                </c:pt>
                <c:pt idx="123">
                  <c:v>0.37491160420163472</c:v>
                </c:pt>
                <c:pt idx="124">
                  <c:v>0.37040569095968334</c:v>
                </c:pt>
                <c:pt idx="125">
                  <c:v>0.36595318035428293</c:v>
                </c:pt>
                <c:pt idx="126">
                  <c:v>0.36155363457304124</c:v>
                </c:pt>
                <c:pt idx="127">
                  <c:v>0.35720660856831166</c:v>
                </c:pt>
                <c:pt idx="128">
                  <c:v>0.35291165073402819</c:v>
                </c:pt>
                <c:pt idx="129">
                  <c:v>0.34866830354921619</c:v>
                </c:pt>
                <c:pt idx="130">
                  <c:v>0.34447610418958008</c:v>
                </c:pt>
                <c:pt idx="131">
                  <c:v>0.34033458510851855</c:v>
                </c:pt>
                <c:pt idx="132">
                  <c:v>0.33624327458886527</c:v>
                </c:pt>
                <c:pt idx="133">
                  <c:v>0.33220169726660476</c:v>
                </c:pt>
                <c:pt idx="134">
                  <c:v>0.32820937462776634</c:v>
                </c:pt>
                <c:pt idx="135">
                  <c:v>0.32426582547965066</c:v>
                </c:pt>
                <c:pt idx="136">
                  <c:v>0.32037056639750316</c:v>
                </c:pt>
                <c:pt idx="137">
                  <c:v>0.31652311214769668</c:v>
                </c:pt>
                <c:pt idx="138">
                  <c:v>0.31272297608845601</c:v>
                </c:pt>
                <c:pt idx="139">
                  <c:v>0.30896967054910429</c:v>
                </c:pt>
                <c:pt idx="140">
                  <c:v>0.30526270718878035</c:v>
                </c:pt>
                <c:pt idx="141">
                  <c:v>0.30160159733553427</c:v>
                </c:pt>
                <c:pt idx="142">
                  <c:v>0.29798585230667363</c:v>
                </c:pt>
                <c:pt idx="143">
                  <c:v>0.29441498371119523</c:v>
                </c:pt>
                <c:pt idx="144">
                  <c:v>0.29088850373510922</c:v>
                </c:pt>
                <c:pt idx="145">
                  <c:v>0.28740592541041921</c:v>
                </c:pt>
                <c:pt idx="146">
                  <c:v>0.28396676286850286</c:v>
                </c:pt>
                <c:pt idx="147">
                  <c:v>0.28057053157859535</c:v>
                </c:pt>
                <c:pt idx="148">
                  <c:v>0.2772167485720598</c:v>
                </c:pt>
                <c:pt idx="149">
                  <c:v>0.27390493265309046</c:v>
                </c:pt>
                <c:pt idx="150">
                  <c:v>0.27063460459647415</c:v>
                </c:pt>
                <c:pt idx="151">
                  <c:v>0.26740528733300772</c:v>
                </c:pt>
                <c:pt idx="152">
                  <c:v>0.26421650612314229</c:v>
                </c:pt>
                <c:pt idx="153">
                  <c:v>0.26106778871940317</c:v>
                </c:pt>
                <c:pt idx="154">
                  <c:v>0.25795866551811097</c:v>
                </c:pt>
                <c:pt idx="155">
                  <c:v>0.25488866970090585</c:v>
                </c:pt>
                <c:pt idx="156">
                  <c:v>0.25185733736655602</c:v>
                </c:pt>
                <c:pt idx="157">
                  <c:v>0.24886420765351291</c:v>
                </c:pt>
                <c:pt idx="158">
                  <c:v>0.24590882285365145</c:v>
                </c:pt>
                <c:pt idx="159">
                  <c:v>0.24299072851762116</c:v>
                </c:pt>
                <c:pt idx="160">
                  <c:v>0.2401094735522088</c:v>
                </c:pt>
                <c:pt idx="161">
                  <c:v>0.23726461031010149</c:v>
                </c:pt>
                <c:pt idx="162">
                  <c:v>0.23445569467241822</c:v>
                </c:pt>
                <c:pt idx="163">
                  <c:v>0.23168228612436736</c:v>
                </c:pt>
                <c:pt idx="164">
                  <c:v>0.22894394782436278</c:v>
                </c:pt>
                <c:pt idx="165">
                  <c:v>0.22624024666692799</c:v>
                </c:pt>
                <c:pt idx="166">
                  <c:v>0.22357075333969478</c:v>
                </c:pt>
                <c:pt idx="167">
                  <c:v>0.220935042374793</c:v>
                </c:pt>
                <c:pt idx="168">
                  <c:v>0.21833269219491458</c:v>
                </c:pt>
                <c:pt idx="169">
                  <c:v>0.21576328515432353</c:v>
                </c:pt>
                <c:pt idx="170">
                  <c:v>0.21322640757506761</c:v>
                </c:pt>
                <c:pt idx="171">
                  <c:v>0.21072164977864172</c:v>
                </c:pt>
                <c:pt idx="172">
                  <c:v>0.20824860611333851</c:v>
                </c:pt>
                <c:pt idx="173">
                  <c:v>0.2058068749775106</c:v>
                </c:pt>
                <c:pt idx="174">
                  <c:v>0.20339605883896061</c:v>
                </c:pt>
                <c:pt idx="175">
                  <c:v>0.20101576425066747</c:v>
                </c:pt>
                <c:pt idx="176">
                  <c:v>0.1986656018630405</c:v>
                </c:pt>
                <c:pt idx="177">
                  <c:v>0.19634518643289434</c:v>
                </c:pt>
                <c:pt idx="178">
                  <c:v>0.19405413682932149</c:v>
                </c:pt>
                <c:pt idx="179">
                  <c:v>0.19179207603663351</c:v>
                </c:pt>
                <c:pt idx="180">
                  <c:v>0.18955863115453586</c:v>
                </c:pt>
                <c:pt idx="181">
                  <c:v>0.18735343339569166</c:v>
                </c:pt>
                <c:pt idx="182">
                  <c:v>0.18517611808082279</c:v>
                </c:pt>
                <c:pt idx="183">
                  <c:v>0.1830263246314916</c:v>
                </c:pt>
                <c:pt idx="184">
                  <c:v>0.18090369656069805</c:v>
                </c:pt>
                <c:pt idx="185">
                  <c:v>0.17880788146142201</c:v>
                </c:pt>
                <c:pt idx="186">
                  <c:v>0.17673853099323389</c:v>
                </c:pt>
                <c:pt idx="187">
                  <c:v>0.17469530086709062</c:v>
                </c:pt>
                <c:pt idx="188">
                  <c:v>0.17267785082843135</c:v>
                </c:pt>
                <c:pt idx="189">
                  <c:v>0.1706858446386772</c:v>
                </c:pt>
                <c:pt idx="190">
                  <c:v>0.1687189500552384</c:v>
                </c:pt>
                <c:pt idx="191">
                  <c:v>0.16677683881012584</c:v>
                </c:pt>
                <c:pt idx="192">
                  <c:v>0.16485918658725973</c:v>
                </c:pt>
                <c:pt idx="193">
                  <c:v>0.16296567299856202</c:v>
                </c:pt>
                <c:pt idx="194">
                  <c:v>0.16109598155891924</c:v>
                </c:pt>
                <c:pt idx="195">
                  <c:v>0.15924979966009367</c:v>
                </c:pt>
                <c:pt idx="196">
                  <c:v>0.15742681854365925</c:v>
                </c:pt>
                <c:pt idx="197">
                  <c:v>0.155626733273035</c:v>
                </c:pt>
                <c:pt idx="198">
                  <c:v>0.15384924270468558</c:v>
                </c:pt>
                <c:pt idx="199">
                  <c:v>0.15209404945855232</c:v>
                </c:pt>
                <c:pt idx="200">
                  <c:v>0.15036085988778014</c:v>
                </c:pt>
                <c:pt idx="201">
                  <c:v>0.14864938404779715</c:v>
                </c:pt>
                <c:pt idx="202">
                  <c:v>0.14695933566480412</c:v>
                </c:pt>
                <c:pt idx="203">
                  <c:v>0.14529043210372805</c:v>
                </c:pt>
                <c:pt idx="204">
                  <c:v>0.14364239433568993</c:v>
                </c:pt>
                <c:pt idx="205">
                  <c:v>0.14201494690503425</c:v>
                </c:pt>
                <c:pt idx="206">
                  <c:v>0.14040781789596912</c:v>
                </c:pt>
                <c:pt idx="207">
                  <c:v>0.13882073889885582</c:v>
                </c:pt>
                <c:pt idx="208">
                  <c:v>0.13725344497619452</c:v>
                </c:pt>
                <c:pt idx="209">
                  <c:v>0.1357056746283396</c:v>
                </c:pt>
                <c:pt idx="210">
                  <c:v>0.1341771697589873</c:v>
                </c:pt>
                <c:pt idx="211">
                  <c:v>0.13266767564046611</c:v>
                </c:pt>
                <c:pt idx="212">
                  <c:v>0.131176940878867</c:v>
                </c:pt>
                <c:pt idx="213">
                  <c:v>0.12970471737904066</c:v>
                </c:pt>
                <c:pt idx="214">
                  <c:v>0.12825076030949822</c:v>
                </c:pt>
                <c:pt idx="215">
                  <c:v>0.12681482806723499</c:v>
                </c:pt>
                <c:pt idx="216">
                  <c:v>0.1253966822425121</c:v>
                </c:pt>
                <c:pt idx="217">
                  <c:v>0.1239960875836158</c:v>
                </c:pt>
                <c:pt idx="218">
                  <c:v>0.12261281196162077</c:v>
                </c:pt>
                <c:pt idx="219">
                  <c:v>0.12124662633517869</c:v>
                </c:pt>
                <c:pt idx="220">
                  <c:v>0.11989730471535376</c:v>
                </c:pt>
                <c:pt idx="221">
                  <c:v>0.11856462413052538</c:v>
                </c:pt>
                <c:pt idx="222">
                  <c:v>0.11724836459137555</c:v>
                </c:pt>
                <c:pt idx="223">
                  <c:v>0.11594830905598008</c:v>
                </c:pt>
                <c:pt idx="224">
                  <c:v>0.11466424339501924</c:v>
                </c:pt>
                <c:pt idx="225">
                  <c:v>0.11339595635712363</c:v>
                </c:pt>
                <c:pt idx="226">
                  <c:v>0.11214323953437011</c:v>
                </c:pt>
                <c:pt idx="227">
                  <c:v>0.11090588732794116</c:v>
                </c:pt>
                <c:pt idx="228">
                  <c:v>0.10968369691396018</c:v>
                </c:pt>
                <c:pt idx="229">
                  <c:v>0.10847646820951584</c:v>
                </c:pt>
                <c:pt idx="230">
                  <c:v>0.10728400383888537</c:v>
                </c:pt>
                <c:pt idx="231">
                  <c:v>0.10610610909996754</c:v>
                </c:pt>
                <c:pt idx="232">
                  <c:v>0.10494259193093547</c:v>
                </c:pt>
                <c:pt idx="233">
                  <c:v>0.10379326287711799</c:v>
                </c:pt>
                <c:pt idx="234">
                  <c:v>0.10265793505811749</c:v>
                </c:pt>
                <c:pt idx="235">
                  <c:v>0.10153642413517261</c:v>
                </c:pt>
                <c:pt idx="236">
                  <c:v>0.10042854827877234</c:v>
                </c:pt>
                <c:pt idx="237">
                  <c:v>9.9334128136528532E-2</c:v>
                </c:pt>
                <c:pt idx="238">
                  <c:v>9.8252986801312447E-2</c:v>
                </c:pt>
                <c:pt idx="239">
                  <c:v>9.71849497796613E-2</c:v>
                </c:pt>
                <c:pt idx="240">
                  <c:v>9.6129844960459065E-2</c:v>
                </c:pt>
                <c:pt idx="241">
                  <c:v>9.5087502583896866E-2</c:v>
                </c:pt>
                <c:pt idx="242">
                  <c:v>9.4057755210716909E-2</c:v>
                </c:pt>
                <c:pt idx="243">
                  <c:v>9.3040437691743083E-2</c:v>
                </c:pt>
                <c:pt idx="244">
                  <c:v>9.2035387137702318E-2</c:v>
                </c:pt>
                <c:pt idx="245">
                  <c:v>9.1042442889339381E-2</c:v>
                </c:pt>
                <c:pt idx="246">
                  <c:v>9.0061446487826657E-2</c:v>
                </c:pt>
                <c:pt idx="247">
                  <c:v>8.9092241645473913E-2</c:v>
                </c:pt>
                <c:pt idx="248">
                  <c:v>8.8134674216735598E-2</c:v>
                </c:pt>
                <c:pt idx="249">
                  <c:v>8.7188592169522572E-2</c:v>
                </c:pt>
                <c:pt idx="250">
                  <c:v>8.6253845556814257E-2</c:v>
                </c:pt>
                <c:pt idx="251">
                  <c:v>8.5330286488577101E-2</c:v>
                </c:pt>
                <c:pt idx="252">
                  <c:v>8.441776910398624E-2</c:v>
                </c:pt>
                <c:pt idx="253">
                  <c:v>8.3516149543953144E-2</c:v>
                </c:pt>
                <c:pt idx="254">
                  <c:v>8.262528592395979E-2</c:v>
                </c:pt>
                <c:pt idx="255">
                  <c:v>8.1745038307196816E-2</c:v>
                </c:pt>
                <c:pt idx="256">
                  <c:v>8.0875268678009871E-2</c:v>
                </c:pt>
                <c:pt idx="257">
                  <c:v>8.0015840915649061E-2</c:v>
                </c:pt>
                <c:pt idx="258">
                  <c:v>7.9166620768325258E-2</c:v>
                </c:pt>
                <c:pt idx="259">
                  <c:v>7.832747582756916E-2</c:v>
                </c:pt>
                <c:pt idx="260">
                  <c:v>7.7498275502896008E-2</c:v>
                </c:pt>
                <c:pt idx="261">
                  <c:v>7.6678890996770277E-2</c:v>
                </c:pt>
                <c:pt idx="262">
                  <c:v>7.5869195279874346E-2</c:v>
                </c:pt>
                <c:pt idx="263">
                  <c:v>7.5069063066675601E-2</c:v>
                </c:pt>
                <c:pt idx="264">
                  <c:v>7.4278370791293624E-2</c:v>
                </c:pt>
                <c:pt idx="265">
                  <c:v>7.3496996583664376E-2</c:v>
                </c:pt>
                <c:pt idx="266">
                  <c:v>7.2724820246000355E-2</c:v>
                </c:pt>
                <c:pt idx="267">
                  <c:v>7.1961723229544416E-2</c:v>
                </c:pt>
                <c:pt idx="268">
                  <c:v>7.1207588611617356E-2</c:v>
                </c:pt>
                <c:pt idx="269">
                  <c:v>7.0462301072954037E-2</c:v>
                </c:pt>
                <c:pt idx="270">
                  <c:v>6.9725746875330286E-2</c:v>
                </c:pt>
                <c:pt idx="271">
                  <c:v>6.8997813839474231E-2</c:v>
                </c:pt>
                <c:pt idx="272">
                  <c:v>6.8278391323263965E-2</c:v>
                </c:pt>
                <c:pt idx="273">
                  <c:v>6.7567370200205978E-2</c:v>
                </c:pt>
                <c:pt idx="274">
                  <c:v>6.686464283819471E-2</c:v>
                </c:pt>
                <c:pt idx="275">
                  <c:v>6.6170103078548981E-2</c:v>
                </c:pt>
                <c:pt idx="276">
                  <c:v>6.5483646215324876E-2</c:v>
                </c:pt>
                <c:pt idx="277">
                  <c:v>6.4805168974900629E-2</c:v>
                </c:pt>
                <c:pt idx="278">
                  <c:v>6.4134569495832849E-2</c:v>
                </c:pt>
                <c:pt idx="279">
                  <c:v>6.347174730898042E-2</c:v>
                </c:pt>
                <c:pt idx="280">
                  <c:v>6.2816603317894626E-2</c:v>
                </c:pt>
                <c:pt idx="281">
                  <c:v>6.2169039779471857E-2</c:v>
                </c:pt>
                <c:pt idx="282">
                  <c:v>6.1528960284867207E-2</c:v>
                </c:pt>
                <c:pt idx="283">
                  <c:v>6.0896269740665865E-2</c:v>
                </c:pt>
                <c:pt idx="284">
                  <c:v>6.0270874350309755E-2</c:v>
                </c:pt>
                <c:pt idx="285">
                  <c:v>5.9652681595778079E-2</c:v>
                </c:pt>
                <c:pt idx="286">
                  <c:v>5.9041600219515322E-2</c:v>
                </c:pt>
                <c:pt idx="287">
                  <c:v>5.8437540206610405E-2</c:v>
                </c:pt>
                <c:pt idx="288">
                  <c:v>5.784041276721763E-2</c:v>
                </c:pt>
                <c:pt idx="289">
                  <c:v>5.7250130319220771E-2</c:v>
                </c:pt>
                <c:pt idx="290">
                  <c:v>5.6666606471136971E-2</c:v>
                </c:pt>
                <c:pt idx="291">
                  <c:v>5.6089756005257008E-2</c:v>
                </c:pt>
                <c:pt idx="292">
                  <c:v>5.5519494861020036E-2</c:v>
                </c:pt>
                <c:pt idx="293">
                  <c:v>5.4955740118619034E-2</c:v>
                </c:pt>
                <c:pt idx="294">
                  <c:v>5.4398409982835627E-2</c:v>
                </c:pt>
                <c:pt idx="295">
                  <c:v>5.3847423767100611E-2</c:v>
                </c:pt>
                <c:pt idx="296">
                  <c:v>5.3302701877777969E-2</c:v>
                </c:pt>
                <c:pt idx="297">
                  <c:v>5.2764165798669938E-2</c:v>
                </c:pt>
                <c:pt idx="298">
                  <c:v>5.2231738075739109E-2</c:v>
                </c:pt>
                <c:pt idx="299">
                  <c:v>5.1705342302047375E-2</c:v>
                </c:pt>
                <c:pt idx="300">
                  <c:v>5.1184903102905688E-2</c:v>
                </c:pt>
                <c:pt idx="301">
                  <c:v>5.0670346121236332E-2</c:v>
                </c:pt>
                <c:pt idx="302">
                  <c:v>5.0161598003140573E-2</c:v>
                </c:pt>
                <c:pt idx="303">
                  <c:v>4.9658586383672265E-2</c:v>
                </c:pt>
                <c:pt idx="304">
                  <c:v>4.9161239872813622E-2</c:v>
                </c:pt>
                <c:pt idx="305">
                  <c:v>4.8669488041650721E-2</c:v>
                </c:pt>
                <c:pt idx="306">
                  <c:v>4.8183261408745959E-2</c:v>
                </c:pt>
                <c:pt idx="307">
                  <c:v>4.770249142670524E-2</c:v>
                </c:pt>
                <c:pt idx="308">
                  <c:v>4.7227110468937239E-2</c:v>
                </c:pt>
                <c:pt idx="309">
                  <c:v>4.6757051816602835E-2</c:v>
                </c:pt>
                <c:pt idx="310">
                  <c:v>4.6292249645750738E-2</c:v>
                </c:pt>
                <c:pt idx="311">
                  <c:v>4.5832639014637855E-2</c:v>
                </c:pt>
                <c:pt idx="312">
                  <c:v>4.5378155851233282E-2</c:v>
                </c:pt>
                <c:pt idx="313">
                  <c:v>4.4928736940899605E-2</c:v>
                </c:pt>
                <c:pt idx="314">
                  <c:v>4.4484319914253945E-2</c:v>
                </c:pt>
                <c:pt idx="315">
                  <c:v>4.4044843235202302E-2</c:v>
                </c:pt>
                <c:pt idx="316">
                  <c:v>4.3610246189147883E-2</c:v>
                </c:pt>
                <c:pt idx="317">
                  <c:v>4.3180468871368061E-2</c:v>
                </c:pt>
                <c:pt idx="318">
                  <c:v>4.2755452175561093E-2</c:v>
                </c:pt>
                <c:pt idx="319">
                  <c:v>4.2335137782557042E-2</c:v>
                </c:pt>
                <c:pt idx="320">
                  <c:v>4.1919468149192896E-2</c:v>
                </c:pt>
                <c:pt idx="321">
                  <c:v>4.1508386497348559E-2</c:v>
                </c:pt>
                <c:pt idx="322">
                  <c:v>4.1101836803141722E-2</c:v>
                </c:pt>
                <c:pt idx="323">
                  <c:v>4.0699763786279486E-2</c:v>
                </c:pt>
                <c:pt idx="324">
                  <c:v>4.0302112899564424E-2</c:v>
                </c:pt>
                <c:pt idx="325">
                  <c:v>3.9908830318553412E-2</c:v>
                </c:pt>
                <c:pt idx="326">
                  <c:v>3.9519862931365668E-2</c:v>
                </c:pt>
                <c:pt idx="327">
                  <c:v>3.913515832864034E-2</c:v>
                </c:pt>
                <c:pt idx="328">
                  <c:v>3.8754664793638871E-2</c:v>
                </c:pt>
                <c:pt idx="329">
                  <c:v>3.8378331292492018E-2</c:v>
                </c:pt>
                <c:pt idx="330">
                  <c:v>3.8006107464588657E-2</c:v>
                </c:pt>
                <c:pt idx="331">
                  <c:v>3.7637943613104241E-2</c:v>
                </c:pt>
                <c:pt idx="332">
                  <c:v>3.7273790695667386E-2</c:v>
                </c:pt>
                <c:pt idx="333">
                  <c:v>3.6913600315162887E-2</c:v>
                </c:pt>
                <c:pt idx="334">
                  <c:v>3.6557324710667638E-2</c:v>
                </c:pt>
                <c:pt idx="335">
                  <c:v>3.6204916748519667E-2</c:v>
                </c:pt>
                <c:pt idx="336">
                  <c:v>3.5856329913516838E-2</c:v>
                </c:pt>
                <c:pt idx="337">
                  <c:v>3.5511518300243794E-2</c:v>
                </c:pt>
                <c:pt idx="338">
                  <c:v>3.5170436604526012E-2</c:v>
                </c:pt>
                <c:pt idx="339">
                  <c:v>3.4833040115007763E-2</c:v>
                </c:pt>
                <c:pt idx="340">
                  <c:v>3.4499284704853084E-2</c:v>
                </c:pt>
                <c:pt idx="341">
                  <c:v>3.4169126823568319E-2</c:v>
                </c:pt>
                <c:pt idx="342">
                  <c:v>3.3842523488943232E-2</c:v>
                </c:pt>
                <c:pt idx="343">
                  <c:v>3.3519432279110029E-2</c:v>
                </c:pt>
                <c:pt idx="344">
                  <c:v>3.3199811324718276E-2</c:v>
                </c:pt>
                <c:pt idx="345">
                  <c:v>3.2883619301224076E-2</c:v>
                </c:pt>
                <c:pt idx="346">
                  <c:v>3.2570815421291255E-2</c:v>
                </c:pt>
                <c:pt idx="347">
                  <c:v>3.2261359427303904E-2</c:v>
                </c:pt>
                <c:pt idx="348">
                  <c:v>3.1955211583988063E-2</c:v>
                </c:pt>
                <c:pt idx="349">
                  <c:v>3.1652332671140537E-2</c:v>
                </c:pt>
                <c:pt idx="350">
                  <c:v>3.1352683976464513E-2</c:v>
                </c:pt>
                <c:pt idx="351">
                  <c:v>3.1056227288509319E-2</c:v>
                </c:pt>
                <c:pt idx="352">
                  <c:v>3.0762924889712329E-2</c:v>
                </c:pt>
                <c:pt idx="353">
                  <c:v>3.0472739549544325E-2</c:v>
                </c:pt>
                <c:pt idx="354">
                  <c:v>3.0185634517752247E-2</c:v>
                </c:pt>
                <c:pt idx="355">
                  <c:v>2.9901573517702285E-2</c:v>
                </c:pt>
                <c:pt idx="356">
                  <c:v>2.9620520739819689E-2</c:v>
                </c:pt>
                <c:pt idx="357">
                  <c:v>2.9342440835122829E-2</c:v>
                </c:pt>
                <c:pt idx="358">
                  <c:v>2.9067298908853401E-2</c:v>
                </c:pt>
                <c:pt idx="359">
                  <c:v>2.8795060514197668E-2</c:v>
                </c:pt>
                <c:pt idx="360">
                  <c:v>2.8525691646099971E-2</c:v>
                </c:pt>
                <c:pt idx="361">
                  <c:v>2.825915873516649E-2</c:v>
                </c:pt>
                <c:pt idx="362">
                  <c:v>2.7995428641656606E-2</c:v>
                </c:pt>
                <c:pt idx="363">
                  <c:v>2.7734468649562638E-2</c:v>
                </c:pt>
                <c:pt idx="364">
                  <c:v>2.7476246460775511E-2</c:v>
                </c:pt>
                <c:pt idx="365">
                  <c:v>2.7220730189334796E-2</c:v>
                </c:pt>
                <c:pt idx="366">
                  <c:v>2.696788835576247E-2</c:v>
                </c:pt>
                <c:pt idx="367">
                  <c:v>2.6717689881479045E-2</c:v>
                </c:pt>
                <c:pt idx="368">
                  <c:v>2.6470104083301083E-2</c:v>
                </c:pt>
                <c:pt idx="369">
                  <c:v>2.6225100668017642E-2</c:v>
                </c:pt>
                <c:pt idx="370">
                  <c:v>2.5982649727046225E-2</c:v>
                </c:pt>
                <c:pt idx="371">
                  <c:v>2.5742721731165874E-2</c:v>
                </c:pt>
                <c:pt idx="372">
                  <c:v>2.5505287525326881E-2</c:v>
                </c:pt>
                <c:pt idx="373">
                  <c:v>2.527031832353499E-2</c:v>
                </c:pt>
                <c:pt idx="374">
                  <c:v>2.5037785703810655E-2</c:v>
                </c:pt>
                <c:pt idx="375">
                  <c:v>2.4807661603220565E-2</c:v>
                </c:pt>
                <c:pt idx="376">
                  <c:v>2.4579918312981008E-2</c:v>
                </c:pt>
                <c:pt idx="377">
                  <c:v>2.435452847363262E-2</c:v>
                </c:pt>
                <c:pt idx="378">
                  <c:v>2.4131465070284297E-2</c:v>
                </c:pt>
                <c:pt idx="379">
                  <c:v>2.3910701427926173E-2</c:v>
                </c:pt>
                <c:pt idx="380">
                  <c:v>2.3692211206809866E-2</c:v>
                </c:pt>
                <c:pt idx="381">
                  <c:v>2.3475968397896008E-2</c:v>
                </c:pt>
                <c:pt idx="382">
                  <c:v>2.3261947318366838E-2</c:v>
                </c:pt>
                <c:pt idx="383">
                  <c:v>2.3050122607203627E-2</c:v>
                </c:pt>
                <c:pt idx="384">
                  <c:v>2.2840469220828163E-2</c:v>
                </c:pt>
                <c:pt idx="385">
                  <c:v>2.2632962428806636E-2</c:v>
                </c:pt>
                <c:pt idx="386">
                  <c:v>2.2427577809615351E-2</c:v>
                </c:pt>
                <c:pt idx="387">
                  <c:v>2.222429124646752E-2</c:v>
                </c:pt>
                <c:pt idx="388">
                  <c:v>2.202307892319999E-2</c:v>
                </c:pt>
                <c:pt idx="389">
                  <c:v>2.1823917320218822E-2</c:v>
                </c:pt>
                <c:pt idx="390">
                  <c:v>2.1626783210503708E-2</c:v>
                </c:pt>
                <c:pt idx="391">
                  <c:v>2.143165365566857E-2</c:v>
                </c:pt>
                <c:pt idx="392">
                  <c:v>2.1238506002080437E-2</c:v>
                </c:pt>
                <c:pt idx="393">
                  <c:v>2.1047317877031735E-2</c:v>
                </c:pt>
                <c:pt idx="394">
                  <c:v>2.0858067184969298E-2</c:v>
                </c:pt>
                <c:pt idx="395">
                  <c:v>2.0670732103776013E-2</c:v>
                </c:pt>
                <c:pt idx="396">
                  <c:v>2.0485291081107193E-2</c:v>
                </c:pt>
                <c:pt idx="397">
                  <c:v>2.0301722830776914E-2</c:v>
                </c:pt>
                <c:pt idx="398">
                  <c:v>2.0120006329198636E-2</c:v>
                </c:pt>
                <c:pt idx="399">
                  <c:v>1.9940120811874906E-2</c:v>
                </c:pt>
                <c:pt idx="400">
                  <c:v>1.9762045769937453E-2</c:v>
                </c:pt>
                <c:pt idx="401">
                  <c:v>1.9585760946737141E-2</c:v>
                </c:pt>
                <c:pt idx="402">
                  <c:v>1.941124633448188E-2</c:v>
                </c:pt>
                <c:pt idx="403">
                  <c:v>1.9238482170922833E-2</c:v>
                </c:pt>
                <c:pt idx="404">
                  <c:v>1.9067448936087472E-2</c:v>
                </c:pt>
                <c:pt idx="405">
                  <c:v>1.8898127349059268E-2</c:v>
                </c:pt>
                <c:pt idx="406">
                  <c:v>1.8730498364802783E-2</c:v>
                </c:pt>
                <c:pt idx="407">
                  <c:v>1.8564543171034842E-2</c:v>
                </c:pt>
                <c:pt idx="408">
                  <c:v>1.8400243185138332E-2</c:v>
                </c:pt>
                <c:pt idx="409">
                  <c:v>1.8237580051121638E-2</c:v>
                </c:pt>
                <c:pt idx="410">
                  <c:v>1.8076535636619817E-2</c:v>
                </c:pt>
                <c:pt idx="411">
                  <c:v>1.7917092029938742E-2</c:v>
                </c:pt>
                <c:pt idx="412">
                  <c:v>1.7759231537141429E-2</c:v>
                </c:pt>
                <c:pt idx="413">
                  <c:v>1.7602936679174341E-2</c:v>
                </c:pt>
                <c:pt idx="414">
                  <c:v>1.744819018903554E-2</c:v>
                </c:pt>
                <c:pt idx="415">
                  <c:v>1.7294975008982472E-2</c:v>
                </c:pt>
                <c:pt idx="416">
                  <c:v>1.7143274287778509E-2</c:v>
                </c:pt>
                <c:pt idx="417">
                  <c:v>1.699307137797923E-2</c:v>
                </c:pt>
                <c:pt idx="418">
                  <c:v>1.6844349833255889E-2</c:v>
                </c:pt>
                <c:pt idx="419">
                  <c:v>1.6697093405757646E-2</c:v>
                </c:pt>
                <c:pt idx="420">
                  <c:v>1.6551286043509972E-2</c:v>
                </c:pt>
                <c:pt idx="421">
                  <c:v>1.640691188785004E-2</c:v>
                </c:pt>
                <c:pt idx="422">
                  <c:v>1.6263955270898078E-2</c:v>
                </c:pt>
                <c:pt idx="423">
                  <c:v>1.6122400713064144E-2</c:v>
                </c:pt>
                <c:pt idx="424">
                  <c:v>1.5982232920589645E-2</c:v>
                </c:pt>
                <c:pt idx="425">
                  <c:v>1.584343678312361E-2</c:v>
                </c:pt>
                <c:pt idx="426">
                  <c:v>1.5705997371332936E-2</c:v>
                </c:pt>
                <c:pt idx="427">
                  <c:v>1.5569899934545495E-2</c:v>
                </c:pt>
                <c:pt idx="428">
                  <c:v>1.5435129898426658E-2</c:v>
                </c:pt>
                <c:pt idx="429">
                  <c:v>1.5301672862688354E-2</c:v>
                </c:pt>
                <c:pt idx="430">
                  <c:v>1.5169514598829426E-2</c:v>
                </c:pt>
                <c:pt idx="431">
                  <c:v>1.5038641047907975E-2</c:v>
                </c:pt>
                <c:pt idx="432">
                  <c:v>1.4909038318345003E-2</c:v>
                </c:pt>
                <c:pt idx="433">
                  <c:v>1.4780692683757923E-2</c:v>
                </c:pt>
                <c:pt idx="434">
                  <c:v>1.4653590580824605E-2</c:v>
                </c:pt>
                <c:pt idx="435">
                  <c:v>1.452771860717661E-2</c:v>
                </c:pt>
                <c:pt idx="436">
                  <c:v>1.4403063519323078E-2</c:v>
                </c:pt>
                <c:pt idx="437">
                  <c:v>1.4279612230601257E-2</c:v>
                </c:pt>
                <c:pt idx="438">
                  <c:v>1.4157351809157004E-2</c:v>
                </c:pt>
                <c:pt idx="439">
                  <c:v>1.4036269475952934E-2</c:v>
                </c:pt>
                <c:pt idx="440">
                  <c:v>1.3916352602803883E-2</c:v>
                </c:pt>
                <c:pt idx="441">
                  <c:v>1.3797588710439235E-2</c:v>
                </c:pt>
                <c:pt idx="442">
                  <c:v>1.3679965466593114E-2</c:v>
                </c:pt>
                <c:pt idx="443">
                  <c:v>1.3563470684119339E-2</c:v>
                </c:pt>
                <c:pt idx="444">
                  <c:v>1.3448092319134131E-2</c:v>
                </c:pt>
                <c:pt idx="445">
                  <c:v>1.3333818469182468E-2</c:v>
                </c:pt>
                <c:pt idx="446">
                  <c:v>1.3220637371431643E-2</c:v>
                </c:pt>
                <c:pt idx="447">
                  <c:v>1.3108537400888021E-2</c:v>
                </c:pt>
                <c:pt idx="448">
                  <c:v>1.2997507068639558E-2</c:v>
                </c:pt>
                <c:pt idx="449">
                  <c:v>1.2887535020121188E-2</c:v>
                </c:pt>
                <c:pt idx="450">
                  <c:v>1.277861003340508E-2</c:v>
                </c:pt>
                <c:pt idx="451">
                  <c:v>1.2670721017514319E-2</c:v>
                </c:pt>
                <c:pt idx="452">
                  <c:v>1.2563857010758128E-2</c:v>
                </c:pt>
                <c:pt idx="453">
                  <c:v>1.245800717909229E-2</c:v>
                </c:pt>
                <c:pt idx="454">
                  <c:v>1.2353160814499553E-2</c:v>
                </c:pt>
                <c:pt idx="455">
                  <c:v>1.2249307333394355E-2</c:v>
                </c:pt>
                <c:pt idx="456">
                  <c:v>1.2146436275047301E-2</c:v>
                </c:pt>
                <c:pt idx="457">
                  <c:v>1.2044537300032632E-2</c:v>
                </c:pt>
                <c:pt idx="458">
                  <c:v>1.1943600188695891E-2</c:v>
                </c:pt>
                <c:pt idx="459">
                  <c:v>1.1843614839643135E-2</c:v>
                </c:pt>
                <c:pt idx="460">
                  <c:v>1.1744571268250237E-2</c:v>
                </c:pt>
                <c:pt idx="461">
                  <c:v>1.1646459605192283E-2</c:v>
                </c:pt>
                <c:pt idx="462">
                  <c:v>1.1549270094993624E-2</c:v>
                </c:pt>
                <c:pt idx="463">
                  <c:v>1.1452993094596797E-2</c:v>
                </c:pt>
                <c:pt idx="464">
                  <c:v>1.135761907195143E-2</c:v>
                </c:pt>
                <c:pt idx="465">
                  <c:v>1.1263138604621692E-2</c:v>
                </c:pt>
                <c:pt idx="466">
                  <c:v>1.1169542378413166E-2</c:v>
                </c:pt>
                <c:pt idx="467">
                  <c:v>1.1076821186018049E-2</c:v>
                </c:pt>
                <c:pt idx="468">
                  <c:v>1.0984965925678103E-2</c:v>
                </c:pt>
                <c:pt idx="469">
                  <c:v>1.0893967599866494E-2</c:v>
                </c:pt>
                <c:pt idx="470">
                  <c:v>1.0803817313986941E-2</c:v>
                </c:pt>
                <c:pt idx="471">
                  <c:v>1.0714506275090407E-2</c:v>
                </c:pt>
                <c:pt idx="472">
                  <c:v>1.0626025790608895E-2</c:v>
                </c:pt>
                <c:pt idx="473">
                  <c:v>1.0538367267106774E-2</c:v>
                </c:pt>
                <c:pt idx="474">
                  <c:v>1.0451522209048103E-2</c:v>
                </c:pt>
                <c:pt idx="475">
                  <c:v>1.0365482217581268E-2</c:v>
                </c:pt>
                <c:pt idx="476">
                  <c:v>1.0280238989339385E-2</c:v>
                </c:pt>
                <c:pt idx="477">
                  <c:v>1.0195784315256806E-2</c:v>
                </c:pt>
                <c:pt idx="478">
                  <c:v>1.0112110079401826E-2</c:v>
                </c:pt>
                <c:pt idx="479">
                  <c:v>1.0029208257824607E-2</c:v>
                </c:pt>
                <c:pt idx="480">
                  <c:v>9.9470709174205307E-3</c:v>
                </c:pt>
                <c:pt idx="481">
                  <c:v>9.8656902148086534E-3</c:v>
                </c:pt>
                <c:pt idx="482">
                  <c:v>9.7850583952256986E-3</c:v>
                </c:pt>
                <c:pt idx="483">
                  <c:v>9.7051677914339329E-3</c:v>
                </c:pt>
                <c:pt idx="484">
                  <c:v>9.6260108226439156E-3</c:v>
                </c:pt>
                <c:pt idx="485">
                  <c:v>9.5475799934517935E-3</c:v>
                </c:pt>
                <c:pt idx="486">
                  <c:v>9.4698678927906954E-3</c:v>
                </c:pt>
                <c:pt idx="487">
                  <c:v>9.3928671928950047E-3</c:v>
                </c:pt>
                <c:pt idx="488">
                  <c:v>9.3165706482802868E-3</c:v>
                </c:pt>
                <c:pt idx="489">
                  <c:v>9.2409710947347623E-3</c:v>
                </c:pt>
                <c:pt idx="490">
                  <c:v>9.1660614483255465E-3</c:v>
                </c:pt>
                <c:pt idx="491">
                  <c:v>9.0918347044173231E-3</c:v>
                </c:pt>
                <c:pt idx="492">
                  <c:v>9.0182839367037859E-3</c:v>
                </c:pt>
                <c:pt idx="493">
                  <c:v>8.9454022962526247E-3</c:v>
                </c:pt>
                <c:pt idx="494">
                  <c:v>8.873183010562391E-3</c:v>
                </c:pt>
                <c:pt idx="495">
                  <c:v>8.801619382632464E-3</c:v>
                </c:pt>
                <c:pt idx="496">
                  <c:v>8.7307047900440082E-3</c:v>
                </c:pt>
                <c:pt idx="497">
                  <c:v>8.6604326840546975E-3</c:v>
                </c:pt>
                <c:pt idx="498">
                  <c:v>8.5907965887039861E-3</c:v>
                </c:pt>
                <c:pt idx="499">
                  <c:v>8.5217900999308149E-3</c:v>
                </c:pt>
                <c:pt idx="500">
                  <c:v>8.4534068847024191E-3</c:v>
                </c:pt>
                <c:pt idx="501">
                  <c:v>8.3856406801551264E-3</c:v>
                </c:pt>
                <c:pt idx="502">
                  <c:v>8.3184852927455921E-3</c:v>
                </c:pt>
                <c:pt idx="503">
                  <c:v>8.2519345974140235E-3</c:v>
                </c:pt>
                <c:pt idx="504">
                  <c:v>8.1859825367577299E-3</c:v>
                </c:pt>
                <c:pt idx="505">
                  <c:v>8.1206231202154422E-3</c:v>
                </c:pt>
                <c:pt idx="506">
                  <c:v>8.0558504232626227E-3</c:v>
                </c:pt>
                <c:pt idx="507">
                  <c:v>7.9916585866171008E-3</c:v>
                </c:pt>
                <c:pt idx="508">
                  <c:v>7.9280418154549226E-3</c:v>
                </c:pt>
                <c:pt idx="509">
                  <c:v>7.864994378636303E-3</c:v>
                </c:pt>
                <c:pt idx="510">
                  <c:v>7.8025106079421258E-3</c:v>
                </c:pt>
                <c:pt idx="511">
                  <c:v>7.7405848973197688E-3</c:v>
                </c:pt>
                <c:pt idx="512">
                  <c:v>7.6792117021390327E-3</c:v>
                </c:pt>
                <c:pt idx="513">
                  <c:v>7.6183855384577281E-3</c:v>
                </c:pt>
                <c:pt idx="514">
                  <c:v>7.5581009822962564E-3</c:v>
                </c:pt>
                <c:pt idx="515">
                  <c:v>7.4983526689226254E-3</c:v>
                </c:pt>
                <c:pt idx="516">
                  <c:v>7.4391352921452381E-3</c:v>
                </c:pt>
                <c:pt idx="517">
                  <c:v>7.3804436036163379E-3</c:v>
                </c:pt>
                <c:pt idx="518">
                  <c:v>7.322272412143338E-3</c:v>
                </c:pt>
                <c:pt idx="519">
                  <c:v>7.2646165830090315E-3</c:v>
                </c:pt>
                <c:pt idx="520">
                  <c:v>7.2074710373016826E-3</c:v>
                </c:pt>
                <c:pt idx="521">
                  <c:v>7.150830751252335E-3</c:v>
                </c:pt>
                <c:pt idx="522">
                  <c:v>7.0946907555811123E-3</c:v>
                </c:pt>
                <c:pt idx="523">
                  <c:v>7.0390461348526223E-3</c:v>
                </c:pt>
                <c:pt idx="524">
                  <c:v>6.9838920268383564E-3</c:v>
                </c:pt>
                <c:pt idx="525">
                  <c:v>6.929223621888192E-3</c:v>
                </c:pt>
                <c:pt idx="526">
                  <c:v>6.8750361623098888E-3</c:v>
                </c:pt>
                <c:pt idx="527">
                  <c:v>6.821324941755802E-3</c:v>
                </c:pt>
                <c:pt idx="528">
                  <c:v>6.7680853046179212E-3</c:v>
                </c:pt>
                <c:pt idx="529">
                  <c:v>6.7153126454311263E-3</c:v>
                </c:pt>
                <c:pt idx="530">
                  <c:v>6.6630024082827699E-3</c:v>
                </c:pt>
                <c:pt idx="531">
                  <c:v>6.6111500862311434E-3</c:v>
                </c:pt>
                <c:pt idx="532">
                  <c:v>6.559751220730492E-3</c:v>
                </c:pt>
                <c:pt idx="533">
                  <c:v>6.5088014010631356E-3</c:v>
                </c:pt>
                <c:pt idx="534">
                  <c:v>6.4582962637799168E-3</c:v>
                </c:pt>
                <c:pt idx="535">
                  <c:v>6.4082314921468653E-3</c:v>
                </c:pt>
                <c:pt idx="536">
                  <c:v>6.3586028155984131E-3</c:v>
                </c:pt>
                <c:pt idx="537">
                  <c:v>6.3094060091991588E-3</c:v>
                </c:pt>
                <c:pt idx="538">
                  <c:v>6.2606368931106271E-3</c:v>
                </c:pt>
                <c:pt idx="539">
                  <c:v>6.2122913320661333E-3</c:v>
                </c:pt>
                <c:pt idx="540">
                  <c:v>6.16436523485131E-3</c:v>
                </c:pt>
                <c:pt idx="541">
                  <c:v>6.1168545537920727E-3</c:v>
                </c:pt>
                <c:pt idx="542">
                  <c:v>6.069755284248024E-3</c:v>
                </c:pt>
                <c:pt idx="543">
                  <c:v>6.0230634641132985E-3</c:v>
                </c:pt>
                <c:pt idx="544">
                  <c:v>5.9767751733228458E-3</c:v>
                </c:pt>
                <c:pt idx="545">
                  <c:v>5.9308865333650429E-3</c:v>
                </c:pt>
                <c:pt idx="546">
                  <c:v>5.8853937068014117E-3</c:v>
                </c:pt>
                <c:pt idx="547">
                  <c:v>5.8402928967905554E-3</c:v>
                </c:pt>
                <c:pt idx="548">
                  <c:v>5.7955803466197553E-3</c:v>
                </c:pt>
                <c:pt idx="549">
                  <c:v>5.7512523392414527E-3</c:v>
                </c:pt>
                <c:pt idx="550">
                  <c:v>5.7073051968160593E-3</c:v>
                </c:pt>
                <c:pt idx="551">
                  <c:v>5.6637352802597629E-3</c:v>
                </c:pt>
                <c:pt idx="552">
                  <c:v>5.6205389887989954E-3</c:v>
                </c:pt>
                <c:pt idx="553">
                  <c:v>5.5777127595294518E-3</c:v>
                </c:pt>
                <c:pt idx="554">
                  <c:v>5.5352530669814382E-3</c:v>
                </c:pt>
                <c:pt idx="555">
                  <c:v>5.4931564226899932E-3</c:v>
                </c:pt>
                <c:pt idx="556">
                  <c:v>5.4514193747705608E-3</c:v>
                </c:pt>
                <c:pt idx="557">
                  <c:v>5.4100385075002144E-3</c:v>
                </c:pt>
                <c:pt idx="558">
                  <c:v>5.3690104409037653E-3</c:v>
                </c:pt>
                <c:pt idx="559">
                  <c:v>5.3283318303450899E-3</c:v>
                </c:pt>
                <c:pt idx="560">
                  <c:v>5.2879993661232305E-3</c:v>
                </c:pt>
                <c:pt idx="561">
                  <c:v>5.2480097730741582E-3</c:v>
                </c:pt>
                <c:pt idx="562">
                  <c:v>5.2083598101770878E-3</c:v>
                </c:pt>
                <c:pt idx="563">
                  <c:v>5.169046270165234E-3</c:v>
                </c:pt>
                <c:pt idx="564">
                  <c:v>5.1300659791422287E-3</c:v>
                </c:pt>
                <c:pt idx="565">
                  <c:v>5.0914157962024253E-3</c:v>
                </c:pt>
                <c:pt idx="566">
                  <c:v>5.0530926130566423E-3</c:v>
                </c:pt>
                <c:pt idx="567">
                  <c:v>5.0150933536619036E-3</c:v>
                </c:pt>
                <c:pt idx="568">
                  <c:v>4.9774149738562867E-3</c:v>
                </c:pt>
                <c:pt idx="569">
                  <c:v>4.9400544609972119E-3</c:v>
                </c:pt>
                <c:pt idx="570">
                  <c:v>4.9030088336058375E-3</c:v>
                </c:pt>
                <c:pt idx="571">
                  <c:v>4.8662751410142313E-3</c:v>
                </c:pt>
                <c:pt idx="572">
                  <c:v>4.8298504630176486E-3</c:v>
                </c:pt>
                <c:pt idx="573">
                  <c:v>4.7937319095312514E-3</c:v>
                </c:pt>
                <c:pt idx="574">
                  <c:v>4.7579166202500467E-3</c:v>
                </c:pt>
                <c:pt idx="575">
                  <c:v>4.7224017643142657E-3</c:v>
                </c:pt>
                <c:pt idx="576">
                  <c:v>4.6871845399779621E-3</c:v>
                </c:pt>
                <c:pt idx="577">
                  <c:v>4.6522621742816073E-3</c:v>
                </c:pt>
                <c:pt idx="578">
                  <c:v>4.6176319227294593E-3</c:v>
                </c:pt>
                <c:pt idx="579">
                  <c:v>4.5832910689698192E-3</c:v>
                </c:pt>
                <c:pt idx="580">
                  <c:v>4.5492369244801711E-3</c:v>
                </c:pt>
                <c:pt idx="581">
                  <c:v>4.5154668282554322E-3</c:v>
                </c:pt>
                <c:pt idx="582">
                  <c:v>4.4819781464999764E-3</c:v>
                </c:pt>
                <c:pt idx="583">
                  <c:v>4.4487682723243216E-3</c:v>
                </c:pt>
                <c:pt idx="584">
                  <c:v>4.4158346254439262E-3</c:v>
                </c:pt>
                <c:pt idx="585">
                  <c:v>4.3831746518834258E-3</c:v>
                </c:pt>
                <c:pt idx="586">
                  <c:v>4.3507858236828678E-3</c:v>
                </c:pt>
                <c:pt idx="587">
                  <c:v>4.3186656386083877E-3</c:v>
                </c:pt>
                <c:pt idx="588">
                  <c:v>4.2868116198662154E-3</c:v>
                </c:pt>
                <c:pt idx="589">
                  <c:v>4.2552213158200125E-3</c:v>
                </c:pt>
                <c:pt idx="590">
                  <c:v>4.2238922997116513E-3</c:v>
                </c:pt>
                <c:pt idx="591">
                  <c:v>4.192822169385213E-3</c:v>
                </c:pt>
                <c:pt idx="592">
                  <c:v>4.1620085470147616E-3</c:v>
                </c:pt>
                <c:pt idx="593">
                  <c:v>4.1314490788350033E-3</c:v>
                </c:pt>
                <c:pt idx="594">
                  <c:v>4.1011414348750552E-3</c:v>
                </c:pt>
                <c:pt idx="595">
                  <c:v>4.0710833086957665E-3</c:v>
                </c:pt>
                <c:pt idx="596">
                  <c:v>4.0412724171299264E-3</c:v>
                </c:pt>
                <c:pt idx="597">
                  <c:v>4.0117065000261354E-3</c:v>
                </c:pt>
                <c:pt idx="598">
                  <c:v>3.9823833199943426E-3</c:v>
                </c:pt>
                <c:pt idx="599">
                  <c:v>3.9533006621564892E-3</c:v>
                </c:pt>
              </c:numCache>
            </c:numRef>
          </c:yVal>
          <c:smooth val="1"/>
          <c:extLst xmlns:c16r2="http://schemas.microsoft.com/office/drawing/2015/06/chart">
            <c:ext xmlns:c16="http://schemas.microsoft.com/office/drawing/2014/chart" uri="{C3380CC4-5D6E-409C-BE32-E72D297353CC}">
              <c16:uniqueId val="{00000000-AECA-F543-98F7-1FF1277FE5C4}"/>
            </c:ext>
          </c:extLst>
        </c:ser>
        <c:dLbls>
          <c:showLegendKey val="0"/>
          <c:showVal val="0"/>
          <c:showCatName val="0"/>
          <c:showSerName val="0"/>
          <c:showPercent val="0"/>
          <c:showBubbleSize val="0"/>
        </c:dLbls>
        <c:axId val="388205488"/>
        <c:axId val="388205880"/>
      </c:scatterChart>
      <c:valAx>
        <c:axId val="388205488"/>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Settlement,</a:t>
                </a:r>
                <a:r>
                  <a:rPr lang="en-US" sz="1100" baseline="0"/>
                  <a:t> S (mm)</a:t>
                </a:r>
                <a:endParaRPr 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05880"/>
        <c:crosses val="autoZero"/>
        <c:crossBetween val="midCat"/>
      </c:valAx>
      <c:valAx>
        <c:axId val="3882058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Probability of exceedance</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05488"/>
        <c:crossesAt val="0.1"/>
        <c:crossBetween val="midCat"/>
      </c:valAx>
      <c:spPr>
        <a:noFill/>
        <a:ln>
          <a:noFill/>
        </a:ln>
        <a:effectLst/>
      </c:spPr>
    </c:plotArea>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Residual</a:t>
            </a:r>
            <a:r>
              <a:rPr lang="en-US" baseline="0"/>
              <a:t> tilt </a:t>
            </a:r>
            <a:r>
              <a:rPr lang="en-US"/>
              <a:t>exceedance probability curves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Empirical model</c:v>
          </c:tx>
          <c:spPr>
            <a:ln w="19050" cap="rnd">
              <a:solidFill>
                <a:schemeClr val="accent1"/>
              </a:solidFill>
              <a:round/>
            </a:ln>
            <a:effectLst/>
          </c:spPr>
          <c:marker>
            <c:symbol val="none"/>
          </c:marker>
          <c:xVal>
            <c:numRef>
              <c:f>'exceedance probability curves'!$D$2:$D$601</c:f>
              <c:numCache>
                <c:formatCode>General</c:formatCode>
                <c:ptCount val="600"/>
                <c:pt idx="0">
                  <c:v>8.0251782378571671E-3</c:v>
                </c:pt>
                <c:pt idx="1">
                  <c:v>1.6050356475714334E-2</c:v>
                </c:pt>
                <c:pt idx="2">
                  <c:v>2.40755347135715E-2</c:v>
                </c:pt>
                <c:pt idx="3">
                  <c:v>3.2100712951428668E-2</c:v>
                </c:pt>
                <c:pt idx="4">
                  <c:v>4.0125891189285834E-2</c:v>
                </c:pt>
                <c:pt idx="5">
                  <c:v>4.8151069427142999E-2</c:v>
                </c:pt>
                <c:pt idx="6">
                  <c:v>5.6176247665000172E-2</c:v>
                </c:pt>
                <c:pt idx="7">
                  <c:v>6.4201425902857337E-2</c:v>
                </c:pt>
                <c:pt idx="8">
                  <c:v>7.2226604140714495E-2</c:v>
                </c:pt>
                <c:pt idx="9">
                  <c:v>8.0251782378571668E-2</c:v>
                </c:pt>
                <c:pt idx="10">
                  <c:v>8.827696061642884E-2</c:v>
                </c:pt>
                <c:pt idx="11">
                  <c:v>9.6302138854285999E-2</c:v>
                </c:pt>
                <c:pt idx="12">
                  <c:v>0.10432731709214317</c:v>
                </c:pt>
                <c:pt idx="13">
                  <c:v>0.11235249533000034</c:v>
                </c:pt>
                <c:pt idx="14">
                  <c:v>0.1203776735678575</c:v>
                </c:pt>
                <c:pt idx="15">
                  <c:v>0.12840285180571467</c:v>
                </c:pt>
                <c:pt idx="16">
                  <c:v>0.13642803004357185</c:v>
                </c:pt>
                <c:pt idx="17">
                  <c:v>0.14445320828142899</c:v>
                </c:pt>
                <c:pt idx="18">
                  <c:v>0.15247838651928616</c:v>
                </c:pt>
                <c:pt idx="19">
                  <c:v>0.16050356475714334</c:v>
                </c:pt>
                <c:pt idx="20">
                  <c:v>0.16852874299500051</c:v>
                </c:pt>
                <c:pt idx="21">
                  <c:v>0.17655392123285768</c:v>
                </c:pt>
                <c:pt idx="22">
                  <c:v>0.18457909947071485</c:v>
                </c:pt>
                <c:pt idx="23">
                  <c:v>0.192604277708572</c:v>
                </c:pt>
                <c:pt idx="24">
                  <c:v>0.20062945594642917</c:v>
                </c:pt>
                <c:pt idx="25">
                  <c:v>0.20865463418428634</c:v>
                </c:pt>
                <c:pt idx="26">
                  <c:v>0.21667981242214351</c:v>
                </c:pt>
                <c:pt idx="27">
                  <c:v>0.22470499066000069</c:v>
                </c:pt>
                <c:pt idx="28">
                  <c:v>0.23273016889785783</c:v>
                </c:pt>
                <c:pt idx="29">
                  <c:v>0.240755347135715</c:v>
                </c:pt>
                <c:pt idx="30">
                  <c:v>0.24878052537357218</c:v>
                </c:pt>
                <c:pt idx="31">
                  <c:v>0.25680570361142935</c:v>
                </c:pt>
                <c:pt idx="32">
                  <c:v>0.26483088184928649</c:v>
                </c:pt>
                <c:pt idx="33">
                  <c:v>0.27285606008714369</c:v>
                </c:pt>
                <c:pt idx="34">
                  <c:v>0.28088123832500084</c:v>
                </c:pt>
                <c:pt idx="35">
                  <c:v>0.28890641656285798</c:v>
                </c:pt>
                <c:pt idx="36">
                  <c:v>0.29693159480071518</c:v>
                </c:pt>
                <c:pt idx="37">
                  <c:v>0.30495677303857233</c:v>
                </c:pt>
                <c:pt idx="38">
                  <c:v>0.31298195127642953</c:v>
                </c:pt>
                <c:pt idx="39">
                  <c:v>0.32100712951428667</c:v>
                </c:pt>
                <c:pt idx="40">
                  <c:v>0.32903230775214382</c:v>
                </c:pt>
                <c:pt idx="41">
                  <c:v>0.33705748599000102</c:v>
                </c:pt>
                <c:pt idx="42">
                  <c:v>0.34508266422785816</c:v>
                </c:pt>
                <c:pt idx="43">
                  <c:v>0.35310784246571536</c:v>
                </c:pt>
                <c:pt idx="44">
                  <c:v>0.3611330207035725</c:v>
                </c:pt>
                <c:pt idx="45">
                  <c:v>0.3691581989414297</c:v>
                </c:pt>
                <c:pt idx="46">
                  <c:v>0.37718337717928679</c:v>
                </c:pt>
                <c:pt idx="47">
                  <c:v>0.38520855541714399</c:v>
                </c:pt>
                <c:pt idx="48">
                  <c:v>0.39323373365500114</c:v>
                </c:pt>
                <c:pt idx="49">
                  <c:v>0.40125891189285834</c:v>
                </c:pt>
                <c:pt idx="50">
                  <c:v>0.40928409013071554</c:v>
                </c:pt>
                <c:pt idx="51">
                  <c:v>0.41730926836857268</c:v>
                </c:pt>
                <c:pt idx="52">
                  <c:v>0.42533444660642988</c:v>
                </c:pt>
                <c:pt idx="53">
                  <c:v>0.43335962484428703</c:v>
                </c:pt>
                <c:pt idx="54">
                  <c:v>0.44138480308214423</c:v>
                </c:pt>
                <c:pt idx="55">
                  <c:v>0.44940998132000137</c:v>
                </c:pt>
                <c:pt idx="56">
                  <c:v>0.45743515955785846</c:v>
                </c:pt>
                <c:pt idx="57">
                  <c:v>0.46546033779571566</c:v>
                </c:pt>
                <c:pt idx="58">
                  <c:v>0.47348551603357281</c:v>
                </c:pt>
                <c:pt idx="59">
                  <c:v>0.48151069427143001</c:v>
                </c:pt>
                <c:pt idx="60">
                  <c:v>0.48953587250928715</c:v>
                </c:pt>
                <c:pt idx="61">
                  <c:v>0.49756105074714435</c:v>
                </c:pt>
                <c:pt idx="62">
                  <c:v>0.5055862289850015</c:v>
                </c:pt>
                <c:pt idx="63">
                  <c:v>0.5136114072228587</c:v>
                </c:pt>
                <c:pt idx="64">
                  <c:v>0.5216365854607159</c:v>
                </c:pt>
                <c:pt idx="65">
                  <c:v>0.52966176369857298</c:v>
                </c:pt>
                <c:pt idx="66">
                  <c:v>0.53768694193643018</c:v>
                </c:pt>
                <c:pt idx="67">
                  <c:v>0.54571212017428739</c:v>
                </c:pt>
                <c:pt idx="68">
                  <c:v>0.55373729841214447</c:v>
                </c:pt>
                <c:pt idx="69">
                  <c:v>0.56176247665000167</c:v>
                </c:pt>
                <c:pt idx="70">
                  <c:v>0.56978765488785876</c:v>
                </c:pt>
                <c:pt idx="71">
                  <c:v>0.57781283312571596</c:v>
                </c:pt>
                <c:pt idx="72">
                  <c:v>0.58583801136357316</c:v>
                </c:pt>
                <c:pt idx="73">
                  <c:v>0.59386318960143036</c:v>
                </c:pt>
                <c:pt idx="74">
                  <c:v>0.60188836783928745</c:v>
                </c:pt>
                <c:pt idx="75">
                  <c:v>0.60991354607714465</c:v>
                </c:pt>
                <c:pt idx="76">
                  <c:v>0.61793872431500185</c:v>
                </c:pt>
                <c:pt idx="77">
                  <c:v>0.62596390255285905</c:v>
                </c:pt>
                <c:pt idx="78">
                  <c:v>0.63398908079071625</c:v>
                </c:pt>
                <c:pt idx="79">
                  <c:v>0.64201425902857334</c:v>
                </c:pt>
                <c:pt idx="80">
                  <c:v>0.65003943726643054</c:v>
                </c:pt>
                <c:pt idx="81">
                  <c:v>0.65806461550428763</c:v>
                </c:pt>
                <c:pt idx="82">
                  <c:v>0.66608979374214483</c:v>
                </c:pt>
                <c:pt idx="83">
                  <c:v>0.67411497198000203</c:v>
                </c:pt>
                <c:pt idx="84">
                  <c:v>0.68214015021785912</c:v>
                </c:pt>
                <c:pt idx="85">
                  <c:v>0.69016532845571632</c:v>
                </c:pt>
                <c:pt idx="86">
                  <c:v>0.69819050669357352</c:v>
                </c:pt>
                <c:pt idx="87">
                  <c:v>0.70621568493143072</c:v>
                </c:pt>
                <c:pt idx="88">
                  <c:v>0.71424086316928781</c:v>
                </c:pt>
                <c:pt idx="89">
                  <c:v>0.72226604140714501</c:v>
                </c:pt>
                <c:pt idx="90">
                  <c:v>0.73029121964500221</c:v>
                </c:pt>
                <c:pt idx="91">
                  <c:v>0.73831639788285941</c:v>
                </c:pt>
                <c:pt idx="92">
                  <c:v>0.7463415761207165</c:v>
                </c:pt>
                <c:pt idx="93">
                  <c:v>0.75436675435857359</c:v>
                </c:pt>
                <c:pt idx="94">
                  <c:v>0.76239193259643079</c:v>
                </c:pt>
                <c:pt idx="95">
                  <c:v>0.77041711083428799</c:v>
                </c:pt>
                <c:pt idx="96">
                  <c:v>0.77844228907214519</c:v>
                </c:pt>
                <c:pt idx="97">
                  <c:v>0.78646746731000228</c:v>
                </c:pt>
                <c:pt idx="98">
                  <c:v>0.79449264554785948</c:v>
                </c:pt>
                <c:pt idx="99">
                  <c:v>0.80251782378571668</c:v>
                </c:pt>
                <c:pt idx="100">
                  <c:v>0.81054300202357388</c:v>
                </c:pt>
                <c:pt idx="101">
                  <c:v>0.81856818026143108</c:v>
                </c:pt>
                <c:pt idx="102">
                  <c:v>0.82659335849928817</c:v>
                </c:pt>
                <c:pt idx="103">
                  <c:v>0.83461853673714537</c:v>
                </c:pt>
                <c:pt idx="104">
                  <c:v>0.84264371497500257</c:v>
                </c:pt>
                <c:pt idx="105">
                  <c:v>0.85066889321285977</c:v>
                </c:pt>
                <c:pt idx="106">
                  <c:v>0.85869407145071686</c:v>
                </c:pt>
                <c:pt idx="107">
                  <c:v>0.86671924968857406</c:v>
                </c:pt>
                <c:pt idx="108">
                  <c:v>0.87474442792643126</c:v>
                </c:pt>
                <c:pt idx="109">
                  <c:v>0.88276960616428846</c:v>
                </c:pt>
                <c:pt idx="110">
                  <c:v>0.89079478440214555</c:v>
                </c:pt>
                <c:pt idx="111">
                  <c:v>0.89881996264000275</c:v>
                </c:pt>
                <c:pt idx="112">
                  <c:v>0.90684514087785972</c:v>
                </c:pt>
                <c:pt idx="113">
                  <c:v>0.91487031911571692</c:v>
                </c:pt>
                <c:pt idx="114">
                  <c:v>0.92289549735357412</c:v>
                </c:pt>
                <c:pt idx="115">
                  <c:v>0.93092067559143132</c:v>
                </c:pt>
                <c:pt idx="116">
                  <c:v>0.93894585382928841</c:v>
                </c:pt>
                <c:pt idx="117">
                  <c:v>0.94697103206714561</c:v>
                </c:pt>
                <c:pt idx="118">
                  <c:v>0.95499621030500281</c:v>
                </c:pt>
                <c:pt idx="119">
                  <c:v>0.96302138854286001</c:v>
                </c:pt>
                <c:pt idx="120">
                  <c:v>0.9710465667807171</c:v>
                </c:pt>
                <c:pt idx="121">
                  <c:v>0.9790717450185743</c:v>
                </c:pt>
                <c:pt idx="122">
                  <c:v>0.9870969232564315</c:v>
                </c:pt>
                <c:pt idx="123">
                  <c:v>0.9951221014942887</c:v>
                </c:pt>
                <c:pt idx="124">
                  <c:v>1.0031472797321459</c:v>
                </c:pt>
                <c:pt idx="125">
                  <c:v>1.011172457970003</c:v>
                </c:pt>
                <c:pt idx="126">
                  <c:v>1.0191976362078603</c:v>
                </c:pt>
                <c:pt idx="127">
                  <c:v>1.0272228144457174</c:v>
                </c:pt>
                <c:pt idx="128">
                  <c:v>1.0352479926835745</c:v>
                </c:pt>
                <c:pt idx="129">
                  <c:v>1.0432731709214318</c:v>
                </c:pt>
                <c:pt idx="130">
                  <c:v>1.0512983491592889</c:v>
                </c:pt>
                <c:pt idx="131">
                  <c:v>1.059323527397146</c:v>
                </c:pt>
                <c:pt idx="132">
                  <c:v>1.0673487056350033</c:v>
                </c:pt>
                <c:pt idx="133">
                  <c:v>1.0753738838728604</c:v>
                </c:pt>
                <c:pt idx="134">
                  <c:v>1.0833990621107177</c:v>
                </c:pt>
                <c:pt idx="135">
                  <c:v>1.0914242403485748</c:v>
                </c:pt>
                <c:pt idx="136">
                  <c:v>1.0994494185864319</c:v>
                </c:pt>
                <c:pt idx="137">
                  <c:v>1.1074745968242889</c:v>
                </c:pt>
                <c:pt idx="138">
                  <c:v>1.115499775062146</c:v>
                </c:pt>
                <c:pt idx="139">
                  <c:v>1.1235249533000033</c:v>
                </c:pt>
                <c:pt idx="140">
                  <c:v>1.1315501315378604</c:v>
                </c:pt>
                <c:pt idx="141">
                  <c:v>1.1395753097757175</c:v>
                </c:pt>
                <c:pt idx="142">
                  <c:v>1.1476004880135748</c:v>
                </c:pt>
                <c:pt idx="143">
                  <c:v>1.1556256662514319</c:v>
                </c:pt>
                <c:pt idx="144">
                  <c:v>1.1636508444892892</c:v>
                </c:pt>
                <c:pt idx="145">
                  <c:v>1.1716760227271463</c:v>
                </c:pt>
                <c:pt idx="146">
                  <c:v>1.1797012009650034</c:v>
                </c:pt>
                <c:pt idx="147">
                  <c:v>1.1877263792028607</c:v>
                </c:pt>
                <c:pt idx="148">
                  <c:v>1.1957515574407178</c:v>
                </c:pt>
                <c:pt idx="149">
                  <c:v>1.2037767356785749</c:v>
                </c:pt>
                <c:pt idx="150">
                  <c:v>1.2118019139164322</c:v>
                </c:pt>
                <c:pt idx="151">
                  <c:v>1.2198270921542893</c:v>
                </c:pt>
                <c:pt idx="152">
                  <c:v>1.2278522703921466</c:v>
                </c:pt>
                <c:pt idx="153">
                  <c:v>1.2358774486300037</c:v>
                </c:pt>
                <c:pt idx="154">
                  <c:v>1.2439026268678608</c:v>
                </c:pt>
                <c:pt idx="155">
                  <c:v>1.2519278051057181</c:v>
                </c:pt>
                <c:pt idx="156">
                  <c:v>1.2599529833435752</c:v>
                </c:pt>
                <c:pt idx="157">
                  <c:v>1.2679781615814325</c:v>
                </c:pt>
                <c:pt idx="158">
                  <c:v>1.2760033398192896</c:v>
                </c:pt>
                <c:pt idx="159">
                  <c:v>1.2840285180571467</c:v>
                </c:pt>
                <c:pt idx="160">
                  <c:v>1.292053696295004</c:v>
                </c:pt>
                <c:pt idx="161">
                  <c:v>1.3000788745328611</c:v>
                </c:pt>
                <c:pt idx="162">
                  <c:v>1.3081040527707182</c:v>
                </c:pt>
                <c:pt idx="163">
                  <c:v>1.3161292310085753</c:v>
                </c:pt>
                <c:pt idx="164">
                  <c:v>1.3241544092464324</c:v>
                </c:pt>
                <c:pt idx="165">
                  <c:v>1.3321795874842897</c:v>
                </c:pt>
                <c:pt idx="166">
                  <c:v>1.3402047657221468</c:v>
                </c:pt>
                <c:pt idx="167">
                  <c:v>1.3482299439600041</c:v>
                </c:pt>
                <c:pt idx="168">
                  <c:v>1.3562551221978612</c:v>
                </c:pt>
                <c:pt idx="169">
                  <c:v>1.3642803004357182</c:v>
                </c:pt>
                <c:pt idx="170">
                  <c:v>1.3723054786735756</c:v>
                </c:pt>
                <c:pt idx="171">
                  <c:v>1.3803306569114326</c:v>
                </c:pt>
                <c:pt idx="172">
                  <c:v>1.3883558351492897</c:v>
                </c:pt>
                <c:pt idx="173">
                  <c:v>1.396381013387147</c:v>
                </c:pt>
                <c:pt idx="174">
                  <c:v>1.4044061916250041</c:v>
                </c:pt>
                <c:pt idx="175">
                  <c:v>1.4124313698628614</c:v>
                </c:pt>
                <c:pt idx="176">
                  <c:v>1.4204565481007185</c:v>
                </c:pt>
                <c:pt idx="177">
                  <c:v>1.4284817263385756</c:v>
                </c:pt>
                <c:pt idx="178">
                  <c:v>1.4365069045764329</c:v>
                </c:pt>
                <c:pt idx="179">
                  <c:v>1.44453208281429</c:v>
                </c:pt>
                <c:pt idx="180">
                  <c:v>1.4525572610521473</c:v>
                </c:pt>
                <c:pt idx="181">
                  <c:v>1.4605824392900044</c:v>
                </c:pt>
                <c:pt idx="182">
                  <c:v>1.4686076175278615</c:v>
                </c:pt>
                <c:pt idx="183">
                  <c:v>1.4766327957657188</c:v>
                </c:pt>
                <c:pt idx="184">
                  <c:v>1.4846579740035759</c:v>
                </c:pt>
                <c:pt idx="185">
                  <c:v>1.492683152241433</c:v>
                </c:pt>
                <c:pt idx="186">
                  <c:v>1.5007083304792903</c:v>
                </c:pt>
                <c:pt idx="187">
                  <c:v>1.5087335087171472</c:v>
                </c:pt>
                <c:pt idx="188">
                  <c:v>1.5167586869550045</c:v>
                </c:pt>
                <c:pt idx="189">
                  <c:v>1.5247838651928616</c:v>
                </c:pt>
                <c:pt idx="190">
                  <c:v>1.5328090434307189</c:v>
                </c:pt>
                <c:pt idx="191">
                  <c:v>1.540834221668576</c:v>
                </c:pt>
                <c:pt idx="192">
                  <c:v>1.5488593999064331</c:v>
                </c:pt>
                <c:pt idx="193">
                  <c:v>1.5568845781442904</c:v>
                </c:pt>
                <c:pt idx="194">
                  <c:v>1.5649097563821475</c:v>
                </c:pt>
                <c:pt idx="195">
                  <c:v>1.5729349346200046</c:v>
                </c:pt>
                <c:pt idx="196">
                  <c:v>1.5809601128578619</c:v>
                </c:pt>
                <c:pt idx="197">
                  <c:v>1.588985291095719</c:v>
                </c:pt>
                <c:pt idx="198">
                  <c:v>1.5970104693335763</c:v>
                </c:pt>
                <c:pt idx="199">
                  <c:v>1.6050356475714334</c:v>
                </c:pt>
                <c:pt idx="200">
                  <c:v>1.6130608258092904</c:v>
                </c:pt>
                <c:pt idx="201">
                  <c:v>1.6210860040471478</c:v>
                </c:pt>
                <c:pt idx="202">
                  <c:v>1.6291111822850046</c:v>
                </c:pt>
                <c:pt idx="203">
                  <c:v>1.6371363605228622</c:v>
                </c:pt>
                <c:pt idx="204">
                  <c:v>1.645161538760719</c:v>
                </c:pt>
                <c:pt idx="205">
                  <c:v>1.6531867169985763</c:v>
                </c:pt>
                <c:pt idx="206">
                  <c:v>1.6612118952364334</c:v>
                </c:pt>
                <c:pt idx="207">
                  <c:v>1.6692370734742907</c:v>
                </c:pt>
                <c:pt idx="208">
                  <c:v>1.6772622517121478</c:v>
                </c:pt>
                <c:pt idx="209">
                  <c:v>1.6852874299500051</c:v>
                </c:pt>
                <c:pt idx="210">
                  <c:v>1.693312608187862</c:v>
                </c:pt>
                <c:pt idx="211">
                  <c:v>1.7013377864257195</c:v>
                </c:pt>
                <c:pt idx="212">
                  <c:v>1.7093629646635764</c:v>
                </c:pt>
                <c:pt idx="213">
                  <c:v>1.7173881429014337</c:v>
                </c:pt>
                <c:pt idx="214">
                  <c:v>1.7254133211392908</c:v>
                </c:pt>
                <c:pt idx="215">
                  <c:v>1.7334384993771481</c:v>
                </c:pt>
                <c:pt idx="216">
                  <c:v>1.7414636776150052</c:v>
                </c:pt>
                <c:pt idx="217">
                  <c:v>1.7494888558528625</c:v>
                </c:pt>
                <c:pt idx="218">
                  <c:v>1.7575140340907194</c:v>
                </c:pt>
                <c:pt idx="219">
                  <c:v>1.7655392123285769</c:v>
                </c:pt>
                <c:pt idx="220">
                  <c:v>1.7735643905664338</c:v>
                </c:pt>
                <c:pt idx="221">
                  <c:v>1.7815895688042911</c:v>
                </c:pt>
                <c:pt idx="222">
                  <c:v>1.7896147470421482</c:v>
                </c:pt>
                <c:pt idx="223">
                  <c:v>1.7976399252800055</c:v>
                </c:pt>
                <c:pt idx="224">
                  <c:v>1.8056651035178626</c:v>
                </c:pt>
                <c:pt idx="225">
                  <c:v>1.8136902817557194</c:v>
                </c:pt>
                <c:pt idx="226">
                  <c:v>1.821715459993577</c:v>
                </c:pt>
                <c:pt idx="227">
                  <c:v>1.8297406382314338</c:v>
                </c:pt>
                <c:pt idx="228">
                  <c:v>1.8377658164692912</c:v>
                </c:pt>
                <c:pt idx="229">
                  <c:v>1.8457909947071482</c:v>
                </c:pt>
                <c:pt idx="230">
                  <c:v>1.8538161729450056</c:v>
                </c:pt>
                <c:pt idx="231">
                  <c:v>1.8618413511828626</c:v>
                </c:pt>
                <c:pt idx="232">
                  <c:v>1.86986652942072</c:v>
                </c:pt>
                <c:pt idx="233">
                  <c:v>1.8778917076585768</c:v>
                </c:pt>
                <c:pt idx="234">
                  <c:v>1.8859168858964344</c:v>
                </c:pt>
                <c:pt idx="235">
                  <c:v>1.8939420641342912</c:v>
                </c:pt>
                <c:pt idx="236">
                  <c:v>1.9019672423721485</c:v>
                </c:pt>
                <c:pt idx="237">
                  <c:v>1.9099924206100056</c:v>
                </c:pt>
                <c:pt idx="238">
                  <c:v>1.9180175988478629</c:v>
                </c:pt>
                <c:pt idx="239">
                  <c:v>1.92604277708572</c:v>
                </c:pt>
                <c:pt idx="240">
                  <c:v>1.9340679553235773</c:v>
                </c:pt>
                <c:pt idx="241">
                  <c:v>1.9420931335614342</c:v>
                </c:pt>
                <c:pt idx="242">
                  <c:v>1.9501183117992917</c:v>
                </c:pt>
                <c:pt idx="243">
                  <c:v>1.9581434900371486</c:v>
                </c:pt>
                <c:pt idx="244">
                  <c:v>1.9661686682750059</c:v>
                </c:pt>
                <c:pt idx="245">
                  <c:v>1.974193846512863</c:v>
                </c:pt>
                <c:pt idx="246">
                  <c:v>1.9822190247507203</c:v>
                </c:pt>
                <c:pt idx="247">
                  <c:v>1.9902442029885774</c:v>
                </c:pt>
                <c:pt idx="248">
                  <c:v>1.9982693812264347</c:v>
                </c:pt>
                <c:pt idx="249">
                  <c:v>2.0062945594642918</c:v>
                </c:pt>
                <c:pt idx="250">
                  <c:v>2.0143197377021487</c:v>
                </c:pt>
                <c:pt idx="251">
                  <c:v>2.022344915940006</c:v>
                </c:pt>
                <c:pt idx="252">
                  <c:v>2.0303700941778628</c:v>
                </c:pt>
                <c:pt idx="253">
                  <c:v>2.0383952724157206</c:v>
                </c:pt>
                <c:pt idx="254">
                  <c:v>2.0464204506535775</c:v>
                </c:pt>
                <c:pt idx="255">
                  <c:v>2.0544456288914348</c:v>
                </c:pt>
                <c:pt idx="256">
                  <c:v>2.0624708071292917</c:v>
                </c:pt>
                <c:pt idx="257">
                  <c:v>2.070495985367149</c:v>
                </c:pt>
                <c:pt idx="258">
                  <c:v>2.0785211636050063</c:v>
                </c:pt>
                <c:pt idx="259">
                  <c:v>2.0865463418428636</c:v>
                </c:pt>
                <c:pt idx="260">
                  <c:v>2.0945715200807205</c:v>
                </c:pt>
                <c:pt idx="261">
                  <c:v>2.1025966983185778</c:v>
                </c:pt>
                <c:pt idx="262">
                  <c:v>2.1106218765564346</c:v>
                </c:pt>
                <c:pt idx="263">
                  <c:v>2.1186470547942919</c:v>
                </c:pt>
                <c:pt idx="264">
                  <c:v>2.1266722330321493</c:v>
                </c:pt>
                <c:pt idx="265">
                  <c:v>2.1346974112700066</c:v>
                </c:pt>
                <c:pt idx="266">
                  <c:v>2.1427225895078634</c:v>
                </c:pt>
                <c:pt idx="267">
                  <c:v>2.1507477677457207</c:v>
                </c:pt>
                <c:pt idx="268">
                  <c:v>2.1587729459835776</c:v>
                </c:pt>
                <c:pt idx="269">
                  <c:v>2.1667981242214354</c:v>
                </c:pt>
                <c:pt idx="270">
                  <c:v>2.1748233024592922</c:v>
                </c:pt>
                <c:pt idx="271">
                  <c:v>2.1828484806971495</c:v>
                </c:pt>
                <c:pt idx="272">
                  <c:v>2.1908736589350064</c:v>
                </c:pt>
                <c:pt idx="273">
                  <c:v>2.1988988371728637</c:v>
                </c:pt>
                <c:pt idx="274">
                  <c:v>2.206924015410721</c:v>
                </c:pt>
                <c:pt idx="275">
                  <c:v>2.2149491936485779</c:v>
                </c:pt>
                <c:pt idx="276">
                  <c:v>2.2229743718864352</c:v>
                </c:pt>
                <c:pt idx="277">
                  <c:v>2.2309995501242921</c:v>
                </c:pt>
                <c:pt idx="278">
                  <c:v>2.2390247283621494</c:v>
                </c:pt>
                <c:pt idx="279">
                  <c:v>2.2470499066000067</c:v>
                </c:pt>
                <c:pt idx="280">
                  <c:v>2.255075084837864</c:v>
                </c:pt>
                <c:pt idx="281">
                  <c:v>2.2631002630757209</c:v>
                </c:pt>
                <c:pt idx="282">
                  <c:v>2.2711254413135782</c:v>
                </c:pt>
                <c:pt idx="283">
                  <c:v>2.2791506195514351</c:v>
                </c:pt>
                <c:pt idx="284">
                  <c:v>2.2871757977892928</c:v>
                </c:pt>
                <c:pt idx="285">
                  <c:v>2.2952009760271497</c:v>
                </c:pt>
                <c:pt idx="286">
                  <c:v>2.303226154265007</c:v>
                </c:pt>
                <c:pt idx="287">
                  <c:v>2.3112513325028639</c:v>
                </c:pt>
                <c:pt idx="288">
                  <c:v>2.3192765107407212</c:v>
                </c:pt>
                <c:pt idx="289">
                  <c:v>2.3273016889785785</c:v>
                </c:pt>
                <c:pt idx="290">
                  <c:v>2.3353268672164358</c:v>
                </c:pt>
                <c:pt idx="291">
                  <c:v>2.3433520454542927</c:v>
                </c:pt>
                <c:pt idx="292">
                  <c:v>2.35137722369215</c:v>
                </c:pt>
                <c:pt idx="293">
                  <c:v>2.3594024019300068</c:v>
                </c:pt>
                <c:pt idx="294">
                  <c:v>2.3674275801678641</c:v>
                </c:pt>
                <c:pt idx="295">
                  <c:v>2.3754527584057215</c:v>
                </c:pt>
                <c:pt idx="296">
                  <c:v>2.3834779366435788</c:v>
                </c:pt>
                <c:pt idx="297">
                  <c:v>2.3915031148814356</c:v>
                </c:pt>
                <c:pt idx="298">
                  <c:v>2.3995282931192929</c:v>
                </c:pt>
                <c:pt idx="299">
                  <c:v>2.4075534713571498</c:v>
                </c:pt>
                <c:pt idx="300">
                  <c:v>2.4155786495950071</c:v>
                </c:pt>
                <c:pt idx="301">
                  <c:v>2.4236038278328644</c:v>
                </c:pt>
                <c:pt idx="302">
                  <c:v>2.4316290060707213</c:v>
                </c:pt>
                <c:pt idx="303">
                  <c:v>2.4396541843085786</c:v>
                </c:pt>
                <c:pt idx="304">
                  <c:v>2.4476793625464359</c:v>
                </c:pt>
                <c:pt idx="305">
                  <c:v>2.4557045407842932</c:v>
                </c:pt>
                <c:pt idx="306">
                  <c:v>2.4637297190221501</c:v>
                </c:pt>
                <c:pt idx="307">
                  <c:v>2.4717548972600074</c:v>
                </c:pt>
                <c:pt idx="308">
                  <c:v>2.4797800754978643</c:v>
                </c:pt>
                <c:pt idx="309">
                  <c:v>2.4878052537357216</c:v>
                </c:pt>
                <c:pt idx="310">
                  <c:v>2.4958304319735789</c:v>
                </c:pt>
                <c:pt idx="311">
                  <c:v>2.5038556102114362</c:v>
                </c:pt>
                <c:pt idx="312">
                  <c:v>2.5118807884492931</c:v>
                </c:pt>
                <c:pt idx="313">
                  <c:v>2.5199059666871504</c:v>
                </c:pt>
                <c:pt idx="314">
                  <c:v>2.5279311449250073</c:v>
                </c:pt>
                <c:pt idx="315">
                  <c:v>2.535956323162865</c:v>
                </c:pt>
                <c:pt idx="316">
                  <c:v>2.5439815014007219</c:v>
                </c:pt>
                <c:pt idx="317">
                  <c:v>2.5520066796385792</c:v>
                </c:pt>
                <c:pt idx="318">
                  <c:v>2.5600318578764361</c:v>
                </c:pt>
                <c:pt idx="319">
                  <c:v>2.5680570361142934</c:v>
                </c:pt>
                <c:pt idx="320">
                  <c:v>2.5760822143521507</c:v>
                </c:pt>
                <c:pt idx="321">
                  <c:v>2.584107392590008</c:v>
                </c:pt>
                <c:pt idx="322">
                  <c:v>2.5921325708278649</c:v>
                </c:pt>
                <c:pt idx="323">
                  <c:v>2.6001577490657222</c:v>
                </c:pt>
                <c:pt idx="324">
                  <c:v>2.608182927303579</c:v>
                </c:pt>
                <c:pt idx="325">
                  <c:v>2.6162081055414363</c:v>
                </c:pt>
                <c:pt idx="326">
                  <c:v>2.6242332837792937</c:v>
                </c:pt>
                <c:pt idx="327">
                  <c:v>2.6322584620171505</c:v>
                </c:pt>
                <c:pt idx="328">
                  <c:v>2.6402836402550078</c:v>
                </c:pt>
                <c:pt idx="329">
                  <c:v>2.6483088184928647</c:v>
                </c:pt>
                <c:pt idx="330">
                  <c:v>2.6563339967307225</c:v>
                </c:pt>
                <c:pt idx="331">
                  <c:v>2.6643591749685793</c:v>
                </c:pt>
                <c:pt idx="332">
                  <c:v>2.6723843532064366</c:v>
                </c:pt>
                <c:pt idx="333">
                  <c:v>2.6804095314442935</c:v>
                </c:pt>
                <c:pt idx="334">
                  <c:v>2.6884347096821508</c:v>
                </c:pt>
                <c:pt idx="335">
                  <c:v>2.6964598879200081</c:v>
                </c:pt>
                <c:pt idx="336">
                  <c:v>2.7044850661578654</c:v>
                </c:pt>
                <c:pt idx="337">
                  <c:v>2.7125102443957223</c:v>
                </c:pt>
                <c:pt idx="338">
                  <c:v>2.7205354226335796</c:v>
                </c:pt>
                <c:pt idx="339">
                  <c:v>2.7285606008714365</c:v>
                </c:pt>
                <c:pt idx="340">
                  <c:v>2.7365857791092938</c:v>
                </c:pt>
                <c:pt idx="341">
                  <c:v>2.7446109573471511</c:v>
                </c:pt>
                <c:pt idx="342">
                  <c:v>2.7526361355850084</c:v>
                </c:pt>
                <c:pt idx="343">
                  <c:v>2.7606613138228653</c:v>
                </c:pt>
                <c:pt idx="344">
                  <c:v>2.7686864920607226</c:v>
                </c:pt>
                <c:pt idx="345">
                  <c:v>2.7767116702985795</c:v>
                </c:pt>
                <c:pt idx="346">
                  <c:v>2.7847368485364372</c:v>
                </c:pt>
                <c:pt idx="347">
                  <c:v>2.7927620267742941</c:v>
                </c:pt>
                <c:pt idx="348">
                  <c:v>2.8007872050121514</c:v>
                </c:pt>
                <c:pt idx="349">
                  <c:v>2.8088123832500083</c:v>
                </c:pt>
                <c:pt idx="350">
                  <c:v>2.8168375614878656</c:v>
                </c:pt>
                <c:pt idx="351">
                  <c:v>2.8248627397257229</c:v>
                </c:pt>
                <c:pt idx="352">
                  <c:v>2.8328879179635797</c:v>
                </c:pt>
                <c:pt idx="353">
                  <c:v>2.8409130962014371</c:v>
                </c:pt>
                <c:pt idx="354">
                  <c:v>2.8489382744392939</c:v>
                </c:pt>
                <c:pt idx="355">
                  <c:v>2.8569634526771512</c:v>
                </c:pt>
                <c:pt idx="356">
                  <c:v>2.8649886309150085</c:v>
                </c:pt>
                <c:pt idx="357">
                  <c:v>2.8730138091528659</c:v>
                </c:pt>
                <c:pt idx="358">
                  <c:v>2.8810389873907227</c:v>
                </c:pt>
                <c:pt idx="359">
                  <c:v>2.88906416562858</c:v>
                </c:pt>
                <c:pt idx="360">
                  <c:v>2.8970893438664369</c:v>
                </c:pt>
                <c:pt idx="361">
                  <c:v>2.9051145221042947</c:v>
                </c:pt>
                <c:pt idx="362">
                  <c:v>2.9131397003421515</c:v>
                </c:pt>
                <c:pt idx="363">
                  <c:v>2.9211648785800088</c:v>
                </c:pt>
                <c:pt idx="364">
                  <c:v>2.9291900568178657</c:v>
                </c:pt>
                <c:pt idx="365">
                  <c:v>2.937215235055723</c:v>
                </c:pt>
                <c:pt idx="366">
                  <c:v>2.9452404132935803</c:v>
                </c:pt>
                <c:pt idx="367">
                  <c:v>2.9532655915314376</c:v>
                </c:pt>
                <c:pt idx="368">
                  <c:v>2.9612907697692945</c:v>
                </c:pt>
                <c:pt idx="369">
                  <c:v>2.9693159480071518</c:v>
                </c:pt>
                <c:pt idx="370">
                  <c:v>2.9773411262450087</c:v>
                </c:pt>
                <c:pt idx="371">
                  <c:v>2.985366304482866</c:v>
                </c:pt>
                <c:pt idx="372">
                  <c:v>2.9933914827207233</c:v>
                </c:pt>
                <c:pt idx="373">
                  <c:v>3.0014166609585806</c:v>
                </c:pt>
                <c:pt idx="374">
                  <c:v>3.0094418391964375</c:v>
                </c:pt>
                <c:pt idx="375">
                  <c:v>3.0174670174342944</c:v>
                </c:pt>
                <c:pt idx="376">
                  <c:v>3.0254921956721521</c:v>
                </c:pt>
                <c:pt idx="377">
                  <c:v>3.033517373910009</c:v>
                </c:pt>
                <c:pt idx="378">
                  <c:v>3.0415425521478663</c:v>
                </c:pt>
                <c:pt idx="379">
                  <c:v>3.0495677303857232</c:v>
                </c:pt>
                <c:pt idx="380">
                  <c:v>3.0575929086235805</c:v>
                </c:pt>
                <c:pt idx="381">
                  <c:v>3.0656180868614378</c:v>
                </c:pt>
                <c:pt idx="382">
                  <c:v>3.0736432650992951</c:v>
                </c:pt>
                <c:pt idx="383">
                  <c:v>3.081668443337152</c:v>
                </c:pt>
                <c:pt idx="384">
                  <c:v>3.0896936215750093</c:v>
                </c:pt>
                <c:pt idx="385">
                  <c:v>3.0977187998128661</c:v>
                </c:pt>
                <c:pt idx="386">
                  <c:v>3.1057439780507234</c:v>
                </c:pt>
                <c:pt idx="387">
                  <c:v>3.1137691562885808</c:v>
                </c:pt>
                <c:pt idx="388">
                  <c:v>3.1217943345264381</c:v>
                </c:pt>
                <c:pt idx="389">
                  <c:v>3.1298195127642949</c:v>
                </c:pt>
                <c:pt idx="390">
                  <c:v>3.1378446910021522</c:v>
                </c:pt>
                <c:pt idx="391">
                  <c:v>3.1458698692400091</c:v>
                </c:pt>
                <c:pt idx="392">
                  <c:v>3.1538950474778669</c:v>
                </c:pt>
                <c:pt idx="393">
                  <c:v>3.1619202257157237</c:v>
                </c:pt>
                <c:pt idx="394">
                  <c:v>3.169945403953581</c:v>
                </c:pt>
                <c:pt idx="395">
                  <c:v>3.1779705821914379</c:v>
                </c:pt>
                <c:pt idx="396">
                  <c:v>3.1859957604292952</c:v>
                </c:pt>
                <c:pt idx="397">
                  <c:v>3.1940209386671525</c:v>
                </c:pt>
                <c:pt idx="398">
                  <c:v>3.2020461169050098</c:v>
                </c:pt>
                <c:pt idx="399">
                  <c:v>3.2100712951428667</c:v>
                </c:pt>
                <c:pt idx="400">
                  <c:v>3.2180964733807236</c:v>
                </c:pt>
                <c:pt idx="401">
                  <c:v>3.2261216516185809</c:v>
                </c:pt>
                <c:pt idx="402">
                  <c:v>3.2341468298564382</c:v>
                </c:pt>
                <c:pt idx="403">
                  <c:v>3.2421720080942955</c:v>
                </c:pt>
                <c:pt idx="404">
                  <c:v>3.2501971863321524</c:v>
                </c:pt>
                <c:pt idx="405">
                  <c:v>3.2582223645700092</c:v>
                </c:pt>
                <c:pt idx="406">
                  <c:v>3.266247542807867</c:v>
                </c:pt>
                <c:pt idx="407">
                  <c:v>3.2742727210457243</c:v>
                </c:pt>
                <c:pt idx="408">
                  <c:v>3.2822978992835812</c:v>
                </c:pt>
                <c:pt idx="409">
                  <c:v>3.290323077521438</c:v>
                </c:pt>
                <c:pt idx="410">
                  <c:v>3.2983482557592958</c:v>
                </c:pt>
                <c:pt idx="411">
                  <c:v>3.3063734339971527</c:v>
                </c:pt>
                <c:pt idx="412">
                  <c:v>3.31439861223501</c:v>
                </c:pt>
                <c:pt idx="413">
                  <c:v>3.3224237904728668</c:v>
                </c:pt>
                <c:pt idx="414">
                  <c:v>3.3304489687107246</c:v>
                </c:pt>
                <c:pt idx="415">
                  <c:v>3.3384741469485815</c:v>
                </c:pt>
                <c:pt idx="416">
                  <c:v>3.3464993251864383</c:v>
                </c:pt>
                <c:pt idx="417">
                  <c:v>3.3545245034242956</c:v>
                </c:pt>
                <c:pt idx="418">
                  <c:v>3.3625496816621534</c:v>
                </c:pt>
                <c:pt idx="419">
                  <c:v>3.3705748599000103</c:v>
                </c:pt>
                <c:pt idx="420">
                  <c:v>3.3786000381378671</c:v>
                </c:pt>
                <c:pt idx="421">
                  <c:v>3.386625216375724</c:v>
                </c:pt>
                <c:pt idx="422">
                  <c:v>3.3946503946135818</c:v>
                </c:pt>
                <c:pt idx="423">
                  <c:v>3.4026755728514391</c:v>
                </c:pt>
                <c:pt idx="424">
                  <c:v>3.4107007510892959</c:v>
                </c:pt>
                <c:pt idx="425">
                  <c:v>3.4187259293271528</c:v>
                </c:pt>
                <c:pt idx="426">
                  <c:v>3.4267511075650097</c:v>
                </c:pt>
                <c:pt idx="427">
                  <c:v>3.4347762858028674</c:v>
                </c:pt>
                <c:pt idx="428">
                  <c:v>3.4428014640407247</c:v>
                </c:pt>
                <c:pt idx="429">
                  <c:v>3.4508266422785816</c:v>
                </c:pt>
                <c:pt idx="430">
                  <c:v>3.4588518205164385</c:v>
                </c:pt>
                <c:pt idx="431">
                  <c:v>3.4668769987542962</c:v>
                </c:pt>
                <c:pt idx="432">
                  <c:v>3.4749021769921531</c:v>
                </c:pt>
                <c:pt idx="433">
                  <c:v>3.4829273552300104</c:v>
                </c:pt>
                <c:pt idx="434">
                  <c:v>3.4909525334678673</c:v>
                </c:pt>
                <c:pt idx="435">
                  <c:v>3.498977711705725</c:v>
                </c:pt>
                <c:pt idx="436">
                  <c:v>3.5070028899435819</c:v>
                </c:pt>
                <c:pt idx="437">
                  <c:v>3.5150280681814388</c:v>
                </c:pt>
                <c:pt idx="438">
                  <c:v>3.5230532464192961</c:v>
                </c:pt>
                <c:pt idx="439">
                  <c:v>3.5310784246571538</c:v>
                </c:pt>
                <c:pt idx="440">
                  <c:v>3.5391036028950107</c:v>
                </c:pt>
                <c:pt idx="441">
                  <c:v>3.5471287811328676</c:v>
                </c:pt>
                <c:pt idx="442">
                  <c:v>3.5551539593707249</c:v>
                </c:pt>
                <c:pt idx="443">
                  <c:v>3.5631791376085822</c:v>
                </c:pt>
                <c:pt idx="444">
                  <c:v>3.5712043158464395</c:v>
                </c:pt>
                <c:pt idx="445">
                  <c:v>3.5792294940842964</c:v>
                </c:pt>
                <c:pt idx="446">
                  <c:v>3.5872546723221532</c:v>
                </c:pt>
                <c:pt idx="447">
                  <c:v>3.595279850560011</c:v>
                </c:pt>
                <c:pt idx="448">
                  <c:v>3.6033050287978678</c:v>
                </c:pt>
                <c:pt idx="449">
                  <c:v>3.6113302070357252</c:v>
                </c:pt>
                <c:pt idx="450">
                  <c:v>3.619355385273582</c:v>
                </c:pt>
                <c:pt idx="451">
                  <c:v>3.6273805635114389</c:v>
                </c:pt>
                <c:pt idx="452">
                  <c:v>3.6354057417492966</c:v>
                </c:pt>
                <c:pt idx="453">
                  <c:v>3.643430919987154</c:v>
                </c:pt>
                <c:pt idx="454">
                  <c:v>3.6514560982250108</c:v>
                </c:pt>
                <c:pt idx="455">
                  <c:v>3.6594812764628677</c:v>
                </c:pt>
                <c:pt idx="456">
                  <c:v>3.6675064547007254</c:v>
                </c:pt>
                <c:pt idx="457">
                  <c:v>3.6755316329385823</c:v>
                </c:pt>
                <c:pt idx="458">
                  <c:v>3.6835568111764396</c:v>
                </c:pt>
                <c:pt idx="459">
                  <c:v>3.6915819894142965</c:v>
                </c:pt>
                <c:pt idx="460">
                  <c:v>3.6996071676521542</c:v>
                </c:pt>
                <c:pt idx="461">
                  <c:v>3.7076323458900111</c:v>
                </c:pt>
                <c:pt idx="462">
                  <c:v>3.715657524127868</c:v>
                </c:pt>
                <c:pt idx="463">
                  <c:v>3.7236827023657253</c:v>
                </c:pt>
                <c:pt idx="464">
                  <c:v>3.731707880603583</c:v>
                </c:pt>
                <c:pt idx="465">
                  <c:v>3.7397330588414399</c:v>
                </c:pt>
                <c:pt idx="466">
                  <c:v>3.7477582370792968</c:v>
                </c:pt>
                <c:pt idx="467">
                  <c:v>3.7557834153171537</c:v>
                </c:pt>
                <c:pt idx="468">
                  <c:v>3.7638085935550114</c:v>
                </c:pt>
                <c:pt idx="469">
                  <c:v>3.7718337717928687</c:v>
                </c:pt>
                <c:pt idx="470">
                  <c:v>3.7798589500307256</c:v>
                </c:pt>
                <c:pt idx="471">
                  <c:v>3.7878841282685825</c:v>
                </c:pt>
                <c:pt idx="472">
                  <c:v>3.7959093065064402</c:v>
                </c:pt>
                <c:pt idx="473">
                  <c:v>3.8039344847442971</c:v>
                </c:pt>
                <c:pt idx="474">
                  <c:v>3.8119596629821544</c:v>
                </c:pt>
                <c:pt idx="475">
                  <c:v>3.8199848412200113</c:v>
                </c:pt>
                <c:pt idx="476">
                  <c:v>3.8280100194578681</c:v>
                </c:pt>
                <c:pt idx="477">
                  <c:v>3.8360351976957259</c:v>
                </c:pt>
                <c:pt idx="478">
                  <c:v>3.8440603759335827</c:v>
                </c:pt>
                <c:pt idx="479">
                  <c:v>3.8520855541714401</c:v>
                </c:pt>
                <c:pt idx="480">
                  <c:v>3.8601107324092969</c:v>
                </c:pt>
                <c:pt idx="481">
                  <c:v>3.8681359106471547</c:v>
                </c:pt>
                <c:pt idx="482">
                  <c:v>3.8761610888850115</c:v>
                </c:pt>
                <c:pt idx="483">
                  <c:v>3.8841862671228684</c:v>
                </c:pt>
                <c:pt idx="484">
                  <c:v>3.8922114453607257</c:v>
                </c:pt>
                <c:pt idx="485">
                  <c:v>3.9002366235985835</c:v>
                </c:pt>
                <c:pt idx="486">
                  <c:v>3.9082618018364403</c:v>
                </c:pt>
                <c:pt idx="487">
                  <c:v>3.9162869800742972</c:v>
                </c:pt>
                <c:pt idx="488">
                  <c:v>3.9243121583121541</c:v>
                </c:pt>
                <c:pt idx="489">
                  <c:v>3.9323373365500118</c:v>
                </c:pt>
                <c:pt idx="490">
                  <c:v>3.9403625147878691</c:v>
                </c:pt>
                <c:pt idx="491">
                  <c:v>3.948387693025726</c:v>
                </c:pt>
                <c:pt idx="492">
                  <c:v>3.9564128712635829</c:v>
                </c:pt>
                <c:pt idx="493">
                  <c:v>3.9644380495014406</c:v>
                </c:pt>
                <c:pt idx="494">
                  <c:v>3.9724632277392975</c:v>
                </c:pt>
                <c:pt idx="495">
                  <c:v>3.9804884059771548</c:v>
                </c:pt>
                <c:pt idx="496">
                  <c:v>3.9885135842150117</c:v>
                </c:pt>
                <c:pt idx="497">
                  <c:v>3.9965387624528694</c:v>
                </c:pt>
                <c:pt idx="498">
                  <c:v>4.0045639406907263</c:v>
                </c:pt>
                <c:pt idx="499">
                  <c:v>4.0125891189285836</c:v>
                </c:pt>
                <c:pt idx="500">
                  <c:v>4.02061429716644</c:v>
                </c:pt>
                <c:pt idx="501">
                  <c:v>4.0286394754042973</c:v>
                </c:pt>
                <c:pt idx="502">
                  <c:v>4.0366646536421547</c:v>
                </c:pt>
                <c:pt idx="503">
                  <c:v>4.044689831880012</c:v>
                </c:pt>
                <c:pt idx="504">
                  <c:v>4.0527150101178693</c:v>
                </c:pt>
                <c:pt idx="505">
                  <c:v>4.0607401883557257</c:v>
                </c:pt>
                <c:pt idx="506">
                  <c:v>4.0687653665935839</c:v>
                </c:pt>
                <c:pt idx="507">
                  <c:v>4.0767905448314412</c:v>
                </c:pt>
                <c:pt idx="508">
                  <c:v>4.0848157230692976</c:v>
                </c:pt>
                <c:pt idx="509">
                  <c:v>4.0928409013071549</c:v>
                </c:pt>
                <c:pt idx="510">
                  <c:v>4.1008660795450123</c:v>
                </c:pt>
                <c:pt idx="511">
                  <c:v>4.1088912577828696</c:v>
                </c:pt>
                <c:pt idx="512">
                  <c:v>4.1169164360207269</c:v>
                </c:pt>
                <c:pt idx="513">
                  <c:v>4.1249416142585833</c:v>
                </c:pt>
                <c:pt idx="514">
                  <c:v>4.1329667924964415</c:v>
                </c:pt>
                <c:pt idx="515">
                  <c:v>4.1409919707342979</c:v>
                </c:pt>
                <c:pt idx="516">
                  <c:v>4.1490171489721552</c:v>
                </c:pt>
                <c:pt idx="517">
                  <c:v>4.1570423272100125</c:v>
                </c:pt>
                <c:pt idx="518">
                  <c:v>4.1650675054478699</c:v>
                </c:pt>
                <c:pt idx="519">
                  <c:v>4.1730926836857272</c:v>
                </c:pt>
                <c:pt idx="520">
                  <c:v>4.1811178619235836</c:v>
                </c:pt>
                <c:pt idx="521">
                  <c:v>4.1891430401614409</c:v>
                </c:pt>
                <c:pt idx="522">
                  <c:v>4.1971682183992982</c:v>
                </c:pt>
                <c:pt idx="523">
                  <c:v>4.2051933966371555</c:v>
                </c:pt>
                <c:pt idx="524">
                  <c:v>4.2132185748750128</c:v>
                </c:pt>
                <c:pt idx="525">
                  <c:v>4.2212437531128693</c:v>
                </c:pt>
                <c:pt idx="526">
                  <c:v>4.2292689313507266</c:v>
                </c:pt>
                <c:pt idx="527">
                  <c:v>4.2372941095885839</c:v>
                </c:pt>
                <c:pt idx="528">
                  <c:v>4.2453192878264412</c:v>
                </c:pt>
                <c:pt idx="529">
                  <c:v>4.2533444660642985</c:v>
                </c:pt>
                <c:pt idx="530">
                  <c:v>4.2613696443021549</c:v>
                </c:pt>
                <c:pt idx="531">
                  <c:v>4.2693948225400131</c:v>
                </c:pt>
                <c:pt idx="532">
                  <c:v>4.2774200007778695</c:v>
                </c:pt>
                <c:pt idx="533">
                  <c:v>4.2854451790157269</c:v>
                </c:pt>
                <c:pt idx="534">
                  <c:v>4.2934703572535842</c:v>
                </c:pt>
                <c:pt idx="535">
                  <c:v>4.3014955354914415</c:v>
                </c:pt>
                <c:pt idx="536">
                  <c:v>4.3095207137292988</c:v>
                </c:pt>
                <c:pt idx="537">
                  <c:v>4.3175458919671552</c:v>
                </c:pt>
                <c:pt idx="538">
                  <c:v>4.3255710702050125</c:v>
                </c:pt>
                <c:pt idx="539">
                  <c:v>4.3335962484428707</c:v>
                </c:pt>
                <c:pt idx="540">
                  <c:v>4.3416214266807271</c:v>
                </c:pt>
                <c:pt idx="541">
                  <c:v>4.3496466049185845</c:v>
                </c:pt>
                <c:pt idx="542">
                  <c:v>4.3576717831564418</c:v>
                </c:pt>
                <c:pt idx="543">
                  <c:v>4.3656969613942991</c:v>
                </c:pt>
                <c:pt idx="544">
                  <c:v>4.3737221396321564</c:v>
                </c:pt>
                <c:pt idx="545">
                  <c:v>4.3817473178700128</c:v>
                </c:pt>
                <c:pt idx="546">
                  <c:v>4.3897724961078701</c:v>
                </c:pt>
                <c:pt idx="547">
                  <c:v>4.3977976743457274</c:v>
                </c:pt>
                <c:pt idx="548">
                  <c:v>4.4058228525835847</c:v>
                </c:pt>
                <c:pt idx="549">
                  <c:v>4.4138480308214421</c:v>
                </c:pt>
                <c:pt idx="550">
                  <c:v>4.4218732090592985</c:v>
                </c:pt>
                <c:pt idx="551">
                  <c:v>4.4298983872971558</c:v>
                </c:pt>
                <c:pt idx="552">
                  <c:v>4.4379235655350131</c:v>
                </c:pt>
                <c:pt idx="553">
                  <c:v>4.4459487437728704</c:v>
                </c:pt>
                <c:pt idx="554">
                  <c:v>4.4539739220107277</c:v>
                </c:pt>
                <c:pt idx="555">
                  <c:v>4.4619991002485841</c:v>
                </c:pt>
                <c:pt idx="556">
                  <c:v>4.4700242784864423</c:v>
                </c:pt>
                <c:pt idx="557">
                  <c:v>4.4780494567242988</c:v>
                </c:pt>
                <c:pt idx="558">
                  <c:v>4.4860746349621561</c:v>
                </c:pt>
                <c:pt idx="559">
                  <c:v>4.4940998132000134</c:v>
                </c:pt>
                <c:pt idx="560">
                  <c:v>4.5021249914378707</c:v>
                </c:pt>
                <c:pt idx="561">
                  <c:v>4.510150169675728</c:v>
                </c:pt>
                <c:pt idx="562">
                  <c:v>4.5181753479135844</c:v>
                </c:pt>
                <c:pt idx="563">
                  <c:v>4.5262005261514417</c:v>
                </c:pt>
                <c:pt idx="564">
                  <c:v>4.5342257043892999</c:v>
                </c:pt>
                <c:pt idx="565">
                  <c:v>4.5422508826271564</c:v>
                </c:pt>
                <c:pt idx="566">
                  <c:v>4.5502760608650137</c:v>
                </c:pt>
                <c:pt idx="567">
                  <c:v>4.5583012391028701</c:v>
                </c:pt>
                <c:pt idx="568">
                  <c:v>4.5663264173407283</c:v>
                </c:pt>
                <c:pt idx="569">
                  <c:v>4.5743515955785856</c:v>
                </c:pt>
                <c:pt idx="570">
                  <c:v>4.582376773816442</c:v>
                </c:pt>
                <c:pt idx="571">
                  <c:v>4.5904019520542994</c:v>
                </c:pt>
                <c:pt idx="572">
                  <c:v>4.5984271302921567</c:v>
                </c:pt>
                <c:pt idx="573">
                  <c:v>4.606452308530014</c:v>
                </c:pt>
                <c:pt idx="574">
                  <c:v>4.6144774867678713</c:v>
                </c:pt>
                <c:pt idx="575">
                  <c:v>4.6225026650057277</c:v>
                </c:pt>
                <c:pt idx="576">
                  <c:v>4.630527843243585</c:v>
                </c:pt>
                <c:pt idx="577">
                  <c:v>4.6385530214814423</c:v>
                </c:pt>
                <c:pt idx="578">
                  <c:v>4.6465781997192996</c:v>
                </c:pt>
                <c:pt idx="579">
                  <c:v>4.654603377957157</c:v>
                </c:pt>
                <c:pt idx="580">
                  <c:v>4.6626285561950134</c:v>
                </c:pt>
                <c:pt idx="581">
                  <c:v>4.6706537344328716</c:v>
                </c:pt>
                <c:pt idx="582">
                  <c:v>4.678678912670728</c:v>
                </c:pt>
                <c:pt idx="583">
                  <c:v>4.6867040909085853</c:v>
                </c:pt>
                <c:pt idx="584">
                  <c:v>4.6947292691464426</c:v>
                </c:pt>
                <c:pt idx="585">
                  <c:v>4.7027544473842999</c:v>
                </c:pt>
                <c:pt idx="586">
                  <c:v>4.7107796256221572</c:v>
                </c:pt>
                <c:pt idx="587">
                  <c:v>4.7188048038600137</c:v>
                </c:pt>
                <c:pt idx="588">
                  <c:v>4.726829982097871</c:v>
                </c:pt>
                <c:pt idx="589">
                  <c:v>4.7348551603357283</c:v>
                </c:pt>
                <c:pt idx="590">
                  <c:v>4.7428803385735856</c:v>
                </c:pt>
                <c:pt idx="591">
                  <c:v>4.7509055168114429</c:v>
                </c:pt>
                <c:pt idx="592">
                  <c:v>4.7589306950492993</c:v>
                </c:pt>
                <c:pt idx="593">
                  <c:v>4.7669558732871575</c:v>
                </c:pt>
                <c:pt idx="594">
                  <c:v>4.774981051525014</c:v>
                </c:pt>
                <c:pt idx="595">
                  <c:v>4.7830062297628713</c:v>
                </c:pt>
                <c:pt idx="596">
                  <c:v>4.7910314080007286</c:v>
                </c:pt>
                <c:pt idx="597">
                  <c:v>4.7990565862385859</c:v>
                </c:pt>
                <c:pt idx="598">
                  <c:v>4.8070817644764432</c:v>
                </c:pt>
                <c:pt idx="599">
                  <c:v>4.8151069427142996</c:v>
                </c:pt>
              </c:numCache>
            </c:numRef>
          </c:xVal>
          <c:yVal>
            <c:numRef>
              <c:f>'exceedance probability curves'!$E$2:$E$601</c:f>
              <c:numCache>
                <c:formatCode>General</c:formatCode>
                <c:ptCount val="600"/>
                <c:pt idx="0">
                  <c:v>1</c:v>
                </c:pt>
                <c:pt idx="1">
                  <c:v>1</c:v>
                </c:pt>
                <c:pt idx="2">
                  <c:v>0.99999999999999734</c:v>
                </c:pt>
                <c:pt idx="3">
                  <c:v>0.99999999999978073</c:v>
                </c:pt>
                <c:pt idx="4">
                  <c:v>0.99999999999465183</c:v>
                </c:pt>
                <c:pt idx="5">
                  <c:v>0.99999999993710054</c:v>
                </c:pt>
                <c:pt idx="6">
                  <c:v>0.99999999954333507</c:v>
                </c:pt>
                <c:pt idx="7">
                  <c:v>0.99999999764066028</c:v>
                </c:pt>
                <c:pt idx="8">
                  <c:v>0.99999999052013888</c:v>
                </c:pt>
                <c:pt idx="9">
                  <c:v>0.99999996857792905</c:v>
                </c:pt>
                <c:pt idx="10">
                  <c:v>0.99999991048699877</c:v>
                </c:pt>
                <c:pt idx="11">
                  <c:v>0.9999997742697857</c:v>
                </c:pt>
                <c:pt idx="12">
                  <c:v>0.99999948491315238</c:v>
                </c:pt>
                <c:pt idx="13">
                  <c:v>0.99999891851621292</c:v>
                </c:pt>
                <c:pt idx="14">
                  <c:v>0.99999788331953676</c:v>
                </c:pt>
                <c:pt idx="15">
                  <c:v>0.99999609827412972</c:v>
                </c:pt>
                <c:pt idx="16">
                  <c:v>0.99999317003497779</c:v>
                </c:pt>
                <c:pt idx="17">
                  <c:v>0.99998856939250746</c:v>
                </c:pt>
                <c:pt idx="18">
                  <c:v>0.99998160818853932</c:v>
                </c:pt>
                <c:pt idx="19">
                  <c:v>0.99997141771464182</c:v>
                </c:pt>
                <c:pt idx="20">
                  <c:v>0.99995692947930459</c:v>
                </c:pt>
                <c:pt idx="21">
                  <c:v>0.99993685907658758</c:v>
                </c:pt>
                <c:pt idx="22">
                  <c:v>0.99990969371208027</c:v>
                </c:pt>
                <c:pt idx="23">
                  <c:v>0.99987368375844932</c:v>
                </c:pt>
                <c:pt idx="24">
                  <c:v>0.99982683853529641</c:v>
                </c:pt>
                <c:pt idx="25">
                  <c:v>0.99976692634562947</c:v>
                </c:pt>
                <c:pt idx="26">
                  <c:v>0.99969147865982255</c:v>
                </c:pt>
                <c:pt idx="27">
                  <c:v>0.99959779822059214</c:v>
                </c:pt>
                <c:pt idx="28">
                  <c:v>0.99948297075018211</c:v>
                </c:pt>
                <c:pt idx="29">
                  <c:v>0.99934387987293904</c:v>
                </c:pt>
                <c:pt idx="30">
                  <c:v>0.99917722482099158</c:v>
                </c:pt>
                <c:pt idx="31">
                  <c:v>0.99897954046533677</c:v>
                </c:pt>
                <c:pt idx="32">
                  <c:v>0.99874721920646903</c:v>
                </c:pt>
                <c:pt idx="33">
                  <c:v>0.99847653426480487</c:v>
                </c:pt>
                <c:pt idx="34">
                  <c:v>0.99816366392871025</c:v>
                </c:pt>
                <c:pt idx="35">
                  <c:v>0.99780471634423973</c:v>
                </c:pt>
                <c:pt idx="36">
                  <c:v>0.99739575446334561</c:v>
                </c:pt>
                <c:pt idx="37">
                  <c:v>0.99693282080419632</c:v>
                </c:pt>
                <c:pt idx="38">
                  <c:v>0.99641196171656854</c:v>
                </c:pt>
                <c:pt idx="39">
                  <c:v>0.9958292508855483</c:v>
                </c:pt>
                <c:pt idx="40">
                  <c:v>0.99518081184680585</c:v>
                </c:pt>
                <c:pt idx="41">
                  <c:v>0.99446283932554136</c:v>
                </c:pt>
                <c:pt idx="42">
                  <c:v>0.99367161924813463</c:v>
                </c:pt>
                <c:pt idx="43">
                  <c:v>0.99280354731006015</c:v>
                </c:pt>
                <c:pt idx="44">
                  <c:v>0.99185514601540137</c:v>
                </c:pt>
                <c:pt idx="45">
                  <c:v>0.99082308013212561</c:v>
                </c:pt>
                <c:pt idx="46">
                  <c:v>0.98970417053306103</c:v>
                </c:pt>
                <c:pt idx="47">
                  <c:v>0.98849540641526923</c:v>
                </c:pt>
                <c:pt idx="48">
                  <c:v>0.98719395591028869</c:v>
                </c:pt>
                <c:pt idx="49">
                  <c:v>0.9857971751146728</c:v>
                </c:pt>
                <c:pt idx="50">
                  <c:v>0.98430261558451571</c:v>
                </c:pt>
                <c:pt idx="51">
                  <c:v>0.98270803034944332</c:v>
                </c:pt>
                <c:pt idx="52">
                  <c:v>0.98101137851104436</c:v>
                </c:pt>
                <c:pt idx="53">
                  <c:v>0.97921082849813834</c:v>
                </c:pt>
                <c:pt idx="54">
                  <c:v>0.97730476005684086</c:v>
                </c:pt>
                <c:pt idx="55">
                  <c:v>0.97529176505728443</c:v>
                </c:pt>
                <c:pt idx="56">
                  <c:v>0.97317064720129898</c:v>
                </c:pt>
                <c:pt idx="57">
                  <c:v>0.97094042071653464</c:v>
                </c:pt>
                <c:pt idx="58">
                  <c:v>0.96860030812258469</c:v>
                </c:pt>
                <c:pt idx="59">
                  <c:v>0.96614973715382857</c:v>
                </c:pt>
                <c:pt idx="60">
                  <c:v>0.96358833692208368</c:v>
                </c:pt>
                <c:pt idx="61">
                  <c:v>0.96091593339988868</c:v>
                </c:pt>
                <c:pt idx="62">
                  <c:v>0.95813254430245542</c:v>
                </c:pt>
                <c:pt idx="63">
                  <c:v>0.95523837344312157</c:v>
                </c:pt>
                <c:pt idx="64">
                  <c:v>0.95223380463363216</c:v>
                </c:pt>
                <c:pt idx="65">
                  <c:v>0.94911939519682809</c:v>
                </c:pt>
                <c:pt idx="66">
                  <c:v>0.94589586915543233</c:v>
                </c:pt>
                <c:pt idx="67">
                  <c:v>0.94256411015663333</c:v>
                </c:pt>
                <c:pt idx="68">
                  <c:v>0.93912515418814801</c:v>
                </c:pt>
                <c:pt idx="69">
                  <c:v>0.93558018213743421</c:v>
                </c:pt>
                <c:pt idx="70">
                  <c:v>0.93193051224176815</c:v>
                </c:pt>
                <c:pt idx="71">
                  <c:v>0.92817759247301879</c:v>
                </c:pt>
                <c:pt idx="72">
                  <c:v>0.92432299289718955</c:v>
                </c:pt>
                <c:pt idx="73">
                  <c:v>0.92036839804515347</c:v>
                </c:pt>
                <c:pt idx="74">
                  <c:v>0.91631559932751883</c:v>
                </c:pt>
                <c:pt idx="75">
                  <c:v>0.91216648752322249</c:v>
                </c:pt>
                <c:pt idx="76">
                  <c:v>0.90792304536828339</c:v>
                </c:pt>
                <c:pt idx="77">
                  <c:v>0.90358734026814458</c:v>
                </c:pt>
                <c:pt idx="78">
                  <c:v>0.89916151715421566</c:v>
                </c:pt>
                <c:pt idx="79">
                  <c:v>0.89464779150257412</c:v>
                </c:pt>
                <c:pt idx="80">
                  <c:v>0.89004844253031279</c:v>
                </c:pt>
                <c:pt idx="81">
                  <c:v>0.8853658065827188</c:v>
                </c:pt>
                <c:pt idx="82">
                  <c:v>0.88060227072233166</c:v>
                </c:pt>
                <c:pt idx="83">
                  <c:v>0.87576026652896322</c:v>
                </c:pt>
                <c:pt idx="84">
                  <c:v>0.87084226411793786</c:v>
                </c:pt>
                <c:pt idx="85">
                  <c:v>0.86585076638215686</c:v>
                </c:pt>
                <c:pt idx="86">
                  <c:v>0.86078830346206692</c:v>
                </c:pt>
                <c:pt idx="87">
                  <c:v>0.85565742744622919</c:v>
                </c:pt>
                <c:pt idx="88">
                  <c:v>0.85046070730393808</c:v>
                </c:pt>
                <c:pt idx="89">
                  <c:v>0.84520072405020352</c:v>
                </c:pt>
                <c:pt idx="90">
                  <c:v>0.83988006614240229</c:v>
                </c:pt>
                <c:pt idx="91">
                  <c:v>0.83450132510699193</c:v>
                </c:pt>
                <c:pt idx="92">
                  <c:v>0.8290670913938849</c:v>
                </c:pt>
                <c:pt idx="93">
                  <c:v>0.82357995045536125</c:v>
                </c:pt>
                <c:pt idx="94">
                  <c:v>0.81804247904578187</c:v>
                </c:pt>
                <c:pt idx="95">
                  <c:v>0.81245724173782419</c:v>
                </c:pt>
                <c:pt idx="96">
                  <c:v>0.80682678765048821</c:v>
                </c:pt>
                <c:pt idx="97">
                  <c:v>0.80115364738373684</c:v>
                </c:pt>
                <c:pt idx="98">
                  <c:v>0.79544033015428572</c:v>
                </c:pt>
                <c:pt idx="99">
                  <c:v>0.78968932112679813</c:v>
                </c:pt>
                <c:pt idx="100">
                  <c:v>0.7839030789345045</c:v>
                </c:pt>
                <c:pt idx="101">
                  <c:v>0.77808403338310483</c:v>
                </c:pt>
                <c:pt idx="102">
                  <c:v>0.77223458333167105</c:v>
                </c:pt>
                <c:pt idx="103">
                  <c:v>0.76635709474418512</c:v>
                </c:pt>
                <c:pt idx="104">
                  <c:v>0.76045389890529158</c:v>
                </c:pt>
                <c:pt idx="105">
                  <c:v>0.75452729079381509</c:v>
                </c:pt>
                <c:pt idx="106">
                  <c:v>0.74857952760761259</c:v>
                </c:pt>
                <c:pt idx="107">
                  <c:v>0.74261282743334867</c:v>
                </c:pt>
                <c:pt idx="108">
                  <c:v>0.7366293680548448</c:v>
                </c:pt>
                <c:pt idx="109">
                  <c:v>0.73063128589372728</c:v>
                </c:pt>
                <c:pt idx="110">
                  <c:v>0.72462067507618622</c:v>
                </c:pt>
                <c:pt idx="111">
                  <c:v>0.71859958661977097</c:v>
                </c:pt>
                <c:pt idx="112">
                  <c:v>0.71257002773426348</c:v>
                </c:pt>
                <c:pt idx="113">
                  <c:v>0.70653396123080259</c:v>
                </c:pt>
                <c:pt idx="114">
                  <c:v>0.70049330503357532</c:v>
                </c:pt>
                <c:pt idx="115">
                  <c:v>0.69444993178853731</c:v>
                </c:pt>
                <c:pt idx="116">
                  <c:v>0.68840566856377994</c:v>
                </c:pt>
                <c:pt idx="117">
                  <c:v>0.68236229663631998</c:v>
                </c:pt>
                <c:pt idx="118">
                  <c:v>0.67632155136025651</c:v>
                </c:pt>
                <c:pt idx="119">
                  <c:v>0.67028512211139613</c:v>
                </c:pt>
                <c:pt idx="120">
                  <c:v>0.66425465230362502</c:v>
                </c:pt>
                <c:pt idx="121">
                  <c:v>0.6582317394724706</c:v>
                </c:pt>
                <c:pt idx="122">
                  <c:v>0.65221793542146234</c:v>
                </c:pt>
                <c:pt idx="123">
                  <c:v>0.64621474642707732</c:v>
                </c:pt>
                <c:pt idx="124">
                  <c:v>0.64022363349821154</c:v>
                </c:pt>
                <c:pt idx="125">
                  <c:v>0.63424601268629588</c:v>
                </c:pt>
                <c:pt idx="126">
                  <c:v>0.62828325544232799</c:v>
                </c:pt>
                <c:pt idx="127">
                  <c:v>0.62233668901726225</c:v>
                </c:pt>
                <c:pt idx="128">
                  <c:v>0.61640759690234581</c:v>
                </c:pt>
                <c:pt idx="129">
                  <c:v>0.61049721930615475</c:v>
                </c:pt>
                <c:pt idx="130">
                  <c:v>0.60460675366522953</c:v>
                </c:pt>
                <c:pt idx="131">
                  <c:v>0.59873735518535276</c:v>
                </c:pt>
                <c:pt idx="132">
                  <c:v>0.5928901374106661</c:v>
                </c:pt>
                <c:pt idx="133">
                  <c:v>0.58706617281795248</c:v>
                </c:pt>
                <c:pt idx="134">
                  <c:v>0.58126649343354919</c:v>
                </c:pt>
                <c:pt idx="135">
                  <c:v>0.57549209147049085</c:v>
                </c:pt>
                <c:pt idx="136">
                  <c:v>0.5697439199836023</c:v>
                </c:pt>
                <c:pt idx="137">
                  <c:v>0.56402289354039248</c:v>
                </c:pt>
                <c:pt idx="138">
                  <c:v>0.55832988890570867</c:v>
                </c:pt>
                <c:pt idx="139">
                  <c:v>0.55266574573823446</c:v>
                </c:pt>
                <c:pt idx="140">
                  <c:v>0.54703126729701823</c:v>
                </c:pt>
                <c:pt idx="141">
                  <c:v>0.54142722115632647</c:v>
                </c:pt>
                <c:pt idx="142">
                  <c:v>0.53585433992721909</c:v>
                </c:pt>
                <c:pt idx="143">
                  <c:v>0.53031332198434167</c:v>
                </c:pt>
                <c:pt idx="144">
                  <c:v>0.52480483219651852</c:v>
                </c:pt>
                <c:pt idx="145">
                  <c:v>0.51932950265982747</c:v>
                </c:pt>
                <c:pt idx="146">
                  <c:v>0.51388793343191586</c:v>
                </c:pt>
                <c:pt idx="147">
                  <c:v>0.50848069326640433</c:v>
                </c:pt>
                <c:pt idx="148">
                  <c:v>0.50310832034630237</c:v>
                </c:pt>
                <c:pt idx="149">
                  <c:v>0.49777132301542804</c:v>
                </c:pt>
                <c:pt idx="150">
                  <c:v>0.49247018050690816</c:v>
                </c:pt>
                <c:pt idx="151">
                  <c:v>0.48720534366789203</c:v>
                </c:pt>
                <c:pt idx="152">
                  <c:v>0.48197723567967787</c:v>
                </c:pt>
                <c:pt idx="153">
                  <c:v>0.4767862527725204</c:v>
                </c:pt>
                <c:pt idx="154">
                  <c:v>0.4716327649344374</c:v>
                </c:pt>
                <c:pt idx="155">
                  <c:v>0.46651711661339268</c:v>
                </c:pt>
                <c:pt idx="156">
                  <c:v>0.46143962741228606</c:v>
                </c:pt>
                <c:pt idx="157">
                  <c:v>0.45640059277622802</c:v>
                </c:pt>
                <c:pt idx="158">
                  <c:v>0.45140028467162918</c:v>
                </c:pt>
                <c:pt idx="159">
                  <c:v>0.44643895225667007</c:v>
                </c:pt>
                <c:pt idx="160">
                  <c:v>0.4415168225427708</c:v>
                </c:pt>
                <c:pt idx="161">
                  <c:v>0.43663410104671241</c:v>
                </c:pt>
                <c:pt idx="162">
                  <c:v>0.43179097243309794</c:v>
                </c:pt>
                <c:pt idx="163">
                  <c:v>0.4269876011468845</c:v>
                </c:pt>
                <c:pt idx="164">
                  <c:v>0.42222413203574327</c:v>
                </c:pt>
                <c:pt idx="165">
                  <c:v>0.41750069096204179</c:v>
                </c:pt>
                <c:pt idx="166">
                  <c:v>0.41281738540426782</c:v>
                </c:pt>
                <c:pt idx="167">
                  <c:v>0.40817430504774277</c:v>
                </c:pt>
                <c:pt idx="168">
                  <c:v>0.40357152236450489</c:v>
                </c:pt>
                <c:pt idx="169">
                  <c:v>0.39900909318225497</c:v>
                </c:pt>
                <c:pt idx="170">
                  <c:v>0.39448705724229294</c:v>
                </c:pt>
                <c:pt idx="171">
                  <c:v>0.39000543874638449</c:v>
                </c:pt>
                <c:pt idx="172">
                  <c:v>0.38556424689252533</c:v>
                </c:pt>
                <c:pt idx="173">
                  <c:v>0.38116347639958237</c:v>
                </c:pt>
                <c:pt idx="174">
                  <c:v>0.37680310802081252</c:v>
                </c:pt>
                <c:pt idx="175">
                  <c:v>0.37248310904627591</c:v>
                </c:pt>
                <c:pt idx="176">
                  <c:v>0.36820343379417264</c:v>
                </c:pt>
                <c:pt idx="177">
                  <c:v>0.36396402409114748</c:v>
                </c:pt>
                <c:pt idx="178">
                  <c:v>0.35976480974161984</c:v>
                </c:pt>
                <c:pt idx="179">
                  <c:v>0.35560570898621058</c:v>
                </c:pt>
                <c:pt idx="180">
                  <c:v>0.35148662894934035</c:v>
                </c:pt>
                <c:pt idx="181">
                  <c:v>0.34740746607609441</c:v>
                </c:pt>
                <c:pt idx="182">
                  <c:v>0.34336810655844874</c:v>
                </c:pt>
                <c:pt idx="183">
                  <c:v>0.33936842675096823</c:v>
                </c:pt>
                <c:pt idx="184">
                  <c:v>0.33540829357608903</c:v>
                </c:pt>
                <c:pt idx="185">
                  <c:v>0.33148756491910736</c:v>
                </c:pt>
                <c:pt idx="186">
                  <c:v>0.32760609001300411</c:v>
                </c:pt>
                <c:pt idx="187">
                  <c:v>0.32376370981323765</c:v>
                </c:pt>
                <c:pt idx="188">
                  <c:v>0.31996025736264111</c:v>
                </c:pt>
                <c:pt idx="189">
                  <c:v>0.3161955581465723</c:v>
                </c:pt>
                <c:pt idx="190">
                  <c:v>0.31246943043845787</c:v>
                </c:pt>
                <c:pt idx="191">
                  <c:v>0.30878168563588448</c:v>
                </c:pt>
                <c:pt idx="192">
                  <c:v>0.30513212858738925</c:v>
                </c:pt>
                <c:pt idx="193">
                  <c:v>0.3015205579101059</c:v>
                </c:pt>
                <c:pt idx="194">
                  <c:v>0.29794676629842454</c:v>
                </c:pt>
                <c:pt idx="195">
                  <c:v>0.2944105408238219</c:v>
                </c:pt>
                <c:pt idx="196">
                  <c:v>0.29091166322602713</c:v>
                </c:pt>
                <c:pt idx="197">
                  <c:v>0.28744991019568289</c:v>
                </c:pt>
                <c:pt idx="198">
                  <c:v>0.28402505364866237</c:v>
                </c:pt>
                <c:pt idx="199">
                  <c:v>0.28063686099220986</c:v>
                </c:pt>
                <c:pt idx="200">
                  <c:v>0.27728509538306501</c:v>
                </c:pt>
                <c:pt idx="201">
                  <c:v>0.27396951597773478</c:v>
                </c:pt>
                <c:pt idx="202">
                  <c:v>0.27068987817507628</c:v>
                </c:pt>
                <c:pt idx="203">
                  <c:v>0.2674459338513524</c:v>
                </c:pt>
                <c:pt idx="204">
                  <c:v>0.26423743158792523</c:v>
                </c:pt>
                <c:pt idx="205">
                  <c:v>0.26106411689173981</c:v>
                </c:pt>
                <c:pt idx="206">
                  <c:v>0.25792573240877026</c:v>
                </c:pt>
                <c:pt idx="207">
                  <c:v>0.25482201813057603</c:v>
                </c:pt>
                <c:pt idx="208">
                  <c:v>0.25175271159413182</c:v>
                </c:pt>
                <c:pt idx="209">
                  <c:v>0.24871754807508406</c:v>
                </c:pt>
                <c:pt idx="210">
                  <c:v>0.24571626077459086</c:v>
                </c:pt>
                <c:pt idx="211">
                  <c:v>0.24274858099989483</c:v>
                </c:pt>
                <c:pt idx="212">
                  <c:v>0.23981423833878324</c:v>
                </c:pt>
                <c:pt idx="213">
                  <c:v>0.23691296082807978</c:v>
                </c:pt>
                <c:pt idx="214">
                  <c:v>0.23404447511632043</c:v>
                </c:pt>
                <c:pt idx="215">
                  <c:v>0.23120850662075298</c:v>
                </c:pt>
                <c:pt idx="216">
                  <c:v>0.22840477967880746</c:v>
                </c:pt>
                <c:pt idx="217">
                  <c:v>0.22563301769417532</c:v>
                </c:pt>
                <c:pt idx="218">
                  <c:v>0.22289294327763765</c:v>
                </c:pt>
                <c:pt idx="219">
                  <c:v>0.22018427838277654</c:v>
                </c:pt>
                <c:pt idx="220">
                  <c:v>0.21750674443670781</c:v>
                </c:pt>
                <c:pt idx="221">
                  <c:v>0.21486006246596201</c:v>
                </c:pt>
                <c:pt idx="222">
                  <c:v>0.21224395321764622</c:v>
                </c:pt>
                <c:pt idx="223">
                  <c:v>0.20965813727601312</c:v>
                </c:pt>
                <c:pt idx="224">
                  <c:v>0.20710233517456278</c:v>
                </c:pt>
                <c:pt idx="225">
                  <c:v>0.20457626750379732</c:v>
                </c:pt>
                <c:pt idx="226">
                  <c:v>0.20207965501475145</c:v>
                </c:pt>
                <c:pt idx="227">
                  <c:v>0.19961221871841617</c:v>
                </c:pt>
                <c:pt idx="228">
                  <c:v>0.19717367998116797</c:v>
                </c:pt>
                <c:pt idx="229">
                  <c:v>0.19476376061632161</c:v>
                </c:pt>
                <c:pt idx="230">
                  <c:v>0.19238218297191256</c:v>
                </c:pt>
                <c:pt idx="231">
                  <c:v>0.19002867001482149</c:v>
                </c:pt>
                <c:pt idx="232">
                  <c:v>0.18770294541134314</c:v>
                </c:pt>
                <c:pt idx="233">
                  <c:v>0.18540473360430676</c:v>
                </c:pt>
                <c:pt idx="234">
                  <c:v>0.18313375988684677</c:v>
                </c:pt>
                <c:pt idx="235">
                  <c:v>0.18088975047292677</c:v>
                </c:pt>
                <c:pt idx="236">
                  <c:v>0.17867243256470766</c:v>
                </c:pt>
                <c:pt idx="237">
                  <c:v>0.1764815344168631</c:v>
                </c:pt>
                <c:pt idx="238">
                  <c:v>0.17431678539792617</c:v>
                </c:pt>
                <c:pt idx="239">
                  <c:v>0.17217791604876553</c:v>
                </c:pt>
                <c:pt idx="240">
                  <c:v>0.17006465813827287</c:v>
                </c:pt>
                <c:pt idx="241">
                  <c:v>0.16797674471635327</c:v>
                </c:pt>
                <c:pt idx="242">
                  <c:v>0.16591391016429813</c:v>
                </c:pt>
                <c:pt idx="243">
                  <c:v>0.16387589024262772</c:v>
                </c:pt>
                <c:pt idx="244">
                  <c:v>0.16186242213647639</c:v>
                </c:pt>
                <c:pt idx="245">
                  <c:v>0.15987324449860785</c:v>
                </c:pt>
                <c:pt idx="246">
                  <c:v>0.15790809749012724</c:v>
                </c:pt>
                <c:pt idx="247">
                  <c:v>0.1559667228189715</c:v>
                </c:pt>
                <c:pt idx="248">
                  <c:v>0.15404886377624549</c:v>
                </c:pt>
                <c:pt idx="249">
                  <c:v>0.15215426527047859</c:v>
                </c:pt>
                <c:pt idx="250">
                  <c:v>0.15028267385986527</c:v>
                </c:pt>
                <c:pt idx="251">
                  <c:v>0.14843383778256247</c:v>
                </c:pt>
                <c:pt idx="252">
                  <c:v>0.14660750698510394</c:v>
                </c:pt>
                <c:pt idx="253">
                  <c:v>0.14480343314899735</c:v>
                </c:pt>
                <c:pt idx="254">
                  <c:v>0.14302136971556612</c:v>
                </c:pt>
                <c:pt idx="255">
                  <c:v>0.14126107190909387</c:v>
                </c:pt>
                <c:pt idx="256">
                  <c:v>0.13952229675833328</c:v>
                </c:pt>
                <c:pt idx="257">
                  <c:v>0.13780480311643228</c:v>
                </c:pt>
                <c:pt idx="258">
                  <c:v>0.13610835167933666</c:v>
                </c:pt>
                <c:pt idx="259">
                  <c:v>0.13443270500271975</c:v>
                </c:pt>
                <c:pt idx="260">
                  <c:v>0.13277762751749389</c:v>
                </c:pt>
                <c:pt idx="261">
                  <c:v>0.13114288554395159</c:v>
                </c:pt>
                <c:pt idx="262">
                  <c:v>0.12952824730459012</c:v>
                </c:pt>
                <c:pt idx="263">
                  <c:v>0.12793348293566242</c:v>
                </c:pt>
                <c:pt idx="264">
                  <c:v>0.12635836449750493</c:v>
                </c:pt>
                <c:pt idx="265">
                  <c:v>0.12480266598368595</c:v>
                </c:pt>
                <c:pt idx="266">
                  <c:v>0.12326616332901807</c:v>
                </c:pt>
                <c:pt idx="267">
                  <c:v>0.12174863441647876</c:v>
                </c:pt>
                <c:pt idx="268">
                  <c:v>0.12024985908307984</c:v>
                </c:pt>
                <c:pt idx="269">
                  <c:v>0.11876961912472495</c:v>
                </c:pt>
                <c:pt idx="270">
                  <c:v>0.11730769830009757</c:v>
                </c:pt>
                <c:pt idx="271">
                  <c:v>0.11586388233361222</c:v>
                </c:pt>
                <c:pt idx="272">
                  <c:v>0.11443795891747088</c:v>
                </c:pt>
                <c:pt idx="273">
                  <c:v>0.1130297177128573</c:v>
                </c:pt>
                <c:pt idx="274">
                  <c:v>0.11163895035030436</c:v>
                </c:pt>
                <c:pt idx="275">
                  <c:v>0.11026545042926816</c:v>
                </c:pt>
                <c:pt idx="276">
                  <c:v>0.1089090135169416</c:v>
                </c:pt>
                <c:pt idx="277">
                  <c:v>0.10756943714633915</c:v>
                </c:pt>
                <c:pt idx="278">
                  <c:v>0.10624652081368213</c:v>
                </c:pt>
                <c:pt idx="279">
                  <c:v>0.10494006597511651</c:v>
                </c:pt>
                <c:pt idx="280">
                  <c:v>0.10364987604278897</c:v>
                </c:pt>
                <c:pt idx="281">
                  <c:v>0.10237575638031182</c:v>
                </c:pt>
                <c:pt idx="282">
                  <c:v>0.10111751429764149</c:v>
                </c:pt>
                <c:pt idx="283">
                  <c:v>9.9874959045398892E-2</c:v>
                </c:pt>
                <c:pt idx="284">
                  <c:v>9.8647901808654015E-2</c:v>
                </c:pt>
                <c:pt idx="285">
                  <c:v>9.7436155700203253E-2</c:v>
                </c:pt>
                <c:pt idx="286">
                  <c:v>9.6239535753357641E-2</c:v>
                </c:pt>
                <c:pt idx="287">
                  <c:v>9.5057858914271876E-2</c:v>
                </c:pt>
                <c:pt idx="288">
                  <c:v>9.3890944033828805E-2</c:v>
                </c:pt>
                <c:pt idx="289">
                  <c:v>9.2738611859107145E-2</c:v>
                </c:pt>
                <c:pt idx="290">
                  <c:v>9.1600685024449402E-2</c:v>
                </c:pt>
                <c:pt idx="291">
                  <c:v>9.0476988042151318E-2</c:v>
                </c:pt>
                <c:pt idx="292">
                  <c:v>8.9367347292792276E-2</c:v>
                </c:pt>
                <c:pt idx="293">
                  <c:v>8.8271591015225304E-2</c:v>
                </c:pt>
                <c:pt idx="294">
                  <c:v>8.718954929624434E-2</c:v>
                </c:pt>
                <c:pt idx="295">
                  <c:v>8.6121054059947522E-2</c:v>
                </c:pt>
                <c:pt idx="296">
                  <c:v>8.5065939056811923E-2</c:v>
                </c:pt>
                <c:pt idx="297">
                  <c:v>8.4024039852496957E-2</c:v>
                </c:pt>
                <c:pt idx="298">
                  <c:v>8.2995193816391755E-2</c:v>
                </c:pt>
                <c:pt idx="299">
                  <c:v>8.1979240109922857E-2</c:v>
                </c:pt>
                <c:pt idx="300">
                  <c:v>8.0976019674635191E-2</c:v>
                </c:pt>
                <c:pt idx="301">
                  <c:v>7.9985375220061994E-2</c:v>
                </c:pt>
                <c:pt idx="302">
                  <c:v>7.9007151211396676E-2</c:v>
                </c:pt>
                <c:pt idx="303">
                  <c:v>7.8041193856979718E-2</c:v>
                </c:pt>
                <c:pt idx="304">
                  <c:v>7.7087351095614598E-2</c:v>
                </c:pt>
                <c:pt idx="305">
                  <c:v>7.6145472583722618E-2</c:v>
                </c:pt>
                <c:pt idx="306">
                  <c:v>7.5215409682351408E-2</c:v>
                </c:pt>
                <c:pt idx="307">
                  <c:v>7.4297015444045988E-2</c:v>
                </c:pt>
                <c:pt idx="308">
                  <c:v>7.3390144599595031E-2</c:v>
                </c:pt>
                <c:pt idx="309">
                  <c:v>7.249465354466178E-2</c:v>
                </c:pt>
                <c:pt idx="310">
                  <c:v>7.1610400326311718E-2</c:v>
                </c:pt>
                <c:pt idx="311">
                  <c:v>7.073724462944353E-2</c:v>
                </c:pt>
                <c:pt idx="312">
                  <c:v>6.9875047763136355E-2</c:v>
                </c:pt>
                <c:pt idx="313">
                  <c:v>6.9023672646919998E-2</c:v>
                </c:pt>
                <c:pt idx="314">
                  <c:v>6.8182983796978625E-2</c:v>
                </c:pt>
                <c:pt idx="315">
                  <c:v>6.7352847312293851E-2</c:v>
                </c:pt>
                <c:pt idx="316">
                  <c:v>6.6533130860738976E-2</c:v>
                </c:pt>
                <c:pt idx="317">
                  <c:v>6.5723703665127919E-2</c:v>
                </c:pt>
                <c:pt idx="318">
                  <c:v>6.4924436489230297E-2</c:v>
                </c:pt>
                <c:pt idx="319">
                  <c:v>6.4135201623756188E-2</c:v>
                </c:pt>
                <c:pt idx="320">
                  <c:v>6.3355872872321251E-2</c:v>
                </c:pt>
                <c:pt idx="321">
                  <c:v>6.2586325537395293E-2</c:v>
                </c:pt>
                <c:pt idx="322">
                  <c:v>6.1826436406242524E-2</c:v>
                </c:pt>
                <c:pt idx="323">
                  <c:v>6.1076083736859466E-2</c:v>
                </c:pt>
                <c:pt idx="324">
                  <c:v>6.0335147243915865E-2</c:v>
                </c:pt>
                <c:pt idx="325">
                  <c:v>5.960350808470416E-2</c:v>
                </c:pt>
                <c:pt idx="326">
                  <c:v>5.8881048845103479E-2</c:v>
                </c:pt>
                <c:pt idx="327">
                  <c:v>5.8167653525562635E-2</c:v>
                </c:pt>
                <c:pt idx="328">
                  <c:v>5.7463207527106985E-2</c:v>
                </c:pt>
                <c:pt idx="329">
                  <c:v>5.6767597637374489E-2</c:v>
                </c:pt>
                <c:pt idx="330">
                  <c:v>5.6080712016684964E-2</c:v>
                </c:pt>
                <c:pt idx="331">
                  <c:v>5.5402440184146529E-2</c:v>
                </c:pt>
                <c:pt idx="332">
                  <c:v>5.4732673003803689E-2</c:v>
                </c:pt>
                <c:pt idx="333">
                  <c:v>5.4071302670831378E-2</c:v>
                </c:pt>
                <c:pt idx="334">
                  <c:v>5.3418222697777296E-2</c:v>
                </c:pt>
                <c:pt idx="335">
                  <c:v>5.2773327900857647E-2</c:v>
                </c:pt>
                <c:pt idx="336">
                  <c:v>5.2136514386309063E-2</c:v>
                </c:pt>
                <c:pt idx="337">
                  <c:v>5.1507679536798578E-2</c:v>
                </c:pt>
                <c:pt idx="338">
                  <c:v>5.0886721997897233E-2</c:v>
                </c:pt>
                <c:pt idx="339">
                  <c:v>5.0273541664617949E-2</c:v>
                </c:pt>
                <c:pt idx="340">
                  <c:v>4.9668039668021802E-2</c:v>
                </c:pt>
                <c:pt idx="341">
                  <c:v>4.9070118361894233E-2</c:v>
                </c:pt>
                <c:pt idx="342">
                  <c:v>4.8479681309494538E-2</c:v>
                </c:pt>
                <c:pt idx="343">
                  <c:v>4.7896633270380518E-2</c:v>
                </c:pt>
                <c:pt idx="344">
                  <c:v>4.7320880187310399E-2</c:v>
                </c:pt>
                <c:pt idx="345">
                  <c:v>4.6752329173224583E-2</c:v>
                </c:pt>
                <c:pt idx="346">
                  <c:v>4.6190888498307769E-2</c:v>
                </c:pt>
                <c:pt idx="347">
                  <c:v>4.5636467577136242E-2</c:v>
                </c:pt>
                <c:pt idx="348">
                  <c:v>4.5088976955907856E-2</c:v>
                </c:pt>
                <c:pt idx="349">
                  <c:v>4.4548328299760076E-2</c:v>
                </c:pt>
                <c:pt idx="350">
                  <c:v>4.401443438017616E-2</c:v>
                </c:pt>
                <c:pt idx="351">
                  <c:v>4.3487209062479493E-2</c:v>
                </c:pt>
                <c:pt idx="352">
                  <c:v>4.2966567293420299E-2</c:v>
                </c:pt>
                <c:pt idx="353">
                  <c:v>4.2452425088853052E-2</c:v>
                </c:pt>
                <c:pt idx="354">
                  <c:v>4.1944699521507811E-2</c:v>
                </c:pt>
                <c:pt idx="355">
                  <c:v>4.1443308708855486E-2</c:v>
                </c:pt>
                <c:pt idx="356">
                  <c:v>4.0948171801068023E-2</c:v>
                </c:pt>
                <c:pt idx="357">
                  <c:v>4.0459208969074956E-2</c:v>
                </c:pt>
                <c:pt idx="358">
                  <c:v>3.9976341392716552E-2</c:v>
                </c:pt>
                <c:pt idx="359">
                  <c:v>3.9499491248994323E-2</c:v>
                </c:pt>
                <c:pt idx="360">
                  <c:v>3.9028581700419784E-2</c:v>
                </c:pt>
                <c:pt idx="361">
                  <c:v>3.856353688346259E-2</c:v>
                </c:pt>
                <c:pt idx="362">
                  <c:v>3.8104281897096803E-2</c:v>
                </c:pt>
                <c:pt idx="363">
                  <c:v>3.7650742791447867E-2</c:v>
                </c:pt>
                <c:pt idx="364">
                  <c:v>3.7202846556539604E-2</c:v>
                </c:pt>
                <c:pt idx="365">
                  <c:v>3.676052111114092E-2</c:v>
                </c:pt>
                <c:pt idx="366">
                  <c:v>3.6323695291714198E-2</c:v>
                </c:pt>
                <c:pt idx="367">
                  <c:v>3.5892298841464498E-2</c:v>
                </c:pt>
                <c:pt idx="368">
                  <c:v>3.5466262399489246E-2</c:v>
                </c:pt>
                <c:pt idx="369">
                  <c:v>3.5045517490030043E-2</c:v>
                </c:pt>
                <c:pt idx="370">
                  <c:v>3.4629996511825634E-2</c:v>
                </c:pt>
                <c:pt idx="371">
                  <c:v>3.4219632727565896E-2</c:v>
                </c:pt>
                <c:pt idx="372">
                  <c:v>3.3814360253447528E-2</c:v>
                </c:pt>
                <c:pt idx="373">
                  <c:v>3.3414114048831767E-2</c:v>
                </c:pt>
                <c:pt idx="374">
                  <c:v>3.3018829906001801E-2</c:v>
                </c:pt>
                <c:pt idx="375">
                  <c:v>3.2628444440022553E-2</c:v>
                </c:pt>
                <c:pt idx="376">
                  <c:v>3.2242895078701483E-2</c:v>
                </c:pt>
                <c:pt idx="377">
                  <c:v>3.1862120052649212E-2</c:v>
                </c:pt>
                <c:pt idx="378">
                  <c:v>3.148605838544194E-2</c:v>
                </c:pt>
                <c:pt idx="379">
                  <c:v>3.1114649883883017E-2</c:v>
                </c:pt>
                <c:pt idx="380">
                  <c:v>3.0747835128364875E-2</c:v>
                </c:pt>
                <c:pt idx="381">
                  <c:v>3.0385555463331215E-2</c:v>
                </c:pt>
                <c:pt idx="382">
                  <c:v>3.0027752987837886E-2</c:v>
                </c:pt>
                <c:pt idx="383">
                  <c:v>2.9674370546212581E-2</c:v>
                </c:pt>
                <c:pt idx="384">
                  <c:v>2.9325351718813453E-2</c:v>
                </c:pt>
                <c:pt idx="385">
                  <c:v>2.8980640812885983E-2</c:v>
                </c:pt>
                <c:pt idx="386">
                  <c:v>2.8640182853516882E-2</c:v>
                </c:pt>
                <c:pt idx="387">
                  <c:v>2.8303923574685697E-2</c:v>
                </c:pt>
                <c:pt idx="388">
                  <c:v>2.797180941041344E-2</c:v>
                </c:pt>
                <c:pt idx="389">
                  <c:v>2.7643787486005933E-2</c:v>
                </c:pt>
                <c:pt idx="390">
                  <c:v>2.7319805609395065E-2</c:v>
                </c:pt>
                <c:pt idx="391">
                  <c:v>2.6999812262573086E-2</c:v>
                </c:pt>
                <c:pt idx="392">
                  <c:v>2.6683756593122832E-2</c:v>
                </c:pt>
                <c:pt idx="393">
                  <c:v>2.6371588405841084E-2</c:v>
                </c:pt>
                <c:pt idx="394">
                  <c:v>2.6063258154456093E-2</c:v>
                </c:pt>
                <c:pt idx="395">
                  <c:v>2.5758716933437342E-2</c:v>
                </c:pt>
                <c:pt idx="396">
                  <c:v>2.5457916469897701E-2</c:v>
                </c:pt>
                <c:pt idx="397">
                  <c:v>2.5160809115587046E-2</c:v>
                </c:pt>
                <c:pt idx="398">
                  <c:v>2.4867347838976928E-2</c:v>
                </c:pt>
                <c:pt idx="399">
                  <c:v>2.4577486217435385E-2</c:v>
                </c:pt>
                <c:pt idx="400">
                  <c:v>2.4291178429491578E-2</c:v>
                </c:pt>
                <c:pt idx="401">
                  <c:v>2.4008379247188905E-2</c:v>
                </c:pt>
                <c:pt idx="402">
                  <c:v>2.3729044028526936E-2</c:v>
                </c:pt>
                <c:pt idx="403">
                  <c:v>2.3453128709990612E-2</c:v>
                </c:pt>
                <c:pt idx="404">
                  <c:v>2.3180589799166595E-2</c:v>
                </c:pt>
                <c:pt idx="405">
                  <c:v>2.2911384367444887E-2</c:v>
                </c:pt>
                <c:pt idx="406">
                  <c:v>2.2645470042807703E-2</c:v>
                </c:pt>
                <c:pt idx="407">
                  <c:v>2.2382805002701289E-2</c:v>
                </c:pt>
                <c:pt idx="408">
                  <c:v>2.2123347966992779E-2</c:v>
                </c:pt>
                <c:pt idx="409">
                  <c:v>2.1867058191010758E-2</c:v>
                </c:pt>
                <c:pt idx="410">
                  <c:v>2.1613895458666987E-2</c:v>
                </c:pt>
                <c:pt idx="411">
                  <c:v>2.1363820075661732E-2</c:v>
                </c:pt>
                <c:pt idx="412">
                  <c:v>2.1116792862769129E-2</c:v>
                </c:pt>
                <c:pt idx="413">
                  <c:v>2.0872775149203382E-2</c:v>
                </c:pt>
                <c:pt idx="414">
                  <c:v>2.0631728766065005E-2</c:v>
                </c:pt>
                <c:pt idx="415">
                  <c:v>2.0393616039865003E-2</c:v>
                </c:pt>
                <c:pt idx="416">
                  <c:v>2.0158399786128878E-2</c:v>
                </c:pt>
                <c:pt idx="417">
                  <c:v>1.9926043303076235E-2</c:v>
                </c:pt>
                <c:pt idx="418">
                  <c:v>1.9696510365378894E-2</c:v>
                </c:pt>
                <c:pt idx="419">
                  <c:v>1.9469765217994262E-2</c:v>
                </c:pt>
                <c:pt idx="420">
                  <c:v>1.9245772570073649E-2</c:v>
                </c:pt>
                <c:pt idx="421">
                  <c:v>1.9024497588945755E-2</c:v>
                </c:pt>
                <c:pt idx="422">
                  <c:v>1.8805905894173858E-2</c:v>
                </c:pt>
                <c:pt idx="423">
                  <c:v>1.8589963551685851E-2</c:v>
                </c:pt>
                <c:pt idx="424">
                  <c:v>1.8376637067976764E-2</c:v>
                </c:pt>
                <c:pt idx="425">
                  <c:v>1.8165893384382903E-2</c:v>
                </c:pt>
                <c:pt idx="426">
                  <c:v>1.7957699871426924E-2</c:v>
                </c:pt>
                <c:pt idx="427">
                  <c:v>1.7752024323233195E-2</c:v>
                </c:pt>
                <c:pt idx="428">
                  <c:v>1.7548834952011982E-2</c:v>
                </c:pt>
                <c:pt idx="429">
                  <c:v>1.7348100382613141E-2</c:v>
                </c:pt>
                <c:pt idx="430">
                  <c:v>1.7149789647147529E-2</c:v>
                </c:pt>
                <c:pt idx="431">
                  <c:v>1.6953872179675145E-2</c:v>
                </c:pt>
                <c:pt idx="432">
                  <c:v>1.6760317810960768E-2</c:v>
                </c:pt>
                <c:pt idx="433">
                  <c:v>1.6569096763294433E-2</c:v>
                </c:pt>
                <c:pt idx="434">
                  <c:v>1.638017964537819E-2</c:v>
                </c:pt>
                <c:pt idx="435">
                  <c:v>1.619353744727603E-2</c:v>
                </c:pt>
                <c:pt idx="436">
                  <c:v>1.6009141535428317E-2</c:v>
                </c:pt>
                <c:pt idx="437">
                  <c:v>1.5826963647729508E-2</c:v>
                </c:pt>
                <c:pt idx="438">
                  <c:v>1.5646975888667147E-2</c:v>
                </c:pt>
                <c:pt idx="439">
                  <c:v>1.5469150724523262E-2</c:v>
                </c:pt>
                <c:pt idx="440">
                  <c:v>1.529346097863693E-2</c:v>
                </c:pt>
                <c:pt idx="441">
                  <c:v>1.5119879826726357E-2</c:v>
                </c:pt>
                <c:pt idx="442">
                  <c:v>1.494838079227101E-2</c:v>
                </c:pt>
                <c:pt idx="443">
                  <c:v>1.4778937741952936E-2</c:v>
                </c:pt>
                <c:pt idx="444">
                  <c:v>1.4611524881155247E-2</c:v>
                </c:pt>
                <c:pt idx="445">
                  <c:v>1.4446116749519788E-2</c:v>
                </c:pt>
                <c:pt idx="446">
                  <c:v>1.4282688216560091E-2</c:v>
                </c:pt>
                <c:pt idx="447">
                  <c:v>1.4121214477332167E-2</c:v>
                </c:pt>
                <c:pt idx="448">
                  <c:v>1.3961671048159263E-2</c:v>
                </c:pt>
                <c:pt idx="449">
                  <c:v>1.3804033762413015E-2</c:v>
                </c:pt>
                <c:pt idx="450">
                  <c:v>1.3648278766348221E-2</c:v>
                </c:pt>
                <c:pt idx="451">
                  <c:v>1.3494382514991576E-2</c:v>
                </c:pt>
                <c:pt idx="452">
                  <c:v>1.3342321768082921E-2</c:v>
                </c:pt>
                <c:pt idx="453">
                  <c:v>1.3192073586069886E-2</c:v>
                </c:pt>
                <c:pt idx="454">
                  <c:v>1.3043615326153501E-2</c:v>
                </c:pt>
                <c:pt idx="455">
                  <c:v>1.2896924638385432E-2</c:v>
                </c:pt>
                <c:pt idx="456">
                  <c:v>1.2751979461815721E-2</c:v>
                </c:pt>
                <c:pt idx="457">
                  <c:v>1.2608758020690503E-2</c:v>
                </c:pt>
                <c:pt idx="458">
                  <c:v>1.2467238820699444E-2</c:v>
                </c:pt>
                <c:pt idx="459">
                  <c:v>1.2327400645270825E-2</c:v>
                </c:pt>
                <c:pt idx="460">
                  <c:v>1.2189222551916679E-2</c:v>
                </c:pt>
                <c:pt idx="461">
                  <c:v>1.2052683868623681E-2</c:v>
                </c:pt>
                <c:pt idx="462">
                  <c:v>1.191776419029289E-2</c:v>
                </c:pt>
                <c:pt idx="463">
                  <c:v>1.1784443375223996E-2</c:v>
                </c:pt>
                <c:pt idx="464">
                  <c:v>1.1652701541647215E-2</c:v>
                </c:pt>
                <c:pt idx="465">
                  <c:v>1.1522519064299908E-2</c:v>
                </c:pt>
                <c:pt idx="466">
                  <c:v>1.1393876571047179E-2</c:v>
                </c:pt>
                <c:pt idx="467">
                  <c:v>1.1266754939548318E-2</c:v>
                </c:pt>
                <c:pt idx="468">
                  <c:v>1.1141135293965432E-2</c:v>
                </c:pt>
                <c:pt idx="469">
                  <c:v>1.1016999001716266E-2</c:v>
                </c:pt>
                <c:pt idx="470">
                  <c:v>1.0894327670269099E-2</c:v>
                </c:pt>
                <c:pt idx="471">
                  <c:v>1.0773103143980056E-2</c:v>
                </c:pt>
                <c:pt idx="472">
                  <c:v>1.0653307500971376E-2</c:v>
                </c:pt>
                <c:pt idx="473">
                  <c:v>1.0534923050051659E-2</c:v>
                </c:pt>
                <c:pt idx="474">
                  <c:v>1.0417932327675961E-2</c:v>
                </c:pt>
                <c:pt idx="475">
                  <c:v>1.0302318094946084E-2</c:v>
                </c:pt>
                <c:pt idx="476">
                  <c:v>1.018806333465061E-2</c:v>
                </c:pt>
                <c:pt idx="477">
                  <c:v>1.0075151248343461E-2</c:v>
                </c:pt>
                <c:pt idx="478">
                  <c:v>9.9635652534616481E-3</c:v>
                </c:pt>
                <c:pt idx="479">
                  <c:v>9.8532889804806567E-3</c:v>
                </c:pt>
                <c:pt idx="480">
                  <c:v>9.7443062701072503E-3</c:v>
                </c:pt>
                <c:pt idx="481">
                  <c:v>9.6366011705099064E-3</c:v>
                </c:pt>
                <c:pt idx="482">
                  <c:v>9.5301579345854481E-3</c:v>
                </c:pt>
                <c:pt idx="483">
                  <c:v>9.4249610172618681E-3</c:v>
                </c:pt>
                <c:pt idx="484">
                  <c:v>9.3209950728370128E-3</c:v>
                </c:pt>
                <c:pt idx="485">
                  <c:v>9.2182449523525722E-3</c:v>
                </c:pt>
                <c:pt idx="486">
                  <c:v>9.1166957010024863E-3</c:v>
                </c:pt>
                <c:pt idx="487">
                  <c:v>9.0163325555756568E-3</c:v>
                </c:pt>
                <c:pt idx="488">
                  <c:v>8.9171409419336323E-3</c:v>
                </c:pt>
                <c:pt idx="489">
                  <c:v>8.8191064725201551E-3</c:v>
                </c:pt>
                <c:pt idx="490">
                  <c:v>8.7222149439047936E-3</c:v>
                </c:pt>
                <c:pt idx="491">
                  <c:v>8.6264523343592137E-3</c:v>
                </c:pt>
                <c:pt idx="492">
                  <c:v>8.5318048014648706E-3</c:v>
                </c:pt>
                <c:pt idx="493">
                  <c:v>8.438258679753341E-3</c:v>
                </c:pt>
                <c:pt idx="494">
                  <c:v>8.3458004783771855E-3</c:v>
                </c:pt>
                <c:pt idx="495">
                  <c:v>8.254416878812787E-3</c:v>
                </c:pt>
                <c:pt idx="496">
                  <c:v>8.1640947325928304E-3</c:v>
                </c:pt>
                <c:pt idx="497">
                  <c:v>8.0748210590689817E-3</c:v>
                </c:pt>
                <c:pt idx="498">
                  <c:v>7.9865830432054308E-3</c:v>
                </c:pt>
                <c:pt idx="499">
                  <c:v>7.8993680334001892E-3</c:v>
                </c:pt>
                <c:pt idx="500">
                  <c:v>7.8131635393365872E-3</c:v>
                </c:pt>
                <c:pt idx="501">
                  <c:v>7.7279572298628585E-3</c:v>
                </c:pt>
                <c:pt idx="502">
                  <c:v>7.6437369309002579E-3</c:v>
                </c:pt>
                <c:pt idx="503">
                  <c:v>7.5604906233789348E-3</c:v>
                </c:pt>
                <c:pt idx="504">
                  <c:v>7.4782064412006743E-3</c:v>
                </c:pt>
                <c:pt idx="505">
                  <c:v>7.3968726692303921E-3</c:v>
                </c:pt>
                <c:pt idx="506">
                  <c:v>7.3164777413122772E-3</c:v>
                </c:pt>
                <c:pt idx="507">
                  <c:v>7.2370102383145785E-3</c:v>
                </c:pt>
                <c:pt idx="508">
                  <c:v>7.1584588861984821E-3</c:v>
                </c:pt>
                <c:pt idx="509">
                  <c:v>7.0808125541141909E-3</c:v>
                </c:pt>
                <c:pt idx="510">
                  <c:v>7.0040602525217599E-3</c:v>
                </c:pt>
                <c:pt idx="511">
                  <c:v>6.9281911313370248E-3</c:v>
                </c:pt>
                <c:pt idx="512">
                  <c:v>6.8531944781025089E-3</c:v>
                </c:pt>
                <c:pt idx="513">
                  <c:v>6.7790597161823118E-3</c:v>
                </c:pt>
                <c:pt idx="514">
                  <c:v>6.7057764029816447E-3</c:v>
                </c:pt>
                <c:pt idx="515">
                  <c:v>6.6333342281899021E-3</c:v>
                </c:pt>
                <c:pt idx="516">
                  <c:v>6.5617230120466052E-3</c:v>
                </c:pt>
                <c:pt idx="517">
                  <c:v>6.4909327036319908E-3</c:v>
                </c:pt>
                <c:pt idx="518">
                  <c:v>6.4209533791785844E-3</c:v>
                </c:pt>
                <c:pt idx="519">
                  <c:v>6.351775240406532E-3</c:v>
                </c:pt>
                <c:pt idx="520">
                  <c:v>6.2833886128811356E-3</c:v>
                </c:pt>
                <c:pt idx="521">
                  <c:v>6.2157839443915952E-3</c:v>
                </c:pt>
                <c:pt idx="522">
                  <c:v>6.1489518033518431E-3</c:v>
                </c:pt>
                <c:pt idx="523">
                  <c:v>6.0828828772232502E-3</c:v>
                </c:pt>
                <c:pt idx="524">
                  <c:v>6.017567970957316E-3</c:v>
                </c:pt>
                <c:pt idx="525">
                  <c:v>5.9529980054598974E-3</c:v>
                </c:pt>
                <c:pt idx="526">
                  <c:v>5.8891640160761982E-3</c:v>
                </c:pt>
                <c:pt idx="527">
                  <c:v>5.8260571510949655E-3</c:v>
                </c:pt>
                <c:pt idx="528">
                  <c:v>5.7636686702734474E-3</c:v>
                </c:pt>
                <c:pt idx="529">
                  <c:v>5.7019899433822241E-3</c:v>
                </c:pt>
                <c:pt idx="530">
                  <c:v>5.6410124487688007E-3</c:v>
                </c:pt>
                <c:pt idx="531">
                  <c:v>5.5807277719409631E-3</c:v>
                </c:pt>
                <c:pt idx="532">
                  <c:v>5.5211276041685631E-3</c:v>
                </c:pt>
                <c:pt idx="533">
                  <c:v>5.4622037411046209E-3</c:v>
                </c:pt>
                <c:pt idx="534">
                  <c:v>5.4039480814239704E-3</c:v>
                </c:pt>
                <c:pt idx="535">
                  <c:v>5.34635262548111E-3</c:v>
                </c:pt>
                <c:pt idx="536">
                  <c:v>5.2894094739850406E-3</c:v>
                </c:pt>
                <c:pt idx="537">
                  <c:v>5.233110826692311E-3</c:v>
                </c:pt>
                <c:pt idx="538">
                  <c:v>5.177448981117605E-3</c:v>
                </c:pt>
                <c:pt idx="539">
                  <c:v>5.1224163312610926E-3</c:v>
                </c:pt>
                <c:pt idx="540">
                  <c:v>5.0680053663533231E-3</c:v>
                </c:pt>
                <c:pt idx="541">
                  <c:v>5.0142086696161048E-3</c:v>
                </c:pt>
                <c:pt idx="542">
                  <c:v>4.9610189170410379E-3</c:v>
                </c:pt>
                <c:pt idx="543">
                  <c:v>4.9084288761832573E-3</c:v>
                </c:pt>
                <c:pt idx="544">
                  <c:v>4.8564314049717172E-3</c:v>
                </c:pt>
                <c:pt idx="545">
                  <c:v>4.8050194505357968E-3</c:v>
                </c:pt>
                <c:pt idx="546">
                  <c:v>4.7541860480466713E-3</c:v>
                </c:pt>
                <c:pt idx="547">
                  <c:v>4.7039243195746705E-3</c:v>
                </c:pt>
                <c:pt idx="548">
                  <c:v>4.6542274729621802E-3</c:v>
                </c:pt>
                <c:pt idx="549">
                  <c:v>4.6050888007107549E-3</c:v>
                </c:pt>
                <c:pt idx="550">
                  <c:v>4.5565016788838841E-3</c:v>
                </c:pt>
                <c:pt idx="551">
                  <c:v>4.5084595660236371E-3</c:v>
                </c:pt>
                <c:pt idx="552">
                  <c:v>4.4609560020827388E-3</c:v>
                </c:pt>
                <c:pt idx="553">
                  <c:v>4.4139846073694144E-3</c:v>
                </c:pt>
                <c:pt idx="554">
                  <c:v>4.3675390815079984E-3</c:v>
                </c:pt>
                <c:pt idx="555">
                  <c:v>4.3216132024122E-3</c:v>
                </c:pt>
                <c:pt idx="556">
                  <c:v>4.2762008252724693E-3</c:v>
                </c:pt>
                <c:pt idx="557">
                  <c:v>4.2312958815564627E-3</c:v>
                </c:pt>
                <c:pt idx="558">
                  <c:v>4.1868923780239431E-3</c:v>
                </c:pt>
                <c:pt idx="559">
                  <c:v>4.1429843957531132E-3</c:v>
                </c:pt>
                <c:pt idx="560">
                  <c:v>4.0995660891812724E-3</c:v>
                </c:pt>
                <c:pt idx="561">
                  <c:v>4.0566316851577966E-3</c:v>
                </c:pt>
                <c:pt idx="562">
                  <c:v>4.0141754820095521E-3</c:v>
                </c:pt>
                <c:pt idx="563">
                  <c:v>3.9721918486189667E-3</c:v>
                </c:pt>
                <c:pt idx="564">
                  <c:v>3.9306752235142017E-3</c:v>
                </c:pt>
                <c:pt idx="565">
                  <c:v>3.889620113971537E-3</c:v>
                </c:pt>
                <c:pt idx="566">
                  <c:v>3.8490210951296344E-3</c:v>
                </c:pt>
                <c:pt idx="567">
                  <c:v>3.8088728091160151E-3</c:v>
                </c:pt>
                <c:pt idx="568">
                  <c:v>3.7691699641838605E-3</c:v>
                </c:pt>
                <c:pt idx="569">
                  <c:v>3.7299073338619149E-3</c:v>
                </c:pt>
                <c:pt idx="570">
                  <c:v>3.6910797561147124E-3</c:v>
                </c:pt>
                <c:pt idx="571">
                  <c:v>3.652682132514129E-3</c:v>
                </c:pt>
                <c:pt idx="572">
                  <c:v>3.6147094274218139E-3</c:v>
                </c:pt>
                <c:pt idx="573">
                  <c:v>3.5771566671828348E-3</c:v>
                </c:pt>
                <c:pt idx="574">
                  <c:v>3.5400189393298698E-3</c:v>
                </c:pt>
                <c:pt idx="575">
                  <c:v>3.5032913917978359E-3</c:v>
                </c:pt>
                <c:pt idx="576">
                  <c:v>3.4669692321487311E-3</c:v>
                </c:pt>
                <c:pt idx="577">
                  <c:v>3.4310477268074679E-3</c:v>
                </c:pt>
                <c:pt idx="578">
                  <c:v>3.3955222003071439E-3</c:v>
                </c:pt>
                <c:pt idx="579">
                  <c:v>3.3603880345447479E-3</c:v>
                </c:pt>
                <c:pt idx="580">
                  <c:v>3.3256406680461925E-3</c:v>
                </c:pt>
                <c:pt idx="581">
                  <c:v>3.2912755952420047E-3</c:v>
                </c:pt>
                <c:pt idx="582">
                  <c:v>3.2572883657512319E-3</c:v>
                </c:pt>
                <c:pt idx="583">
                  <c:v>3.2236745836766723E-3</c:v>
                </c:pt>
                <c:pt idx="584">
                  <c:v>3.1904299069073216E-3</c:v>
                </c:pt>
                <c:pt idx="585">
                  <c:v>3.1575500464320339E-3</c:v>
                </c:pt>
                <c:pt idx="586">
                  <c:v>3.1250307656607301E-3</c:v>
                </c:pt>
                <c:pt idx="587">
                  <c:v>3.0928678797554898E-3</c:v>
                </c:pt>
                <c:pt idx="588">
                  <c:v>3.0610572549701898E-3</c:v>
                </c:pt>
                <c:pt idx="589">
                  <c:v>3.0295948079986923E-3</c:v>
                </c:pt>
                <c:pt idx="590">
                  <c:v>2.9984765053320261E-3</c:v>
                </c:pt>
                <c:pt idx="591">
                  <c:v>2.9676983626236719E-3</c:v>
                </c:pt>
                <c:pt idx="592">
                  <c:v>2.9372564440637294E-3</c:v>
                </c:pt>
                <c:pt idx="593">
                  <c:v>2.9071468617605234E-3</c:v>
                </c:pt>
                <c:pt idx="594">
                  <c:v>2.8773657751313131E-3</c:v>
                </c:pt>
                <c:pt idx="595">
                  <c:v>2.8479093903004404E-3</c:v>
                </c:pt>
                <c:pt idx="596">
                  <c:v>2.8187739595054717E-3</c:v>
                </c:pt>
                <c:pt idx="597">
                  <c:v>2.7899557805113329E-3</c:v>
                </c:pt>
                <c:pt idx="598">
                  <c:v>2.7614511960323274E-3</c:v>
                </c:pt>
                <c:pt idx="599">
                  <c:v>2.7332565931609265E-3</c:v>
                </c:pt>
              </c:numCache>
            </c:numRef>
          </c:yVal>
          <c:smooth val="1"/>
          <c:extLst xmlns:c16r2="http://schemas.microsoft.com/office/drawing/2015/06/chart">
            <c:ext xmlns:c16="http://schemas.microsoft.com/office/drawing/2014/chart" uri="{C3380CC4-5D6E-409C-BE32-E72D297353CC}">
              <c16:uniqueId val="{00000000-5747-5843-B0C7-2A67AD0285BC}"/>
            </c:ext>
          </c:extLst>
        </c:ser>
        <c:ser>
          <c:idx val="1"/>
          <c:order val="1"/>
          <c:tx>
            <c:v>Semiempirical model</c:v>
          </c:tx>
          <c:spPr>
            <a:ln w="19050" cap="rnd">
              <a:solidFill>
                <a:schemeClr val="accent2"/>
              </a:solidFill>
              <a:round/>
            </a:ln>
            <a:effectLst/>
          </c:spPr>
          <c:marker>
            <c:symbol val="none"/>
          </c:marker>
          <c:xVal>
            <c:numRef>
              <c:f>'exceedance probability curves'!$D$2:$D$601</c:f>
              <c:numCache>
                <c:formatCode>General</c:formatCode>
                <c:ptCount val="600"/>
                <c:pt idx="0">
                  <c:v>8.0251782378571671E-3</c:v>
                </c:pt>
                <c:pt idx="1">
                  <c:v>1.6050356475714334E-2</c:v>
                </c:pt>
                <c:pt idx="2">
                  <c:v>2.40755347135715E-2</c:v>
                </c:pt>
                <c:pt idx="3">
                  <c:v>3.2100712951428668E-2</c:v>
                </c:pt>
                <c:pt idx="4">
                  <c:v>4.0125891189285834E-2</c:v>
                </c:pt>
                <c:pt idx="5">
                  <c:v>4.8151069427142999E-2</c:v>
                </c:pt>
                <c:pt idx="6">
                  <c:v>5.6176247665000172E-2</c:v>
                </c:pt>
                <c:pt idx="7">
                  <c:v>6.4201425902857337E-2</c:v>
                </c:pt>
                <c:pt idx="8">
                  <c:v>7.2226604140714495E-2</c:v>
                </c:pt>
                <c:pt idx="9">
                  <c:v>8.0251782378571668E-2</c:v>
                </c:pt>
                <c:pt idx="10">
                  <c:v>8.827696061642884E-2</c:v>
                </c:pt>
                <c:pt idx="11">
                  <c:v>9.6302138854285999E-2</c:v>
                </c:pt>
                <c:pt idx="12">
                  <c:v>0.10432731709214317</c:v>
                </c:pt>
                <c:pt idx="13">
                  <c:v>0.11235249533000034</c:v>
                </c:pt>
                <c:pt idx="14">
                  <c:v>0.1203776735678575</c:v>
                </c:pt>
                <c:pt idx="15">
                  <c:v>0.12840285180571467</c:v>
                </c:pt>
                <c:pt idx="16">
                  <c:v>0.13642803004357185</c:v>
                </c:pt>
                <c:pt idx="17">
                  <c:v>0.14445320828142899</c:v>
                </c:pt>
                <c:pt idx="18">
                  <c:v>0.15247838651928616</c:v>
                </c:pt>
                <c:pt idx="19">
                  <c:v>0.16050356475714334</c:v>
                </c:pt>
                <c:pt idx="20">
                  <c:v>0.16852874299500051</c:v>
                </c:pt>
                <c:pt idx="21">
                  <c:v>0.17655392123285768</c:v>
                </c:pt>
                <c:pt idx="22">
                  <c:v>0.18457909947071485</c:v>
                </c:pt>
                <c:pt idx="23">
                  <c:v>0.192604277708572</c:v>
                </c:pt>
                <c:pt idx="24">
                  <c:v>0.20062945594642917</c:v>
                </c:pt>
                <c:pt idx="25">
                  <c:v>0.20865463418428634</c:v>
                </c:pt>
                <c:pt idx="26">
                  <c:v>0.21667981242214351</c:v>
                </c:pt>
                <c:pt idx="27">
                  <c:v>0.22470499066000069</c:v>
                </c:pt>
                <c:pt idx="28">
                  <c:v>0.23273016889785783</c:v>
                </c:pt>
                <c:pt idx="29">
                  <c:v>0.240755347135715</c:v>
                </c:pt>
                <c:pt idx="30">
                  <c:v>0.24878052537357218</c:v>
                </c:pt>
                <c:pt idx="31">
                  <c:v>0.25680570361142935</c:v>
                </c:pt>
                <c:pt idx="32">
                  <c:v>0.26483088184928649</c:v>
                </c:pt>
                <c:pt idx="33">
                  <c:v>0.27285606008714369</c:v>
                </c:pt>
                <c:pt idx="34">
                  <c:v>0.28088123832500084</c:v>
                </c:pt>
                <c:pt idx="35">
                  <c:v>0.28890641656285798</c:v>
                </c:pt>
                <c:pt idx="36">
                  <c:v>0.29693159480071518</c:v>
                </c:pt>
                <c:pt idx="37">
                  <c:v>0.30495677303857233</c:v>
                </c:pt>
                <c:pt idx="38">
                  <c:v>0.31298195127642953</c:v>
                </c:pt>
                <c:pt idx="39">
                  <c:v>0.32100712951428667</c:v>
                </c:pt>
                <c:pt idx="40">
                  <c:v>0.32903230775214382</c:v>
                </c:pt>
                <c:pt idx="41">
                  <c:v>0.33705748599000102</c:v>
                </c:pt>
                <c:pt idx="42">
                  <c:v>0.34508266422785816</c:v>
                </c:pt>
                <c:pt idx="43">
                  <c:v>0.35310784246571536</c:v>
                </c:pt>
                <c:pt idx="44">
                  <c:v>0.3611330207035725</c:v>
                </c:pt>
                <c:pt idx="45">
                  <c:v>0.3691581989414297</c:v>
                </c:pt>
                <c:pt idx="46">
                  <c:v>0.37718337717928679</c:v>
                </c:pt>
                <c:pt idx="47">
                  <c:v>0.38520855541714399</c:v>
                </c:pt>
                <c:pt idx="48">
                  <c:v>0.39323373365500114</c:v>
                </c:pt>
                <c:pt idx="49">
                  <c:v>0.40125891189285834</c:v>
                </c:pt>
                <c:pt idx="50">
                  <c:v>0.40928409013071554</c:v>
                </c:pt>
                <c:pt idx="51">
                  <c:v>0.41730926836857268</c:v>
                </c:pt>
                <c:pt idx="52">
                  <c:v>0.42533444660642988</c:v>
                </c:pt>
                <c:pt idx="53">
                  <c:v>0.43335962484428703</c:v>
                </c:pt>
                <c:pt idx="54">
                  <c:v>0.44138480308214423</c:v>
                </c:pt>
                <c:pt idx="55">
                  <c:v>0.44940998132000137</c:v>
                </c:pt>
                <c:pt idx="56">
                  <c:v>0.45743515955785846</c:v>
                </c:pt>
                <c:pt idx="57">
                  <c:v>0.46546033779571566</c:v>
                </c:pt>
                <c:pt idx="58">
                  <c:v>0.47348551603357281</c:v>
                </c:pt>
                <c:pt idx="59">
                  <c:v>0.48151069427143001</c:v>
                </c:pt>
                <c:pt idx="60">
                  <c:v>0.48953587250928715</c:v>
                </c:pt>
                <c:pt idx="61">
                  <c:v>0.49756105074714435</c:v>
                </c:pt>
                <c:pt idx="62">
                  <c:v>0.5055862289850015</c:v>
                </c:pt>
                <c:pt idx="63">
                  <c:v>0.5136114072228587</c:v>
                </c:pt>
                <c:pt idx="64">
                  <c:v>0.5216365854607159</c:v>
                </c:pt>
                <c:pt idx="65">
                  <c:v>0.52966176369857298</c:v>
                </c:pt>
                <c:pt idx="66">
                  <c:v>0.53768694193643018</c:v>
                </c:pt>
                <c:pt idx="67">
                  <c:v>0.54571212017428739</c:v>
                </c:pt>
                <c:pt idx="68">
                  <c:v>0.55373729841214447</c:v>
                </c:pt>
                <c:pt idx="69">
                  <c:v>0.56176247665000167</c:v>
                </c:pt>
                <c:pt idx="70">
                  <c:v>0.56978765488785876</c:v>
                </c:pt>
                <c:pt idx="71">
                  <c:v>0.57781283312571596</c:v>
                </c:pt>
                <c:pt idx="72">
                  <c:v>0.58583801136357316</c:v>
                </c:pt>
                <c:pt idx="73">
                  <c:v>0.59386318960143036</c:v>
                </c:pt>
                <c:pt idx="74">
                  <c:v>0.60188836783928745</c:v>
                </c:pt>
                <c:pt idx="75">
                  <c:v>0.60991354607714465</c:v>
                </c:pt>
                <c:pt idx="76">
                  <c:v>0.61793872431500185</c:v>
                </c:pt>
                <c:pt idx="77">
                  <c:v>0.62596390255285905</c:v>
                </c:pt>
                <c:pt idx="78">
                  <c:v>0.63398908079071625</c:v>
                </c:pt>
                <c:pt idx="79">
                  <c:v>0.64201425902857334</c:v>
                </c:pt>
                <c:pt idx="80">
                  <c:v>0.65003943726643054</c:v>
                </c:pt>
                <c:pt idx="81">
                  <c:v>0.65806461550428763</c:v>
                </c:pt>
                <c:pt idx="82">
                  <c:v>0.66608979374214483</c:v>
                </c:pt>
                <c:pt idx="83">
                  <c:v>0.67411497198000203</c:v>
                </c:pt>
                <c:pt idx="84">
                  <c:v>0.68214015021785912</c:v>
                </c:pt>
                <c:pt idx="85">
                  <c:v>0.69016532845571632</c:v>
                </c:pt>
                <c:pt idx="86">
                  <c:v>0.69819050669357352</c:v>
                </c:pt>
                <c:pt idx="87">
                  <c:v>0.70621568493143072</c:v>
                </c:pt>
                <c:pt idx="88">
                  <c:v>0.71424086316928781</c:v>
                </c:pt>
                <c:pt idx="89">
                  <c:v>0.72226604140714501</c:v>
                </c:pt>
                <c:pt idx="90">
                  <c:v>0.73029121964500221</c:v>
                </c:pt>
                <c:pt idx="91">
                  <c:v>0.73831639788285941</c:v>
                </c:pt>
                <c:pt idx="92">
                  <c:v>0.7463415761207165</c:v>
                </c:pt>
                <c:pt idx="93">
                  <c:v>0.75436675435857359</c:v>
                </c:pt>
                <c:pt idx="94">
                  <c:v>0.76239193259643079</c:v>
                </c:pt>
                <c:pt idx="95">
                  <c:v>0.77041711083428799</c:v>
                </c:pt>
                <c:pt idx="96">
                  <c:v>0.77844228907214519</c:v>
                </c:pt>
                <c:pt idx="97">
                  <c:v>0.78646746731000228</c:v>
                </c:pt>
                <c:pt idx="98">
                  <c:v>0.79449264554785948</c:v>
                </c:pt>
                <c:pt idx="99">
                  <c:v>0.80251782378571668</c:v>
                </c:pt>
                <c:pt idx="100">
                  <c:v>0.81054300202357388</c:v>
                </c:pt>
                <c:pt idx="101">
                  <c:v>0.81856818026143108</c:v>
                </c:pt>
                <c:pt idx="102">
                  <c:v>0.82659335849928817</c:v>
                </c:pt>
                <c:pt idx="103">
                  <c:v>0.83461853673714537</c:v>
                </c:pt>
                <c:pt idx="104">
                  <c:v>0.84264371497500257</c:v>
                </c:pt>
                <c:pt idx="105">
                  <c:v>0.85066889321285977</c:v>
                </c:pt>
                <c:pt idx="106">
                  <c:v>0.85869407145071686</c:v>
                </c:pt>
                <c:pt idx="107">
                  <c:v>0.86671924968857406</c:v>
                </c:pt>
                <c:pt idx="108">
                  <c:v>0.87474442792643126</c:v>
                </c:pt>
                <c:pt idx="109">
                  <c:v>0.88276960616428846</c:v>
                </c:pt>
                <c:pt idx="110">
                  <c:v>0.89079478440214555</c:v>
                </c:pt>
                <c:pt idx="111">
                  <c:v>0.89881996264000275</c:v>
                </c:pt>
                <c:pt idx="112">
                  <c:v>0.90684514087785972</c:v>
                </c:pt>
                <c:pt idx="113">
                  <c:v>0.91487031911571692</c:v>
                </c:pt>
                <c:pt idx="114">
                  <c:v>0.92289549735357412</c:v>
                </c:pt>
                <c:pt idx="115">
                  <c:v>0.93092067559143132</c:v>
                </c:pt>
                <c:pt idx="116">
                  <c:v>0.93894585382928841</c:v>
                </c:pt>
                <c:pt idx="117">
                  <c:v>0.94697103206714561</c:v>
                </c:pt>
                <c:pt idx="118">
                  <c:v>0.95499621030500281</c:v>
                </c:pt>
                <c:pt idx="119">
                  <c:v>0.96302138854286001</c:v>
                </c:pt>
                <c:pt idx="120">
                  <c:v>0.9710465667807171</c:v>
                </c:pt>
                <c:pt idx="121">
                  <c:v>0.9790717450185743</c:v>
                </c:pt>
                <c:pt idx="122">
                  <c:v>0.9870969232564315</c:v>
                </c:pt>
                <c:pt idx="123">
                  <c:v>0.9951221014942887</c:v>
                </c:pt>
                <c:pt idx="124">
                  <c:v>1.0031472797321459</c:v>
                </c:pt>
                <c:pt idx="125">
                  <c:v>1.011172457970003</c:v>
                </c:pt>
                <c:pt idx="126">
                  <c:v>1.0191976362078603</c:v>
                </c:pt>
                <c:pt idx="127">
                  <c:v>1.0272228144457174</c:v>
                </c:pt>
                <c:pt idx="128">
                  <c:v>1.0352479926835745</c:v>
                </c:pt>
                <c:pt idx="129">
                  <c:v>1.0432731709214318</c:v>
                </c:pt>
                <c:pt idx="130">
                  <c:v>1.0512983491592889</c:v>
                </c:pt>
                <c:pt idx="131">
                  <c:v>1.059323527397146</c:v>
                </c:pt>
                <c:pt idx="132">
                  <c:v>1.0673487056350033</c:v>
                </c:pt>
                <c:pt idx="133">
                  <c:v>1.0753738838728604</c:v>
                </c:pt>
                <c:pt idx="134">
                  <c:v>1.0833990621107177</c:v>
                </c:pt>
                <c:pt idx="135">
                  <c:v>1.0914242403485748</c:v>
                </c:pt>
                <c:pt idx="136">
                  <c:v>1.0994494185864319</c:v>
                </c:pt>
                <c:pt idx="137">
                  <c:v>1.1074745968242889</c:v>
                </c:pt>
                <c:pt idx="138">
                  <c:v>1.115499775062146</c:v>
                </c:pt>
                <c:pt idx="139">
                  <c:v>1.1235249533000033</c:v>
                </c:pt>
                <c:pt idx="140">
                  <c:v>1.1315501315378604</c:v>
                </c:pt>
                <c:pt idx="141">
                  <c:v>1.1395753097757175</c:v>
                </c:pt>
                <c:pt idx="142">
                  <c:v>1.1476004880135748</c:v>
                </c:pt>
                <c:pt idx="143">
                  <c:v>1.1556256662514319</c:v>
                </c:pt>
                <c:pt idx="144">
                  <c:v>1.1636508444892892</c:v>
                </c:pt>
                <c:pt idx="145">
                  <c:v>1.1716760227271463</c:v>
                </c:pt>
                <c:pt idx="146">
                  <c:v>1.1797012009650034</c:v>
                </c:pt>
                <c:pt idx="147">
                  <c:v>1.1877263792028607</c:v>
                </c:pt>
                <c:pt idx="148">
                  <c:v>1.1957515574407178</c:v>
                </c:pt>
                <c:pt idx="149">
                  <c:v>1.2037767356785749</c:v>
                </c:pt>
                <c:pt idx="150">
                  <c:v>1.2118019139164322</c:v>
                </c:pt>
                <c:pt idx="151">
                  <c:v>1.2198270921542893</c:v>
                </c:pt>
                <c:pt idx="152">
                  <c:v>1.2278522703921466</c:v>
                </c:pt>
                <c:pt idx="153">
                  <c:v>1.2358774486300037</c:v>
                </c:pt>
                <c:pt idx="154">
                  <c:v>1.2439026268678608</c:v>
                </c:pt>
                <c:pt idx="155">
                  <c:v>1.2519278051057181</c:v>
                </c:pt>
                <c:pt idx="156">
                  <c:v>1.2599529833435752</c:v>
                </c:pt>
                <c:pt idx="157">
                  <c:v>1.2679781615814325</c:v>
                </c:pt>
                <c:pt idx="158">
                  <c:v>1.2760033398192896</c:v>
                </c:pt>
                <c:pt idx="159">
                  <c:v>1.2840285180571467</c:v>
                </c:pt>
                <c:pt idx="160">
                  <c:v>1.292053696295004</c:v>
                </c:pt>
                <c:pt idx="161">
                  <c:v>1.3000788745328611</c:v>
                </c:pt>
                <c:pt idx="162">
                  <c:v>1.3081040527707182</c:v>
                </c:pt>
                <c:pt idx="163">
                  <c:v>1.3161292310085753</c:v>
                </c:pt>
                <c:pt idx="164">
                  <c:v>1.3241544092464324</c:v>
                </c:pt>
                <c:pt idx="165">
                  <c:v>1.3321795874842897</c:v>
                </c:pt>
                <c:pt idx="166">
                  <c:v>1.3402047657221468</c:v>
                </c:pt>
                <c:pt idx="167">
                  <c:v>1.3482299439600041</c:v>
                </c:pt>
                <c:pt idx="168">
                  <c:v>1.3562551221978612</c:v>
                </c:pt>
                <c:pt idx="169">
                  <c:v>1.3642803004357182</c:v>
                </c:pt>
                <c:pt idx="170">
                  <c:v>1.3723054786735756</c:v>
                </c:pt>
                <c:pt idx="171">
                  <c:v>1.3803306569114326</c:v>
                </c:pt>
                <c:pt idx="172">
                  <c:v>1.3883558351492897</c:v>
                </c:pt>
                <c:pt idx="173">
                  <c:v>1.396381013387147</c:v>
                </c:pt>
                <c:pt idx="174">
                  <c:v>1.4044061916250041</c:v>
                </c:pt>
                <c:pt idx="175">
                  <c:v>1.4124313698628614</c:v>
                </c:pt>
                <c:pt idx="176">
                  <c:v>1.4204565481007185</c:v>
                </c:pt>
                <c:pt idx="177">
                  <c:v>1.4284817263385756</c:v>
                </c:pt>
                <c:pt idx="178">
                  <c:v>1.4365069045764329</c:v>
                </c:pt>
                <c:pt idx="179">
                  <c:v>1.44453208281429</c:v>
                </c:pt>
                <c:pt idx="180">
                  <c:v>1.4525572610521473</c:v>
                </c:pt>
                <c:pt idx="181">
                  <c:v>1.4605824392900044</c:v>
                </c:pt>
                <c:pt idx="182">
                  <c:v>1.4686076175278615</c:v>
                </c:pt>
                <c:pt idx="183">
                  <c:v>1.4766327957657188</c:v>
                </c:pt>
                <c:pt idx="184">
                  <c:v>1.4846579740035759</c:v>
                </c:pt>
                <c:pt idx="185">
                  <c:v>1.492683152241433</c:v>
                </c:pt>
                <c:pt idx="186">
                  <c:v>1.5007083304792903</c:v>
                </c:pt>
                <c:pt idx="187">
                  <c:v>1.5087335087171472</c:v>
                </c:pt>
                <c:pt idx="188">
                  <c:v>1.5167586869550045</c:v>
                </c:pt>
                <c:pt idx="189">
                  <c:v>1.5247838651928616</c:v>
                </c:pt>
                <c:pt idx="190">
                  <c:v>1.5328090434307189</c:v>
                </c:pt>
                <c:pt idx="191">
                  <c:v>1.540834221668576</c:v>
                </c:pt>
                <c:pt idx="192">
                  <c:v>1.5488593999064331</c:v>
                </c:pt>
                <c:pt idx="193">
                  <c:v>1.5568845781442904</c:v>
                </c:pt>
                <c:pt idx="194">
                  <c:v>1.5649097563821475</c:v>
                </c:pt>
                <c:pt idx="195">
                  <c:v>1.5729349346200046</c:v>
                </c:pt>
                <c:pt idx="196">
                  <c:v>1.5809601128578619</c:v>
                </c:pt>
                <c:pt idx="197">
                  <c:v>1.588985291095719</c:v>
                </c:pt>
                <c:pt idx="198">
                  <c:v>1.5970104693335763</c:v>
                </c:pt>
                <c:pt idx="199">
                  <c:v>1.6050356475714334</c:v>
                </c:pt>
                <c:pt idx="200">
                  <c:v>1.6130608258092904</c:v>
                </c:pt>
                <c:pt idx="201">
                  <c:v>1.6210860040471478</c:v>
                </c:pt>
                <c:pt idx="202">
                  <c:v>1.6291111822850046</c:v>
                </c:pt>
                <c:pt idx="203">
                  <c:v>1.6371363605228622</c:v>
                </c:pt>
                <c:pt idx="204">
                  <c:v>1.645161538760719</c:v>
                </c:pt>
                <c:pt idx="205">
                  <c:v>1.6531867169985763</c:v>
                </c:pt>
                <c:pt idx="206">
                  <c:v>1.6612118952364334</c:v>
                </c:pt>
                <c:pt idx="207">
                  <c:v>1.6692370734742907</c:v>
                </c:pt>
                <c:pt idx="208">
                  <c:v>1.6772622517121478</c:v>
                </c:pt>
                <c:pt idx="209">
                  <c:v>1.6852874299500051</c:v>
                </c:pt>
                <c:pt idx="210">
                  <c:v>1.693312608187862</c:v>
                </c:pt>
                <c:pt idx="211">
                  <c:v>1.7013377864257195</c:v>
                </c:pt>
                <c:pt idx="212">
                  <c:v>1.7093629646635764</c:v>
                </c:pt>
                <c:pt idx="213">
                  <c:v>1.7173881429014337</c:v>
                </c:pt>
                <c:pt idx="214">
                  <c:v>1.7254133211392908</c:v>
                </c:pt>
                <c:pt idx="215">
                  <c:v>1.7334384993771481</c:v>
                </c:pt>
                <c:pt idx="216">
                  <c:v>1.7414636776150052</c:v>
                </c:pt>
                <c:pt idx="217">
                  <c:v>1.7494888558528625</c:v>
                </c:pt>
                <c:pt idx="218">
                  <c:v>1.7575140340907194</c:v>
                </c:pt>
                <c:pt idx="219">
                  <c:v>1.7655392123285769</c:v>
                </c:pt>
                <c:pt idx="220">
                  <c:v>1.7735643905664338</c:v>
                </c:pt>
                <c:pt idx="221">
                  <c:v>1.7815895688042911</c:v>
                </c:pt>
                <c:pt idx="222">
                  <c:v>1.7896147470421482</c:v>
                </c:pt>
                <c:pt idx="223">
                  <c:v>1.7976399252800055</c:v>
                </c:pt>
                <c:pt idx="224">
                  <c:v>1.8056651035178626</c:v>
                </c:pt>
                <c:pt idx="225">
                  <c:v>1.8136902817557194</c:v>
                </c:pt>
                <c:pt idx="226">
                  <c:v>1.821715459993577</c:v>
                </c:pt>
                <c:pt idx="227">
                  <c:v>1.8297406382314338</c:v>
                </c:pt>
                <c:pt idx="228">
                  <c:v>1.8377658164692912</c:v>
                </c:pt>
                <c:pt idx="229">
                  <c:v>1.8457909947071482</c:v>
                </c:pt>
                <c:pt idx="230">
                  <c:v>1.8538161729450056</c:v>
                </c:pt>
                <c:pt idx="231">
                  <c:v>1.8618413511828626</c:v>
                </c:pt>
                <c:pt idx="232">
                  <c:v>1.86986652942072</c:v>
                </c:pt>
                <c:pt idx="233">
                  <c:v>1.8778917076585768</c:v>
                </c:pt>
                <c:pt idx="234">
                  <c:v>1.8859168858964344</c:v>
                </c:pt>
                <c:pt idx="235">
                  <c:v>1.8939420641342912</c:v>
                </c:pt>
                <c:pt idx="236">
                  <c:v>1.9019672423721485</c:v>
                </c:pt>
                <c:pt idx="237">
                  <c:v>1.9099924206100056</c:v>
                </c:pt>
                <c:pt idx="238">
                  <c:v>1.9180175988478629</c:v>
                </c:pt>
                <c:pt idx="239">
                  <c:v>1.92604277708572</c:v>
                </c:pt>
                <c:pt idx="240">
                  <c:v>1.9340679553235773</c:v>
                </c:pt>
                <c:pt idx="241">
                  <c:v>1.9420931335614342</c:v>
                </c:pt>
                <c:pt idx="242">
                  <c:v>1.9501183117992917</c:v>
                </c:pt>
                <c:pt idx="243">
                  <c:v>1.9581434900371486</c:v>
                </c:pt>
                <c:pt idx="244">
                  <c:v>1.9661686682750059</c:v>
                </c:pt>
                <c:pt idx="245">
                  <c:v>1.974193846512863</c:v>
                </c:pt>
                <c:pt idx="246">
                  <c:v>1.9822190247507203</c:v>
                </c:pt>
                <c:pt idx="247">
                  <c:v>1.9902442029885774</c:v>
                </c:pt>
                <c:pt idx="248">
                  <c:v>1.9982693812264347</c:v>
                </c:pt>
                <c:pt idx="249">
                  <c:v>2.0062945594642918</c:v>
                </c:pt>
                <c:pt idx="250">
                  <c:v>2.0143197377021487</c:v>
                </c:pt>
                <c:pt idx="251">
                  <c:v>2.022344915940006</c:v>
                </c:pt>
                <c:pt idx="252">
                  <c:v>2.0303700941778628</c:v>
                </c:pt>
                <c:pt idx="253">
                  <c:v>2.0383952724157206</c:v>
                </c:pt>
                <c:pt idx="254">
                  <c:v>2.0464204506535775</c:v>
                </c:pt>
                <c:pt idx="255">
                  <c:v>2.0544456288914348</c:v>
                </c:pt>
                <c:pt idx="256">
                  <c:v>2.0624708071292917</c:v>
                </c:pt>
                <c:pt idx="257">
                  <c:v>2.070495985367149</c:v>
                </c:pt>
                <c:pt idx="258">
                  <c:v>2.0785211636050063</c:v>
                </c:pt>
                <c:pt idx="259">
                  <c:v>2.0865463418428636</c:v>
                </c:pt>
                <c:pt idx="260">
                  <c:v>2.0945715200807205</c:v>
                </c:pt>
                <c:pt idx="261">
                  <c:v>2.1025966983185778</c:v>
                </c:pt>
                <c:pt idx="262">
                  <c:v>2.1106218765564346</c:v>
                </c:pt>
                <c:pt idx="263">
                  <c:v>2.1186470547942919</c:v>
                </c:pt>
                <c:pt idx="264">
                  <c:v>2.1266722330321493</c:v>
                </c:pt>
                <c:pt idx="265">
                  <c:v>2.1346974112700066</c:v>
                </c:pt>
                <c:pt idx="266">
                  <c:v>2.1427225895078634</c:v>
                </c:pt>
                <c:pt idx="267">
                  <c:v>2.1507477677457207</c:v>
                </c:pt>
                <c:pt idx="268">
                  <c:v>2.1587729459835776</c:v>
                </c:pt>
                <c:pt idx="269">
                  <c:v>2.1667981242214354</c:v>
                </c:pt>
                <c:pt idx="270">
                  <c:v>2.1748233024592922</c:v>
                </c:pt>
                <c:pt idx="271">
                  <c:v>2.1828484806971495</c:v>
                </c:pt>
                <c:pt idx="272">
                  <c:v>2.1908736589350064</c:v>
                </c:pt>
                <c:pt idx="273">
                  <c:v>2.1988988371728637</c:v>
                </c:pt>
                <c:pt idx="274">
                  <c:v>2.206924015410721</c:v>
                </c:pt>
                <c:pt idx="275">
                  <c:v>2.2149491936485779</c:v>
                </c:pt>
                <c:pt idx="276">
                  <c:v>2.2229743718864352</c:v>
                </c:pt>
                <c:pt idx="277">
                  <c:v>2.2309995501242921</c:v>
                </c:pt>
                <c:pt idx="278">
                  <c:v>2.2390247283621494</c:v>
                </c:pt>
                <c:pt idx="279">
                  <c:v>2.2470499066000067</c:v>
                </c:pt>
                <c:pt idx="280">
                  <c:v>2.255075084837864</c:v>
                </c:pt>
                <c:pt idx="281">
                  <c:v>2.2631002630757209</c:v>
                </c:pt>
                <c:pt idx="282">
                  <c:v>2.2711254413135782</c:v>
                </c:pt>
                <c:pt idx="283">
                  <c:v>2.2791506195514351</c:v>
                </c:pt>
                <c:pt idx="284">
                  <c:v>2.2871757977892928</c:v>
                </c:pt>
                <c:pt idx="285">
                  <c:v>2.2952009760271497</c:v>
                </c:pt>
                <c:pt idx="286">
                  <c:v>2.303226154265007</c:v>
                </c:pt>
                <c:pt idx="287">
                  <c:v>2.3112513325028639</c:v>
                </c:pt>
                <c:pt idx="288">
                  <c:v>2.3192765107407212</c:v>
                </c:pt>
                <c:pt idx="289">
                  <c:v>2.3273016889785785</c:v>
                </c:pt>
                <c:pt idx="290">
                  <c:v>2.3353268672164358</c:v>
                </c:pt>
                <c:pt idx="291">
                  <c:v>2.3433520454542927</c:v>
                </c:pt>
                <c:pt idx="292">
                  <c:v>2.35137722369215</c:v>
                </c:pt>
                <c:pt idx="293">
                  <c:v>2.3594024019300068</c:v>
                </c:pt>
                <c:pt idx="294">
                  <c:v>2.3674275801678641</c:v>
                </c:pt>
                <c:pt idx="295">
                  <c:v>2.3754527584057215</c:v>
                </c:pt>
                <c:pt idx="296">
                  <c:v>2.3834779366435788</c:v>
                </c:pt>
                <c:pt idx="297">
                  <c:v>2.3915031148814356</c:v>
                </c:pt>
                <c:pt idx="298">
                  <c:v>2.3995282931192929</c:v>
                </c:pt>
                <c:pt idx="299">
                  <c:v>2.4075534713571498</c:v>
                </c:pt>
                <c:pt idx="300">
                  <c:v>2.4155786495950071</c:v>
                </c:pt>
                <c:pt idx="301">
                  <c:v>2.4236038278328644</c:v>
                </c:pt>
                <c:pt idx="302">
                  <c:v>2.4316290060707213</c:v>
                </c:pt>
                <c:pt idx="303">
                  <c:v>2.4396541843085786</c:v>
                </c:pt>
                <c:pt idx="304">
                  <c:v>2.4476793625464359</c:v>
                </c:pt>
                <c:pt idx="305">
                  <c:v>2.4557045407842932</c:v>
                </c:pt>
                <c:pt idx="306">
                  <c:v>2.4637297190221501</c:v>
                </c:pt>
                <c:pt idx="307">
                  <c:v>2.4717548972600074</c:v>
                </c:pt>
                <c:pt idx="308">
                  <c:v>2.4797800754978643</c:v>
                </c:pt>
                <c:pt idx="309">
                  <c:v>2.4878052537357216</c:v>
                </c:pt>
                <c:pt idx="310">
                  <c:v>2.4958304319735789</c:v>
                </c:pt>
                <c:pt idx="311">
                  <c:v>2.5038556102114362</c:v>
                </c:pt>
                <c:pt idx="312">
                  <c:v>2.5118807884492931</c:v>
                </c:pt>
                <c:pt idx="313">
                  <c:v>2.5199059666871504</c:v>
                </c:pt>
                <c:pt idx="314">
                  <c:v>2.5279311449250073</c:v>
                </c:pt>
                <c:pt idx="315">
                  <c:v>2.535956323162865</c:v>
                </c:pt>
                <c:pt idx="316">
                  <c:v>2.5439815014007219</c:v>
                </c:pt>
                <c:pt idx="317">
                  <c:v>2.5520066796385792</c:v>
                </c:pt>
                <c:pt idx="318">
                  <c:v>2.5600318578764361</c:v>
                </c:pt>
                <c:pt idx="319">
                  <c:v>2.5680570361142934</c:v>
                </c:pt>
                <c:pt idx="320">
                  <c:v>2.5760822143521507</c:v>
                </c:pt>
                <c:pt idx="321">
                  <c:v>2.584107392590008</c:v>
                </c:pt>
                <c:pt idx="322">
                  <c:v>2.5921325708278649</c:v>
                </c:pt>
                <c:pt idx="323">
                  <c:v>2.6001577490657222</c:v>
                </c:pt>
                <c:pt idx="324">
                  <c:v>2.608182927303579</c:v>
                </c:pt>
                <c:pt idx="325">
                  <c:v>2.6162081055414363</c:v>
                </c:pt>
                <c:pt idx="326">
                  <c:v>2.6242332837792937</c:v>
                </c:pt>
                <c:pt idx="327">
                  <c:v>2.6322584620171505</c:v>
                </c:pt>
                <c:pt idx="328">
                  <c:v>2.6402836402550078</c:v>
                </c:pt>
                <c:pt idx="329">
                  <c:v>2.6483088184928647</c:v>
                </c:pt>
                <c:pt idx="330">
                  <c:v>2.6563339967307225</c:v>
                </c:pt>
                <c:pt idx="331">
                  <c:v>2.6643591749685793</c:v>
                </c:pt>
                <c:pt idx="332">
                  <c:v>2.6723843532064366</c:v>
                </c:pt>
                <c:pt idx="333">
                  <c:v>2.6804095314442935</c:v>
                </c:pt>
                <c:pt idx="334">
                  <c:v>2.6884347096821508</c:v>
                </c:pt>
                <c:pt idx="335">
                  <c:v>2.6964598879200081</c:v>
                </c:pt>
                <c:pt idx="336">
                  <c:v>2.7044850661578654</c:v>
                </c:pt>
                <c:pt idx="337">
                  <c:v>2.7125102443957223</c:v>
                </c:pt>
                <c:pt idx="338">
                  <c:v>2.7205354226335796</c:v>
                </c:pt>
                <c:pt idx="339">
                  <c:v>2.7285606008714365</c:v>
                </c:pt>
                <c:pt idx="340">
                  <c:v>2.7365857791092938</c:v>
                </c:pt>
                <c:pt idx="341">
                  <c:v>2.7446109573471511</c:v>
                </c:pt>
                <c:pt idx="342">
                  <c:v>2.7526361355850084</c:v>
                </c:pt>
                <c:pt idx="343">
                  <c:v>2.7606613138228653</c:v>
                </c:pt>
                <c:pt idx="344">
                  <c:v>2.7686864920607226</c:v>
                </c:pt>
                <c:pt idx="345">
                  <c:v>2.7767116702985795</c:v>
                </c:pt>
                <c:pt idx="346">
                  <c:v>2.7847368485364372</c:v>
                </c:pt>
                <c:pt idx="347">
                  <c:v>2.7927620267742941</c:v>
                </c:pt>
                <c:pt idx="348">
                  <c:v>2.8007872050121514</c:v>
                </c:pt>
                <c:pt idx="349">
                  <c:v>2.8088123832500083</c:v>
                </c:pt>
                <c:pt idx="350">
                  <c:v>2.8168375614878656</c:v>
                </c:pt>
                <c:pt idx="351">
                  <c:v>2.8248627397257229</c:v>
                </c:pt>
                <c:pt idx="352">
                  <c:v>2.8328879179635797</c:v>
                </c:pt>
                <c:pt idx="353">
                  <c:v>2.8409130962014371</c:v>
                </c:pt>
                <c:pt idx="354">
                  <c:v>2.8489382744392939</c:v>
                </c:pt>
                <c:pt idx="355">
                  <c:v>2.8569634526771512</c:v>
                </c:pt>
                <c:pt idx="356">
                  <c:v>2.8649886309150085</c:v>
                </c:pt>
                <c:pt idx="357">
                  <c:v>2.8730138091528659</c:v>
                </c:pt>
                <c:pt idx="358">
                  <c:v>2.8810389873907227</c:v>
                </c:pt>
                <c:pt idx="359">
                  <c:v>2.88906416562858</c:v>
                </c:pt>
                <c:pt idx="360">
                  <c:v>2.8970893438664369</c:v>
                </c:pt>
                <c:pt idx="361">
                  <c:v>2.9051145221042947</c:v>
                </c:pt>
                <c:pt idx="362">
                  <c:v>2.9131397003421515</c:v>
                </c:pt>
                <c:pt idx="363">
                  <c:v>2.9211648785800088</c:v>
                </c:pt>
                <c:pt idx="364">
                  <c:v>2.9291900568178657</c:v>
                </c:pt>
                <c:pt idx="365">
                  <c:v>2.937215235055723</c:v>
                </c:pt>
                <c:pt idx="366">
                  <c:v>2.9452404132935803</c:v>
                </c:pt>
                <c:pt idx="367">
                  <c:v>2.9532655915314376</c:v>
                </c:pt>
                <c:pt idx="368">
                  <c:v>2.9612907697692945</c:v>
                </c:pt>
                <c:pt idx="369">
                  <c:v>2.9693159480071518</c:v>
                </c:pt>
                <c:pt idx="370">
                  <c:v>2.9773411262450087</c:v>
                </c:pt>
                <c:pt idx="371">
                  <c:v>2.985366304482866</c:v>
                </c:pt>
                <c:pt idx="372">
                  <c:v>2.9933914827207233</c:v>
                </c:pt>
                <c:pt idx="373">
                  <c:v>3.0014166609585806</c:v>
                </c:pt>
                <c:pt idx="374">
                  <c:v>3.0094418391964375</c:v>
                </c:pt>
                <c:pt idx="375">
                  <c:v>3.0174670174342944</c:v>
                </c:pt>
                <c:pt idx="376">
                  <c:v>3.0254921956721521</c:v>
                </c:pt>
                <c:pt idx="377">
                  <c:v>3.033517373910009</c:v>
                </c:pt>
                <c:pt idx="378">
                  <c:v>3.0415425521478663</c:v>
                </c:pt>
                <c:pt idx="379">
                  <c:v>3.0495677303857232</c:v>
                </c:pt>
                <c:pt idx="380">
                  <c:v>3.0575929086235805</c:v>
                </c:pt>
                <c:pt idx="381">
                  <c:v>3.0656180868614378</c:v>
                </c:pt>
                <c:pt idx="382">
                  <c:v>3.0736432650992951</c:v>
                </c:pt>
                <c:pt idx="383">
                  <c:v>3.081668443337152</c:v>
                </c:pt>
                <c:pt idx="384">
                  <c:v>3.0896936215750093</c:v>
                </c:pt>
                <c:pt idx="385">
                  <c:v>3.0977187998128661</c:v>
                </c:pt>
                <c:pt idx="386">
                  <c:v>3.1057439780507234</c:v>
                </c:pt>
                <c:pt idx="387">
                  <c:v>3.1137691562885808</c:v>
                </c:pt>
                <c:pt idx="388">
                  <c:v>3.1217943345264381</c:v>
                </c:pt>
                <c:pt idx="389">
                  <c:v>3.1298195127642949</c:v>
                </c:pt>
                <c:pt idx="390">
                  <c:v>3.1378446910021522</c:v>
                </c:pt>
                <c:pt idx="391">
                  <c:v>3.1458698692400091</c:v>
                </c:pt>
                <c:pt idx="392">
                  <c:v>3.1538950474778669</c:v>
                </c:pt>
                <c:pt idx="393">
                  <c:v>3.1619202257157237</c:v>
                </c:pt>
                <c:pt idx="394">
                  <c:v>3.169945403953581</c:v>
                </c:pt>
                <c:pt idx="395">
                  <c:v>3.1779705821914379</c:v>
                </c:pt>
                <c:pt idx="396">
                  <c:v>3.1859957604292952</c:v>
                </c:pt>
                <c:pt idx="397">
                  <c:v>3.1940209386671525</c:v>
                </c:pt>
                <c:pt idx="398">
                  <c:v>3.2020461169050098</c:v>
                </c:pt>
                <c:pt idx="399">
                  <c:v>3.2100712951428667</c:v>
                </c:pt>
                <c:pt idx="400">
                  <c:v>3.2180964733807236</c:v>
                </c:pt>
                <c:pt idx="401">
                  <c:v>3.2261216516185809</c:v>
                </c:pt>
                <c:pt idx="402">
                  <c:v>3.2341468298564382</c:v>
                </c:pt>
                <c:pt idx="403">
                  <c:v>3.2421720080942955</c:v>
                </c:pt>
                <c:pt idx="404">
                  <c:v>3.2501971863321524</c:v>
                </c:pt>
                <c:pt idx="405">
                  <c:v>3.2582223645700092</c:v>
                </c:pt>
                <c:pt idx="406">
                  <c:v>3.266247542807867</c:v>
                </c:pt>
                <c:pt idx="407">
                  <c:v>3.2742727210457243</c:v>
                </c:pt>
                <c:pt idx="408">
                  <c:v>3.2822978992835812</c:v>
                </c:pt>
                <c:pt idx="409">
                  <c:v>3.290323077521438</c:v>
                </c:pt>
                <c:pt idx="410">
                  <c:v>3.2983482557592958</c:v>
                </c:pt>
                <c:pt idx="411">
                  <c:v>3.3063734339971527</c:v>
                </c:pt>
                <c:pt idx="412">
                  <c:v>3.31439861223501</c:v>
                </c:pt>
                <c:pt idx="413">
                  <c:v>3.3224237904728668</c:v>
                </c:pt>
                <c:pt idx="414">
                  <c:v>3.3304489687107246</c:v>
                </c:pt>
                <c:pt idx="415">
                  <c:v>3.3384741469485815</c:v>
                </c:pt>
                <c:pt idx="416">
                  <c:v>3.3464993251864383</c:v>
                </c:pt>
                <c:pt idx="417">
                  <c:v>3.3545245034242956</c:v>
                </c:pt>
                <c:pt idx="418">
                  <c:v>3.3625496816621534</c:v>
                </c:pt>
                <c:pt idx="419">
                  <c:v>3.3705748599000103</c:v>
                </c:pt>
                <c:pt idx="420">
                  <c:v>3.3786000381378671</c:v>
                </c:pt>
                <c:pt idx="421">
                  <c:v>3.386625216375724</c:v>
                </c:pt>
                <c:pt idx="422">
                  <c:v>3.3946503946135818</c:v>
                </c:pt>
                <c:pt idx="423">
                  <c:v>3.4026755728514391</c:v>
                </c:pt>
                <c:pt idx="424">
                  <c:v>3.4107007510892959</c:v>
                </c:pt>
                <c:pt idx="425">
                  <c:v>3.4187259293271528</c:v>
                </c:pt>
                <c:pt idx="426">
                  <c:v>3.4267511075650097</c:v>
                </c:pt>
                <c:pt idx="427">
                  <c:v>3.4347762858028674</c:v>
                </c:pt>
                <c:pt idx="428">
                  <c:v>3.4428014640407247</c:v>
                </c:pt>
                <c:pt idx="429">
                  <c:v>3.4508266422785816</c:v>
                </c:pt>
                <c:pt idx="430">
                  <c:v>3.4588518205164385</c:v>
                </c:pt>
                <c:pt idx="431">
                  <c:v>3.4668769987542962</c:v>
                </c:pt>
                <c:pt idx="432">
                  <c:v>3.4749021769921531</c:v>
                </c:pt>
                <c:pt idx="433">
                  <c:v>3.4829273552300104</c:v>
                </c:pt>
                <c:pt idx="434">
                  <c:v>3.4909525334678673</c:v>
                </c:pt>
                <c:pt idx="435">
                  <c:v>3.498977711705725</c:v>
                </c:pt>
                <c:pt idx="436">
                  <c:v>3.5070028899435819</c:v>
                </c:pt>
                <c:pt idx="437">
                  <c:v>3.5150280681814388</c:v>
                </c:pt>
                <c:pt idx="438">
                  <c:v>3.5230532464192961</c:v>
                </c:pt>
                <c:pt idx="439">
                  <c:v>3.5310784246571538</c:v>
                </c:pt>
                <c:pt idx="440">
                  <c:v>3.5391036028950107</c:v>
                </c:pt>
                <c:pt idx="441">
                  <c:v>3.5471287811328676</c:v>
                </c:pt>
                <c:pt idx="442">
                  <c:v>3.5551539593707249</c:v>
                </c:pt>
                <c:pt idx="443">
                  <c:v>3.5631791376085822</c:v>
                </c:pt>
                <c:pt idx="444">
                  <c:v>3.5712043158464395</c:v>
                </c:pt>
                <c:pt idx="445">
                  <c:v>3.5792294940842964</c:v>
                </c:pt>
                <c:pt idx="446">
                  <c:v>3.5872546723221532</c:v>
                </c:pt>
                <c:pt idx="447">
                  <c:v>3.595279850560011</c:v>
                </c:pt>
                <c:pt idx="448">
                  <c:v>3.6033050287978678</c:v>
                </c:pt>
                <c:pt idx="449">
                  <c:v>3.6113302070357252</c:v>
                </c:pt>
                <c:pt idx="450">
                  <c:v>3.619355385273582</c:v>
                </c:pt>
                <c:pt idx="451">
                  <c:v>3.6273805635114389</c:v>
                </c:pt>
                <c:pt idx="452">
                  <c:v>3.6354057417492966</c:v>
                </c:pt>
                <c:pt idx="453">
                  <c:v>3.643430919987154</c:v>
                </c:pt>
                <c:pt idx="454">
                  <c:v>3.6514560982250108</c:v>
                </c:pt>
                <c:pt idx="455">
                  <c:v>3.6594812764628677</c:v>
                </c:pt>
                <c:pt idx="456">
                  <c:v>3.6675064547007254</c:v>
                </c:pt>
                <c:pt idx="457">
                  <c:v>3.6755316329385823</c:v>
                </c:pt>
                <c:pt idx="458">
                  <c:v>3.6835568111764396</c:v>
                </c:pt>
                <c:pt idx="459">
                  <c:v>3.6915819894142965</c:v>
                </c:pt>
                <c:pt idx="460">
                  <c:v>3.6996071676521542</c:v>
                </c:pt>
                <c:pt idx="461">
                  <c:v>3.7076323458900111</c:v>
                </c:pt>
                <c:pt idx="462">
                  <c:v>3.715657524127868</c:v>
                </c:pt>
                <c:pt idx="463">
                  <c:v>3.7236827023657253</c:v>
                </c:pt>
                <c:pt idx="464">
                  <c:v>3.731707880603583</c:v>
                </c:pt>
                <c:pt idx="465">
                  <c:v>3.7397330588414399</c:v>
                </c:pt>
                <c:pt idx="466">
                  <c:v>3.7477582370792968</c:v>
                </c:pt>
                <c:pt idx="467">
                  <c:v>3.7557834153171537</c:v>
                </c:pt>
                <c:pt idx="468">
                  <c:v>3.7638085935550114</c:v>
                </c:pt>
                <c:pt idx="469">
                  <c:v>3.7718337717928687</c:v>
                </c:pt>
                <c:pt idx="470">
                  <c:v>3.7798589500307256</c:v>
                </c:pt>
                <c:pt idx="471">
                  <c:v>3.7878841282685825</c:v>
                </c:pt>
                <c:pt idx="472">
                  <c:v>3.7959093065064402</c:v>
                </c:pt>
                <c:pt idx="473">
                  <c:v>3.8039344847442971</c:v>
                </c:pt>
                <c:pt idx="474">
                  <c:v>3.8119596629821544</c:v>
                </c:pt>
                <c:pt idx="475">
                  <c:v>3.8199848412200113</c:v>
                </c:pt>
                <c:pt idx="476">
                  <c:v>3.8280100194578681</c:v>
                </c:pt>
                <c:pt idx="477">
                  <c:v>3.8360351976957259</c:v>
                </c:pt>
                <c:pt idx="478">
                  <c:v>3.8440603759335827</c:v>
                </c:pt>
                <c:pt idx="479">
                  <c:v>3.8520855541714401</c:v>
                </c:pt>
                <c:pt idx="480">
                  <c:v>3.8601107324092969</c:v>
                </c:pt>
                <c:pt idx="481">
                  <c:v>3.8681359106471547</c:v>
                </c:pt>
                <c:pt idx="482">
                  <c:v>3.8761610888850115</c:v>
                </c:pt>
                <c:pt idx="483">
                  <c:v>3.8841862671228684</c:v>
                </c:pt>
                <c:pt idx="484">
                  <c:v>3.8922114453607257</c:v>
                </c:pt>
                <c:pt idx="485">
                  <c:v>3.9002366235985835</c:v>
                </c:pt>
                <c:pt idx="486">
                  <c:v>3.9082618018364403</c:v>
                </c:pt>
                <c:pt idx="487">
                  <c:v>3.9162869800742972</c:v>
                </c:pt>
                <c:pt idx="488">
                  <c:v>3.9243121583121541</c:v>
                </c:pt>
                <c:pt idx="489">
                  <c:v>3.9323373365500118</c:v>
                </c:pt>
                <c:pt idx="490">
                  <c:v>3.9403625147878691</c:v>
                </c:pt>
                <c:pt idx="491">
                  <c:v>3.948387693025726</c:v>
                </c:pt>
                <c:pt idx="492">
                  <c:v>3.9564128712635829</c:v>
                </c:pt>
                <c:pt idx="493">
                  <c:v>3.9644380495014406</c:v>
                </c:pt>
                <c:pt idx="494">
                  <c:v>3.9724632277392975</c:v>
                </c:pt>
                <c:pt idx="495">
                  <c:v>3.9804884059771548</c:v>
                </c:pt>
                <c:pt idx="496">
                  <c:v>3.9885135842150117</c:v>
                </c:pt>
                <c:pt idx="497">
                  <c:v>3.9965387624528694</c:v>
                </c:pt>
                <c:pt idx="498">
                  <c:v>4.0045639406907263</c:v>
                </c:pt>
                <c:pt idx="499">
                  <c:v>4.0125891189285836</c:v>
                </c:pt>
                <c:pt idx="500">
                  <c:v>4.02061429716644</c:v>
                </c:pt>
                <c:pt idx="501">
                  <c:v>4.0286394754042973</c:v>
                </c:pt>
                <c:pt idx="502">
                  <c:v>4.0366646536421547</c:v>
                </c:pt>
                <c:pt idx="503">
                  <c:v>4.044689831880012</c:v>
                </c:pt>
                <c:pt idx="504">
                  <c:v>4.0527150101178693</c:v>
                </c:pt>
                <c:pt idx="505">
                  <c:v>4.0607401883557257</c:v>
                </c:pt>
                <c:pt idx="506">
                  <c:v>4.0687653665935839</c:v>
                </c:pt>
                <c:pt idx="507">
                  <c:v>4.0767905448314412</c:v>
                </c:pt>
                <c:pt idx="508">
                  <c:v>4.0848157230692976</c:v>
                </c:pt>
                <c:pt idx="509">
                  <c:v>4.0928409013071549</c:v>
                </c:pt>
                <c:pt idx="510">
                  <c:v>4.1008660795450123</c:v>
                </c:pt>
                <c:pt idx="511">
                  <c:v>4.1088912577828696</c:v>
                </c:pt>
                <c:pt idx="512">
                  <c:v>4.1169164360207269</c:v>
                </c:pt>
                <c:pt idx="513">
                  <c:v>4.1249416142585833</c:v>
                </c:pt>
                <c:pt idx="514">
                  <c:v>4.1329667924964415</c:v>
                </c:pt>
                <c:pt idx="515">
                  <c:v>4.1409919707342979</c:v>
                </c:pt>
                <c:pt idx="516">
                  <c:v>4.1490171489721552</c:v>
                </c:pt>
                <c:pt idx="517">
                  <c:v>4.1570423272100125</c:v>
                </c:pt>
                <c:pt idx="518">
                  <c:v>4.1650675054478699</c:v>
                </c:pt>
                <c:pt idx="519">
                  <c:v>4.1730926836857272</c:v>
                </c:pt>
                <c:pt idx="520">
                  <c:v>4.1811178619235836</c:v>
                </c:pt>
                <c:pt idx="521">
                  <c:v>4.1891430401614409</c:v>
                </c:pt>
                <c:pt idx="522">
                  <c:v>4.1971682183992982</c:v>
                </c:pt>
                <c:pt idx="523">
                  <c:v>4.2051933966371555</c:v>
                </c:pt>
                <c:pt idx="524">
                  <c:v>4.2132185748750128</c:v>
                </c:pt>
                <c:pt idx="525">
                  <c:v>4.2212437531128693</c:v>
                </c:pt>
                <c:pt idx="526">
                  <c:v>4.2292689313507266</c:v>
                </c:pt>
                <c:pt idx="527">
                  <c:v>4.2372941095885839</c:v>
                </c:pt>
                <c:pt idx="528">
                  <c:v>4.2453192878264412</c:v>
                </c:pt>
                <c:pt idx="529">
                  <c:v>4.2533444660642985</c:v>
                </c:pt>
                <c:pt idx="530">
                  <c:v>4.2613696443021549</c:v>
                </c:pt>
                <c:pt idx="531">
                  <c:v>4.2693948225400131</c:v>
                </c:pt>
                <c:pt idx="532">
                  <c:v>4.2774200007778695</c:v>
                </c:pt>
                <c:pt idx="533">
                  <c:v>4.2854451790157269</c:v>
                </c:pt>
                <c:pt idx="534">
                  <c:v>4.2934703572535842</c:v>
                </c:pt>
                <c:pt idx="535">
                  <c:v>4.3014955354914415</c:v>
                </c:pt>
                <c:pt idx="536">
                  <c:v>4.3095207137292988</c:v>
                </c:pt>
                <c:pt idx="537">
                  <c:v>4.3175458919671552</c:v>
                </c:pt>
                <c:pt idx="538">
                  <c:v>4.3255710702050125</c:v>
                </c:pt>
                <c:pt idx="539">
                  <c:v>4.3335962484428707</c:v>
                </c:pt>
                <c:pt idx="540">
                  <c:v>4.3416214266807271</c:v>
                </c:pt>
                <c:pt idx="541">
                  <c:v>4.3496466049185845</c:v>
                </c:pt>
                <c:pt idx="542">
                  <c:v>4.3576717831564418</c:v>
                </c:pt>
                <c:pt idx="543">
                  <c:v>4.3656969613942991</c:v>
                </c:pt>
                <c:pt idx="544">
                  <c:v>4.3737221396321564</c:v>
                </c:pt>
                <c:pt idx="545">
                  <c:v>4.3817473178700128</c:v>
                </c:pt>
                <c:pt idx="546">
                  <c:v>4.3897724961078701</c:v>
                </c:pt>
                <c:pt idx="547">
                  <c:v>4.3977976743457274</c:v>
                </c:pt>
                <c:pt idx="548">
                  <c:v>4.4058228525835847</c:v>
                </c:pt>
                <c:pt idx="549">
                  <c:v>4.4138480308214421</c:v>
                </c:pt>
                <c:pt idx="550">
                  <c:v>4.4218732090592985</c:v>
                </c:pt>
                <c:pt idx="551">
                  <c:v>4.4298983872971558</c:v>
                </c:pt>
                <c:pt idx="552">
                  <c:v>4.4379235655350131</c:v>
                </c:pt>
                <c:pt idx="553">
                  <c:v>4.4459487437728704</c:v>
                </c:pt>
                <c:pt idx="554">
                  <c:v>4.4539739220107277</c:v>
                </c:pt>
                <c:pt idx="555">
                  <c:v>4.4619991002485841</c:v>
                </c:pt>
                <c:pt idx="556">
                  <c:v>4.4700242784864423</c:v>
                </c:pt>
                <c:pt idx="557">
                  <c:v>4.4780494567242988</c:v>
                </c:pt>
                <c:pt idx="558">
                  <c:v>4.4860746349621561</c:v>
                </c:pt>
                <c:pt idx="559">
                  <c:v>4.4940998132000134</c:v>
                </c:pt>
                <c:pt idx="560">
                  <c:v>4.5021249914378707</c:v>
                </c:pt>
                <c:pt idx="561">
                  <c:v>4.510150169675728</c:v>
                </c:pt>
                <c:pt idx="562">
                  <c:v>4.5181753479135844</c:v>
                </c:pt>
                <c:pt idx="563">
                  <c:v>4.5262005261514417</c:v>
                </c:pt>
                <c:pt idx="564">
                  <c:v>4.5342257043892999</c:v>
                </c:pt>
                <c:pt idx="565">
                  <c:v>4.5422508826271564</c:v>
                </c:pt>
                <c:pt idx="566">
                  <c:v>4.5502760608650137</c:v>
                </c:pt>
                <c:pt idx="567">
                  <c:v>4.5583012391028701</c:v>
                </c:pt>
                <c:pt idx="568">
                  <c:v>4.5663264173407283</c:v>
                </c:pt>
                <c:pt idx="569">
                  <c:v>4.5743515955785856</c:v>
                </c:pt>
                <c:pt idx="570">
                  <c:v>4.582376773816442</c:v>
                </c:pt>
                <c:pt idx="571">
                  <c:v>4.5904019520542994</c:v>
                </c:pt>
                <c:pt idx="572">
                  <c:v>4.5984271302921567</c:v>
                </c:pt>
                <c:pt idx="573">
                  <c:v>4.606452308530014</c:v>
                </c:pt>
                <c:pt idx="574">
                  <c:v>4.6144774867678713</c:v>
                </c:pt>
                <c:pt idx="575">
                  <c:v>4.6225026650057277</c:v>
                </c:pt>
                <c:pt idx="576">
                  <c:v>4.630527843243585</c:v>
                </c:pt>
                <c:pt idx="577">
                  <c:v>4.6385530214814423</c:v>
                </c:pt>
                <c:pt idx="578">
                  <c:v>4.6465781997192996</c:v>
                </c:pt>
                <c:pt idx="579">
                  <c:v>4.654603377957157</c:v>
                </c:pt>
                <c:pt idx="580">
                  <c:v>4.6626285561950134</c:v>
                </c:pt>
                <c:pt idx="581">
                  <c:v>4.6706537344328716</c:v>
                </c:pt>
                <c:pt idx="582">
                  <c:v>4.678678912670728</c:v>
                </c:pt>
                <c:pt idx="583">
                  <c:v>4.6867040909085853</c:v>
                </c:pt>
                <c:pt idx="584">
                  <c:v>4.6947292691464426</c:v>
                </c:pt>
                <c:pt idx="585">
                  <c:v>4.7027544473842999</c:v>
                </c:pt>
                <c:pt idx="586">
                  <c:v>4.7107796256221572</c:v>
                </c:pt>
                <c:pt idx="587">
                  <c:v>4.7188048038600137</c:v>
                </c:pt>
                <c:pt idx="588">
                  <c:v>4.726829982097871</c:v>
                </c:pt>
                <c:pt idx="589">
                  <c:v>4.7348551603357283</c:v>
                </c:pt>
                <c:pt idx="590">
                  <c:v>4.7428803385735856</c:v>
                </c:pt>
                <c:pt idx="591">
                  <c:v>4.7509055168114429</c:v>
                </c:pt>
                <c:pt idx="592">
                  <c:v>4.7589306950492993</c:v>
                </c:pt>
                <c:pt idx="593">
                  <c:v>4.7669558732871575</c:v>
                </c:pt>
                <c:pt idx="594">
                  <c:v>4.774981051525014</c:v>
                </c:pt>
                <c:pt idx="595">
                  <c:v>4.7830062297628713</c:v>
                </c:pt>
                <c:pt idx="596">
                  <c:v>4.7910314080007286</c:v>
                </c:pt>
                <c:pt idx="597">
                  <c:v>4.7990565862385859</c:v>
                </c:pt>
                <c:pt idx="598">
                  <c:v>4.8070817644764432</c:v>
                </c:pt>
                <c:pt idx="599">
                  <c:v>4.8151069427142996</c:v>
                </c:pt>
              </c:numCache>
            </c:numRef>
          </c:xVal>
          <c:yVal>
            <c:numRef>
              <c:f>'exceedance probability curves'!$F$2:$F$601</c:f>
              <c:numCache>
                <c:formatCode>General</c:formatCode>
                <c:ptCount val="600"/>
                <c:pt idx="0">
                  <c:v>0.99999999999949052</c:v>
                </c:pt>
                <c:pt idx="1">
                  <c:v>0.99999999778996229</c:v>
                </c:pt>
                <c:pt idx="2">
                  <c:v>0.99999985546987324</c:v>
                </c:pt>
                <c:pt idx="3">
                  <c:v>0.99999796117928141</c:v>
                </c:pt>
                <c:pt idx="4">
                  <c:v>0.99998675232264456</c:v>
                </c:pt>
                <c:pt idx="5">
                  <c:v>0.99994562158169231</c:v>
                </c:pt>
                <c:pt idx="6">
                  <c:v>0.99983459883149861</c:v>
                </c:pt>
                <c:pt idx="7">
                  <c:v>0.99959171723017581</c:v>
                </c:pt>
                <c:pt idx="8">
                  <c:v>0.99913475448787559</c:v>
                </c:pt>
                <c:pt idx="9">
                  <c:v>0.99836634936430524</c:v>
                </c:pt>
                <c:pt idx="10">
                  <c:v>0.99718088618030143</c:v>
                </c:pt>
                <c:pt idx="11">
                  <c:v>0.99547167569384387</c:v>
                </c:pt>
                <c:pt idx="12">
                  <c:v>0.99313740045201093</c:v>
                </c:pt>
                <c:pt idx="13">
                  <c:v>0.99008725813096266</c:v>
                </c:pt>
                <c:pt idx="14">
                  <c:v>0.98624460569267747</c:v>
                </c:pt>
                <c:pt idx="15">
                  <c:v>0.98154915320885283</c:v>
                </c:pt>
                <c:pt idx="16">
                  <c:v>0.97595789466825489</c:v>
                </c:pt>
                <c:pt idx="17">
                  <c:v>0.96944502271721134</c:v>
                </c:pt>
                <c:pt idx="18">
                  <c:v>0.96200108280950491</c:v>
                </c:pt>
                <c:pt idx="19">
                  <c:v>0.95363160146166837</c:v>
                </c:pt>
                <c:pt idx="20">
                  <c:v>0.94435538847450085</c:v>
                </c:pt>
                <c:pt idx="21">
                  <c:v>0.93420267383826461</c:v>
                </c:pt>
                <c:pt idx="22">
                  <c:v>0.92321320226387771</c:v>
                </c:pt>
                <c:pt idx="23">
                  <c:v>0.9114343747843453</c:v>
                </c:pt>
                <c:pt idx="24">
                  <c:v>0.89891949880282951</c:v>
                </c:pt>
                <c:pt idx="25">
                  <c:v>0.88572618544329262</c:v>
                </c:pt>
                <c:pt idx="26">
                  <c:v>0.87191491564815016</c:v>
                </c:pt>
                <c:pt idx="27">
                  <c:v>0.85754778347470539</c:v>
                </c:pt>
                <c:pt idx="28">
                  <c:v>0.84268741570771311</c:v>
                </c:pt>
                <c:pt idx="29">
                  <c:v>0.82739606049868764</c:v>
                </c:pt>
                <c:pt idx="30">
                  <c:v>0.81173483361247656</c:v>
                </c:pt>
                <c:pt idx="31">
                  <c:v>0.79576310845527654</c:v>
                </c:pt>
                <c:pt idx="32">
                  <c:v>0.77953803492216078</c:v>
                </c:pt>
                <c:pt idx="33">
                  <c:v>0.76311417187427888</c:v>
                </c:pt>
                <c:pt idx="34">
                  <c:v>0.74654321845374538</c:v>
                </c:pt>
                <c:pt idx="35">
                  <c:v>0.72987383025205199</c:v>
                </c:pt>
                <c:pt idx="36">
                  <c:v>0.71315150740410671</c:v>
                </c:pt>
                <c:pt idx="37">
                  <c:v>0.69641854286642424</c:v>
                </c:pt>
                <c:pt idx="38">
                  <c:v>0.67971402037005291</c:v>
                </c:pt>
                <c:pt idx="39">
                  <c:v>0.66307385275798536</c:v>
                </c:pt>
                <c:pt idx="40">
                  <c:v>0.64653085258412313</c:v>
                </c:pt>
                <c:pt idx="41">
                  <c:v>0.63011482794206464</c:v>
                </c:pt>
                <c:pt idx="42">
                  <c:v>0.61385269749339089</c:v>
                </c:pt>
                <c:pt idx="43">
                  <c:v>0.59776861957072791</c:v>
                </c:pt>
                <c:pt idx="44">
                  <c:v>0.5818841310399776</c:v>
                </c:pt>
                <c:pt idx="45">
                  <c:v>0.56621829232160048</c:v>
                </c:pt>
                <c:pt idx="46">
                  <c:v>0.5507878355978999</c:v>
                </c:pt>
                <c:pt idx="47">
                  <c:v>0.53560731377841009</c:v>
                </c:pt>
                <c:pt idx="48">
                  <c:v>0.52068924826596041</c:v>
                </c:pt>
                <c:pt idx="49">
                  <c:v>0.50604427396916263</c:v>
                </c:pt>
                <c:pt idx="50">
                  <c:v>0.49168128035026937</c:v>
                </c:pt>
                <c:pt idx="51">
                  <c:v>0.47760754758752955</c:v>
                </c:pt>
                <c:pt idx="52">
                  <c:v>0.46382887717483068</c:v>
                </c:pt>
                <c:pt idx="53">
                  <c:v>0.45034971648457944</c:v>
                </c:pt>
                <c:pt idx="54">
                  <c:v>0.43717327698780473</c:v>
                </c:pt>
                <c:pt idx="55">
                  <c:v>0.42430164596330933</c:v>
                </c:pt>
                <c:pt idx="56">
                  <c:v>0.41173589163962154</c:v>
                </c:pt>
                <c:pt idx="57">
                  <c:v>0.39947616180336765</c:v>
                </c:pt>
                <c:pt idx="58">
                  <c:v>0.38752177597885029</c:v>
                </c:pt>
                <c:pt idx="59">
                  <c:v>0.37587131133899399</c:v>
                </c:pt>
                <c:pt idx="60">
                  <c:v>0.3645226825499619</c:v>
                </c:pt>
                <c:pt idx="61">
                  <c:v>0.35347321578284463</c:v>
                </c:pt>
                <c:pt idx="62">
                  <c:v>0.34271971714776428</c:v>
                </c:pt>
                <c:pt idx="63">
                  <c:v>0.33225853582013687</c:v>
                </c:pt>
                <c:pt idx="64">
                  <c:v>0.3220856221370797</c:v>
                </c:pt>
                <c:pt idx="65">
                  <c:v>0.31219658094519953</c:v>
                </c:pt>
                <c:pt idx="66">
                  <c:v>0.30258672048025748</c:v>
                </c:pt>
                <c:pt idx="67">
                  <c:v>0.29325109705529528</c:v>
                </c:pt>
                <c:pt idx="68">
                  <c:v>0.28418455582744184</c:v>
                </c:pt>
                <c:pt idx="69">
                  <c:v>0.27538176790537516</c:v>
                </c:pt>
                <c:pt idx="70">
                  <c:v>0.2668372640497827</c:v>
                </c:pt>
                <c:pt idx="71">
                  <c:v>0.25854546520854216</c:v>
                </c:pt>
                <c:pt idx="72">
                  <c:v>0.25050071011707131</c:v>
                </c:pt>
                <c:pt idx="73">
                  <c:v>0.24269728018262937</c:v>
                </c:pt>
                <c:pt idx="74">
                  <c:v>0.23512942185952013</c:v>
                </c:pt>
                <c:pt idx="75">
                  <c:v>0.22779136671031819</c:v>
                </c:pt>
                <c:pt idx="76">
                  <c:v>0.22067734933655736</c:v>
                </c:pt>
                <c:pt idx="77">
                  <c:v>0.21378162335087891</c:v>
                </c:pt>
                <c:pt idx="78">
                  <c:v>0.20709847555153804</c:v>
                </c:pt>
                <c:pt idx="79">
                  <c:v>0.20062223844945826</c:v>
                </c:pt>
                <c:pt idx="80">
                  <c:v>0.1943473012877438</c:v>
                </c:pt>
                <c:pt idx="81">
                  <c:v>0.18826811968376211</c:v>
                </c:pt>
                <c:pt idx="82">
                  <c:v>0.18237922401457518</c:v>
                </c:pt>
                <c:pt idx="83">
                  <c:v>0.1766752266576781</c:v>
                </c:pt>
                <c:pt idx="84">
                  <c:v>0.17115082819065597</c:v>
                </c:pt>
                <c:pt idx="85">
                  <c:v>0.16580082264552631</c:v>
                </c:pt>
                <c:pt idx="86">
                  <c:v>0.16062010190616427</c:v>
                </c:pt>
                <c:pt idx="87">
                  <c:v>0.15560365933029219</c:v>
                </c:pt>
                <c:pt idx="88">
                  <c:v>0.15074659267107238</c:v>
                </c:pt>
                <c:pt idx="89">
                  <c:v>0.1460441063673017</c:v>
                </c:pt>
                <c:pt idx="90">
                  <c:v>0.14149151326560294</c:v>
                </c:pt>
                <c:pt idx="91">
                  <c:v>0.13708423583278273</c:v>
                </c:pt>
                <c:pt idx="92">
                  <c:v>0.13281780691167344</c:v>
                </c:pt>
                <c:pt idx="93">
                  <c:v>0.12868787006928595</c:v>
                </c:pt>
                <c:pt idx="94">
                  <c:v>0.12469017958192374</c:v>
                </c:pt>
                <c:pt idx="95">
                  <c:v>0.12082060009806261</c:v>
                </c:pt>
                <c:pt idx="96">
                  <c:v>0.11707510601622906</c:v>
                </c:pt>
                <c:pt idx="97">
                  <c:v>0.11344978061182709</c:v>
                </c:pt>
                <c:pt idx="98">
                  <c:v>0.10994081494382224</c:v>
                </c:pt>
                <c:pt idx="99">
                  <c:v>0.10654450656940184</c:v>
                </c:pt>
                <c:pt idx="100">
                  <c:v>0.10325725809215125</c:v>
                </c:pt>
                <c:pt idx="101">
                  <c:v>0.10007557556691848</c:v>
                </c:pt>
                <c:pt idx="102">
                  <c:v>9.6996066782366941E-2</c:v>
                </c:pt>
                <c:pt idx="103">
                  <c:v>9.401543944021129E-2</c:v>
                </c:pt>
                <c:pt idx="104">
                  <c:v>9.113049924830352E-2</c:v>
                </c:pt>
                <c:pt idx="105">
                  <c:v>8.8338147943050838E-2</c:v>
                </c:pt>
                <c:pt idx="106">
                  <c:v>8.5635381255109833E-2</c:v>
                </c:pt>
                <c:pt idx="107">
                  <c:v>8.3019286830887218E-2</c:v>
                </c:pt>
                <c:pt idx="108">
                  <c:v>8.0487042121094809E-2</c:v>
                </c:pt>
                <c:pt idx="109">
                  <c:v>7.8035912246420258E-2</c:v>
                </c:pt>
                <c:pt idx="110">
                  <c:v>7.566324784930345E-2</c:v>
                </c:pt>
                <c:pt idx="111">
                  <c:v>7.3366482939827615E-2</c:v>
                </c:pt>
                <c:pt idx="112">
                  <c:v>7.114313274283357E-2</c:v>
                </c:pt>
                <c:pt idx="113">
                  <c:v>6.8990791552556607E-2</c:v>
                </c:pt>
                <c:pt idx="114">
                  <c:v>6.6907130600339482E-2</c:v>
                </c:pt>
                <c:pt idx="115">
                  <c:v>6.488989594030159E-2</c:v>
                </c:pt>
                <c:pt idx="116">
                  <c:v>6.2936906357233147E-2</c:v>
                </c:pt>
                <c:pt idx="117">
                  <c:v>6.1046051300424287E-2</c:v>
                </c:pt>
                <c:pt idx="118">
                  <c:v>5.9215288846638625E-2</c:v>
                </c:pt>
                <c:pt idx="119">
                  <c:v>5.7442643694983753E-2</c:v>
                </c:pt>
                <c:pt idx="120">
                  <c:v>5.5726205196016565E-2</c:v>
                </c:pt>
                <c:pt idx="121">
                  <c:v>5.4064125417051967E-2</c:v>
                </c:pt>
                <c:pt idx="122">
                  <c:v>5.2454617245308865E-2</c:v>
                </c:pt>
                <c:pt idx="123">
                  <c:v>5.0895952530218169E-2</c:v>
                </c:pt>
                <c:pt idx="124">
                  <c:v>4.938646026595761E-2</c:v>
                </c:pt>
                <c:pt idx="125">
                  <c:v>4.7924524815021297E-2</c:v>
                </c:pt>
                <c:pt idx="126">
                  <c:v>4.650858417342485E-2</c:v>
                </c:pt>
                <c:pt idx="127">
                  <c:v>4.5137128277945915E-2</c:v>
                </c:pt>
                <c:pt idx="128">
                  <c:v>4.3808697355627202E-2</c:v>
                </c:pt>
                <c:pt idx="129">
                  <c:v>4.2521880315615768E-2</c:v>
                </c:pt>
                <c:pt idx="130">
                  <c:v>4.1275313183275819E-2</c:v>
                </c:pt>
                <c:pt idx="131">
                  <c:v>4.0067677576387406E-2</c:v>
                </c:pt>
                <c:pt idx="132">
                  <c:v>3.8897699223143456E-2</c:v>
                </c:pt>
                <c:pt idx="133">
                  <c:v>3.776414652155835E-2</c:v>
                </c:pt>
                <c:pt idx="134">
                  <c:v>3.6665829139822637E-2</c:v>
                </c:pt>
                <c:pt idx="135">
                  <c:v>3.5601596657067636E-2</c:v>
                </c:pt>
                <c:pt idx="136">
                  <c:v>3.4570337243944094E-2</c:v>
                </c:pt>
                <c:pt idx="137">
                  <c:v>3.3570976382362838E-2</c:v>
                </c:pt>
                <c:pt idx="138">
                  <c:v>3.2602475623707772E-2</c:v>
                </c:pt>
                <c:pt idx="139">
                  <c:v>3.1663831384789676E-2</c:v>
                </c:pt>
                <c:pt idx="140">
                  <c:v>3.0754073780779878E-2</c:v>
                </c:pt>
                <c:pt idx="141">
                  <c:v>2.9872265494342409E-2</c:v>
                </c:pt>
                <c:pt idx="142">
                  <c:v>2.9017500680157848E-2</c:v>
                </c:pt>
                <c:pt idx="143">
                  <c:v>2.8188903904023288E-2</c:v>
                </c:pt>
                <c:pt idx="144">
                  <c:v>2.7385629115696641E-2</c:v>
                </c:pt>
                <c:pt idx="145">
                  <c:v>2.6606858654654952E-2</c:v>
                </c:pt>
                <c:pt idx="146">
                  <c:v>2.5851802287924053E-2</c:v>
                </c:pt>
                <c:pt idx="147">
                  <c:v>2.5119696279142567E-2</c:v>
                </c:pt>
                <c:pt idx="148">
                  <c:v>2.4409802488024823E-2</c:v>
                </c:pt>
                <c:pt idx="149">
                  <c:v>2.3721407499389224E-2</c:v>
                </c:pt>
                <c:pt idx="150">
                  <c:v>2.3053821780928407E-2</c:v>
                </c:pt>
                <c:pt idx="151">
                  <c:v>2.2406378868903509E-2</c:v>
                </c:pt>
                <c:pt idx="152">
                  <c:v>2.1778434580955408E-2</c:v>
                </c:pt>
                <c:pt idx="153">
                  <c:v>2.1169366255238686E-2</c:v>
                </c:pt>
                <c:pt idx="154">
                  <c:v>2.0578572015094054E-2</c:v>
                </c:pt>
                <c:pt idx="155">
                  <c:v>2.0005470058489627E-2</c:v>
                </c:pt>
                <c:pt idx="156">
                  <c:v>1.9449497971474772E-2</c:v>
                </c:pt>
                <c:pt idx="157">
                  <c:v>1.8910112064907447E-2</c:v>
                </c:pt>
                <c:pt idx="158">
                  <c:v>1.8386786733727289E-2</c:v>
                </c:pt>
                <c:pt idx="159">
                  <c:v>1.7879013838066782E-2</c:v>
                </c:pt>
                <c:pt idx="160">
                  <c:v>1.7386302105505069E-2</c:v>
                </c:pt>
                <c:pt idx="161">
                  <c:v>1.6908176553790288E-2</c:v>
                </c:pt>
                <c:pt idx="162">
                  <c:v>1.6444177933366388E-2</c:v>
                </c:pt>
                <c:pt idx="163">
                  <c:v>1.599386218906429E-2</c:v>
                </c:pt>
                <c:pt idx="164">
                  <c:v>1.5556799940327215E-2</c:v>
                </c:pt>
                <c:pt idx="165">
                  <c:v>1.5132575979363017E-2</c:v>
                </c:pt>
                <c:pt idx="166">
                  <c:v>1.4720788786626859E-2</c:v>
                </c:pt>
                <c:pt idx="167">
                  <c:v>1.4321050063059948E-2</c:v>
                </c:pt>
                <c:pt idx="168">
                  <c:v>1.3932984278521188E-2</c:v>
                </c:pt>
                <c:pt idx="169">
                  <c:v>1.355622823586955E-2</c:v>
                </c:pt>
                <c:pt idx="170">
                  <c:v>1.319043065016634E-2</c:v>
                </c:pt>
                <c:pt idx="171">
                  <c:v>1.2835251742487119E-2</c:v>
                </c:pt>
                <c:pt idx="172">
                  <c:v>1.2490362847843439E-2</c:v>
                </c:pt>
                <c:pt idx="173">
                  <c:v>1.2155446036734796E-2</c:v>
                </c:pt>
                <c:pt idx="174">
                  <c:v>1.1830193749861495E-2</c:v>
                </c:pt>
                <c:pt idx="175">
                  <c:v>1.1514308445547794E-2</c:v>
                </c:pt>
                <c:pt idx="176">
                  <c:v>1.1207502259435786E-2</c:v>
                </c:pt>
                <c:pt idx="177">
                  <c:v>1.0909496676026809E-2</c:v>
                </c:pt>
                <c:pt idx="178">
                  <c:v>1.0620022211658808E-2</c:v>
                </c:pt>
                <c:pt idx="179">
                  <c:v>1.033881810852344E-2</c:v>
                </c:pt>
                <c:pt idx="180">
                  <c:v>1.0065632039338301E-2</c:v>
                </c:pt>
                <c:pt idx="181">
                  <c:v>9.8002198223022807E-3</c:v>
                </c:pt>
                <c:pt idx="182">
                  <c:v>9.5423451459757391E-3</c:v>
                </c:pt>
                <c:pt idx="183">
                  <c:v>9.2917793037369245E-3</c:v>
                </c:pt>
                <c:pt idx="184">
                  <c:v>9.0483009374808798E-3</c:v>
                </c:pt>
                <c:pt idx="185">
                  <c:v>8.8116957902344417E-3</c:v>
                </c:pt>
                <c:pt idx="186">
                  <c:v>8.5817564673754676E-3</c:v>
                </c:pt>
                <c:pt idx="187">
                  <c:v>8.3582822061532003E-3</c:v>
                </c:pt>
                <c:pt idx="188">
                  <c:v>8.1410786532177815E-3</c:v>
                </c:pt>
                <c:pt idx="189">
                  <c:v>7.9299576498762514E-3</c:v>
                </c:pt>
                <c:pt idx="190">
                  <c:v>7.724737024802697E-3</c:v>
                </c:pt>
                <c:pt idx="191">
                  <c:v>7.5252403939392032E-3</c:v>
                </c:pt>
                <c:pt idx="192">
                  <c:v>7.3312969673354766E-3</c:v>
                </c:pt>
                <c:pt idx="193">
                  <c:v>7.1427413626782288E-3</c:v>
                </c:pt>
                <c:pt idx="194">
                  <c:v>6.9594134252781714E-3</c:v>
                </c:pt>
                <c:pt idx="195">
                  <c:v>6.781158054283698E-3</c:v>
                </c:pt>
                <c:pt idx="196">
                  <c:v>6.6078250349010936E-3</c:v>
                </c:pt>
                <c:pt idx="197">
                  <c:v>6.4392688764098871E-3</c:v>
                </c:pt>
                <c:pt idx="198">
                  <c:v>6.275348655768398E-3</c:v>
                </c:pt>
                <c:pt idx="199">
                  <c:v>6.1159278666098604E-3</c:v>
                </c:pt>
                <c:pt idx="200">
                  <c:v>5.9608742734410525E-3</c:v>
                </c:pt>
                <c:pt idx="201">
                  <c:v>5.8100597708570234E-3</c:v>
                </c:pt>
                <c:pt idx="202">
                  <c:v>5.663360247596172E-3</c:v>
                </c:pt>
                <c:pt idx="203">
                  <c:v>5.5206554552638121E-3</c:v>
                </c:pt>
                <c:pt idx="204">
                  <c:v>5.3818288815594695E-3</c:v>
                </c:pt>
                <c:pt idx="205">
                  <c:v>5.2467676278475928E-3</c:v>
                </c:pt>
                <c:pt idx="206">
                  <c:v>5.1153622909207996E-3</c:v>
                </c:pt>
                <c:pt idx="207">
                  <c:v>4.9875068488047791E-3</c:v>
                </c:pt>
                <c:pt idx="208">
                  <c:v>4.8630985504637403E-3</c:v>
                </c:pt>
                <c:pt idx="209">
                  <c:v>4.7420378092688509E-3</c:v>
                </c:pt>
                <c:pt idx="210">
                  <c:v>4.624228100095884E-3</c:v>
                </c:pt>
                <c:pt idx="211">
                  <c:v>4.5095758599260627E-3</c:v>
                </c:pt>
                <c:pt idx="212">
                  <c:v>4.3979903918243135E-3</c:v>
                </c:pt>
                <c:pt idx="213">
                  <c:v>4.2893837721783568E-3</c:v>
                </c:pt>
                <c:pt idx="214">
                  <c:v>4.183670761082281E-3</c:v>
                </c:pt>
                <c:pt idx="215">
                  <c:v>4.0807687157550232E-3</c:v>
                </c:pt>
                <c:pt idx="216">
                  <c:v>3.9805975068870625E-3</c:v>
                </c:pt>
                <c:pt idx="217">
                  <c:v>3.8830794378118538E-3</c:v>
                </c:pt>
                <c:pt idx="218">
                  <c:v>3.7881391664044139E-3</c:v>
                </c:pt>
                <c:pt idx="219">
                  <c:v>3.6957036296100254E-3</c:v>
                </c:pt>
                <c:pt idx="220">
                  <c:v>3.6057019705114657E-3</c:v>
                </c:pt>
                <c:pt idx="221">
                  <c:v>3.5180654678471646E-3</c:v>
                </c:pt>
                <c:pt idx="222">
                  <c:v>3.4327274678925823E-3</c:v>
                </c:pt>
                <c:pt idx="223">
                  <c:v>3.3496233186239843E-3</c:v>
                </c:pt>
                <c:pt idx="224">
                  <c:v>3.2686903060845651E-3</c:v>
                </c:pt>
                <c:pt idx="225">
                  <c:v>3.1898675928760944E-3</c:v>
                </c:pt>
                <c:pt idx="226">
                  <c:v>3.1130961587020334E-3</c:v>
                </c:pt>
                <c:pt idx="227">
                  <c:v>3.0383187428911773E-3</c:v>
                </c:pt>
                <c:pt idx="228">
                  <c:v>2.96547978883277E-3</c:v>
                </c:pt>
                <c:pt idx="229">
                  <c:v>2.8945253902571411E-3</c:v>
                </c:pt>
                <c:pt idx="230">
                  <c:v>2.8254032392973638E-3</c:v>
                </c:pt>
                <c:pt idx="231">
                  <c:v>2.7580625762709809E-3</c:v>
                </c:pt>
                <c:pt idx="232">
                  <c:v>2.6924541411219582E-3</c:v>
                </c:pt>
                <c:pt idx="233">
                  <c:v>2.628530126465467E-3</c:v>
                </c:pt>
                <c:pt idx="234">
                  <c:v>2.5662441321807616E-3</c:v>
                </c:pt>
                <c:pt idx="235">
                  <c:v>2.5055511214981951E-3</c:v>
                </c:pt>
                <c:pt idx="236">
                  <c:v>2.4464073785296359E-3</c:v>
                </c:pt>
                <c:pt idx="237">
                  <c:v>2.3887704671917698E-3</c:v>
                </c:pt>
                <c:pt idx="238">
                  <c:v>2.3325991914757704E-3</c:v>
                </c:pt>
                <c:pt idx="239">
                  <c:v>2.2778535570160408E-3</c:v>
                </c:pt>
                <c:pt idx="240">
                  <c:v>2.224494733914395E-3</c:v>
                </c:pt>
                <c:pt idx="241">
                  <c:v>2.1724850207767155E-3</c:v>
                </c:pt>
                <c:pt idx="242">
                  <c:v>2.1217878099191179E-3</c:v>
                </c:pt>
                <c:pt idx="243">
                  <c:v>2.0723675537073216E-3</c:v>
                </c:pt>
                <c:pt idx="244">
                  <c:v>2.0241897319861479E-3</c:v>
                </c:pt>
                <c:pt idx="245">
                  <c:v>1.9772208205660613E-3</c:v>
                </c:pt>
                <c:pt idx="246">
                  <c:v>1.9314282607283406E-3</c:v>
                </c:pt>
                <c:pt idx="247">
                  <c:v>1.8867804297153512E-3</c:v>
                </c:pt>
                <c:pt idx="248">
                  <c:v>1.843246612172611E-3</c:v>
                </c:pt>
                <c:pt idx="249">
                  <c:v>1.8007969725105655E-3</c:v>
                </c:pt>
                <c:pt idx="250">
                  <c:v>1.7594025281536529E-3</c:v>
                </c:pt>
                <c:pt idx="251">
                  <c:v>1.7190351236491264E-3</c:v>
                </c:pt>
                <c:pt idx="252">
                  <c:v>1.6796674056051009E-3</c:v>
                </c:pt>
                <c:pt idx="253">
                  <c:v>1.6412727984295161E-3</c:v>
                </c:pt>
                <c:pt idx="254">
                  <c:v>1.6038254808448116E-3</c:v>
                </c:pt>
                <c:pt idx="255">
                  <c:v>1.567300363151225E-3</c:v>
                </c:pt>
                <c:pt idx="256">
                  <c:v>1.5316730652132904E-3</c:v>
                </c:pt>
                <c:pt idx="257">
                  <c:v>1.4969198951468865E-3</c:v>
                </c:pt>
                <c:pt idx="258">
                  <c:v>1.4630178286813011E-3</c:v>
                </c:pt>
                <c:pt idx="259">
                  <c:v>1.4299444891764379E-3</c:v>
                </c:pt>
                <c:pt idx="260">
                  <c:v>1.3976781282705186E-3</c:v>
                </c:pt>
                <c:pt idx="261">
                  <c:v>1.3661976071398518E-3</c:v>
                </c:pt>
                <c:pt idx="262">
                  <c:v>1.3354823783485736E-3</c:v>
                </c:pt>
                <c:pt idx="263">
                  <c:v>1.3055124682701535E-3</c:v>
                </c:pt>
                <c:pt idx="264">
                  <c:v>1.2762684600606811E-3</c:v>
                </c:pt>
                <c:pt idx="265">
                  <c:v>1.2477314771663917E-3</c:v>
                </c:pt>
                <c:pt idx="266">
                  <c:v>1.2198831673475574E-3</c:v>
                </c:pt>
                <c:pt idx="267">
                  <c:v>1.192705687201534E-3</c:v>
                </c:pt>
                <c:pt idx="268">
                  <c:v>1.1661816871694208E-3</c:v>
                </c:pt>
                <c:pt idx="269">
                  <c:v>1.1402942970092367E-3</c:v>
                </c:pt>
                <c:pt idx="270">
                  <c:v>1.1150271117211785E-3</c:v>
                </c:pt>
                <c:pt idx="271">
                  <c:v>1.0903641779103079E-3</c:v>
                </c:pt>
                <c:pt idx="272">
                  <c:v>1.0662899805712334E-3</c:v>
                </c:pt>
                <c:pt idx="273">
                  <c:v>1.0427894302824647E-3</c:v>
                </c:pt>
                <c:pt idx="274">
                  <c:v>1.0198478507960074E-3</c:v>
                </c:pt>
                <c:pt idx="275">
                  <c:v>9.9745096701042701E-4</c:v>
                </c:pt>
                <c:pt idx="276">
                  <c:v>9.7558489331306397E-4</c:v>
                </c:pt>
                <c:pt idx="277">
                  <c:v>9.542361222822926E-4</c:v>
                </c:pt>
                <c:pt idx="278">
                  <c:v>9.3339151373483809E-4</c:v>
                </c:pt>
                <c:pt idx="279">
                  <c:v>9.1303828411015697E-4</c:v>
                </c:pt>
                <c:pt idx="280">
                  <c:v>8.9316399617822562E-4</c:v>
                </c:pt>
                <c:pt idx="281">
                  <c:v>8.7375654906307609E-4</c:v>
                </c:pt>
                <c:pt idx="282">
                  <c:v>8.5480416856908992E-4</c:v>
                </c:pt>
                <c:pt idx="283">
                  <c:v>8.3629539780272211E-4</c:v>
                </c:pt>
                <c:pt idx="284">
                  <c:v>8.1821908807877541E-4</c:v>
                </c:pt>
                <c:pt idx="285">
                  <c:v>8.0056439010234293E-4</c:v>
                </c:pt>
                <c:pt idx="286">
                  <c:v>7.8332074541842545E-4</c:v>
                </c:pt>
                <c:pt idx="287">
                  <c:v>7.6647787811956469E-4</c:v>
                </c:pt>
                <c:pt idx="288">
                  <c:v>7.5002578680372078E-4</c:v>
                </c:pt>
                <c:pt idx="289">
                  <c:v>7.3395473677484446E-4</c:v>
                </c:pt>
                <c:pt idx="290">
                  <c:v>7.1825525247781741E-4</c:v>
                </c:pt>
                <c:pt idx="291">
                  <c:v>7.0291811016076622E-4</c:v>
                </c:pt>
                <c:pt idx="292">
                  <c:v>6.8793433075708954E-4</c:v>
                </c:pt>
                <c:pt idx="293">
                  <c:v>6.7329517298075903E-4</c:v>
                </c:pt>
                <c:pt idx="294">
                  <c:v>6.5899212662812179E-4</c:v>
                </c:pt>
                <c:pt idx="295">
                  <c:v>6.450169060790989E-4</c:v>
                </c:pt>
                <c:pt idx="296">
                  <c:v>6.3136144399222882E-4</c:v>
                </c:pt>
                <c:pt idx="297">
                  <c:v>6.1801788518722756E-4</c:v>
                </c:pt>
                <c:pt idx="298">
                  <c:v>6.0497858070862609E-4</c:v>
                </c:pt>
                <c:pt idx="299">
                  <c:v>5.9223608206637746E-4</c:v>
                </c:pt>
                <c:pt idx="300">
                  <c:v>5.7978313564543971E-4</c:v>
                </c:pt>
                <c:pt idx="301">
                  <c:v>5.6761267728200338E-4</c:v>
                </c:pt>
                <c:pt idx="302">
                  <c:v>5.5571782699814776E-4</c:v>
                </c:pt>
                <c:pt idx="303">
                  <c:v>5.4409188389259455E-4</c:v>
                </c:pt>
                <c:pt idx="304">
                  <c:v>5.3272832118156366E-4</c:v>
                </c:pt>
                <c:pt idx="305">
                  <c:v>5.2162078138406898E-4</c:v>
                </c:pt>
                <c:pt idx="306">
                  <c:v>5.1076307164954482E-4</c:v>
                </c:pt>
                <c:pt idx="307">
                  <c:v>5.0014915922147463E-4</c:v>
                </c:pt>
                <c:pt idx="308">
                  <c:v>4.8977316703335827E-4</c:v>
                </c:pt>
                <c:pt idx="309">
                  <c:v>4.7962936943324319E-4</c:v>
                </c:pt>
                <c:pt idx="310">
                  <c:v>4.6971218803293358E-4</c:v>
                </c:pt>
                <c:pt idx="311">
                  <c:v>4.6001618767699259E-4</c:v>
                </c:pt>
                <c:pt idx="312">
                  <c:v>4.5053607252953931E-4</c:v>
                </c:pt>
                <c:pt idx="313">
                  <c:v>4.4126668227373322E-4</c:v>
                </c:pt>
                <c:pt idx="314">
                  <c:v>4.3220298842150395E-4</c:v>
                </c:pt>
                <c:pt idx="315">
                  <c:v>4.2334009072941825E-4</c:v>
                </c:pt>
                <c:pt idx="316">
                  <c:v>4.1467321371813082E-4</c:v>
                </c:pt>
                <c:pt idx="317">
                  <c:v>4.061977032917552E-4</c:v>
                </c:pt>
                <c:pt idx="318">
                  <c:v>3.9790902345437917E-4</c:v>
                </c:pt>
                <c:pt idx="319">
                  <c:v>3.8980275312061607E-4</c:v>
                </c:pt>
                <c:pt idx="320">
                  <c:v>3.8187458301786048E-4</c:v>
                </c:pt>
                <c:pt idx="321">
                  <c:v>3.7412031267647361E-4</c:v>
                </c:pt>
                <c:pt idx="322">
                  <c:v>3.6653584750601098E-4</c:v>
                </c:pt>
                <c:pt idx="323">
                  <c:v>3.5911719595516089E-4</c:v>
                </c:pt>
                <c:pt idx="324">
                  <c:v>3.5186046675184102E-4</c:v>
                </c:pt>
                <c:pt idx="325">
                  <c:v>3.4476186622200977E-4</c:v>
                </c:pt>
                <c:pt idx="326">
                  <c:v>3.37817695684417E-4</c:v>
                </c:pt>
                <c:pt idx="327">
                  <c:v>3.3102434891874033E-4</c:v>
                </c:pt>
                <c:pt idx="328">
                  <c:v>3.243783097058861E-4</c:v>
                </c:pt>
                <c:pt idx="329">
                  <c:v>3.1787614943723508E-4</c:v>
                </c:pt>
                <c:pt idx="330">
                  <c:v>3.115145247911677E-4</c:v>
                </c:pt>
                <c:pt idx="331">
                  <c:v>3.0529017547509252E-4</c:v>
                </c:pt>
                <c:pt idx="332">
                  <c:v>2.9919992203075729E-4</c:v>
                </c:pt>
                <c:pt idx="333">
                  <c:v>2.932406637010665E-4</c:v>
                </c:pt>
                <c:pt idx="334">
                  <c:v>2.8740937635685082E-4</c:v>
                </c:pt>
                <c:pt idx="335">
                  <c:v>2.8170311048092422E-4</c:v>
                </c:pt>
                <c:pt idx="336">
                  <c:v>2.7611898920909539E-4</c:v>
                </c:pt>
                <c:pt idx="337">
                  <c:v>2.70654206424914E-4</c:v>
                </c:pt>
                <c:pt idx="338">
                  <c:v>2.6530602490837385E-4</c:v>
                </c:pt>
                <c:pt idx="339">
                  <c:v>2.6007177453502006E-4</c:v>
                </c:pt>
                <c:pt idx="340">
                  <c:v>2.5494885052546046E-4</c:v>
                </c:pt>
                <c:pt idx="341">
                  <c:v>2.4993471174350468E-4</c:v>
                </c:pt>
                <c:pt idx="342">
                  <c:v>2.4502687904048859E-4</c:v>
                </c:pt>
                <c:pt idx="343">
                  <c:v>2.4022293364633907E-4</c:v>
                </c:pt>
                <c:pt idx="344">
                  <c:v>2.3552051560404852E-4</c:v>
                </c:pt>
                <c:pt idx="345">
                  <c:v>2.3091732224767014E-4</c:v>
                </c:pt>
                <c:pt idx="346">
                  <c:v>2.2641110672161346E-4</c:v>
                </c:pt>
                <c:pt idx="347">
                  <c:v>2.2199967654146224E-4</c:v>
                </c:pt>
                <c:pt idx="348">
                  <c:v>2.1768089219276199E-4</c:v>
                </c:pt>
                <c:pt idx="349">
                  <c:v>2.1345266576944244E-4</c:v>
                </c:pt>
                <c:pt idx="350">
                  <c:v>2.0931295964843333E-4</c:v>
                </c:pt>
                <c:pt idx="351">
                  <c:v>2.0525978520080645E-4</c:v>
                </c:pt>
                <c:pt idx="352">
                  <c:v>2.0129120153788982E-4</c:v>
                </c:pt>
                <c:pt idx="353">
                  <c:v>1.9740531429113251E-4</c:v>
                </c:pt>
                <c:pt idx="354">
                  <c:v>1.9360027442560934E-4</c:v>
                </c:pt>
                <c:pt idx="355">
                  <c:v>1.8987427708505589E-4</c:v>
                </c:pt>
                <c:pt idx="356">
                  <c:v>1.8622556046832273E-4</c:v>
                </c:pt>
                <c:pt idx="357">
                  <c:v>1.8265240473624988E-4</c:v>
                </c:pt>
                <c:pt idx="358">
                  <c:v>1.791531309477401E-4</c:v>
                </c:pt>
                <c:pt idx="359">
                  <c:v>1.7572610002469791E-4</c:v>
                </c:pt>
                <c:pt idx="360">
                  <c:v>1.723697117443912E-4</c:v>
                </c:pt>
                <c:pt idx="361">
                  <c:v>1.6908240375912431E-4</c:v>
                </c:pt>
                <c:pt idx="362">
                  <c:v>1.6586265064244543E-4</c:v>
                </c:pt>
                <c:pt idx="363">
                  <c:v>1.6270896295955684E-4</c:v>
                </c:pt>
                <c:pt idx="364">
                  <c:v>1.5961988636437052E-4</c:v>
                </c:pt>
                <c:pt idx="365">
                  <c:v>1.5659400071899032E-4</c:v>
                </c:pt>
                <c:pt idx="366">
                  <c:v>1.5362991923761893E-4</c:v>
                </c:pt>
                <c:pt idx="367">
                  <c:v>1.507262876527804E-4</c:v>
                </c:pt>
                <c:pt idx="368">
                  <c:v>1.4788178340352509E-4</c:v>
                </c:pt>
                <c:pt idx="369">
                  <c:v>1.4509511484550597E-4</c:v>
                </c:pt>
                <c:pt idx="370">
                  <c:v>1.4236502048170507E-4</c:v>
                </c:pt>
                <c:pt idx="371">
                  <c:v>1.3969026821347708E-4</c:v>
                </c:pt>
                <c:pt idx="372">
                  <c:v>1.3706965461135479E-4</c:v>
                </c:pt>
                <c:pt idx="373">
                  <c:v>1.3450200420483949E-4</c:v>
                </c:pt>
                <c:pt idx="374">
                  <c:v>1.3198616879139813E-4</c:v>
                </c:pt>
                <c:pt idx="375">
                  <c:v>1.2952102676277999E-4</c:v>
                </c:pt>
                <c:pt idx="376">
                  <c:v>1.2710548244976305E-4</c:v>
                </c:pt>
                <c:pt idx="377">
                  <c:v>1.2473846548355372E-4</c:v>
                </c:pt>
                <c:pt idx="378">
                  <c:v>1.2241893017372885E-4</c:v>
                </c:pt>
                <c:pt idx="379">
                  <c:v>1.2014585490294216E-4</c:v>
                </c:pt>
                <c:pt idx="380">
                  <c:v>1.1791824153728481E-4</c:v>
                </c:pt>
                <c:pt idx="381">
                  <c:v>1.1573511485096777E-4</c:v>
                </c:pt>
                <c:pt idx="382">
                  <c:v>1.1359552196765765E-4</c:v>
                </c:pt>
                <c:pt idx="383">
                  <c:v>1.1149853181469105E-4</c:v>
                </c:pt>
                <c:pt idx="384">
                  <c:v>1.0944323459249894E-4</c:v>
                </c:pt>
                <c:pt idx="385">
                  <c:v>1.0742874125690971E-4</c:v>
                </c:pt>
                <c:pt idx="386">
                  <c:v>1.0545418301555198E-4</c:v>
                </c:pt>
                <c:pt idx="387">
                  <c:v>1.0351871083669195E-4</c:v>
                </c:pt>
                <c:pt idx="388">
                  <c:v>1.0162149497106032E-4</c:v>
                </c:pt>
                <c:pt idx="389">
                  <c:v>9.97617244853366E-5</c:v>
                </c:pt>
                <c:pt idx="390">
                  <c:v>9.7938606808734008E-5</c:v>
                </c:pt>
                <c:pt idx="391">
                  <c:v>9.6151367289909473E-5</c:v>
                </c:pt>
                <c:pt idx="392">
                  <c:v>9.439924876586403E-5</c:v>
                </c:pt>
                <c:pt idx="393">
                  <c:v>9.2681511142167494E-5</c:v>
                </c:pt>
                <c:pt idx="394">
                  <c:v>9.0997430982842076E-5</c:v>
                </c:pt>
                <c:pt idx="395">
                  <c:v>8.9346301111792314E-5</c:v>
                </c:pt>
                <c:pt idx="396">
                  <c:v>8.7727430223782932E-5</c:v>
                </c:pt>
                <c:pt idx="397">
                  <c:v>8.6140142505297668E-5</c:v>
                </c:pt>
                <c:pt idx="398">
                  <c:v>8.4583777265057059E-5</c:v>
                </c:pt>
                <c:pt idx="399">
                  <c:v>8.3057688574084132E-5</c:v>
                </c:pt>
                <c:pt idx="400">
                  <c:v>8.156124491431882E-5</c:v>
                </c:pt>
                <c:pt idx="401">
                  <c:v>8.0093828837002334E-5</c:v>
                </c:pt>
                <c:pt idx="402">
                  <c:v>7.8654836628500036E-5</c:v>
                </c:pt>
                <c:pt idx="403">
                  <c:v>7.7243677986005288E-5</c:v>
                </c:pt>
                <c:pt idx="404">
                  <c:v>7.5859775699349541E-5</c:v>
                </c:pt>
                <c:pt idx="405">
                  <c:v>7.4502565343137483E-5</c:v>
                </c:pt>
                <c:pt idx="406">
                  <c:v>7.317149497465536E-5</c:v>
                </c:pt>
                <c:pt idx="407">
                  <c:v>7.1866024840439025E-5</c:v>
                </c:pt>
                <c:pt idx="408">
                  <c:v>7.0585627089503333E-5</c:v>
                </c:pt>
                <c:pt idx="409">
                  <c:v>6.9329785494565144E-5</c:v>
                </c:pt>
                <c:pt idx="410">
                  <c:v>6.8097995179261517E-5</c:v>
                </c:pt>
                <c:pt idx="411">
                  <c:v>6.6889762352473348E-5</c:v>
                </c:pt>
                <c:pt idx="412">
                  <c:v>6.5704604049754423E-5</c:v>
                </c:pt>
                <c:pt idx="413">
                  <c:v>6.4542047880311593E-5</c:v>
                </c:pt>
                <c:pt idx="414">
                  <c:v>6.3401631781201395E-5</c:v>
                </c:pt>
                <c:pt idx="415">
                  <c:v>6.2282903776300635E-5</c:v>
                </c:pt>
                <c:pt idx="416">
                  <c:v>6.1185421742715462E-5</c:v>
                </c:pt>
                <c:pt idx="417">
                  <c:v>6.010875318185338E-5</c:v>
                </c:pt>
                <c:pt idx="418">
                  <c:v>5.9052474996712512E-5</c:v>
                </c:pt>
                <c:pt idx="419">
                  <c:v>5.801617327416686E-5</c:v>
                </c:pt>
                <c:pt idx="420">
                  <c:v>5.6999443072913714E-5</c:v>
                </c:pt>
                <c:pt idx="421">
                  <c:v>5.600188821686114E-5</c:v>
                </c:pt>
                <c:pt idx="422">
                  <c:v>5.5023121092956373E-5</c:v>
                </c:pt>
                <c:pt idx="423">
                  <c:v>5.4062762454121227E-5</c:v>
                </c:pt>
                <c:pt idx="424">
                  <c:v>5.3120441227516579E-5</c:v>
                </c:pt>
                <c:pt idx="425">
                  <c:v>5.2195794327025702E-5</c:v>
                </c:pt>
                <c:pt idx="426">
                  <c:v>5.1288466470067462E-5</c:v>
                </c:pt>
                <c:pt idx="427">
                  <c:v>5.0398109999294505E-5</c:v>
                </c:pt>
                <c:pt idx="428">
                  <c:v>4.9524384708510283E-5</c:v>
                </c:pt>
                <c:pt idx="429">
                  <c:v>4.8666957673026978E-5</c:v>
                </c:pt>
                <c:pt idx="430">
                  <c:v>4.7825503083132048E-5</c:v>
                </c:pt>
                <c:pt idx="431">
                  <c:v>4.699970208321691E-5</c:v>
                </c:pt>
                <c:pt idx="432">
                  <c:v>4.6189242613126069E-5</c:v>
                </c:pt>
                <c:pt idx="433">
                  <c:v>4.5393819254391232E-5</c:v>
                </c:pt>
                <c:pt idx="434">
                  <c:v>4.461313308001813E-5</c:v>
                </c:pt>
                <c:pt idx="435">
                  <c:v>4.3846891507159924E-5</c:v>
                </c:pt>
                <c:pt idx="436">
                  <c:v>4.3094808154564568E-5</c:v>
                </c:pt>
                <c:pt idx="437">
                  <c:v>4.2356602702242618E-5</c:v>
                </c:pt>
                <c:pt idx="438">
                  <c:v>4.1632000755131848E-5</c:v>
                </c:pt>
                <c:pt idx="439">
                  <c:v>4.0920733709870483E-5</c:v>
                </c:pt>
                <c:pt idx="440">
                  <c:v>4.0222538624679061E-5</c:v>
                </c:pt>
                <c:pt idx="441">
                  <c:v>3.9537158092683988E-5</c:v>
                </c:pt>
                <c:pt idx="442">
                  <c:v>3.886434011757256E-5</c:v>
                </c:pt>
                <c:pt idx="443">
                  <c:v>3.8203837993022738E-5</c:v>
                </c:pt>
                <c:pt idx="444">
                  <c:v>3.7555410184242355E-5</c:v>
                </c:pt>
                <c:pt idx="445">
                  <c:v>3.6918820212727965E-5</c:v>
                </c:pt>
                <c:pt idx="446">
                  <c:v>3.6293836543910274E-5</c:v>
                </c:pt>
                <c:pt idx="447">
                  <c:v>3.5680232476797968E-5</c:v>
                </c:pt>
                <c:pt idx="448">
                  <c:v>3.5077786036952219E-5</c:v>
                </c:pt>
                <c:pt idx="449">
                  <c:v>3.4486279871570602E-5</c:v>
                </c:pt>
                <c:pt idx="450">
                  <c:v>3.3905501147013517E-5</c:v>
                </c:pt>
                <c:pt idx="451">
                  <c:v>3.3335241449217179E-5</c:v>
                </c:pt>
                <c:pt idx="452">
                  <c:v>3.2775296685660926E-5</c:v>
                </c:pt>
                <c:pt idx="453">
                  <c:v>3.2225466990110085E-5</c:v>
                </c:pt>
                <c:pt idx="454">
                  <c:v>3.1685556629801326E-5</c:v>
                </c:pt>
                <c:pt idx="455">
                  <c:v>3.1155373914404372E-5</c:v>
                </c:pt>
                <c:pt idx="456">
                  <c:v>3.0634731106982116E-5</c:v>
                </c:pt>
                <c:pt idx="457">
                  <c:v>3.0123444337615268E-5</c:v>
                </c:pt>
                <c:pt idx="458">
                  <c:v>2.9621333518359272E-5</c:v>
                </c:pt>
                <c:pt idx="459">
                  <c:v>2.9128222260976777E-5</c:v>
                </c:pt>
                <c:pt idx="460">
                  <c:v>2.864393779533625E-5</c:v>
                </c:pt>
                <c:pt idx="461">
                  <c:v>2.8168310891252268E-5</c:v>
                </c:pt>
                <c:pt idx="462">
                  <c:v>2.770117578099196E-5</c:v>
                </c:pt>
                <c:pt idx="463">
                  <c:v>2.7242370084001877E-5</c:v>
                </c:pt>
                <c:pt idx="464">
                  <c:v>2.6791734732967143E-5</c:v>
                </c:pt>
                <c:pt idx="465">
                  <c:v>2.634911390264616E-5</c:v>
                </c:pt>
                <c:pt idx="466">
                  <c:v>2.5914354938816331E-5</c:v>
                </c:pt>
                <c:pt idx="467">
                  <c:v>2.548730829010637E-5</c:v>
                </c:pt>
                <c:pt idx="468">
                  <c:v>2.5067827440716783E-5</c:v>
                </c:pt>
                <c:pt idx="469">
                  <c:v>2.4655768845249781E-5</c:v>
                </c:pt>
                <c:pt idx="470">
                  <c:v>2.4250991864094296E-5</c:v>
                </c:pt>
                <c:pt idx="471">
                  <c:v>2.3853358701142469E-5</c:v>
                </c:pt>
                <c:pt idx="472">
                  <c:v>2.3462734343060454E-5</c:v>
                </c:pt>
                <c:pt idx="473">
                  <c:v>2.307898649867024E-5</c:v>
                </c:pt>
                <c:pt idx="474">
                  <c:v>2.2701985541440095E-5</c:v>
                </c:pt>
                <c:pt idx="475">
                  <c:v>2.2331604451752973E-5</c:v>
                </c:pt>
                <c:pt idx="476">
                  <c:v>2.1967718761617405E-5</c:v>
                </c:pt>
                <c:pt idx="477">
                  <c:v>2.1610206499822482E-5</c:v>
                </c:pt>
                <c:pt idx="478">
                  <c:v>2.1258948139091238E-5</c:v>
                </c:pt>
                <c:pt idx="479">
                  <c:v>2.091382654334506E-5</c:v>
                </c:pt>
                <c:pt idx="480">
                  <c:v>2.0574726917632624E-5</c:v>
                </c:pt>
                <c:pt idx="481">
                  <c:v>2.0241536757725775E-5</c:v>
                </c:pt>
                <c:pt idx="482">
                  <c:v>1.9914145801824823E-5</c:v>
                </c:pt>
                <c:pt idx="483">
                  <c:v>1.9592445983040996E-5</c:v>
                </c:pt>
                <c:pt idx="484">
                  <c:v>1.9276331382878098E-5</c:v>
                </c:pt>
                <c:pt idx="485">
                  <c:v>1.8965698185713364E-5</c:v>
                </c:pt>
                <c:pt idx="486">
                  <c:v>1.8660444634610585E-5</c:v>
                </c:pt>
                <c:pt idx="487">
                  <c:v>1.836047098779936E-5</c:v>
                </c:pt>
                <c:pt idx="488">
                  <c:v>1.8065679476153562E-5</c:v>
                </c:pt>
                <c:pt idx="489">
                  <c:v>1.7775974261891037E-5</c:v>
                </c:pt>
                <c:pt idx="490">
                  <c:v>1.7491261397939439E-5</c:v>
                </c:pt>
                <c:pt idx="491">
                  <c:v>1.7211448788412298E-5</c:v>
                </c:pt>
                <c:pt idx="492">
                  <c:v>1.6936446149307116E-5</c:v>
                </c:pt>
                <c:pt idx="493">
                  <c:v>1.666616497120188E-5</c:v>
                </c:pt>
                <c:pt idx="494">
                  <c:v>1.6400518482062587E-5</c:v>
                </c:pt>
                <c:pt idx="495">
                  <c:v>1.6139421610827931E-5</c:v>
                </c:pt>
                <c:pt idx="496">
                  <c:v>1.5882790951771142E-5</c:v>
                </c:pt>
                <c:pt idx="497">
                  <c:v>1.5630544730305118E-5</c:v>
                </c:pt>
                <c:pt idx="498">
                  <c:v>1.5382602768787557E-5</c:v>
                </c:pt>
                <c:pt idx="499">
                  <c:v>1.5138886453436307E-5</c:v>
                </c:pt>
                <c:pt idx="500">
                  <c:v>1.4899318701799835E-5</c:v>
                </c:pt>
                <c:pt idx="501">
                  <c:v>1.4663823931337916E-5</c:v>
                </c:pt>
                <c:pt idx="502">
                  <c:v>1.4432328027891295E-5</c:v>
                </c:pt>
                <c:pt idx="503">
                  <c:v>1.420475831581669E-5</c:v>
                </c:pt>
                <c:pt idx="504">
                  <c:v>1.3981043528232817E-5</c:v>
                </c:pt>
                <c:pt idx="505">
                  <c:v>1.3761113777710499E-5</c:v>
                </c:pt>
                <c:pt idx="506">
                  <c:v>1.3544900528295045E-5</c:v>
                </c:pt>
                <c:pt idx="507">
                  <c:v>1.3332336567195568E-5</c:v>
                </c:pt>
                <c:pt idx="508">
                  <c:v>1.312335597825065E-5</c:v>
                </c:pt>
                <c:pt idx="509">
                  <c:v>1.2917894114838901E-5</c:v>
                </c:pt>
                <c:pt idx="510">
                  <c:v>1.2715887574232809E-5</c:v>
                </c:pt>
                <c:pt idx="511">
                  <c:v>1.2517274171952586E-5</c:v>
                </c:pt>
                <c:pt idx="512">
                  <c:v>1.2321992916786151E-5</c:v>
                </c:pt>
                <c:pt idx="513">
                  <c:v>1.2129983986919335E-5</c:v>
                </c:pt>
                <c:pt idx="514">
                  <c:v>1.1941188705399952E-5</c:v>
                </c:pt>
                <c:pt idx="515">
                  <c:v>1.175554951748925E-5</c:v>
                </c:pt>
                <c:pt idx="516">
                  <c:v>1.1573009967680292E-5</c:v>
                </c:pt>
                <c:pt idx="517">
                  <c:v>1.139351467704941E-5</c:v>
                </c:pt>
                <c:pt idx="518">
                  <c:v>1.1217009321717875E-5</c:v>
                </c:pt>
                <c:pt idx="519">
                  <c:v>1.104344061175766E-5</c:v>
                </c:pt>
                <c:pt idx="520">
                  <c:v>1.0872756269542094E-5</c:v>
                </c:pt>
                <c:pt idx="521">
                  <c:v>1.0704905010094912E-5</c:v>
                </c:pt>
                <c:pt idx="522">
                  <c:v>1.0539836520551127E-5</c:v>
                </c:pt>
                <c:pt idx="523">
                  <c:v>1.037750144061711E-5</c:v>
                </c:pt>
                <c:pt idx="524">
                  <c:v>1.0217851343807816E-5</c:v>
                </c:pt>
                <c:pt idx="525">
                  <c:v>1.0060838718128906E-5</c:v>
                </c:pt>
                <c:pt idx="526">
                  <c:v>9.9064169479801123E-6</c:v>
                </c:pt>
                <c:pt idx="527">
                  <c:v>9.7545402963916672E-6</c:v>
                </c:pt>
                <c:pt idx="528">
                  <c:v>9.6051638868166478E-6</c:v>
                </c:pt>
                <c:pt idx="529">
                  <c:v>9.4582436868106967E-6</c:v>
                </c:pt>
                <c:pt idx="530">
                  <c:v>9.3137364901574315E-6</c:v>
                </c:pt>
                <c:pt idx="531">
                  <c:v>9.1715999013253224E-6</c:v>
                </c:pt>
                <c:pt idx="532">
                  <c:v>9.0317923187033244E-6</c:v>
                </c:pt>
                <c:pt idx="533">
                  <c:v>8.8942729188357106E-6</c:v>
                </c:pt>
                <c:pt idx="534">
                  <c:v>8.7590016413230387E-6</c:v>
                </c:pt>
                <c:pt idx="535">
                  <c:v>8.6259391733900515E-6</c:v>
                </c:pt>
                <c:pt idx="536">
                  <c:v>8.49504693511971E-6</c:v>
                </c:pt>
                <c:pt idx="537">
                  <c:v>8.3662870646872278E-6</c:v>
                </c:pt>
                <c:pt idx="538">
                  <c:v>8.2396224048153499E-6</c:v>
                </c:pt>
                <c:pt idx="539">
                  <c:v>8.1150164880083864E-6</c:v>
                </c:pt>
                <c:pt idx="540">
                  <c:v>7.9924335236736255E-6</c:v>
                </c:pt>
                <c:pt idx="541">
                  <c:v>7.8718383842435458E-6</c:v>
                </c:pt>
                <c:pt idx="542">
                  <c:v>7.7531965925192736E-6</c:v>
                </c:pt>
                <c:pt idx="543">
                  <c:v>7.6364743084589293E-6</c:v>
                </c:pt>
                <c:pt idx="544">
                  <c:v>7.5216383171872181E-6</c:v>
                </c:pt>
                <c:pt idx="545">
                  <c:v>7.4086560163388882E-6</c:v>
                </c:pt>
                <c:pt idx="546">
                  <c:v>7.2974954039572992E-6</c:v>
                </c:pt>
                <c:pt idx="547">
                  <c:v>7.188125067170148E-6</c:v>
                </c:pt>
                <c:pt idx="548">
                  <c:v>7.0805141704211039E-6</c:v>
                </c:pt>
                <c:pt idx="549">
                  <c:v>6.9746324441455343E-6</c:v>
                </c:pt>
                <c:pt idx="550">
                  <c:v>6.870450173890319E-6</c:v>
                </c:pt>
                <c:pt idx="551">
                  <c:v>6.767938189322642E-6</c:v>
                </c:pt>
                <c:pt idx="552">
                  <c:v>6.6670678539049177E-6</c:v>
                </c:pt>
                <c:pt idx="553">
                  <c:v>6.5678110540146051E-6</c:v>
                </c:pt>
                <c:pt idx="554">
                  <c:v>6.4701401896183341E-6</c:v>
                </c:pt>
                <c:pt idx="555">
                  <c:v>6.3740281632806983E-6</c:v>
                </c:pt>
                <c:pt idx="556">
                  <c:v>6.2794483715045146E-6</c:v>
                </c:pt>
                <c:pt idx="557">
                  <c:v>6.1863746942947273E-6</c:v>
                </c:pt>
                <c:pt idx="558">
                  <c:v>6.0947814862766236E-6</c:v>
                </c:pt>
                <c:pt idx="559">
                  <c:v>6.0046435674809828E-6</c:v>
                </c:pt>
                <c:pt idx="560">
                  <c:v>5.9159362141292249E-6</c:v>
                </c:pt>
                <c:pt idx="561">
                  <c:v>5.8286351501957157E-6</c:v>
                </c:pt>
                <c:pt idx="562">
                  <c:v>5.7427165387480272E-6</c:v>
                </c:pt>
                <c:pt idx="563">
                  <c:v>5.6581569732871984E-6</c:v>
                </c:pt>
                <c:pt idx="564">
                  <c:v>5.5749334694210617E-6</c:v>
                </c:pt>
                <c:pt idx="565">
                  <c:v>5.4930234572037051E-6</c:v>
                </c:pt>
                <c:pt idx="566">
                  <c:v>5.4124047730308433E-6</c:v>
                </c:pt>
                <c:pt idx="567">
                  <c:v>5.3330556515351901E-6</c:v>
                </c:pt>
                <c:pt idx="568">
                  <c:v>5.2549547183700085E-6</c:v>
                </c:pt>
                <c:pt idx="569">
                  <c:v>5.1780809826595942E-6</c:v>
                </c:pt>
                <c:pt idx="570">
                  <c:v>5.1024138295607813E-6</c:v>
                </c:pt>
                <c:pt idx="571">
                  <c:v>5.0279330133795597E-6</c:v>
                </c:pt>
                <c:pt idx="572">
                  <c:v>4.9546186502436029E-6</c:v>
                </c:pt>
                <c:pt idx="573">
                  <c:v>4.8824512112188856E-6</c:v>
                </c:pt>
                <c:pt idx="574">
                  <c:v>4.8114115160924342E-6</c:v>
                </c:pt>
                <c:pt idx="575">
                  <c:v>4.7414807260448555E-6</c:v>
                </c:pt>
                <c:pt idx="576">
                  <c:v>4.6726403376551318E-6</c:v>
                </c:pt>
                <c:pt idx="577">
                  <c:v>4.6048721766833722E-6</c:v>
                </c:pt>
                <c:pt idx="578">
                  <c:v>4.5381583910764078E-6</c:v>
                </c:pt>
                <c:pt idx="579">
                  <c:v>4.47248144608281E-6</c:v>
                </c:pt>
                <c:pt idx="580">
                  <c:v>4.4078241170364407E-6</c:v>
                </c:pt>
                <c:pt idx="581">
                  <c:v>4.3441694844714718E-6</c:v>
                </c:pt>
                <c:pt idx="582">
                  <c:v>4.2815009280161576E-6</c:v>
                </c:pt>
                <c:pt idx="583">
                  <c:v>4.2198021206196756E-6</c:v>
                </c:pt>
                <c:pt idx="584">
                  <c:v>4.1590570232230561E-6</c:v>
                </c:pt>
                <c:pt idx="585">
                  <c:v>4.0992498795411336E-6</c:v>
                </c:pt>
                <c:pt idx="586">
                  <c:v>4.0403652104004095E-6</c:v>
                </c:pt>
                <c:pt idx="587">
                  <c:v>3.9823878089650933E-6</c:v>
                </c:pt>
                <c:pt idx="588">
                  <c:v>3.9253027350749647E-6</c:v>
                </c:pt>
                <c:pt idx="589">
                  <c:v>3.8690953110265269E-6</c:v>
                </c:pt>
                <c:pt idx="590">
                  <c:v>3.813751116132913E-6</c:v>
                </c:pt>
                <c:pt idx="591">
                  <c:v>3.7592559819499272E-6</c:v>
                </c:pt>
                <c:pt idx="592">
                  <c:v>3.7055959879461753E-6</c:v>
                </c:pt>
                <c:pt idx="593">
                  <c:v>3.6527574566180832E-6</c:v>
                </c:pt>
                <c:pt idx="594">
                  <c:v>3.6007269491600269E-6</c:v>
                </c:pt>
                <c:pt idx="595">
                  <c:v>3.5494912606903739E-6</c:v>
                </c:pt>
                <c:pt idx="596">
                  <c:v>3.4990374163657023E-6</c:v>
                </c:pt>
                <c:pt idx="597">
                  <c:v>3.4493526669399088E-6</c:v>
                </c:pt>
                <c:pt idx="598">
                  <c:v>3.4004244845453613E-6</c:v>
                </c:pt>
                <c:pt idx="599">
                  <c:v>3.3522405586960957E-6</c:v>
                </c:pt>
              </c:numCache>
            </c:numRef>
          </c:yVal>
          <c:smooth val="1"/>
          <c:extLst xmlns:c16r2="http://schemas.microsoft.com/office/drawing/2015/06/chart">
            <c:ext xmlns:c16="http://schemas.microsoft.com/office/drawing/2014/chart" uri="{C3380CC4-5D6E-409C-BE32-E72D297353CC}">
              <c16:uniqueId val="{00000001-5747-5843-B0C7-2A67AD0285BC}"/>
            </c:ext>
          </c:extLst>
        </c:ser>
        <c:dLbls>
          <c:showLegendKey val="0"/>
          <c:showVal val="0"/>
          <c:showCatName val="0"/>
          <c:showSerName val="0"/>
          <c:showPercent val="0"/>
          <c:showBubbleSize val="0"/>
        </c:dLbls>
        <c:axId val="388203136"/>
        <c:axId val="388200392"/>
      </c:scatterChart>
      <c:valAx>
        <c:axId val="388203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Residual tilt,</a:t>
                </a:r>
                <a:r>
                  <a:rPr lang="en-US" sz="1100" baseline="0"/>
                  <a:t> </a:t>
                </a:r>
                <a:r>
                  <a:rPr lang="el-GR" sz="1100" baseline="0">
                    <a:latin typeface="Calibri" panose="020F0502020204030204" pitchFamily="34" charset="0"/>
                    <a:cs typeface="Calibri" panose="020F0502020204030204" pitchFamily="34" charset="0"/>
                  </a:rPr>
                  <a:t>θ</a:t>
                </a:r>
                <a:r>
                  <a:rPr lang="en-US" sz="1100" baseline="0">
                    <a:latin typeface="Calibri" panose="020F0502020204030204" pitchFamily="34" charset="0"/>
                    <a:cs typeface="Calibri" panose="020F0502020204030204" pitchFamily="34" charset="0"/>
                  </a:rPr>
                  <a:t>r</a:t>
                </a:r>
                <a:r>
                  <a:rPr lang="en-US" sz="1100" baseline="0"/>
                  <a:t> (deg)</a:t>
                </a:r>
                <a:endParaRPr lang="en-US" sz="1100"/>
              </a:p>
            </c:rich>
          </c:tx>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00392"/>
        <c:crosses val="autoZero"/>
        <c:crossBetween val="midCat"/>
      </c:valAx>
      <c:valAx>
        <c:axId val="3882003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Probability of exceedance</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203136"/>
        <c:crossesAt val="1.0000000000000002E-2"/>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xdr:colOff>
      <xdr:row>8</xdr:row>
      <xdr:rowOff>23811</xdr:rowOff>
    </xdr:from>
    <xdr:to>
      <xdr:col>5</xdr:col>
      <xdr:colOff>9525</xdr:colOff>
      <xdr:row>23</xdr:row>
      <xdr:rowOff>219074</xdr:rowOff>
    </xdr:to>
    <xdr:graphicFrame macro="">
      <xdr:nvGraphicFramePr>
        <xdr:cNvPr id="2" name="Chart 1">
          <a:extLst>
            <a:ext uri="{FF2B5EF4-FFF2-40B4-BE49-F238E27FC236}">
              <a16:creationId xmlns:a16="http://schemas.microsoft.com/office/drawing/2014/main" xmlns=""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38</xdr:row>
      <xdr:rowOff>0</xdr:rowOff>
    </xdr:from>
    <xdr:to>
      <xdr:col>5</xdr:col>
      <xdr:colOff>0</xdr:colOff>
      <xdr:row>56</xdr:row>
      <xdr:rowOff>0</xdr:rowOff>
    </xdr:to>
    <xdr:graphicFrame macro="">
      <xdr:nvGraphicFramePr>
        <xdr:cNvPr id="3" name="Chart 2">
          <a:extLst>
            <a:ext uri="{FF2B5EF4-FFF2-40B4-BE49-F238E27FC236}">
              <a16:creationId xmlns:a16="http://schemas.microsoft.com/office/drawing/2014/main" xmlns=""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zachary.bullock@colorado.edu" TargetMode="External"/><Relationship Id="rId1" Type="http://schemas.openxmlformats.org/officeDocument/2006/relationships/hyperlink" Target="mailto:shideh.dashti@colorado.edu"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H6" sqref="H6"/>
    </sheetView>
  </sheetViews>
  <sheetFormatPr defaultColWidth="9.140625" defaultRowHeight="15" x14ac:dyDescent="0.25"/>
  <cols>
    <col min="1" max="16384" width="9.140625" style="3"/>
  </cols>
  <sheetData>
    <row r="1" spans="1:10" ht="30" customHeight="1" x14ac:dyDescent="0.25">
      <c r="A1" s="52" t="s">
        <v>294</v>
      </c>
      <c r="B1" s="52"/>
      <c r="C1" s="52"/>
      <c r="D1" s="52"/>
      <c r="E1" s="52"/>
      <c r="F1" s="52"/>
      <c r="G1" s="52"/>
      <c r="H1" s="52"/>
      <c r="I1" s="52"/>
      <c r="J1" s="52"/>
    </row>
    <row r="2" spans="1:10" x14ac:dyDescent="0.25">
      <c r="A2" s="53" t="s">
        <v>130</v>
      </c>
      <c r="B2" s="53"/>
      <c r="C2" s="53"/>
      <c r="D2" s="53"/>
      <c r="E2" s="53"/>
      <c r="F2" s="53"/>
      <c r="G2" s="53"/>
      <c r="H2" s="53"/>
      <c r="I2" s="53"/>
      <c r="J2" s="53"/>
    </row>
    <row r="4" spans="1:10" x14ac:dyDescent="0.25">
      <c r="A4" s="3" t="s">
        <v>131</v>
      </c>
    </row>
    <row r="5" spans="1:10" x14ac:dyDescent="0.25">
      <c r="A5" s="54" t="s">
        <v>132</v>
      </c>
      <c r="B5" s="54"/>
      <c r="C5" s="4" t="s">
        <v>134</v>
      </c>
    </row>
    <row r="6" spans="1:10" x14ac:dyDescent="0.25">
      <c r="A6" s="54" t="s">
        <v>133</v>
      </c>
      <c r="B6" s="54"/>
      <c r="C6" s="4" t="s">
        <v>135</v>
      </c>
    </row>
    <row r="7" spans="1:10" x14ac:dyDescent="0.25">
      <c r="A7" s="5"/>
      <c r="B7" s="5"/>
      <c r="C7" s="4"/>
    </row>
    <row r="8" spans="1:10" x14ac:dyDescent="0.25">
      <c r="A8" s="3" t="s">
        <v>138</v>
      </c>
    </row>
    <row r="9" spans="1:10" ht="45" customHeight="1" x14ac:dyDescent="0.25">
      <c r="A9" s="51" t="s">
        <v>293</v>
      </c>
      <c r="B9" s="51"/>
      <c r="C9" s="51"/>
      <c r="D9" s="51"/>
      <c r="E9" s="51"/>
      <c r="F9" s="51"/>
      <c r="G9" s="51"/>
      <c r="H9" s="51"/>
      <c r="I9" s="51"/>
      <c r="J9" s="51"/>
    </row>
    <row r="11" spans="1:10" x14ac:dyDescent="0.25">
      <c r="A11" s="3" t="s">
        <v>137</v>
      </c>
    </row>
    <row r="12" spans="1:10" ht="45" customHeight="1" x14ac:dyDescent="0.25">
      <c r="A12" s="51" t="s">
        <v>140</v>
      </c>
      <c r="B12" s="51"/>
      <c r="C12" s="51"/>
      <c r="D12" s="51"/>
      <c r="E12" s="51"/>
      <c r="F12" s="51"/>
      <c r="G12" s="51"/>
      <c r="H12" s="51"/>
      <c r="I12" s="51"/>
      <c r="J12" s="51"/>
    </row>
    <row r="13" spans="1:10" ht="45" customHeight="1" x14ac:dyDescent="0.25">
      <c r="A13" s="51" t="s">
        <v>292</v>
      </c>
      <c r="B13" s="51"/>
      <c r="C13" s="51"/>
      <c r="D13" s="51"/>
      <c r="E13" s="51"/>
      <c r="F13" s="51"/>
      <c r="G13" s="51"/>
      <c r="H13" s="51"/>
      <c r="I13" s="51"/>
      <c r="J13" s="51"/>
    </row>
    <row r="14" spans="1:10" ht="45" customHeight="1" x14ac:dyDescent="0.25">
      <c r="A14" s="51" t="s">
        <v>295</v>
      </c>
      <c r="B14" s="51"/>
      <c r="C14" s="51"/>
      <c r="D14" s="51"/>
      <c r="E14" s="51"/>
      <c r="F14" s="51"/>
      <c r="G14" s="51"/>
      <c r="H14" s="51"/>
      <c r="I14" s="51"/>
      <c r="J14" s="51"/>
    </row>
    <row r="16" spans="1:10" x14ac:dyDescent="0.25">
      <c r="A16" s="3" t="s">
        <v>139</v>
      </c>
    </row>
    <row r="17" spans="1:10" ht="60" customHeight="1" x14ac:dyDescent="0.25">
      <c r="A17" s="55" t="s">
        <v>142</v>
      </c>
      <c r="B17" s="55"/>
      <c r="C17" s="55"/>
      <c r="D17" s="55"/>
      <c r="E17" s="51" t="s">
        <v>163</v>
      </c>
      <c r="F17" s="51"/>
      <c r="G17" s="51"/>
      <c r="H17" s="51"/>
      <c r="I17" s="51"/>
      <c r="J17" s="51"/>
    </row>
    <row r="18" spans="1:10" ht="30" customHeight="1" x14ac:dyDescent="0.25">
      <c r="A18" s="55" t="s">
        <v>160</v>
      </c>
      <c r="B18" s="55"/>
      <c r="C18" s="55"/>
      <c r="D18" s="55"/>
      <c r="E18" s="51" t="s">
        <v>161</v>
      </c>
      <c r="F18" s="51"/>
      <c r="G18" s="51"/>
      <c r="H18" s="51"/>
      <c r="I18" s="51"/>
      <c r="J18" s="51"/>
    </row>
    <row r="19" spans="1:10" ht="30" customHeight="1" x14ac:dyDescent="0.25">
      <c r="A19" s="55" t="s">
        <v>143</v>
      </c>
      <c r="B19" s="55"/>
      <c r="C19" s="55"/>
      <c r="D19" s="55"/>
      <c r="E19" s="51" t="s">
        <v>148</v>
      </c>
      <c r="F19" s="51"/>
      <c r="G19" s="51"/>
      <c r="H19" s="51"/>
      <c r="I19" s="51"/>
      <c r="J19" s="51"/>
    </row>
    <row r="20" spans="1:10" ht="30" customHeight="1" x14ac:dyDescent="0.25">
      <c r="A20" s="55" t="s">
        <v>204</v>
      </c>
      <c r="B20" s="55"/>
      <c r="C20" s="55"/>
      <c r="D20" s="55"/>
      <c r="E20" s="51" t="s">
        <v>146</v>
      </c>
      <c r="F20" s="51"/>
      <c r="G20" s="51"/>
      <c r="H20" s="51"/>
      <c r="I20" s="51"/>
      <c r="J20" s="51"/>
    </row>
    <row r="21" spans="1:10" ht="30" customHeight="1" x14ac:dyDescent="0.25">
      <c r="A21" s="55" t="s">
        <v>279</v>
      </c>
      <c r="B21" s="55"/>
      <c r="C21" s="55"/>
      <c r="D21" s="55"/>
      <c r="E21" s="51" t="s">
        <v>146</v>
      </c>
      <c r="F21" s="51"/>
      <c r="G21" s="51"/>
      <c r="H21" s="51"/>
      <c r="I21" s="51"/>
      <c r="J21" s="51"/>
    </row>
    <row r="22" spans="1:10" ht="30" customHeight="1" x14ac:dyDescent="0.25">
      <c r="A22" s="55" t="s">
        <v>144</v>
      </c>
      <c r="B22" s="55"/>
      <c r="C22" s="55"/>
      <c r="D22" s="55"/>
      <c r="E22" s="51" t="s">
        <v>145</v>
      </c>
      <c r="F22" s="51"/>
      <c r="G22" s="51"/>
      <c r="H22" s="51"/>
      <c r="I22" s="51"/>
      <c r="J22" s="51"/>
    </row>
    <row r="23" spans="1:10" ht="30" customHeight="1" x14ac:dyDescent="0.25">
      <c r="A23" s="55" t="s">
        <v>280</v>
      </c>
      <c r="B23" s="55"/>
      <c r="C23" s="55"/>
      <c r="D23" s="55"/>
      <c r="E23" s="51" t="s">
        <v>282</v>
      </c>
      <c r="F23" s="51"/>
      <c r="G23" s="51"/>
      <c r="H23" s="51"/>
      <c r="I23" s="51"/>
      <c r="J23" s="51"/>
    </row>
    <row r="24" spans="1:10" ht="30" customHeight="1" x14ac:dyDescent="0.25">
      <c r="A24" s="55" t="s">
        <v>281</v>
      </c>
      <c r="B24" s="55"/>
      <c r="C24" s="55"/>
      <c r="D24" s="55"/>
      <c r="E24" s="51" t="s">
        <v>283</v>
      </c>
      <c r="F24" s="51"/>
      <c r="G24" s="51"/>
      <c r="H24" s="51"/>
      <c r="I24" s="51"/>
      <c r="J24" s="51"/>
    </row>
    <row r="25" spans="1:10" ht="30" customHeight="1" x14ac:dyDescent="0.25">
      <c r="A25" s="55" t="s">
        <v>141</v>
      </c>
      <c r="B25" s="55"/>
      <c r="C25" s="55"/>
      <c r="D25" s="55"/>
      <c r="E25" s="51" t="s">
        <v>147</v>
      </c>
      <c r="F25" s="51"/>
      <c r="G25" s="51"/>
      <c r="H25" s="51"/>
      <c r="I25" s="51"/>
      <c r="J25" s="51"/>
    </row>
  </sheetData>
  <mergeCells count="26">
    <mergeCell ref="A13:J13"/>
    <mergeCell ref="A22:D22"/>
    <mergeCell ref="E22:J22"/>
    <mergeCell ref="A23:D23"/>
    <mergeCell ref="E23:J23"/>
    <mergeCell ref="E17:J17"/>
    <mergeCell ref="A18:D18"/>
    <mergeCell ref="E18:J18"/>
    <mergeCell ref="A14:J14"/>
    <mergeCell ref="A17:D17"/>
    <mergeCell ref="A19:D19"/>
    <mergeCell ref="A20:D20"/>
    <mergeCell ref="A21:D21"/>
    <mergeCell ref="A25:D25"/>
    <mergeCell ref="E19:J19"/>
    <mergeCell ref="E20:J20"/>
    <mergeCell ref="E21:J21"/>
    <mergeCell ref="E25:J25"/>
    <mergeCell ref="A24:D24"/>
    <mergeCell ref="E24:J24"/>
    <mergeCell ref="A12:J12"/>
    <mergeCell ref="A1:J1"/>
    <mergeCell ref="A2:J2"/>
    <mergeCell ref="A5:B5"/>
    <mergeCell ref="A6:B6"/>
    <mergeCell ref="A9:J9"/>
  </mergeCells>
  <hyperlinks>
    <hyperlink ref="C5" r:id="rId1"/>
    <hyperlink ref="C6" r:id="rId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21" sqref="A21"/>
    </sheetView>
  </sheetViews>
  <sheetFormatPr defaultColWidth="8.85546875" defaultRowHeight="15" x14ac:dyDescent="0.25"/>
  <sheetData>
    <row r="1" spans="1:1" x14ac:dyDescent="0.25">
      <c r="A1" t="s">
        <v>5</v>
      </c>
    </row>
    <row r="2" spans="1:1" x14ac:dyDescent="0.25">
      <c r="A2" t="s">
        <v>7</v>
      </c>
    </row>
    <row r="3" spans="1:1" x14ac:dyDescent="0.25">
      <c r="A3" t="s">
        <v>8</v>
      </c>
    </row>
    <row r="5" spans="1:1" x14ac:dyDescent="0.25">
      <c r="A5" t="s">
        <v>9</v>
      </c>
    </row>
    <row r="6" spans="1:1" x14ac:dyDescent="0.25">
      <c r="A6" t="s">
        <v>10</v>
      </c>
    </row>
    <row r="7" spans="1:1" x14ac:dyDescent="0.25">
      <c r="A7" t="s">
        <v>11</v>
      </c>
    </row>
    <row r="8" spans="1:1" x14ac:dyDescent="0.25">
      <c r="A8" t="s">
        <v>12</v>
      </c>
    </row>
    <row r="9" spans="1:1" x14ac:dyDescent="0.25">
      <c r="A9" t="s">
        <v>44</v>
      </c>
    </row>
    <row r="11" spans="1:1" x14ac:dyDescent="0.25">
      <c r="A11" t="s">
        <v>20</v>
      </c>
    </row>
    <row r="12" spans="1:1" x14ac:dyDescent="0.25">
      <c r="A12" t="s">
        <v>21</v>
      </c>
    </row>
    <row r="14" spans="1:1" x14ac:dyDescent="0.25">
      <c r="A14" t="s">
        <v>116</v>
      </c>
    </row>
    <row r="15" spans="1:1" x14ac:dyDescent="0.25">
      <c r="A15" t="s">
        <v>117</v>
      </c>
    </row>
    <row r="17" spans="1:1" x14ac:dyDescent="0.25">
      <c r="A17" t="s">
        <v>156</v>
      </c>
    </row>
    <row r="18" spans="1:1" x14ac:dyDescent="0.25">
      <c r="A18" t="s">
        <v>158</v>
      </c>
    </row>
    <row r="19" spans="1:1" x14ac:dyDescent="0.25">
      <c r="A19" t="s">
        <v>157</v>
      </c>
    </row>
    <row r="20" spans="1:1" x14ac:dyDescent="0.25">
      <c r="A20" t="s">
        <v>200</v>
      </c>
    </row>
  </sheetData>
  <dataValidations count="1">
    <dataValidation type="list" allowBlank="1" showInputMessage="1" showErrorMessage="1" sqref="A1:A2">
      <formula1>$D$7:$D$9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zoomScale="70" zoomScaleNormal="70" workbookViewId="0">
      <selection activeCell="B11" sqref="B11"/>
    </sheetView>
  </sheetViews>
  <sheetFormatPr defaultColWidth="8.85546875" defaultRowHeight="15" x14ac:dyDescent="0.25"/>
  <cols>
    <col min="1" max="1" width="62.140625" bestFit="1" customWidth="1"/>
    <col min="2" max="2" width="15.42578125" bestFit="1" customWidth="1"/>
    <col min="3" max="3" width="9.140625" customWidth="1"/>
    <col min="4" max="4" width="53.42578125" bestFit="1" customWidth="1"/>
    <col min="6" max="7" width="9.140625" hidden="1" customWidth="1"/>
    <col min="8" max="9" width="19.28515625" hidden="1" customWidth="1"/>
    <col min="10" max="10" width="16.7109375" hidden="1" customWidth="1"/>
    <col min="12" max="12" width="43.42578125" bestFit="1" customWidth="1"/>
  </cols>
  <sheetData>
    <row r="1" spans="1:12" ht="15.75" thickBot="1" x14ac:dyDescent="0.3"/>
    <row r="2" spans="1:12" ht="15.75" thickBot="1" x14ac:dyDescent="0.3">
      <c r="A2" s="72" t="s">
        <v>66</v>
      </c>
      <c r="B2" s="73"/>
      <c r="D2" s="74" t="s">
        <v>202</v>
      </c>
      <c r="E2" s="75"/>
      <c r="F2" s="2"/>
      <c r="G2" s="2"/>
      <c r="H2" s="2"/>
      <c r="I2" s="2"/>
      <c r="L2" s="29" t="s">
        <v>196</v>
      </c>
    </row>
    <row r="3" spans="1:12" ht="15.75" thickBot="1" x14ac:dyDescent="0.3">
      <c r="A3" s="60" t="s">
        <v>0</v>
      </c>
      <c r="B3" s="61"/>
      <c r="D3" s="16" t="s">
        <v>67</v>
      </c>
      <c r="E3" s="50">
        <f>'cav calculations'!B28</f>
        <v>240.88753978839159</v>
      </c>
      <c r="L3" s="31" t="s">
        <v>197</v>
      </c>
    </row>
    <row r="4" spans="1:12" ht="18" x14ac:dyDescent="0.35">
      <c r="A4" s="6" t="s">
        <v>3</v>
      </c>
      <c r="B4" s="7">
        <v>6.2</v>
      </c>
      <c r="D4" s="30" t="s">
        <v>194</v>
      </c>
      <c r="E4" s="40">
        <f>E5/EXP(E7)</f>
        <v>49.846681574206464</v>
      </c>
      <c r="L4" s="33" t="s">
        <v>199</v>
      </c>
    </row>
    <row r="5" spans="1:12" ht="18.75" thickBot="1" x14ac:dyDescent="0.4">
      <c r="A5" s="8" t="s">
        <v>4</v>
      </c>
      <c r="B5" s="9">
        <v>30</v>
      </c>
      <c r="D5" s="17" t="s">
        <v>68</v>
      </c>
      <c r="E5" s="41">
        <f>EXP('settlement calculations'!B56)</f>
        <v>97.86137397486624</v>
      </c>
      <c r="L5" s="32" t="s">
        <v>198</v>
      </c>
    </row>
    <row r="6" spans="1:12" x14ac:dyDescent="0.25">
      <c r="A6" s="8" t="s">
        <v>2</v>
      </c>
      <c r="B6" s="9">
        <v>40</v>
      </c>
      <c r="D6" s="17" t="s">
        <v>195</v>
      </c>
      <c r="E6" s="41">
        <f>E5*EXP(E7)</f>
        <v>192.12609974831784</v>
      </c>
    </row>
    <row r="7" spans="1:12" ht="18.75" thickBot="1" x14ac:dyDescent="0.4">
      <c r="A7" s="8" t="s">
        <v>1</v>
      </c>
      <c r="B7" s="13" t="s">
        <v>5</v>
      </c>
      <c r="D7" s="18" t="s">
        <v>201</v>
      </c>
      <c r="E7" s="42">
        <v>0.67459999999999998</v>
      </c>
    </row>
    <row r="8" spans="1:12" ht="15.75" thickBot="1" x14ac:dyDescent="0.3">
      <c r="A8" s="10" t="s">
        <v>6</v>
      </c>
      <c r="B8" s="14" t="s">
        <v>44</v>
      </c>
    </row>
    <row r="9" spans="1:12" ht="15.75" thickBot="1" x14ac:dyDescent="0.3">
      <c r="A9" s="62" t="s">
        <v>13</v>
      </c>
      <c r="B9" s="63"/>
    </row>
    <row r="10" spans="1:12" x14ac:dyDescent="0.25">
      <c r="A10" s="38" t="s">
        <v>14</v>
      </c>
      <c r="B10" s="39">
        <f>'simp. parameters'!B6</f>
        <v>8</v>
      </c>
    </row>
    <row r="11" spans="1:12" x14ac:dyDescent="0.25">
      <c r="A11" s="36" t="s">
        <v>15</v>
      </c>
      <c r="B11" s="34">
        <f>'simp. parameters'!B7</f>
        <v>14</v>
      </c>
    </row>
    <row r="12" spans="1:12" ht="18" x14ac:dyDescent="0.35">
      <c r="A12" s="8" t="s">
        <v>43</v>
      </c>
      <c r="B12" s="9">
        <v>1.5</v>
      </c>
    </row>
    <row r="13" spans="1:12" x14ac:dyDescent="0.25">
      <c r="A13" s="36" t="s">
        <v>16</v>
      </c>
      <c r="B13" s="34">
        <f>'simp. parameters'!B11</f>
        <v>45.662116500000003</v>
      </c>
    </row>
    <row r="14" spans="1:12" x14ac:dyDescent="0.25">
      <c r="A14" s="36" t="s">
        <v>17</v>
      </c>
      <c r="B14" s="34">
        <f>'simp. parameters'!B12</f>
        <v>10.23</v>
      </c>
    </row>
    <row r="15" spans="1:12" ht="18.75" thickBot="1" x14ac:dyDescent="0.4">
      <c r="A15" s="37" t="s">
        <v>18</v>
      </c>
      <c r="B15" s="35">
        <f>'simp. parameters'!B10</f>
        <v>521320.80000000005</v>
      </c>
    </row>
    <row r="16" spans="1:12" ht="15.75" thickBot="1" x14ac:dyDescent="0.3">
      <c r="A16" s="62" t="s">
        <v>19</v>
      </c>
      <c r="B16" s="63"/>
    </row>
    <row r="17" spans="1:10" x14ac:dyDescent="0.25">
      <c r="A17" s="12" t="s">
        <v>115</v>
      </c>
      <c r="B17" s="15" t="s">
        <v>116</v>
      </c>
    </row>
    <row r="18" spans="1:10" x14ac:dyDescent="0.25">
      <c r="A18" s="44" t="s">
        <v>278</v>
      </c>
      <c r="B18" s="9">
        <v>2</v>
      </c>
    </row>
    <row r="19" spans="1:10" x14ac:dyDescent="0.25">
      <c r="A19" s="44" t="s">
        <v>285</v>
      </c>
      <c r="B19" s="9">
        <v>6</v>
      </c>
    </row>
    <row r="20" spans="1:10" x14ac:dyDescent="0.25">
      <c r="A20" s="49" t="s">
        <v>286</v>
      </c>
      <c r="B20" s="47">
        <v>1</v>
      </c>
    </row>
    <row r="21" spans="1:10" ht="15.75" thickBot="1" x14ac:dyDescent="0.3">
      <c r="A21" s="46" t="s">
        <v>287</v>
      </c>
      <c r="B21" s="47">
        <v>2</v>
      </c>
    </row>
    <row r="22" spans="1:10" ht="15.75" thickBot="1" x14ac:dyDescent="0.3">
      <c r="A22" s="66" t="s">
        <v>284</v>
      </c>
      <c r="B22" s="67"/>
    </row>
    <row r="23" spans="1:10" x14ac:dyDescent="0.25">
      <c r="A23" s="21" t="s">
        <v>22</v>
      </c>
      <c r="B23" s="48" t="s">
        <v>20</v>
      </c>
    </row>
    <row r="24" spans="1:10" x14ac:dyDescent="0.25">
      <c r="A24" s="8" t="str">
        <f>IF($B$23="SPT","N1,60 of layer 1","qc1N of layer 1")</f>
        <v>N1,60 of layer 1</v>
      </c>
      <c r="B24" s="9">
        <v>9</v>
      </c>
    </row>
    <row r="25" spans="1:10" ht="18.75" thickBot="1" x14ac:dyDescent="0.4">
      <c r="A25" s="8" t="s">
        <v>24</v>
      </c>
      <c r="B25" s="9">
        <v>6</v>
      </c>
    </row>
    <row r="26" spans="1:10" ht="18.75" thickBot="1" x14ac:dyDescent="0.4">
      <c r="A26" s="8" t="s">
        <v>23</v>
      </c>
      <c r="B26" s="9">
        <v>3.5</v>
      </c>
      <c r="D26" s="68" t="s">
        <v>205</v>
      </c>
      <c r="E26" s="69"/>
    </row>
    <row r="27" spans="1:10" ht="18" x14ac:dyDescent="0.35">
      <c r="A27" s="8" t="str">
        <f>IF($B$23="SPT","N1,60 of layer 2","qc1N of layer 2")</f>
        <v>N1,60 of layer 2</v>
      </c>
      <c r="B27" s="9">
        <v>0</v>
      </c>
      <c r="D27" s="30" t="s">
        <v>207</v>
      </c>
      <c r="E27" s="40">
        <f>E28*EXP(-1*E30)</f>
        <v>0.7280909169280938</v>
      </c>
      <c r="G27" t="s">
        <v>189</v>
      </c>
      <c r="H27" t="s">
        <v>190</v>
      </c>
      <c r="I27" t="s">
        <v>191</v>
      </c>
      <c r="J27" t="s">
        <v>192</v>
      </c>
    </row>
    <row r="28" spans="1:10" ht="18" x14ac:dyDescent="0.35">
      <c r="A28" s="8" t="s">
        <v>26</v>
      </c>
      <c r="B28" s="9">
        <v>0</v>
      </c>
      <c r="D28" s="17" t="s">
        <v>208</v>
      </c>
      <c r="E28" s="41">
        <f>EXP('empirical tilt calculations'!B9)</f>
        <v>1.2004189817429083</v>
      </c>
      <c r="F28" t="s">
        <v>179</v>
      </c>
      <c r="G28">
        <f>IF(B25&gt;0,1,0)</f>
        <v>1</v>
      </c>
      <c r="H28">
        <v>1</v>
      </c>
      <c r="I28">
        <f>IF(AND(G29=1,B26+0.5*B25&gt;B29-0.5*B28),0,1)</f>
        <v>1</v>
      </c>
      <c r="J28">
        <f>IF(B26&lt;0.5*B25,0,1)</f>
        <v>1</v>
      </c>
    </row>
    <row r="29" spans="1:10" ht="18" x14ac:dyDescent="0.35">
      <c r="A29" s="8" t="s">
        <v>27</v>
      </c>
      <c r="B29" s="9">
        <v>0</v>
      </c>
      <c r="D29" s="17" t="s">
        <v>209</v>
      </c>
      <c r="E29" s="41">
        <f>E28*EXP(E30)</f>
        <v>1.9791563089517217</v>
      </c>
      <c r="F29" t="s">
        <v>180</v>
      </c>
      <c r="G29">
        <f>IF(B28&gt;0,1,0)</f>
        <v>0</v>
      </c>
      <c r="H29">
        <f>IF(AND(G28=1,B26+0.5*B25&gt;B29-0.5*B28),0,1)</f>
        <v>0</v>
      </c>
      <c r="I29">
        <f>IF(AND(G30=1,B29+0.5*B28&gt;B32-0.5*B31),0,1)</f>
        <v>1</v>
      </c>
      <c r="J29">
        <f>IF(B29&lt;0.5*B28,0,1)</f>
        <v>1</v>
      </c>
    </row>
    <row r="30" spans="1:10" ht="18.75" thickBot="1" x14ac:dyDescent="0.4">
      <c r="A30" s="8" t="str">
        <f>IF($B$23="SPT","N1,60 of layer 3","qc1N of layer 3")</f>
        <v>N1,60 of layer 3</v>
      </c>
      <c r="B30" s="9">
        <v>0</v>
      </c>
      <c r="D30" s="18" t="s">
        <v>210</v>
      </c>
      <c r="E30" s="42">
        <v>0.5</v>
      </c>
      <c r="F30" t="s">
        <v>181</v>
      </c>
      <c r="G30">
        <f>IF(B31&gt;0,1,0)</f>
        <v>0</v>
      </c>
      <c r="H30">
        <f>IF(AND(G29=1,B29+0.5*B28&gt;B32-0.5*B31),0,1)</f>
        <v>1</v>
      </c>
      <c r="I30">
        <f>IF(AND(G31=1,B32+0.5*B31&gt;B35-0.5*B34),0,1)</f>
        <v>1</v>
      </c>
      <c r="J30">
        <f>IF(B32&lt;0.5*B31,0,1)</f>
        <v>1</v>
      </c>
    </row>
    <row r="31" spans="1:10" ht="18.75" thickBot="1" x14ac:dyDescent="0.4">
      <c r="A31" s="8" t="s">
        <v>25</v>
      </c>
      <c r="B31" s="9">
        <v>0</v>
      </c>
      <c r="F31" t="s">
        <v>182</v>
      </c>
      <c r="G31">
        <f>IF(B34&gt;0,1,0)</f>
        <v>0</v>
      </c>
      <c r="H31">
        <f>IF(AND(G30=1,B32+0.5*B31&gt;B35-0.5*B34),0,1)</f>
        <v>1</v>
      </c>
      <c r="I31">
        <f>IF(AND(G32=1,B35+0.5*B34&gt;B38-0.5*B37),0,1)</f>
        <v>1</v>
      </c>
      <c r="J31">
        <f>IF(B35&lt;0.5*B34,0,1)</f>
        <v>1</v>
      </c>
    </row>
    <row r="32" spans="1:10" ht="18.75" thickBot="1" x14ac:dyDescent="0.4">
      <c r="A32" s="8" t="s">
        <v>28</v>
      </c>
      <c r="B32" s="9">
        <v>0</v>
      </c>
      <c r="D32" s="68" t="s">
        <v>211</v>
      </c>
      <c r="E32" s="69"/>
      <c r="F32" t="s">
        <v>183</v>
      </c>
      <c r="G32">
        <f>IF(B37&gt;0,1,0)</f>
        <v>0</v>
      </c>
      <c r="H32">
        <f>IF(AND(G31=1,B35+0.5*B34&gt;B38-0.5*B37),0,1)</f>
        <v>1</v>
      </c>
      <c r="I32">
        <f>IF(AND(G33=1,B38+0.5*B37&gt;B41-0.5*B40),0,1)</f>
        <v>1</v>
      </c>
      <c r="J32">
        <f>IF(B38&lt;0.5*B37,0,1)</f>
        <v>1</v>
      </c>
    </row>
    <row r="33" spans="1:10" ht="18" x14ac:dyDescent="0.35">
      <c r="A33" s="8" t="str">
        <f>IF($B$23="SPT","N1,60 of layer 4","qc1N of layer 4")</f>
        <v>N1,60 of layer 4</v>
      </c>
      <c r="B33" s="9">
        <v>0</v>
      </c>
      <c r="D33" s="16" t="s">
        <v>206</v>
      </c>
      <c r="E33" s="40">
        <f>EXP('vgi calculations'!B27)</f>
        <v>14.389818669108791</v>
      </c>
      <c r="F33" t="s">
        <v>184</v>
      </c>
      <c r="G33">
        <f>IF(B40&gt;0,1,0)</f>
        <v>0</v>
      </c>
      <c r="H33">
        <f>IF(AND(G32=1,B38+0.5*B37&gt;B41-0.5*B40),0,1)</f>
        <v>1</v>
      </c>
      <c r="I33">
        <f>IF(AND(G34=1,B41+0.5*B40&gt;B44-0.5*B43),0,1)</f>
        <v>1</v>
      </c>
      <c r="J33">
        <f>IF(B41&lt;0.5*B40,0,1)</f>
        <v>1</v>
      </c>
    </row>
    <row r="34" spans="1:10" ht="18" x14ac:dyDescent="0.35">
      <c r="A34" s="8" t="s">
        <v>29</v>
      </c>
      <c r="B34" s="9">
        <v>0</v>
      </c>
      <c r="D34" s="30" t="s">
        <v>207</v>
      </c>
      <c r="E34" s="40">
        <f>E35*EXP(-1*E37)</f>
        <v>0.23344350862655219</v>
      </c>
      <c r="F34" t="s">
        <v>185</v>
      </c>
      <c r="G34">
        <f>IF(B43&gt;0,1,0)</f>
        <v>0</v>
      </c>
      <c r="H34">
        <f>IF(AND(G33=1,B41+0.5*B40&gt;B44-0.5*B43),0,1)</f>
        <v>1</v>
      </c>
      <c r="I34">
        <f>IF(AND(G35=1,B44+0.5*B43&gt;B47-0.5*B46),0,1)</f>
        <v>1</v>
      </c>
      <c r="J34">
        <f>IF(B44&lt;0.5*B43,0,1)</f>
        <v>1</v>
      </c>
    </row>
    <row r="35" spans="1:10" ht="18" x14ac:dyDescent="0.35">
      <c r="A35" s="8" t="s">
        <v>30</v>
      </c>
      <c r="B35" s="9">
        <v>0</v>
      </c>
      <c r="D35" s="17" t="s">
        <v>208</v>
      </c>
      <c r="E35" s="41">
        <f>EXP('semiempirical tilt calculations'!B59)</f>
        <v>0.40461666582852496</v>
      </c>
      <c r="F35" t="s">
        <v>186</v>
      </c>
      <c r="G35">
        <f>IF(B46&gt;0,1,0)</f>
        <v>0</v>
      </c>
      <c r="H35">
        <f>IF(AND(G34=1,B44+0.5*B43&gt;B47-0.5*B46),0,1)</f>
        <v>1</v>
      </c>
      <c r="I35">
        <f>IF(AND(G36=1,B47+0.5*B46&gt;B50-0.5*B49),0,1)</f>
        <v>1</v>
      </c>
      <c r="J35">
        <f>IF(B47&lt;0.5*B46,0,1)</f>
        <v>1</v>
      </c>
    </row>
    <row r="36" spans="1:10" x14ac:dyDescent="0.25">
      <c r="A36" s="8" t="str">
        <f>IF($B$23="SPT","N1,60 of layer 5","qc1N of layer 5")</f>
        <v>N1,60 of layer 5</v>
      </c>
      <c r="B36" s="9">
        <v>0</v>
      </c>
      <c r="D36" s="17" t="s">
        <v>209</v>
      </c>
      <c r="E36" s="41">
        <f>E35*EXP(E37)</f>
        <v>0.70130305712673424</v>
      </c>
      <c r="F36" t="s">
        <v>187</v>
      </c>
      <c r="G36">
        <f>IF(B49&gt;0,1,0)</f>
        <v>0</v>
      </c>
      <c r="H36">
        <f>IF(AND(G35=1,B47+0.5*B46&gt;B50-0.5*B49),0,1)</f>
        <v>1</v>
      </c>
      <c r="I36">
        <f>IF(AND(G37=1,B50+0.5*B49&gt;B53-0.5*B52),0,1)</f>
        <v>1</v>
      </c>
      <c r="J36">
        <f>IF(B50&lt;0.5*B49,0,1)</f>
        <v>1</v>
      </c>
    </row>
    <row r="37" spans="1:10" ht="18.75" thickBot="1" x14ac:dyDescent="0.4">
      <c r="A37" s="8" t="s">
        <v>31</v>
      </c>
      <c r="B37" s="9">
        <v>0</v>
      </c>
      <c r="D37" s="18" t="s">
        <v>210</v>
      </c>
      <c r="E37" s="19">
        <v>0.55000000000000004</v>
      </c>
      <c r="F37" t="s">
        <v>188</v>
      </c>
      <c r="G37">
        <f>IF(B52&gt;0,1,0)</f>
        <v>0</v>
      </c>
      <c r="H37">
        <f>IF(AND(G36=1,B50+0.5*B49&gt;B53-0.5*B52),0,1)</f>
        <v>1</v>
      </c>
      <c r="I37">
        <v>1</v>
      </c>
      <c r="J37">
        <f>IF(B53&lt;0.5*B52,0,1)</f>
        <v>1</v>
      </c>
    </row>
    <row r="38" spans="1:10" ht="18" x14ac:dyDescent="0.35">
      <c r="A38" s="8" t="s">
        <v>32</v>
      </c>
      <c r="B38" s="9">
        <v>0</v>
      </c>
    </row>
    <row r="39" spans="1:10" x14ac:dyDescent="0.25">
      <c r="A39" s="8" t="str">
        <f>IF($B$23="SPT","N1,60 of layer 6","qc1N of layer 6")</f>
        <v>N1,60 of layer 6</v>
      </c>
      <c r="B39" s="9">
        <v>0</v>
      </c>
    </row>
    <row r="40" spans="1:10" ht="18" x14ac:dyDescent="0.35">
      <c r="A40" s="8" t="s">
        <v>33</v>
      </c>
      <c r="B40" s="9">
        <v>0</v>
      </c>
    </row>
    <row r="41" spans="1:10" ht="18" x14ac:dyDescent="0.35">
      <c r="A41" s="8" t="s">
        <v>34</v>
      </c>
      <c r="B41" s="9">
        <v>0</v>
      </c>
    </row>
    <row r="42" spans="1:10" x14ac:dyDescent="0.25">
      <c r="A42" s="8" t="str">
        <f>IF($B$23="SPT","N1,60 of layer 7","qc1N of layer 7")</f>
        <v>N1,60 of layer 7</v>
      </c>
      <c r="B42" s="9">
        <v>0</v>
      </c>
    </row>
    <row r="43" spans="1:10" ht="18" x14ac:dyDescent="0.35">
      <c r="A43" s="8" t="s">
        <v>37</v>
      </c>
      <c r="B43" s="9">
        <v>0</v>
      </c>
    </row>
    <row r="44" spans="1:10" ht="18" x14ac:dyDescent="0.35">
      <c r="A44" s="8" t="s">
        <v>38</v>
      </c>
      <c r="B44" s="9">
        <v>0</v>
      </c>
    </row>
    <row r="45" spans="1:10" x14ac:dyDescent="0.25">
      <c r="A45" s="8" t="str">
        <f>IF($B$23="SPT","N1,60 of layer 8","qc1N of layer 8")</f>
        <v>N1,60 of layer 8</v>
      </c>
      <c r="B45" s="9">
        <v>0</v>
      </c>
    </row>
    <row r="46" spans="1:10" ht="18" x14ac:dyDescent="0.35">
      <c r="A46" s="8" t="s">
        <v>35</v>
      </c>
      <c r="B46" s="9">
        <v>0</v>
      </c>
    </row>
    <row r="47" spans="1:10" ht="18" x14ac:dyDescent="0.35">
      <c r="A47" s="8" t="s">
        <v>36</v>
      </c>
      <c r="B47" s="9">
        <v>0</v>
      </c>
    </row>
    <row r="48" spans="1:10" x14ac:dyDescent="0.25">
      <c r="A48" s="8" t="str">
        <f>IF($B$23="SPT","N1,60 of layer 9","qc1N of layer 9")</f>
        <v>N1,60 of layer 9</v>
      </c>
      <c r="B48" s="9">
        <v>0</v>
      </c>
    </row>
    <row r="49" spans="1:2" ht="18" x14ac:dyDescent="0.35">
      <c r="A49" s="8" t="s">
        <v>40</v>
      </c>
      <c r="B49" s="9">
        <v>0</v>
      </c>
    </row>
    <row r="50" spans="1:2" ht="18" x14ac:dyDescent="0.35">
      <c r="A50" s="8" t="s">
        <v>39</v>
      </c>
      <c r="B50" s="9">
        <v>0</v>
      </c>
    </row>
    <row r="51" spans="1:2" x14ac:dyDescent="0.25">
      <c r="A51" s="8" t="str">
        <f>IF($B$23="SPT","N1,60 of layer 10","qc1N of layer 10")</f>
        <v>N1,60 of layer 10</v>
      </c>
      <c r="B51" s="9">
        <v>0</v>
      </c>
    </row>
    <row r="52" spans="1:2" ht="18" x14ac:dyDescent="0.35">
      <c r="A52" s="8" t="s">
        <v>41</v>
      </c>
      <c r="B52" s="9">
        <v>0</v>
      </c>
    </row>
    <row r="53" spans="1:2" ht="18.75" thickBot="1" x14ac:dyDescent="0.4">
      <c r="A53" s="10" t="s">
        <v>42</v>
      </c>
      <c r="B53" s="11">
        <v>0</v>
      </c>
    </row>
    <row r="54" spans="1:2" ht="15.75" thickBot="1" x14ac:dyDescent="0.3"/>
    <row r="55" spans="1:2" ht="15.75" thickBot="1" x14ac:dyDescent="0.3">
      <c r="A55" s="70" t="s">
        <v>193</v>
      </c>
      <c r="B55" s="71"/>
    </row>
    <row r="56" spans="1:2" x14ac:dyDescent="0.25">
      <c r="A56" s="64" t="str">
        <f>IF(G28=1,IF(H28=0,"Layer 1 overlaps layer above.",IF(I28=0,"Layer 1 overlaps layer below.",IF(J28=0,"Layer 1 intersects foundation depth.","Layer 1 passes all checks."))),"No layer 1 in the profile.")</f>
        <v>Layer 1 passes all checks.</v>
      </c>
      <c r="B56" s="65"/>
    </row>
    <row r="57" spans="1:2" x14ac:dyDescent="0.25">
      <c r="A57" s="56" t="str">
        <f>IF(G29=1,IF(H29=0,"Layer 2 overlaps layer above.",IF(I29=0,"Layer 2 overlaps layer below.",IF(J29=0,"Layer 2 intersects foundation depth.","Layer 2 passes all checks."))),"No layer 2 in the profile.")</f>
        <v>No layer 2 in the profile.</v>
      </c>
      <c r="B57" s="57"/>
    </row>
    <row r="58" spans="1:2" x14ac:dyDescent="0.25">
      <c r="A58" s="56" t="str">
        <f>IF(G30=1,IF(H30=0,"Layer 3 overlaps layer above.",IF(I30=0,"Layer 3 overlaps layer below.",IF(J30=0,"Layer 3 intersects foundation depth.","Layer 3 passes all checks."))),"No layer 3 in the profile.")</f>
        <v>No layer 3 in the profile.</v>
      </c>
      <c r="B58" s="57"/>
    </row>
    <row r="59" spans="1:2" x14ac:dyDescent="0.25">
      <c r="A59" s="56" t="str">
        <f>IF(G31=1,IF(H31=0,"Layer 4 overlaps layer above.",IF(I31=0,"Layer 4 overlaps layer below.",IF(J31=0,"Layer 4 intersects foundation depth.","Layer 4 passes all checks."))),"No layer 4 in the profile.")</f>
        <v>No layer 4 in the profile.</v>
      </c>
      <c r="B59" s="57"/>
    </row>
    <row r="60" spans="1:2" x14ac:dyDescent="0.25">
      <c r="A60" s="56" t="str">
        <f>IF(G32=1,IF(H32=0,"Layer 5 overlaps layer above.",IF(I32=0,"Layer 5 overlaps layer below.",IF(J32=0,"Layer 5 intersects foundation depth.","Layer 5 passes all checks."))),"No layer 5 in the profile.")</f>
        <v>No layer 5 in the profile.</v>
      </c>
      <c r="B60" s="57"/>
    </row>
    <row r="61" spans="1:2" x14ac:dyDescent="0.25">
      <c r="A61" s="56" t="str">
        <f>IF(G33=1,IF(H33=0,"Layer 6 overlaps layer above.",IF(I33=0,"Layer 6 overlaps layer below.",IF(J33=0,"Layer 6 intersects foundation depth.","Layer 6 passes all checks."))),"No layer 6 in the profile.")</f>
        <v>No layer 6 in the profile.</v>
      </c>
      <c r="B61" s="57"/>
    </row>
    <row r="62" spans="1:2" x14ac:dyDescent="0.25">
      <c r="A62" s="56" t="str">
        <f>IF(G34=1,IF(H34=0,"Layer 7 overlaps layer above.",IF(I34=0,"Layer 7 overlaps layer below.",IF(J34=0,"Layer 7 intersects foundation depth.","Layer 7 passes all checks."))),"No layer 7 in the profile.")</f>
        <v>No layer 7 in the profile.</v>
      </c>
      <c r="B62" s="57"/>
    </row>
    <row r="63" spans="1:2" x14ac:dyDescent="0.25">
      <c r="A63" s="56" t="str">
        <f>IF(G35=1,IF(H35=0,"Layer 8 overlaps layer above.",IF(I35=0,"Layer 8 overlaps layer below.",IF(J35=0,"Layer 8 intersects foundation depth.","Layer 8 passes all checks."))),"No layer 8 in the profile.")</f>
        <v>No layer 8 in the profile.</v>
      </c>
      <c r="B63" s="57"/>
    </row>
    <row r="64" spans="1:2" x14ac:dyDescent="0.25">
      <c r="A64" s="56" t="str">
        <f>IF(G36=1,IF(H36=0,"Layer 9 overlaps layer above.",IF(I36=0,"Layer 9 overlaps layer below.",IF(J36=0,"Layer 9 intersects foundation depth.","Layer 9 passes all checks."))),"No layer 9 in the profile.")</f>
        <v>No layer 9 in the profile.</v>
      </c>
      <c r="B64" s="57"/>
    </row>
    <row r="65" spans="1:2" ht="15.75" thickBot="1" x14ac:dyDescent="0.3">
      <c r="A65" s="58" t="str">
        <f>IF(G37=1,IF(H37=0,"Layer 10 overlaps layer above.",IF(I37=0,"Layer 10 overlaps layer below.",IF(J37=0,"Layer 10 intersects foundation depth.","Layer 10 passes all checks."))),"No layer 10 in the profile.")</f>
        <v>No layer 10 in the profile.</v>
      </c>
      <c r="B65" s="59"/>
    </row>
  </sheetData>
  <dataConsolidate/>
  <mergeCells count="19">
    <mergeCell ref="D32:E32"/>
    <mergeCell ref="A55:B55"/>
    <mergeCell ref="A57:B57"/>
    <mergeCell ref="A2:B2"/>
    <mergeCell ref="D2:E2"/>
    <mergeCell ref="D26:E26"/>
    <mergeCell ref="A64:B64"/>
    <mergeCell ref="A65:B65"/>
    <mergeCell ref="A62:B62"/>
    <mergeCell ref="A61:B61"/>
    <mergeCell ref="A3:B3"/>
    <mergeCell ref="A9:B9"/>
    <mergeCell ref="A16:B16"/>
    <mergeCell ref="A58:B58"/>
    <mergeCell ref="A56:B56"/>
    <mergeCell ref="A59:B59"/>
    <mergeCell ref="A60:B60"/>
    <mergeCell ref="A63:B63"/>
    <mergeCell ref="A22:B22"/>
  </mergeCells>
  <conditionalFormatting sqref="A56:A65">
    <cfRule type="expression" dxfId="30" priority="33">
      <formula>OR($A56="Layer 10 overlaps layer above.",$A56="Layer 10 overlaps layer below.",$A56="Layer 10 intersects foundation depth.")</formula>
    </cfRule>
    <cfRule type="expression" dxfId="29" priority="34">
      <formula>OR($A56="Layer 9 overlaps layer above.",$A56="Layer 9 overlaps layer below.",$A56="Layer 9 intersects foundation depth.")</formula>
    </cfRule>
    <cfRule type="expression" dxfId="28" priority="35">
      <formula>OR($A56="Layer 8 overlaps layer above.",$A56="Layer 8 overlaps layer below.",$A56="Layer 8 intersects foundation depth.")</formula>
    </cfRule>
    <cfRule type="expression" dxfId="27" priority="36">
      <formula>OR($A56="Layer 7 overlaps layer above.",$A56="Layer 7 overlaps layer below.",$A56="Layer 7 intersects foundation depth.")</formula>
    </cfRule>
    <cfRule type="expression" dxfId="26" priority="37">
      <formula>OR($A56="Layer 6 overlaps layer above.",$A56="Layer 6 overlaps layer below.",$A56="Layer 6 intersects foundation depth.")</formula>
    </cfRule>
    <cfRule type="expression" dxfId="25" priority="38">
      <formula>OR($A56="Layer 5 overlaps layer above.",$A56="Layer 5 overlaps layer below.",$A56="Layer 5 intersects foundation depth.")</formula>
    </cfRule>
    <cfRule type="expression" dxfId="24" priority="39">
      <formula>OR($A56="Layer 4 overlaps layer above.",$A56="Layer 4 overlaps layer below.",$A56="Layer 4 intersects foundation depth.")</formula>
    </cfRule>
    <cfRule type="expression" dxfId="23" priority="40">
      <formula>OR($A56="Layer 3 overlaps layer above.",$A56="Layer 3 overlaps layer below.",$A56="Layer 3 intersects foundation depth.")</formula>
    </cfRule>
    <cfRule type="expression" dxfId="22" priority="41">
      <formula>OR($A56="Layer 2 overlaps layer above.",$A56="Layer 2 overlaps layer below.",$A56="Layer 2 intersects foundation depth.")</formula>
    </cfRule>
    <cfRule type="expression" dxfId="21" priority="42">
      <formula>OR($A56="Layer 1 overlaps layer above.",$A56="Layer 1 overlaps layer below.",$A56="Layer 1 intersects foundation depth.")</formula>
    </cfRule>
    <cfRule type="expression" dxfId="20" priority="43">
      <formula>$A56="No layer 10 in the profile."</formula>
    </cfRule>
    <cfRule type="expression" dxfId="19" priority="44">
      <formula>$A56="No layer 9 in the profile."</formula>
    </cfRule>
    <cfRule type="expression" dxfId="18" priority="45">
      <formula>$A56="No layer 8 in the profile."</formula>
    </cfRule>
    <cfRule type="expression" dxfId="17" priority="46">
      <formula>$A56="No layer 7 in the profile."</formula>
    </cfRule>
    <cfRule type="expression" dxfId="16" priority="47">
      <formula>$A56="No layer 6 in the profile."</formula>
    </cfRule>
    <cfRule type="expression" dxfId="15" priority="48">
      <formula>$A56="No layer 5 in the profile."</formula>
    </cfRule>
    <cfRule type="expression" dxfId="14" priority="49">
      <formula>$A56="No layer 4 in the profile."</formula>
    </cfRule>
    <cfRule type="expression" dxfId="13" priority="50">
      <formula>$A56="No layer 4 in the profile."</formula>
    </cfRule>
    <cfRule type="expression" dxfId="12" priority="51">
      <formula>$A56="No layer 3 in the profile."</formula>
    </cfRule>
    <cfRule type="expression" dxfId="11" priority="52">
      <formula>$A56="No layer 2 in the profile."</formula>
    </cfRule>
    <cfRule type="expression" dxfId="10" priority="53">
      <formula>$A56="No layer 1 in the profile."</formula>
    </cfRule>
    <cfRule type="expression" dxfId="9" priority="54">
      <formula>$A56="Layer 10 passes all checks."</formula>
    </cfRule>
    <cfRule type="expression" dxfId="8" priority="55">
      <formula>$A56="Layer 9 passes all checks."</formula>
    </cfRule>
    <cfRule type="expression" dxfId="7" priority="56">
      <formula>$A56="Layer 8 passes all checks."</formula>
    </cfRule>
    <cfRule type="expression" dxfId="6" priority="57">
      <formula>$A56="Layer 7 passes all checks."</formula>
    </cfRule>
    <cfRule type="expression" dxfId="5" priority="58">
      <formula>$A56="Layer 6 passes all checks."</formula>
    </cfRule>
    <cfRule type="expression" dxfId="4" priority="59">
      <formula>$A56="Layer 5 passes all checks."</formula>
    </cfRule>
    <cfRule type="expression" dxfId="3" priority="60">
      <formula>$A56="Layer 4 passes all checks."</formula>
    </cfRule>
    <cfRule type="expression" dxfId="2" priority="61">
      <formula>$A56="Layer 3 passes all checks."</formula>
    </cfRule>
    <cfRule type="expression" dxfId="1" priority="62">
      <formula>$A56="Layer 2 passes all checks."</formula>
    </cfRule>
    <cfRule type="expression" dxfId="0" priority="63">
      <formula>$A56="Layer 1 passes all checks."</formula>
    </cfRule>
  </conditionalFormatting>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types!$A$1:$A$3</xm:f>
          </x14:formula1>
          <xm:sqref>B7</xm:sqref>
        </x14:dataValidation>
        <x14:dataValidation type="list" allowBlank="1" showInputMessage="1" showErrorMessage="1">
          <x14:formula1>
            <xm:f>types!$A$5:$A$9</xm:f>
          </x14:formula1>
          <xm:sqref>B8</xm:sqref>
        </x14:dataValidation>
        <x14:dataValidation type="list" allowBlank="1" showInputMessage="1" showErrorMessage="1">
          <x14:formula1>
            <xm:f>types!$A$11:$A$12</xm:f>
          </x14:formula1>
          <xm:sqref>B23</xm:sqref>
        </x14:dataValidation>
        <x14:dataValidation type="list" allowBlank="1" showInputMessage="1" showErrorMessage="1">
          <x14:formula1>
            <xm:f>types!$A$14:$A$15</xm:f>
          </x14:formula1>
          <xm:sqref>B17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B4" sqref="B4"/>
    </sheetView>
  </sheetViews>
  <sheetFormatPr defaultColWidth="8.85546875" defaultRowHeight="15" x14ac:dyDescent="0.25"/>
  <cols>
    <col min="1" max="1" width="33.140625" bestFit="1" customWidth="1"/>
    <col min="2" max="2" width="19.140625" bestFit="1" customWidth="1"/>
  </cols>
  <sheetData>
    <row r="1" spans="1:3" ht="15.75" thickBot="1" x14ac:dyDescent="0.3"/>
    <row r="2" spans="1:3" ht="15.75" thickBot="1" x14ac:dyDescent="0.3">
      <c r="A2" s="76" t="s">
        <v>66</v>
      </c>
      <c r="B2" s="77"/>
    </row>
    <row r="3" spans="1:3" x14ac:dyDescent="0.25">
      <c r="A3" s="23" t="s">
        <v>150</v>
      </c>
      <c r="B3" s="28" t="s">
        <v>158</v>
      </c>
      <c r="C3" s="20" t="s">
        <v>159</v>
      </c>
    </row>
    <row r="4" spans="1:3" x14ac:dyDescent="0.25">
      <c r="A4" s="24" t="s">
        <v>151</v>
      </c>
      <c r="B4" s="25">
        <v>3</v>
      </c>
    </row>
    <row r="5" spans="1:3" x14ac:dyDescent="0.25">
      <c r="A5" s="24" t="s">
        <v>17</v>
      </c>
      <c r="B5" s="25"/>
      <c r="C5" s="20" t="s">
        <v>152</v>
      </c>
    </row>
    <row r="6" spans="1:3" x14ac:dyDescent="0.25">
      <c r="A6" s="24" t="s">
        <v>155</v>
      </c>
      <c r="B6" s="25">
        <v>8</v>
      </c>
    </row>
    <row r="7" spans="1:3" ht="15.75" thickBot="1" x14ac:dyDescent="0.3">
      <c r="A7" s="26" t="s">
        <v>154</v>
      </c>
      <c r="B7" s="27">
        <v>14</v>
      </c>
    </row>
    <row r="8" spans="1:3" ht="15.75" thickBot="1" x14ac:dyDescent="0.3"/>
    <row r="9" spans="1:3" ht="15.75" thickBot="1" x14ac:dyDescent="0.3">
      <c r="A9" s="78" t="s">
        <v>153</v>
      </c>
      <c r="B9" s="79"/>
    </row>
    <row r="10" spans="1:3" ht="18" x14ac:dyDescent="0.35">
      <c r="A10" s="21" t="s">
        <v>18</v>
      </c>
      <c r="B10" s="22">
        <f>IF(OR(B3="Reinforced concrete",B3="Masonry"),455*B6*B7*B12,IF(B3="Timber",51*B6*B7*B12,IF(B3="Steel",242*B6*B7*B12)))</f>
        <v>521320.80000000005</v>
      </c>
    </row>
    <row r="11" spans="1:3" x14ac:dyDescent="0.25">
      <c r="A11" s="8" t="s">
        <v>16</v>
      </c>
      <c r="B11" s="45">
        <f>B10*9.81/(B6*B7)/1000</f>
        <v>45.662116500000003</v>
      </c>
    </row>
    <row r="12" spans="1:3" ht="15.75" thickBot="1" x14ac:dyDescent="0.3">
      <c r="A12" s="10" t="s">
        <v>17</v>
      </c>
      <c r="B12" s="11">
        <f>IF(B5&gt;0,B5,3.41*B4)</f>
        <v>10.23</v>
      </c>
      <c r="C12" s="20" t="s">
        <v>162</v>
      </c>
    </row>
  </sheetData>
  <mergeCells count="2">
    <mergeCell ref="A2:B2"/>
    <mergeCell ref="A9:B9"/>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types!$A$17:$A$20</xm:f>
          </x14:formula1>
          <xm:sqref>B3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1"/>
  <sheetViews>
    <sheetView workbookViewId="0">
      <selection activeCell="A398" sqref="A398:F601"/>
    </sheetView>
  </sheetViews>
  <sheetFormatPr defaultColWidth="8.85546875" defaultRowHeight="15" x14ac:dyDescent="0.25"/>
  <cols>
    <col min="1" max="1" width="12" bestFit="1" customWidth="1"/>
    <col min="2" max="2" width="18.42578125" bestFit="1" customWidth="1"/>
    <col min="3" max="3" width="33.140625" bestFit="1" customWidth="1"/>
    <col min="4" max="4" width="16.42578125" bestFit="1" customWidth="1"/>
    <col min="5" max="5" width="35.42578125" bestFit="1" customWidth="1"/>
    <col min="6" max="6" width="40" bestFit="1" customWidth="1"/>
  </cols>
  <sheetData>
    <row r="1" spans="1:6" x14ac:dyDescent="0.25">
      <c r="A1" t="s">
        <v>136</v>
      </c>
      <c r="B1" t="s">
        <v>129</v>
      </c>
      <c r="C1" t="s">
        <v>288</v>
      </c>
      <c r="D1" t="s">
        <v>291</v>
      </c>
      <c r="E1" t="s">
        <v>289</v>
      </c>
      <c r="F1" t="s">
        <v>290</v>
      </c>
    </row>
    <row r="2" spans="1:6" x14ac:dyDescent="0.25">
      <c r="A2">
        <v>1</v>
      </c>
      <c r="B2">
        <f>A2/100*worksheet!$E$5</f>
        <v>0.97861373974866239</v>
      </c>
      <c r="C2">
        <f>1-_xlfn.NORM.DIST(LN(B2/worksheet!$E$5),0,worksheet!$E$7,TRUE)</f>
        <v>0.99999999999565004</v>
      </c>
      <c r="D2">
        <f>A2/100*AVERAGE(worksheet!$E$28,worksheet!$E$35)</f>
        <v>8.0251782378571671E-3</v>
      </c>
      <c r="E2">
        <f>1-_xlfn.NORM.DIST(LN(D2/worksheet!$E$28),0,worksheet!$E$30,TRUE)</f>
        <v>1</v>
      </c>
      <c r="F2">
        <f>1-_xlfn.NORM.DIST(LN(D2/worksheet!$E$35),0,worksheet!$E$37,TRUE)</f>
        <v>0.99999999999949052</v>
      </c>
    </row>
    <row r="3" spans="1:6" x14ac:dyDescent="0.25">
      <c r="A3">
        <v>2</v>
      </c>
      <c r="B3">
        <f>A3/100*worksheet!$E$5</f>
        <v>1.9572274794973248</v>
      </c>
      <c r="C3">
        <f>1-_xlfn.NORM.DIST(LN(B3/worksheet!$E$5),0,worksheet!$E$7,TRUE)</f>
        <v>0.99999999666494233</v>
      </c>
      <c r="D3">
        <f>A3/100*AVERAGE(worksheet!$E$28,worksheet!$E$35)</f>
        <v>1.6050356475714334E-2</v>
      </c>
      <c r="E3">
        <f>1-_xlfn.NORM.DIST(LN(D3/worksheet!$E$28),0,worksheet!$E$30,TRUE)</f>
        <v>1</v>
      </c>
      <c r="F3">
        <f>1-_xlfn.NORM.DIST(LN(D3/worksheet!$E$35),0,worksheet!$E$37,TRUE)</f>
        <v>0.99999999778996229</v>
      </c>
    </row>
    <row r="4" spans="1:6" x14ac:dyDescent="0.25">
      <c r="A4">
        <v>3</v>
      </c>
      <c r="B4">
        <f>A4/100*worksheet!$E$5</f>
        <v>2.9358412192459871</v>
      </c>
      <c r="C4">
        <f>1-_xlfn.NORM.DIST(LN(B4/worksheet!$E$5),0,worksheet!$E$7,TRUE)</f>
        <v>0.99999989926757415</v>
      </c>
      <c r="D4">
        <f>A4/100*AVERAGE(worksheet!$E$28,worksheet!$E$35)</f>
        <v>2.40755347135715E-2</v>
      </c>
      <c r="E4">
        <f>1-_xlfn.NORM.DIST(LN(D4/worksheet!$E$28),0,worksheet!$E$30,TRUE)</f>
        <v>0.99999999999999734</v>
      </c>
      <c r="F4">
        <f>1-_xlfn.NORM.DIST(LN(D4/worksheet!$E$35),0,worksheet!$E$37,TRUE)</f>
        <v>0.99999985546987324</v>
      </c>
    </row>
    <row r="5" spans="1:6" x14ac:dyDescent="0.25">
      <c r="A5">
        <v>4</v>
      </c>
      <c r="B5">
        <f>A5/100*worksheet!$E$5</f>
        <v>3.9144549589946496</v>
      </c>
      <c r="C5">
        <f>1-_xlfn.NORM.DIST(LN(B5/worksheet!$E$5),0,worksheet!$E$7,TRUE)</f>
        <v>0.99999908585264252</v>
      </c>
      <c r="D5">
        <f>A5/100*AVERAGE(worksheet!$E$28,worksheet!$E$35)</f>
        <v>3.2100712951428668E-2</v>
      </c>
      <c r="E5">
        <f>1-_xlfn.NORM.DIST(LN(D5/worksheet!$E$28),0,worksheet!$E$30,TRUE)</f>
        <v>0.99999999999978073</v>
      </c>
      <c r="F5">
        <f>1-_xlfn.NORM.DIST(LN(D5/worksheet!$E$35),0,worksheet!$E$37,TRUE)</f>
        <v>0.99999796117928141</v>
      </c>
    </row>
    <row r="6" spans="1:6" x14ac:dyDescent="0.25">
      <c r="A6">
        <v>5</v>
      </c>
      <c r="B6">
        <f>A6/100*worksheet!$E$5</f>
        <v>4.8930686987433125</v>
      </c>
      <c r="C6">
        <f>1-_xlfn.NORM.DIST(LN(B6/worksheet!$E$5),0,worksheet!$E$7,TRUE)</f>
        <v>0.99999551777714635</v>
      </c>
      <c r="D6">
        <f>A6/100*AVERAGE(worksheet!$E$28,worksheet!$E$35)</f>
        <v>4.0125891189285834E-2</v>
      </c>
      <c r="E6">
        <f>1-_xlfn.NORM.DIST(LN(D6/worksheet!$E$28),0,worksheet!$E$30,TRUE)</f>
        <v>0.99999999999465183</v>
      </c>
      <c r="F6">
        <f>1-_xlfn.NORM.DIST(LN(D6/worksheet!$E$35),0,worksheet!$E$37,TRUE)</f>
        <v>0.99998675232264456</v>
      </c>
    </row>
    <row r="7" spans="1:6" x14ac:dyDescent="0.25">
      <c r="A7">
        <v>6</v>
      </c>
      <c r="B7">
        <f>A7/100*worksheet!$E$5</f>
        <v>5.8716824384919741</v>
      </c>
      <c r="C7">
        <f>1-_xlfn.NORM.DIST(LN(B7/worksheet!$E$5),0,worksheet!$E$7,TRUE)</f>
        <v>0.99998480254870237</v>
      </c>
      <c r="D7">
        <f>A7/100*AVERAGE(worksheet!$E$28,worksheet!$E$35)</f>
        <v>4.8151069427142999E-2</v>
      </c>
      <c r="E7">
        <f>1-_xlfn.NORM.DIST(LN(D7/worksheet!$E$28),0,worksheet!$E$30,TRUE)</f>
        <v>0.99999999993710054</v>
      </c>
      <c r="F7">
        <f>1-_xlfn.NORM.DIST(LN(D7/worksheet!$E$35),0,worksheet!$E$37,TRUE)</f>
        <v>0.99994562158169231</v>
      </c>
    </row>
    <row r="8" spans="1:6" x14ac:dyDescent="0.25">
      <c r="A8">
        <v>7</v>
      </c>
      <c r="B8">
        <f>A8/100*worksheet!$E$5</f>
        <v>6.8502961782406375</v>
      </c>
      <c r="C8">
        <f>1-_xlfn.NORM.DIST(LN(B8/worksheet!$E$5),0,worksheet!$E$7,TRUE)</f>
        <v>0.99995959422388159</v>
      </c>
      <c r="D8">
        <f>A8/100*AVERAGE(worksheet!$E$28,worksheet!$E$35)</f>
        <v>5.6176247665000172E-2</v>
      </c>
      <c r="E8">
        <f>1-_xlfn.NORM.DIST(LN(D8/worksheet!$E$28),0,worksheet!$E$30,TRUE)</f>
        <v>0.99999999954333507</v>
      </c>
      <c r="F8">
        <f>1-_xlfn.NORM.DIST(LN(D8/worksheet!$E$35),0,worksheet!$E$37,TRUE)</f>
        <v>0.99983459883149861</v>
      </c>
    </row>
    <row r="9" spans="1:6" x14ac:dyDescent="0.25">
      <c r="A9">
        <v>8</v>
      </c>
      <c r="B9">
        <f>A9/100*worksheet!$E$5</f>
        <v>7.8289099179892991</v>
      </c>
      <c r="C9">
        <f>1-_xlfn.NORM.DIST(LN(B9/worksheet!$E$5),0,worksheet!$E$7,TRUE)</f>
        <v>0.999909457201967</v>
      </c>
      <c r="D9">
        <f>A9/100*AVERAGE(worksheet!$E$28,worksheet!$E$35)</f>
        <v>6.4201425902857337E-2</v>
      </c>
      <c r="E9">
        <f>1-_xlfn.NORM.DIST(LN(D9/worksheet!$E$28),0,worksheet!$E$30,TRUE)</f>
        <v>0.99999999764066028</v>
      </c>
      <c r="F9">
        <f>1-_xlfn.NORM.DIST(LN(D9/worksheet!$E$35),0,worksheet!$E$37,TRUE)</f>
        <v>0.99959171723017581</v>
      </c>
    </row>
    <row r="10" spans="1:6" x14ac:dyDescent="0.25">
      <c r="A10">
        <v>9</v>
      </c>
      <c r="B10">
        <f>A10/100*worksheet!$E$5</f>
        <v>8.8075236577379616</v>
      </c>
      <c r="C10">
        <f>1-_xlfn.NORM.DIST(LN(B10/worksheet!$E$5),0,worksheet!$E$7,TRUE)</f>
        <v>0.99982112883229013</v>
      </c>
      <c r="D10">
        <f>A10/100*AVERAGE(worksheet!$E$28,worksheet!$E$35)</f>
        <v>7.2226604140714495E-2</v>
      </c>
      <c r="E10">
        <f>1-_xlfn.NORM.DIST(LN(D10/worksheet!$E$28),0,worksheet!$E$30,TRUE)</f>
        <v>0.99999999052013888</v>
      </c>
      <c r="F10">
        <f>1-_xlfn.NORM.DIST(LN(D10/worksheet!$E$35),0,worksheet!$E$37,TRUE)</f>
        <v>0.99913475448787559</v>
      </c>
    </row>
    <row r="11" spans="1:6" x14ac:dyDescent="0.25">
      <c r="A11">
        <v>10</v>
      </c>
      <c r="B11">
        <f>A11/100*worksheet!$E$5</f>
        <v>9.786137397486625</v>
      </c>
      <c r="C11">
        <f>1-_xlfn.NORM.DIST(LN(B11/worksheet!$E$5),0,worksheet!$E$7,TRUE)</f>
        <v>0.99967904647218797</v>
      </c>
      <c r="D11">
        <f>A11/100*AVERAGE(worksheet!$E$28,worksheet!$E$35)</f>
        <v>8.0251782378571668E-2</v>
      </c>
      <c r="E11">
        <f>1-_xlfn.NORM.DIST(LN(D11/worksheet!$E$28),0,worksheet!$E$30,TRUE)</f>
        <v>0.99999996857792905</v>
      </c>
      <c r="F11">
        <f>1-_xlfn.NORM.DIST(LN(D11/worksheet!$E$35),0,worksheet!$E$37,TRUE)</f>
        <v>0.99836634936430524</v>
      </c>
    </row>
    <row r="12" spans="1:6" x14ac:dyDescent="0.25">
      <c r="A12">
        <v>11</v>
      </c>
      <c r="B12">
        <f>A12/100*worksheet!$E$5</f>
        <v>10.764751137235287</v>
      </c>
      <c r="C12">
        <f>1-_xlfn.NORM.DIST(LN(B12/worksheet!$E$5),0,worksheet!$E$7,TRUE)</f>
        <v>0.99946600652209316</v>
      </c>
      <c r="D12">
        <f>A12/100*AVERAGE(worksheet!$E$28,worksheet!$E$35)</f>
        <v>8.827696061642884E-2</v>
      </c>
      <c r="E12">
        <f>1-_xlfn.NORM.DIST(LN(D12/worksheet!$E$28),0,worksheet!$E$30,TRUE)</f>
        <v>0.99999991048699877</v>
      </c>
      <c r="F12">
        <f>1-_xlfn.NORM.DIST(LN(D12/worksheet!$E$35),0,worksheet!$E$37,TRUE)</f>
        <v>0.99718088618030143</v>
      </c>
    </row>
    <row r="13" spans="1:6" x14ac:dyDescent="0.25">
      <c r="A13">
        <v>12</v>
      </c>
      <c r="B13">
        <f>A13/100*worksheet!$E$5</f>
        <v>11.743364876983948</v>
      </c>
      <c r="C13">
        <f>1-_xlfn.NORM.DIST(LN(B13/worksheet!$E$5),0,worksheet!$E$7,TRUE)</f>
        <v>0.99916385274543562</v>
      </c>
      <c r="D13">
        <f>A13/100*AVERAGE(worksheet!$E$28,worksheet!$E$35)</f>
        <v>9.6302138854285999E-2</v>
      </c>
      <c r="E13">
        <f>1-_xlfn.NORM.DIST(LN(D13/worksheet!$E$28),0,worksheet!$E$30,TRUE)</f>
        <v>0.9999997742697857</v>
      </c>
      <c r="F13">
        <f>1-_xlfn.NORM.DIST(LN(D13/worksheet!$E$35),0,worksheet!$E$37,TRUE)</f>
        <v>0.99547167569384387</v>
      </c>
    </row>
    <row r="14" spans="1:6" x14ac:dyDescent="0.25">
      <c r="A14">
        <v>13</v>
      </c>
      <c r="B14">
        <f>A14/100*worksheet!$E$5</f>
        <v>12.721978616732612</v>
      </c>
      <c r="C14">
        <f>1-_xlfn.NORM.DIST(LN(B14/worksheet!$E$5),0,worksheet!$E$7,TRUE)</f>
        <v>0.99875412533245866</v>
      </c>
      <c r="D14">
        <f>A14/100*AVERAGE(worksheet!$E$28,worksheet!$E$35)</f>
        <v>0.10432731709214317</v>
      </c>
      <c r="E14">
        <f>1-_xlfn.NORM.DIST(LN(D14/worksheet!$E$28),0,worksheet!$E$30,TRUE)</f>
        <v>0.99999948491315238</v>
      </c>
      <c r="F14">
        <f>1-_xlfn.NORM.DIST(LN(D14/worksheet!$E$35),0,worksheet!$E$37,TRUE)</f>
        <v>0.99313740045201093</v>
      </c>
    </row>
    <row r="15" spans="1:6" x14ac:dyDescent="0.25">
      <c r="A15">
        <v>14</v>
      </c>
      <c r="B15">
        <f>A15/100*worksheet!$E$5</f>
        <v>13.700592356481275</v>
      </c>
      <c r="C15">
        <f>1-_xlfn.NORM.DIST(LN(B15/worksheet!$E$5),0,worksheet!$E$7,TRUE)</f>
        <v>0.99821863114149911</v>
      </c>
      <c r="D15">
        <f>A15/100*AVERAGE(worksheet!$E$28,worksheet!$E$35)</f>
        <v>0.11235249533000034</v>
      </c>
      <c r="E15">
        <f>1-_xlfn.NORM.DIST(LN(D15/worksheet!$E$28),0,worksheet!$E$30,TRUE)</f>
        <v>0.99999891851621292</v>
      </c>
      <c r="F15">
        <f>1-_xlfn.NORM.DIST(LN(D15/worksheet!$E$35),0,worksheet!$E$37,TRUE)</f>
        <v>0.99008725813096266</v>
      </c>
    </row>
    <row r="16" spans="1:6" x14ac:dyDescent="0.25">
      <c r="A16">
        <v>15</v>
      </c>
      <c r="B16">
        <f>A16/100*worksheet!$E$5</f>
        <v>14.679206096229935</v>
      </c>
      <c r="C16">
        <f>1-_xlfn.NORM.DIST(LN(B16/worksheet!$E$5),0,worksheet!$E$7,TRUE)</f>
        <v>0.99753991692779009</v>
      </c>
      <c r="D16">
        <f>A16/100*AVERAGE(worksheet!$E$28,worksheet!$E$35)</f>
        <v>0.1203776735678575</v>
      </c>
      <c r="E16">
        <f>1-_xlfn.NORM.DIST(LN(D16/worksheet!$E$28),0,worksheet!$E$30,TRUE)</f>
        <v>0.99999788331953676</v>
      </c>
      <c r="F16">
        <f>1-_xlfn.NORM.DIST(LN(D16/worksheet!$E$35),0,worksheet!$E$37,TRUE)</f>
        <v>0.98624460569267747</v>
      </c>
    </row>
    <row r="17" spans="1:6" x14ac:dyDescent="0.25">
      <c r="A17">
        <v>16</v>
      </c>
      <c r="B17">
        <f>A17/100*worksheet!$E$5</f>
        <v>15.657819835978598</v>
      </c>
      <c r="C17">
        <f>1-_xlfn.NORM.DIST(LN(B17/worksheet!$E$5),0,worksheet!$E$7,TRUE)</f>
        <v>0.99670164171490927</v>
      </c>
      <c r="D17">
        <f>A17/100*AVERAGE(worksheet!$E$28,worksheet!$E$35)</f>
        <v>0.12840285180571467</v>
      </c>
      <c r="E17">
        <f>1-_xlfn.NORM.DIST(LN(D17/worksheet!$E$28),0,worksheet!$E$30,TRUE)</f>
        <v>0.99999609827412972</v>
      </c>
      <c r="F17">
        <f>1-_xlfn.NORM.DIST(LN(D17/worksheet!$E$35),0,worksheet!$E$37,TRUE)</f>
        <v>0.98154915320885283</v>
      </c>
    </row>
    <row r="18" spans="1:6" x14ac:dyDescent="0.25">
      <c r="A18">
        <v>17</v>
      </c>
      <c r="B18">
        <f>A18/100*worksheet!$E$5</f>
        <v>16.636433575727263</v>
      </c>
      <c r="C18">
        <f>1-_xlfn.NORM.DIST(LN(B18/worksheet!$E$5),0,worksheet!$E$7,TRUE)</f>
        <v>0.99568885327915613</v>
      </c>
      <c r="D18">
        <f>A18/100*AVERAGE(worksheet!$E$28,worksheet!$E$35)</f>
        <v>0.13642803004357185</v>
      </c>
      <c r="E18">
        <f>1-_xlfn.NORM.DIST(LN(D18/worksheet!$E$28),0,worksheet!$E$30,TRUE)</f>
        <v>0.99999317003497779</v>
      </c>
      <c r="F18">
        <f>1-_xlfn.NORM.DIST(LN(D18/worksheet!$E$35),0,worksheet!$E$37,TRUE)</f>
        <v>0.97595789466825489</v>
      </c>
    </row>
    <row r="19" spans="1:6" x14ac:dyDescent="0.25">
      <c r="A19">
        <v>18</v>
      </c>
      <c r="B19">
        <f>A19/100*worksheet!$E$5</f>
        <v>17.615047315475923</v>
      </c>
      <c r="C19">
        <f>1-_xlfn.NORM.DIST(LN(B19/worksheet!$E$5),0,worksheet!$E$7,TRUE)</f>
        <v>0.99448817855658556</v>
      </c>
      <c r="D19">
        <f>A19/100*AVERAGE(worksheet!$E$28,worksheet!$E$35)</f>
        <v>0.14445320828142899</v>
      </c>
      <c r="E19">
        <f>1-_xlfn.NORM.DIST(LN(D19/worksheet!$E$28),0,worksheet!$E$30,TRUE)</f>
        <v>0.99998856939250746</v>
      </c>
      <c r="F19">
        <f>1-_xlfn.NORM.DIST(LN(D19/worksheet!$E$35),0,worksheet!$E$37,TRUE)</f>
        <v>0.96944502271721134</v>
      </c>
    </row>
    <row r="20" spans="1:6" x14ac:dyDescent="0.25">
      <c r="A20">
        <v>19</v>
      </c>
      <c r="B20">
        <f>A20/100*worksheet!$E$5</f>
        <v>18.593661055224587</v>
      </c>
      <c r="C20">
        <f>1-_xlfn.NORM.DIST(LN(B20/worksheet!$E$5),0,worksheet!$E$7,TRUE)</f>
        <v>0.99308793994151989</v>
      </c>
      <c r="D20">
        <f>A20/100*AVERAGE(worksheet!$E$28,worksheet!$E$35)</f>
        <v>0.15247838651928616</v>
      </c>
      <c r="E20">
        <f>1-_xlfn.NORM.DIST(LN(D20/worksheet!$E$28),0,worksheet!$E$30,TRUE)</f>
        <v>0.99998160818853932</v>
      </c>
      <c r="F20">
        <f>1-_xlfn.NORM.DIST(LN(D20/worksheet!$E$35),0,worksheet!$E$37,TRUE)</f>
        <v>0.96200108280950491</v>
      </c>
    </row>
    <row r="21" spans="1:6" x14ac:dyDescent="0.25">
      <c r="A21">
        <v>20</v>
      </c>
      <c r="B21">
        <f>A21/100*worksheet!$E$5</f>
        <v>19.57227479497325</v>
      </c>
      <c r="C21">
        <f>1-_xlfn.NORM.DIST(LN(B21/worksheet!$E$5),0,worksheet!$E$7,TRUE)</f>
        <v>0.99147820990006919</v>
      </c>
      <c r="D21">
        <f>A21/100*AVERAGE(worksheet!$E$28,worksheet!$E$35)</f>
        <v>0.16050356475714334</v>
      </c>
      <c r="E21">
        <f>1-_xlfn.NORM.DIST(LN(D21/worksheet!$E$28),0,worksheet!$E$30,TRUE)</f>
        <v>0.99997141771464182</v>
      </c>
      <c r="F21">
        <f>1-_xlfn.NORM.DIST(LN(D21/worksheet!$E$35),0,worksheet!$E$37,TRUE)</f>
        <v>0.95363160146166837</v>
      </c>
    </row>
    <row r="22" spans="1:6" x14ac:dyDescent="0.25">
      <c r="A22">
        <v>21</v>
      </c>
      <c r="B22">
        <f>A22/100*worksheet!$E$5</f>
        <v>20.55088853472191</v>
      </c>
      <c r="C22">
        <f>1-_xlfn.NORM.DIST(LN(B22/worksheet!$E$5),0,worksheet!$E$7,TRUE)</f>
        <v>0.9896508157638072</v>
      </c>
      <c r="D22">
        <f>A22/100*AVERAGE(worksheet!$E$28,worksheet!$E$35)</f>
        <v>0.16852874299500051</v>
      </c>
      <c r="E22">
        <f>1-_xlfn.NORM.DIST(LN(D22/worksheet!$E$28),0,worksheet!$E$30,TRUE)</f>
        <v>0.99995692947930459</v>
      </c>
      <c r="F22">
        <f>1-_xlfn.NORM.DIST(LN(D22/worksheet!$E$35),0,worksheet!$E$37,TRUE)</f>
        <v>0.94435538847450085</v>
      </c>
    </row>
    <row r="23" spans="1:6" x14ac:dyDescent="0.25">
      <c r="A23">
        <v>22</v>
      </c>
      <c r="B23">
        <f>A23/100*worksheet!$E$5</f>
        <v>21.529502274470573</v>
      </c>
      <c r="C23">
        <f>1-_xlfn.NORM.DIST(LN(B23/worksheet!$E$5),0,worksheet!$E$7,TRUE)</f>
        <v>0.9875993054650366</v>
      </c>
      <c r="D23">
        <f>A23/100*AVERAGE(worksheet!$E$28,worksheet!$E$35)</f>
        <v>0.17655392123285768</v>
      </c>
      <c r="E23">
        <f>1-_xlfn.NORM.DIST(LN(D23/worksheet!$E$28),0,worksheet!$E$30,TRUE)</f>
        <v>0.99993685907658758</v>
      </c>
      <c r="F23">
        <f>1-_xlfn.NORM.DIST(LN(D23/worksheet!$E$35),0,worksheet!$E$37,TRUE)</f>
        <v>0.93420267383826461</v>
      </c>
    </row>
    <row r="24" spans="1:6" x14ac:dyDescent="0.25">
      <c r="A24">
        <v>23</v>
      </c>
      <c r="B24">
        <f>A24/100*worksheet!$E$5</f>
        <v>22.508116014219237</v>
      </c>
      <c r="C24">
        <f>1-_xlfn.NORM.DIST(LN(B24/worksheet!$E$5),0,worksheet!$E$7,TRUE)</f>
        <v>0.98531888362979736</v>
      </c>
      <c r="D24">
        <f>A24/100*AVERAGE(worksheet!$E$28,worksheet!$E$35)</f>
        <v>0.18457909947071485</v>
      </c>
      <c r="E24">
        <f>1-_xlfn.NORM.DIST(LN(D24/worksheet!$E$28),0,worksheet!$E$30,TRUE)</f>
        <v>0.99990969371208027</v>
      </c>
      <c r="F24">
        <f>1-_xlfn.NORM.DIST(LN(D24/worksheet!$E$35),0,worksheet!$E$37,TRUE)</f>
        <v>0.92321320226387771</v>
      </c>
    </row>
    <row r="25" spans="1:6" x14ac:dyDescent="0.25">
      <c r="A25">
        <v>24</v>
      </c>
      <c r="B25">
        <f>A25/100*worksheet!$E$5</f>
        <v>23.486729753967897</v>
      </c>
      <c r="C25">
        <f>1-_xlfn.NORM.DIST(LN(B25/worksheet!$E$5),0,worksheet!$E$7,TRUE)</f>
        <v>0.98280632604657514</v>
      </c>
      <c r="D25">
        <f>A25/100*AVERAGE(worksheet!$E$28,worksheet!$E$35)</f>
        <v>0.192604277708572</v>
      </c>
      <c r="E25">
        <f>1-_xlfn.NORM.DIST(LN(D25/worksheet!$E$28),0,worksheet!$E$30,TRUE)</f>
        <v>0.99987368375844932</v>
      </c>
      <c r="F25">
        <f>1-_xlfn.NORM.DIST(LN(D25/worksheet!$E$35),0,worksheet!$E$37,TRUE)</f>
        <v>0.9114343747843453</v>
      </c>
    </row>
    <row r="26" spans="1:6" x14ac:dyDescent="0.25">
      <c r="A26">
        <v>25</v>
      </c>
      <c r="B26">
        <f>A26/100*worksheet!$E$5</f>
        <v>24.46534349371656</v>
      </c>
      <c r="C26">
        <f>1-_xlfn.NORM.DIST(LN(B26/worksheet!$E$5),0,worksheet!$E$7,TRUE)</f>
        <v>0.98005987918812509</v>
      </c>
      <c r="D26">
        <f>A26/100*AVERAGE(worksheet!$E$28,worksheet!$E$35)</f>
        <v>0.20062945594642917</v>
      </c>
      <c r="E26">
        <f>1-_xlfn.NORM.DIST(LN(D26/worksheet!$E$28),0,worksheet!$E$30,TRUE)</f>
        <v>0.99982683853529641</v>
      </c>
      <c r="F26">
        <f>1-_xlfn.NORM.DIST(LN(D26/worksheet!$E$35),0,worksheet!$E$37,TRUE)</f>
        <v>0.89891949880282951</v>
      </c>
    </row>
    <row r="27" spans="1:6" x14ac:dyDescent="0.25">
      <c r="A27">
        <v>26</v>
      </c>
      <c r="B27">
        <f>A27/100*worksheet!$E$5</f>
        <v>25.443957233465223</v>
      </c>
      <c r="C27">
        <f>1-_xlfn.NORM.DIST(LN(B27/worksheet!$E$5),0,worksheet!$E$7,TRUE)</f>
        <v>0.9770791502400864</v>
      </c>
      <c r="D27">
        <f>A27/100*AVERAGE(worksheet!$E$28,worksheet!$E$35)</f>
        <v>0.20865463418428634</v>
      </c>
      <c r="E27">
        <f>1-_xlfn.NORM.DIST(LN(D27/worksheet!$E$28),0,worksheet!$E$30,TRUE)</f>
        <v>0.99976692634562947</v>
      </c>
      <c r="F27">
        <f>1-_xlfn.NORM.DIST(LN(D27/worksheet!$E$35),0,worksheet!$E$37,TRUE)</f>
        <v>0.88572618544329262</v>
      </c>
    </row>
    <row r="28" spans="1:6" x14ac:dyDescent="0.25">
      <c r="A28">
        <v>27</v>
      </c>
      <c r="B28">
        <f>A28/100*worksheet!$E$5</f>
        <v>26.422570973213887</v>
      </c>
      <c r="C28">
        <f>1-_xlfn.NORM.DIST(LN(B28/worksheet!$E$5),0,worksheet!$E$7,TRUE)</f>
        <v>0.97386499200946008</v>
      </c>
      <c r="D28">
        <f>A28/100*AVERAGE(worksheet!$E$28,worksheet!$E$35)</f>
        <v>0.21667981242214351</v>
      </c>
      <c r="E28">
        <f>1-_xlfn.NORM.DIST(LN(D28/worksheet!$E$28),0,worksheet!$E$30,TRUE)</f>
        <v>0.99969147865982255</v>
      </c>
      <c r="F28">
        <f>1-_xlfn.NORM.DIST(LN(D28/worksheet!$E$35),0,worksheet!$E$37,TRUE)</f>
        <v>0.87191491564815016</v>
      </c>
    </row>
    <row r="29" spans="1:6" x14ac:dyDescent="0.25">
      <c r="A29">
        <v>28</v>
      </c>
      <c r="B29">
        <f>A29/100*worksheet!$E$5</f>
        <v>27.40118471296255</v>
      </c>
      <c r="C29">
        <f>1-_xlfn.NORM.DIST(LN(B29/worksheet!$E$5),0,worksheet!$E$7,TRUE)</f>
        <v>0.970419386154734</v>
      </c>
      <c r="D29">
        <f>A29/100*AVERAGE(worksheet!$E$28,worksheet!$E$35)</f>
        <v>0.22470499066000069</v>
      </c>
      <c r="E29">
        <f>1-_xlfn.NORM.DIST(LN(D29/worksheet!$E$28),0,worksheet!$E$30,TRUE)</f>
        <v>0.99959779822059214</v>
      </c>
      <c r="F29">
        <f>1-_xlfn.NORM.DIST(LN(D29/worksheet!$E$35),0,worksheet!$E$37,TRUE)</f>
        <v>0.85754778347470539</v>
      </c>
    </row>
    <row r="30" spans="1:6" x14ac:dyDescent="0.25">
      <c r="A30">
        <v>29</v>
      </c>
      <c r="B30">
        <f>A30/100*worksheet!$E$5</f>
        <v>28.379798452711206</v>
      </c>
      <c r="C30">
        <f>1-_xlfn.NORM.DIST(LN(B30/worksheet!$E$5),0,worksheet!$E$7,TRUE)</f>
        <v>0.96674532739188801</v>
      </c>
      <c r="D30">
        <f>A30/100*AVERAGE(worksheet!$E$28,worksheet!$E$35)</f>
        <v>0.23273016889785783</v>
      </c>
      <c r="E30">
        <f>1-_xlfn.NORM.DIST(LN(D30/worksheet!$E$28),0,worksheet!$E$30,TRUE)</f>
        <v>0.99948297075018211</v>
      </c>
      <c r="F30">
        <f>1-_xlfn.NORM.DIST(LN(D30/worksheet!$E$35),0,worksheet!$E$37,TRUE)</f>
        <v>0.84268741570771311</v>
      </c>
    </row>
    <row r="31" spans="1:6" x14ac:dyDescent="0.25">
      <c r="A31">
        <v>30</v>
      </c>
      <c r="B31">
        <f>A31/100*worksheet!$E$5</f>
        <v>29.35841219245987</v>
      </c>
      <c r="C31">
        <f>1-_xlfn.NORM.DIST(LN(B31/worksheet!$E$5),0,worksheet!$E$7,TRUE)</f>
        <v>0.96284671067481398</v>
      </c>
      <c r="D31">
        <f>A31/100*AVERAGE(worksheet!$E$28,worksheet!$E$35)</f>
        <v>0.240755347135715</v>
      </c>
      <c r="E31">
        <f>1-_xlfn.NORM.DIST(LN(D31/worksheet!$E$28),0,worksheet!$E$30,TRUE)</f>
        <v>0.99934387987293904</v>
      </c>
      <c r="F31">
        <f>1-_xlfn.NORM.DIST(LN(D31/worksheet!$E$35),0,worksheet!$E$37,TRUE)</f>
        <v>0.82739606049868764</v>
      </c>
    </row>
    <row r="32" spans="1:6" x14ac:dyDescent="0.25">
      <c r="A32">
        <v>31</v>
      </c>
      <c r="B32">
        <f>A32/100*worksheet!$E$5</f>
        <v>30.337025932208533</v>
      </c>
      <c r="C32">
        <f>1-_xlfn.NORM.DIST(LN(B32/worksheet!$E$5),0,worksheet!$E$7,TRUE)</f>
        <v>0.95872822281014591</v>
      </c>
      <c r="D32">
        <f>A32/100*AVERAGE(worksheet!$E$28,worksheet!$E$35)</f>
        <v>0.24878052537357218</v>
      </c>
      <c r="E32">
        <f>1-_xlfn.NORM.DIST(LN(D32/worksheet!$E$28),0,worksheet!$E$30,TRUE)</f>
        <v>0.99917722482099158</v>
      </c>
      <c r="F32">
        <f>1-_xlfn.NORM.DIST(LN(D32/worksheet!$E$35),0,worksheet!$E$37,TRUE)</f>
        <v>0.81173483361247656</v>
      </c>
    </row>
    <row r="33" spans="1:6" x14ac:dyDescent="0.25">
      <c r="A33">
        <v>32</v>
      </c>
      <c r="B33">
        <f>A33/100*worksheet!$E$5</f>
        <v>31.315639671957197</v>
      </c>
      <c r="C33">
        <f>1-_xlfn.NORM.DIST(LN(B33/worksheet!$E$5),0,worksheet!$E$7,TRUE)</f>
        <v>0.95439523952966099</v>
      </c>
      <c r="D33">
        <f>A33/100*AVERAGE(worksheet!$E$28,worksheet!$E$35)</f>
        <v>0.25680570361142935</v>
      </c>
      <c r="E33">
        <f>1-_xlfn.NORM.DIST(LN(D33/worksheet!$E$28),0,worksheet!$E$30,TRUE)</f>
        <v>0.99897954046533677</v>
      </c>
      <c r="F33">
        <f>1-_xlfn.NORM.DIST(LN(D33/worksheet!$E$35),0,worksheet!$E$37,TRUE)</f>
        <v>0.79576310845527654</v>
      </c>
    </row>
    <row r="34" spans="1:6" x14ac:dyDescent="0.25">
      <c r="A34">
        <v>33</v>
      </c>
      <c r="B34">
        <f>A34/100*worksheet!$E$5</f>
        <v>32.29425341170586</v>
      </c>
      <c r="C34">
        <f>1-_xlfn.NORM.DIST(LN(B34/worksheet!$E$5),0,worksheet!$E$7,TRUE)</f>
        <v>0.94985372869338214</v>
      </c>
      <c r="D34">
        <f>A34/100*AVERAGE(worksheet!$E$28,worksheet!$E$35)</f>
        <v>0.26483088184928649</v>
      </c>
      <c r="E34">
        <f>1-_xlfn.NORM.DIST(LN(D34/worksheet!$E$28),0,worksheet!$E$30,TRUE)</f>
        <v>0.99874721920646903</v>
      </c>
      <c r="F34">
        <f>1-_xlfn.NORM.DIST(LN(D34/worksheet!$E$35),0,worksheet!$E$37,TRUE)</f>
        <v>0.77953803492216078</v>
      </c>
    </row>
    <row r="35" spans="1:6" x14ac:dyDescent="0.25">
      <c r="A35">
        <v>34</v>
      </c>
      <c r="B35">
        <f>A35/100*worksheet!$E$5</f>
        <v>33.272867151454527</v>
      </c>
      <c r="C35">
        <f>1-_xlfn.NORM.DIST(LN(B35/worksheet!$E$5),0,worksheet!$E$7,TRUE)</f>
        <v>0.94511016001952108</v>
      </c>
      <c r="D35">
        <f>A35/100*AVERAGE(worksheet!$E$28,worksheet!$E$35)</f>
        <v>0.27285606008714369</v>
      </c>
      <c r="E35">
        <f>1-_xlfn.NORM.DIST(LN(D35/worksheet!$E$28),0,worksheet!$E$30,TRUE)</f>
        <v>0.99847653426480487</v>
      </c>
      <c r="F35">
        <f>1-_xlfn.NORM.DIST(LN(D35/worksheet!$E$35),0,worksheet!$E$37,TRUE)</f>
        <v>0.76311417187427888</v>
      </c>
    </row>
    <row r="36" spans="1:6" x14ac:dyDescent="0.25">
      <c r="A36">
        <v>35</v>
      </c>
      <c r="B36">
        <f>A36/100*worksheet!$E$5</f>
        <v>34.25148089120318</v>
      </c>
      <c r="C36">
        <f>1-_xlfn.NORM.DIST(LN(B36/worksheet!$E$5),0,worksheet!$E$7,TRUE)</f>
        <v>0.9401714215211846</v>
      </c>
      <c r="D36">
        <f>A36/100*AVERAGE(worksheet!$E$28,worksheet!$E$35)</f>
        <v>0.28088123832500084</v>
      </c>
      <c r="E36">
        <f>1-_xlfn.NORM.DIST(LN(D36/worksheet!$E$28),0,worksheet!$E$30,TRUE)</f>
        <v>0.99816366392871025</v>
      </c>
      <c r="F36">
        <f>1-_xlfn.NORM.DIST(LN(D36/worksheet!$E$35),0,worksheet!$E$37,TRUE)</f>
        <v>0.74654321845374538</v>
      </c>
    </row>
    <row r="37" spans="1:6" x14ac:dyDescent="0.25">
      <c r="A37">
        <v>36</v>
      </c>
      <c r="B37">
        <f>A37/100*worksheet!$E$5</f>
        <v>35.230094630951847</v>
      </c>
      <c r="C37">
        <f>1-_xlfn.NORM.DIST(LN(B37/worksheet!$E$5),0,worksheet!$E$7,TRUE)</f>
        <v>0.93504474266361481</v>
      </c>
      <c r="D37">
        <f>A37/100*AVERAGE(worksheet!$E$28,worksheet!$E$35)</f>
        <v>0.28890641656285798</v>
      </c>
      <c r="E37">
        <f>1-_xlfn.NORM.DIST(LN(D37/worksheet!$E$28),0,worksheet!$E$30,TRUE)</f>
        <v>0.99780471634423973</v>
      </c>
      <c r="F37">
        <f>1-_xlfn.NORM.DIST(LN(D37/worksheet!$E$35),0,worksheet!$E$37,TRUE)</f>
        <v>0.72987383025205199</v>
      </c>
    </row>
    <row r="38" spans="1:6" x14ac:dyDescent="0.25">
      <c r="A38">
        <v>37</v>
      </c>
      <c r="B38">
        <f>A38/100*worksheet!$E$5</f>
        <v>36.208708370700506</v>
      </c>
      <c r="C38">
        <f>1-_xlfn.NORM.DIST(LN(B38/worksheet!$E$5),0,worksheet!$E$7,TRUE)</f>
        <v>0.92973762413045136</v>
      </c>
      <c r="D38">
        <f>A38/100*AVERAGE(worksheet!$E$28,worksheet!$E$35)</f>
        <v>0.29693159480071518</v>
      </c>
      <c r="E38">
        <f>1-_xlfn.NORM.DIST(LN(D38/worksheet!$E$28),0,worksheet!$E$30,TRUE)</f>
        <v>0.99739575446334561</v>
      </c>
      <c r="F38">
        <f>1-_xlfn.NORM.DIST(LN(D38/worksheet!$E$35),0,worksheet!$E$37,TRUE)</f>
        <v>0.71315150740410671</v>
      </c>
    </row>
    <row r="39" spans="1:6" x14ac:dyDescent="0.25">
      <c r="A39">
        <v>38</v>
      </c>
      <c r="B39">
        <f>A39/100*worksheet!$E$5</f>
        <v>37.187322110449173</v>
      </c>
      <c r="C39">
        <f>1-_xlfn.NORM.DIST(LN(B39/worksheet!$E$5),0,worksheet!$E$7,TRUE)</f>
        <v>0.92425777399530307</v>
      </c>
      <c r="D39">
        <f>A39/100*AVERAGE(worksheet!$E$28,worksheet!$E$35)</f>
        <v>0.30495677303857233</v>
      </c>
      <c r="E39">
        <f>1-_xlfn.NORM.DIST(LN(D39/worksheet!$E$28),0,worksheet!$E$30,TRUE)</f>
        <v>0.99693282080419632</v>
      </c>
      <c r="F39">
        <f>1-_xlfn.NORM.DIST(LN(D39/worksheet!$E$35),0,worksheet!$E$37,TRUE)</f>
        <v>0.69641854286642424</v>
      </c>
    </row>
    <row r="40" spans="1:6" x14ac:dyDescent="0.25">
      <c r="A40">
        <v>39</v>
      </c>
      <c r="B40">
        <f>A40/100*worksheet!$E$5</f>
        <v>38.165935850197833</v>
      </c>
      <c r="C40">
        <f>1-_xlfn.NORM.DIST(LN(B40/worksheet!$E$5),0,worksheet!$E$7,TRUE)</f>
        <v>0.91861305002926297</v>
      </c>
      <c r="D40">
        <f>A40/100*AVERAGE(worksheet!$E$28,worksheet!$E$35)</f>
        <v>0.31298195127642953</v>
      </c>
      <c r="E40">
        <f>1-_xlfn.NORM.DIST(LN(D40/worksheet!$E$28),0,worksheet!$E$30,TRUE)</f>
        <v>0.99641196171656854</v>
      </c>
      <c r="F40">
        <f>1-_xlfn.NORM.DIST(LN(D40/worksheet!$E$35),0,worksheet!$E$37,TRUE)</f>
        <v>0.67971402037005291</v>
      </c>
    </row>
    <row r="41" spans="1:6" x14ac:dyDescent="0.25">
      <c r="A41">
        <v>40</v>
      </c>
      <c r="B41">
        <f>A41/100*worksheet!$E$5</f>
        <v>39.1445495899465</v>
      </c>
      <c r="C41">
        <f>1-_xlfn.NORM.DIST(LN(B41/worksheet!$E$5),0,worksheet!$E$7,TRUE)</f>
        <v>0.91281140783047743</v>
      </c>
      <c r="D41">
        <f>A41/100*AVERAGE(worksheet!$E$28,worksheet!$E$35)</f>
        <v>0.32100712951428667</v>
      </c>
      <c r="E41">
        <f>1-_xlfn.NORM.DIST(LN(D41/worksheet!$E$28),0,worksheet!$E$30,TRUE)</f>
        <v>0.9958292508855483</v>
      </c>
      <c r="F41">
        <f>1-_xlfn.NORM.DIST(LN(D41/worksheet!$E$35),0,worksheet!$E$37,TRUE)</f>
        <v>0.66307385275798536</v>
      </c>
    </row>
    <row r="42" spans="1:6" x14ac:dyDescent="0.25">
      <c r="A42">
        <v>41</v>
      </c>
      <c r="B42">
        <f>A42/100*worksheet!$E$5</f>
        <v>40.123163329695153</v>
      </c>
      <c r="C42">
        <f>1-_xlfn.NORM.DIST(LN(B42/worksheet!$E$5),0,worksheet!$E$7,TRUE)</f>
        <v>0.90686085443398423</v>
      </c>
      <c r="D42">
        <f>A42/100*AVERAGE(worksheet!$E$28,worksheet!$E$35)</f>
        <v>0.32903230775214382</v>
      </c>
      <c r="E42">
        <f>1-_xlfn.NORM.DIST(LN(D42/worksheet!$E$28),0,worksheet!$E$30,TRUE)</f>
        <v>0.99518081184680585</v>
      </c>
      <c r="F42">
        <f>1-_xlfn.NORM.DIST(LN(D42/worksheet!$E$35),0,worksheet!$E$37,TRUE)</f>
        <v>0.64653085258412313</v>
      </c>
    </row>
    <row r="43" spans="1:6" x14ac:dyDescent="0.25">
      <c r="A43">
        <v>42</v>
      </c>
      <c r="B43">
        <f>A43/100*worksheet!$E$5</f>
        <v>41.10177706944382</v>
      </c>
      <c r="C43">
        <f>1-_xlfn.NORM.DIST(LN(B43/worksheet!$E$5),0,worksheet!$E$7,TRUE)</f>
        <v>0.90076940704512287</v>
      </c>
      <c r="D43">
        <f>A43/100*AVERAGE(worksheet!$E$28,worksheet!$E$35)</f>
        <v>0.33705748599000102</v>
      </c>
      <c r="E43">
        <f>1-_xlfn.NORM.DIST(LN(D43/worksheet!$E$28),0,worksheet!$E$30,TRUE)</f>
        <v>0.99446283932554136</v>
      </c>
      <c r="F43">
        <f>1-_xlfn.NORM.DIST(LN(D43/worksheet!$E$35),0,worksheet!$E$37,TRUE)</f>
        <v>0.63011482794206464</v>
      </c>
    </row>
    <row r="44" spans="1:6" x14ac:dyDescent="0.25">
      <c r="A44">
        <v>43</v>
      </c>
      <c r="B44">
        <f>A44/100*worksheet!$E$5</f>
        <v>42.08039080919248</v>
      </c>
      <c r="C44">
        <f>1-_xlfn.NORM.DIST(LN(B44/worksheet!$E$5),0,worksheet!$E$7,TRUE)</f>
        <v>0.89454505653488869</v>
      </c>
      <c r="D44">
        <f>A44/100*AVERAGE(worksheet!$E$28,worksheet!$E$35)</f>
        <v>0.34508266422785816</v>
      </c>
      <c r="E44">
        <f>1-_xlfn.NORM.DIST(LN(D44/worksheet!$E$28),0,worksheet!$E$30,TRUE)</f>
        <v>0.99367161924813463</v>
      </c>
      <c r="F44">
        <f>1-_xlfn.NORM.DIST(LN(D44/worksheet!$E$35),0,worksheet!$E$37,TRUE)</f>
        <v>0.61385269749339089</v>
      </c>
    </row>
    <row r="45" spans="1:6" x14ac:dyDescent="0.25">
      <c r="A45">
        <v>44</v>
      </c>
      <c r="B45">
        <f>A45/100*worksheet!$E$5</f>
        <v>43.059004548941147</v>
      </c>
      <c r="C45">
        <f>1-_xlfn.NORM.DIST(LN(B45/worksheet!$E$5),0,worksheet!$E$7,TRUE)</f>
        <v>0.88819573533822405</v>
      </c>
      <c r="D45">
        <f>A45/100*AVERAGE(worksheet!$E$28,worksheet!$E$35)</f>
        <v>0.35310784246571536</v>
      </c>
      <c r="E45">
        <f>1-_xlfn.NORM.DIST(LN(D45/worksheet!$E$28),0,worksheet!$E$30,TRUE)</f>
        <v>0.99280354731006015</v>
      </c>
      <c r="F45">
        <f>1-_xlfn.NORM.DIST(LN(D45/worksheet!$E$35),0,worksheet!$E$37,TRUE)</f>
        <v>0.59776861957072791</v>
      </c>
    </row>
    <row r="46" spans="1:6" x14ac:dyDescent="0.25">
      <c r="A46">
        <v>45</v>
      </c>
      <c r="B46">
        <f>A46/100*worksheet!$E$5</f>
        <v>44.037618288689806</v>
      </c>
      <c r="C46">
        <f>1-_xlfn.NORM.DIST(LN(B46/worksheet!$E$5),0,worksheet!$E$7,TRUE)</f>
        <v>0.88172928940449768</v>
      </c>
      <c r="D46">
        <f>A46/100*AVERAGE(worksheet!$E$28,worksheet!$E$35)</f>
        <v>0.3611330207035725</v>
      </c>
      <c r="E46">
        <f>1-_xlfn.NORM.DIST(LN(D46/worksheet!$E$28),0,worksheet!$E$30,TRUE)</f>
        <v>0.99185514601540137</v>
      </c>
      <c r="F46">
        <f>1-_xlfn.NORM.DIST(LN(D46/worksheet!$E$35),0,worksheet!$E$37,TRUE)</f>
        <v>0.5818841310399776</v>
      </c>
    </row>
    <row r="47" spans="1:6" x14ac:dyDescent="0.25">
      <c r="A47">
        <v>46</v>
      </c>
      <c r="B47">
        <f>A47/100*worksheet!$E$5</f>
        <v>45.016232028438473</v>
      </c>
      <c r="C47">
        <f>1-_xlfn.NORM.DIST(LN(B47/worksheet!$E$5),0,worksheet!$E$7,TRUE)</f>
        <v>0.87515345386172361</v>
      </c>
      <c r="D47">
        <f>A47/100*AVERAGE(worksheet!$E$28,worksheet!$E$35)</f>
        <v>0.3691581989414297</v>
      </c>
      <c r="E47">
        <f>1-_xlfn.NORM.DIST(LN(D47/worksheet!$E$28),0,worksheet!$E$30,TRUE)</f>
        <v>0.99082308013212561</v>
      </c>
      <c r="F47">
        <f>1-_xlfn.NORM.DIST(LN(D47/worksheet!$E$35),0,worksheet!$E$37,TRUE)</f>
        <v>0.56621829232160048</v>
      </c>
    </row>
    <row r="48" spans="1:6" x14ac:dyDescent="0.25">
      <c r="A48">
        <v>47</v>
      </c>
      <c r="B48">
        <f>A48/100*worksheet!$E$5</f>
        <v>45.994845768187133</v>
      </c>
      <c r="C48">
        <f>1-_xlfn.NORM.DIST(LN(B48/worksheet!$E$5),0,worksheet!$E$7,TRUE)</f>
        <v>0.8684758320712116</v>
      </c>
      <c r="D48">
        <f>A48/100*AVERAGE(worksheet!$E$28,worksheet!$E$35)</f>
        <v>0.37718337717928679</v>
      </c>
      <c r="E48">
        <f>1-_xlfn.NORM.DIST(LN(D48/worksheet!$E$28),0,worksheet!$E$30,TRUE)</f>
        <v>0.98970417053306103</v>
      </c>
      <c r="F48">
        <f>1-_xlfn.NORM.DIST(LN(D48/worksheet!$E$35),0,worksheet!$E$37,TRUE)</f>
        <v>0.5507878355978999</v>
      </c>
    </row>
    <row r="49" spans="1:6" x14ac:dyDescent="0.25">
      <c r="A49">
        <v>48</v>
      </c>
      <c r="B49">
        <f>A49/100*worksheet!$E$5</f>
        <v>46.973459507935793</v>
      </c>
      <c r="C49">
        <f>1-_xlfn.NORM.DIST(LN(B49/worksheet!$E$5),0,worksheet!$E$7,TRUE)</f>
        <v>0.86170387776633373</v>
      </c>
      <c r="D49">
        <f>A49/100*AVERAGE(worksheet!$E$28,worksheet!$E$35)</f>
        <v>0.38520855541714399</v>
      </c>
      <c r="E49">
        <f>1-_xlfn.NORM.DIST(LN(D49/worksheet!$E$28),0,worksheet!$E$30,TRUE)</f>
        <v>0.98849540641526923</v>
      </c>
      <c r="F49">
        <f>1-_xlfn.NORM.DIST(LN(D49/worksheet!$E$35),0,worksheet!$E$37,TRUE)</f>
        <v>0.53560731377841009</v>
      </c>
    </row>
    <row r="50" spans="1:6" x14ac:dyDescent="0.25">
      <c r="A50">
        <v>49</v>
      </c>
      <c r="B50">
        <f>A50/100*worksheet!$E$5</f>
        <v>47.95207324768446</v>
      </c>
      <c r="C50">
        <f>1-_xlfn.NORM.DIST(LN(B50/worksheet!$E$5),0,worksheet!$E$7,TRUE)</f>
        <v>0.85484487998717629</v>
      </c>
      <c r="D50">
        <f>A50/100*AVERAGE(worksheet!$E$28,worksheet!$E$35)</f>
        <v>0.39323373365500114</v>
      </c>
      <c r="E50">
        <f>1-_xlfn.NORM.DIST(LN(D50/worksheet!$E$28),0,worksheet!$E$30,TRUE)</f>
        <v>0.98719395591028869</v>
      </c>
      <c r="F50">
        <f>1-_xlfn.NORM.DIST(LN(D50/worksheet!$E$35),0,worksheet!$E$37,TRUE)</f>
        <v>0.52068924826596041</v>
      </c>
    </row>
    <row r="51" spans="1:6" x14ac:dyDescent="0.25">
      <c r="A51">
        <v>50</v>
      </c>
      <c r="B51">
        <f>A51/100*worksheet!$E$5</f>
        <v>48.93068698743312</v>
      </c>
      <c r="C51">
        <f>1-_xlfn.NORM.DIST(LN(B51/worksheet!$E$5),0,worksheet!$E$7,TRUE)</f>
        <v>0.84790595054144768</v>
      </c>
      <c r="D51">
        <f>A51/100*AVERAGE(worksheet!$E$28,worksheet!$E$35)</f>
        <v>0.40125891189285834</v>
      </c>
      <c r="E51">
        <f>1-_xlfn.NORM.DIST(LN(D51/worksheet!$E$28),0,worksheet!$E$30,TRUE)</f>
        <v>0.9857971751146728</v>
      </c>
      <c r="F51">
        <f>1-_xlfn.NORM.DIST(LN(D51/worksheet!$E$35),0,worksheet!$E$37,TRUE)</f>
        <v>0.50604427396916263</v>
      </c>
    </row>
    <row r="52" spans="1:6" x14ac:dyDescent="0.25">
      <c r="A52">
        <v>51</v>
      </c>
      <c r="B52">
        <f>A52/100*worksheet!$E$5</f>
        <v>49.90930072718178</v>
      </c>
      <c r="C52">
        <f>1-_xlfn.NORM.DIST(LN(B52/worksheet!$E$5),0,worksheet!$E$7,TRUE)</f>
        <v>0.84089401374066886</v>
      </c>
      <c r="D52">
        <f>A52/100*AVERAGE(worksheet!$E$28,worksheet!$E$35)</f>
        <v>0.40928409013071554</v>
      </c>
      <c r="E52">
        <f>1-_xlfn.NORM.DIST(LN(D52/worksheet!$E$28),0,worksheet!$E$30,TRUE)</f>
        <v>0.98430261558451571</v>
      </c>
      <c r="F52">
        <f>1-_xlfn.NORM.DIST(LN(D52/worksheet!$E$35),0,worksheet!$E$37,TRUE)</f>
        <v>0.49168128035026937</v>
      </c>
    </row>
    <row r="53" spans="1:6" x14ac:dyDescent="0.25">
      <c r="A53">
        <v>52</v>
      </c>
      <c r="B53">
        <f>A53/100*worksheet!$E$5</f>
        <v>50.887914466930447</v>
      </c>
      <c r="C53">
        <f>1-_xlfn.NORM.DIST(LN(B53/worksheet!$E$5),0,worksheet!$E$7,TRUE)</f>
        <v>0.83381579817906826</v>
      </c>
      <c r="D53">
        <f>A53/100*AVERAGE(worksheet!$E$28,worksheet!$E$35)</f>
        <v>0.41730926836857268</v>
      </c>
      <c r="E53">
        <f>1-_xlfn.NORM.DIST(LN(D53/worksheet!$E$28),0,worksheet!$E$30,TRUE)</f>
        <v>0.98270803034944332</v>
      </c>
      <c r="F53">
        <f>1-_xlfn.NORM.DIST(LN(D53/worksheet!$E$35),0,worksheet!$E$37,TRUE)</f>
        <v>0.47760754758752955</v>
      </c>
    </row>
    <row r="54" spans="1:6" x14ac:dyDescent="0.25">
      <c r="A54">
        <v>53</v>
      </c>
      <c r="B54">
        <f>A54/100*worksheet!$E$5</f>
        <v>51.866528206679106</v>
      </c>
      <c r="C54">
        <f>1-_xlfn.NORM.DIST(LN(B54/worksheet!$E$5),0,worksheet!$E$7,TRUE)</f>
        <v>0.82667783034046916</v>
      </c>
      <c r="D54">
        <f>A54/100*AVERAGE(worksheet!$E$28,worksheet!$E$35)</f>
        <v>0.42533444660642988</v>
      </c>
      <c r="E54">
        <f>1-_xlfn.NORM.DIST(LN(D54/worksheet!$E$28),0,worksheet!$E$30,TRUE)</f>
        <v>0.98101137851104436</v>
      </c>
      <c r="F54">
        <f>1-_xlfn.NORM.DIST(LN(D54/worksheet!$E$35),0,worksheet!$E$37,TRUE)</f>
        <v>0.46382887717483068</v>
      </c>
    </row>
    <row r="55" spans="1:6" x14ac:dyDescent="0.25">
      <c r="A55">
        <v>54</v>
      </c>
      <c r="B55">
        <f>A55/100*worksheet!$E$5</f>
        <v>52.845141946427773</v>
      </c>
      <c r="C55">
        <f>1-_xlfn.NORM.DIST(LN(B55/worksheet!$E$5),0,worksheet!$E$7,TRUE)</f>
        <v>0.81948642983563891</v>
      </c>
      <c r="D55">
        <f>A55/100*AVERAGE(worksheet!$E$28,worksheet!$E$35)</f>
        <v>0.43335962484428703</v>
      </c>
      <c r="E55">
        <f>1-_xlfn.NORM.DIST(LN(D55/worksheet!$E$28),0,worksheet!$E$30,TRUE)</f>
        <v>0.97921082849813834</v>
      </c>
      <c r="F55">
        <f>1-_xlfn.NORM.DIST(LN(D55/worksheet!$E$35),0,worksheet!$E$37,TRUE)</f>
        <v>0.45034971648457944</v>
      </c>
    </row>
    <row r="56" spans="1:6" x14ac:dyDescent="0.25">
      <c r="A56">
        <v>55</v>
      </c>
      <c r="B56">
        <f>A56/100*worksheet!$E$5</f>
        <v>53.823755686176433</v>
      </c>
      <c r="C56">
        <f>1-_xlfn.NORM.DIST(LN(B56/worksheet!$E$5),0,worksheet!$E$7,TRUE)</f>
        <v>0.8122477060889397</v>
      </c>
      <c r="D56">
        <f>A56/100*AVERAGE(worksheet!$E$28,worksheet!$E$35)</f>
        <v>0.44138480308214423</v>
      </c>
      <c r="E56">
        <f>1-_xlfn.NORM.DIST(LN(D56/worksheet!$E$28),0,worksheet!$E$30,TRUE)</f>
        <v>0.97730476005684086</v>
      </c>
      <c r="F56">
        <f>1-_xlfn.NORM.DIST(LN(D56/worksheet!$E$35),0,worksheet!$E$37,TRUE)</f>
        <v>0.43717327698780473</v>
      </c>
    </row>
    <row r="57" spans="1:6" x14ac:dyDescent="0.25">
      <c r="A57">
        <v>56</v>
      </c>
      <c r="B57">
        <f>A57/100*worksheet!$E$5</f>
        <v>54.8023694259251</v>
      </c>
      <c r="C57">
        <f>1-_xlfn.NORM.DIST(LN(B57/worksheet!$E$5),0,worksheet!$E$7,TRUE)</f>
        <v>0.80496755630859895</v>
      </c>
      <c r="D57">
        <f>A57/100*AVERAGE(worksheet!$E$28,worksheet!$E$35)</f>
        <v>0.44940998132000137</v>
      </c>
      <c r="E57">
        <f>1-_xlfn.NORM.DIST(LN(D57/worksheet!$E$28),0,worksheet!$E$30,TRUE)</f>
        <v>0.97529176505728443</v>
      </c>
      <c r="F57">
        <f>1-_xlfn.NORM.DIST(LN(D57/worksheet!$E$35),0,worksheet!$E$37,TRUE)</f>
        <v>0.42430164596330933</v>
      </c>
    </row>
    <row r="58" spans="1:6" x14ac:dyDescent="0.25">
      <c r="A58">
        <v>57</v>
      </c>
      <c r="B58">
        <f>A58/100*worksheet!$E$5</f>
        <v>55.780983165673753</v>
      </c>
      <c r="C58">
        <f>1-_xlfn.NORM.DIST(LN(B58/worksheet!$E$5),0,worksheet!$E$7,TRUE)</f>
        <v>0.79765166458947578</v>
      </c>
      <c r="D58">
        <f>A58/100*AVERAGE(worksheet!$E$28,worksheet!$E$35)</f>
        <v>0.45743515955785846</v>
      </c>
      <c r="E58">
        <f>1-_xlfn.NORM.DIST(LN(D58/worksheet!$E$28),0,worksheet!$E$30,TRUE)</f>
        <v>0.97317064720129898</v>
      </c>
      <c r="F58">
        <f>1-_xlfn.NORM.DIST(LN(D58/worksheet!$E$35),0,worksheet!$E$37,TRUE)</f>
        <v>0.41173589163962154</v>
      </c>
    </row>
    <row r="59" spans="1:6" x14ac:dyDescent="0.25">
      <c r="A59">
        <v>58</v>
      </c>
      <c r="B59">
        <f>A59/100*worksheet!$E$5</f>
        <v>56.759596905422413</v>
      </c>
      <c r="C59">
        <f>1-_xlfn.NORM.DIST(LN(B59/worksheet!$E$5),0,worksheet!$E$7,TRUE)</f>
        <v>0.79030550201081051</v>
      </c>
      <c r="D59">
        <f>A59/100*AVERAGE(worksheet!$E$28,worksheet!$E$35)</f>
        <v>0.46546033779571566</v>
      </c>
      <c r="E59">
        <f>1-_xlfn.NORM.DIST(LN(D59/worksheet!$E$28),0,worksheet!$E$30,TRUE)</f>
        <v>0.97094042071653464</v>
      </c>
      <c r="F59">
        <f>1-_xlfn.NORM.DIST(LN(D59/worksheet!$E$35),0,worksheet!$E$37,TRUE)</f>
        <v>0.39947616180336765</v>
      </c>
    </row>
    <row r="60" spans="1:6" x14ac:dyDescent="0.25">
      <c r="A60">
        <v>59</v>
      </c>
      <c r="B60">
        <f>A60/100*worksheet!$E$5</f>
        <v>57.73821064517108</v>
      </c>
      <c r="C60">
        <f>1-_xlfn.NORM.DIST(LN(B60/worksheet!$E$5),0,worksheet!$E$7,TRUE)</f>
        <v>0.78293432760412174</v>
      </c>
      <c r="D60">
        <f>A60/100*AVERAGE(worksheet!$E$28,worksheet!$E$35)</f>
        <v>0.47348551603357281</v>
      </c>
      <c r="E60">
        <f>1-_xlfn.NORM.DIST(LN(D60/worksheet!$E$28),0,worksheet!$E$30,TRUE)</f>
        <v>0.96860030812258469</v>
      </c>
      <c r="F60">
        <f>1-_xlfn.NORM.DIST(LN(D60/worksheet!$E$35),0,worksheet!$E$37,TRUE)</f>
        <v>0.38752177597885029</v>
      </c>
    </row>
    <row r="61" spans="1:6" x14ac:dyDescent="0.25">
      <c r="A61">
        <v>60</v>
      </c>
      <c r="B61">
        <f>A61/100*worksheet!$E$5</f>
        <v>58.71682438491974</v>
      </c>
      <c r="C61">
        <f>1-_xlfn.NORM.DIST(LN(B61/worksheet!$E$5),0,worksheet!$E$7,TRUE)</f>
        <v>0.77554319007816863</v>
      </c>
      <c r="D61">
        <f>A61/100*AVERAGE(worksheet!$E$28,worksheet!$E$35)</f>
        <v>0.48151069427143001</v>
      </c>
      <c r="E61">
        <f>1-_xlfn.NORM.DIST(LN(D61/worksheet!$E$28),0,worksheet!$E$30,TRUE)</f>
        <v>0.96614973715382857</v>
      </c>
      <c r="F61">
        <f>1-_xlfn.NORM.DIST(LN(D61/worksheet!$E$35),0,worksheet!$E$37,TRUE)</f>
        <v>0.37587131133899399</v>
      </c>
    </row>
    <row r="62" spans="1:6" x14ac:dyDescent="0.25">
      <c r="A62">
        <v>61</v>
      </c>
      <c r="B62">
        <f>A62/100*worksheet!$E$5</f>
        <v>59.695438124668406</v>
      </c>
      <c r="C62">
        <f>1-_xlfn.NORM.DIST(LN(B62/worksheet!$E$5),0,worksheet!$E$7,TRUE)</f>
        <v>0.76813693019876639</v>
      </c>
      <c r="D62">
        <f>A62/100*AVERAGE(worksheet!$E$28,worksheet!$E$35)</f>
        <v>0.48953587250928715</v>
      </c>
      <c r="E62">
        <f>1-_xlfn.NORM.DIST(LN(D62/worksheet!$E$28),0,worksheet!$E$30,TRUE)</f>
        <v>0.96358833692208368</v>
      </c>
      <c r="F62">
        <f>1-_xlfn.NORM.DIST(LN(D62/worksheet!$E$35),0,worksheet!$E$37,TRUE)</f>
        <v>0.3645226825499619</v>
      </c>
    </row>
    <row r="63" spans="1:6" x14ac:dyDescent="0.25">
      <c r="A63">
        <v>62</v>
      </c>
      <c r="B63">
        <f>A63/100*worksheet!$E$5</f>
        <v>60.674051864417066</v>
      </c>
      <c r="C63">
        <f>1-_xlfn.NORM.DIST(LN(B63/worksheet!$E$5),0,worksheet!$E$7,TRUE)</f>
        <v>0.76072018373126038</v>
      </c>
      <c r="D63">
        <f>A63/100*AVERAGE(worksheet!$E$28,worksheet!$E$35)</f>
        <v>0.49756105074714435</v>
      </c>
      <c r="E63">
        <f>1-_xlfn.NORM.DIST(LN(D63/worksheet!$E$28),0,worksheet!$E$30,TRUE)</f>
        <v>0.96091593339988868</v>
      </c>
      <c r="F63">
        <f>1-_xlfn.NORM.DIST(LN(D63/worksheet!$E$35),0,worksheet!$E$37,TRUE)</f>
        <v>0.35347321578284463</v>
      </c>
    </row>
    <row r="64" spans="1:6" x14ac:dyDescent="0.25">
      <c r="A64">
        <v>63</v>
      </c>
      <c r="B64">
        <f>A64/100*worksheet!$E$5</f>
        <v>61.652665604165733</v>
      </c>
      <c r="C64">
        <f>1-_xlfn.NORM.DIST(LN(B64/worksheet!$E$5),0,worksheet!$E$7,TRUE)</f>
        <v>0.75329738486266762</v>
      </c>
      <c r="D64">
        <f>A64/100*AVERAGE(worksheet!$E$28,worksheet!$E$35)</f>
        <v>0.5055862289850015</v>
      </c>
      <c r="E64">
        <f>1-_xlfn.NORM.DIST(LN(D64/worksheet!$E$28),0,worksheet!$E$30,TRUE)</f>
        <v>0.95813254430245542</v>
      </c>
      <c r="F64">
        <f>1-_xlfn.NORM.DIST(LN(D64/worksheet!$E$35),0,worksheet!$E$37,TRUE)</f>
        <v>0.34271971714776428</v>
      </c>
    </row>
    <row r="65" spans="1:6" x14ac:dyDescent="0.25">
      <c r="A65">
        <v>64</v>
      </c>
      <c r="B65">
        <f>A65/100*worksheet!$E$5</f>
        <v>62.631279343914393</v>
      </c>
      <c r="C65">
        <f>1-_xlfn.NORM.DIST(LN(B65/worksheet!$E$5),0,worksheet!$E$7,TRUE)</f>
        <v>0.74587277002894226</v>
      </c>
      <c r="D65">
        <f>A65/100*AVERAGE(worksheet!$E$28,worksheet!$E$35)</f>
        <v>0.5136114072228587</v>
      </c>
      <c r="E65">
        <f>1-_xlfn.NORM.DIST(LN(D65/worksheet!$E$28),0,worksheet!$E$30,TRUE)</f>
        <v>0.95523837344312157</v>
      </c>
      <c r="F65">
        <f>1-_xlfn.NORM.DIST(LN(D65/worksheet!$E$35),0,worksheet!$E$37,TRUE)</f>
        <v>0.33225853582013687</v>
      </c>
    </row>
    <row r="66" spans="1:6" x14ac:dyDescent="0.25">
      <c r="A66">
        <v>65</v>
      </c>
      <c r="B66">
        <f>A66/100*worksheet!$E$5</f>
        <v>63.60989308366306</v>
      </c>
      <c r="C66">
        <f>1-_xlfn.NORM.DIST(LN(B66/worksheet!$E$5),0,worksheet!$E$7,TRUE)</f>
        <v>0.73845038208054237</v>
      </c>
      <c r="D66">
        <f>A66/100*AVERAGE(worksheet!$E$28,worksheet!$E$35)</f>
        <v>0.5216365854607159</v>
      </c>
      <c r="E66">
        <f>1-_xlfn.NORM.DIST(LN(D66/worksheet!$E$28),0,worksheet!$E$30,TRUE)</f>
        <v>0.95223380463363216</v>
      </c>
      <c r="F66">
        <f>1-_xlfn.NORM.DIST(LN(D66/worksheet!$E$35),0,worksheet!$E$37,TRUE)</f>
        <v>0.3220856221370797</v>
      </c>
    </row>
    <row r="67" spans="1:6" x14ac:dyDescent="0.25">
      <c r="A67">
        <v>66</v>
      </c>
      <c r="B67">
        <f>A67/100*worksheet!$E$5</f>
        <v>64.58850682341172</v>
      </c>
      <c r="C67">
        <f>1-_xlfn.NORM.DIST(LN(B67/worksheet!$E$5),0,worksheet!$E$7,TRUE)</f>
        <v>0.73103407472653636</v>
      </c>
      <c r="D67">
        <f>A67/100*AVERAGE(worksheet!$E$28,worksheet!$E$35)</f>
        <v>0.52966176369857298</v>
      </c>
      <c r="E67">
        <f>1-_xlfn.NORM.DIST(LN(D67/worksheet!$E$28),0,worksheet!$E$30,TRUE)</f>
        <v>0.94911939519682809</v>
      </c>
      <c r="F67">
        <f>1-_xlfn.NORM.DIST(LN(D67/worksheet!$E$35),0,worksheet!$E$37,TRUE)</f>
        <v>0.31219658094519953</v>
      </c>
    </row>
    <row r="68" spans="1:6" x14ac:dyDescent="0.25">
      <c r="A68">
        <v>67</v>
      </c>
      <c r="B68">
        <f>A68/100*worksheet!$E$5</f>
        <v>65.567120563160387</v>
      </c>
      <c r="C68">
        <f>1-_xlfn.NORM.DIST(LN(B68/worksheet!$E$5),0,worksheet!$E$7,TRUE)</f>
        <v>0.72362751720391016</v>
      </c>
      <c r="D68">
        <f>A68/100*AVERAGE(worksheet!$E$28,worksheet!$E$35)</f>
        <v>0.53768694193643018</v>
      </c>
      <c r="E68">
        <f>1-_xlfn.NORM.DIST(LN(D68/worksheet!$E$28),0,worksheet!$E$30,TRUE)</f>
        <v>0.94589586915543233</v>
      </c>
      <c r="F68">
        <f>1-_xlfn.NORM.DIST(LN(D68/worksheet!$E$35),0,worksheet!$E$37,TRUE)</f>
        <v>0.30258672048025748</v>
      </c>
    </row>
    <row r="69" spans="1:6" x14ac:dyDescent="0.25">
      <c r="A69">
        <v>68</v>
      </c>
      <c r="B69">
        <f>A69/100*worksheet!$E$5</f>
        <v>66.545734302909054</v>
      </c>
      <c r="C69">
        <f>1-_xlfn.NORM.DIST(LN(B69/worksheet!$E$5),0,worksheet!$E$7,TRUE)</f>
        <v>0.71623419912459496</v>
      </c>
      <c r="D69">
        <f>A69/100*AVERAGE(worksheet!$E$28,worksheet!$E$35)</f>
        <v>0.54571212017428739</v>
      </c>
      <c r="E69">
        <f>1-_xlfn.NORM.DIST(LN(D69/worksheet!$E$28),0,worksheet!$E$30,TRUE)</f>
        <v>0.94256411015663333</v>
      </c>
      <c r="F69">
        <f>1-_xlfn.NORM.DIST(LN(D69/worksheet!$E$35),0,worksheet!$E$37,TRUE)</f>
        <v>0.29325109705529528</v>
      </c>
    </row>
    <row r="70" spans="1:6" x14ac:dyDescent="0.25">
      <c r="A70">
        <v>69</v>
      </c>
      <c r="B70">
        <f>A70/100*worksheet!$E$5</f>
        <v>67.524348042657707</v>
      </c>
      <c r="C70">
        <f>1-_xlfn.NORM.DIST(LN(B70/worksheet!$E$5),0,worksheet!$E$7,TRUE)</f>
        <v>0.70885743545804558</v>
      </c>
      <c r="D70">
        <f>A70/100*AVERAGE(worksheet!$E$28,worksheet!$E$35)</f>
        <v>0.55373729841214447</v>
      </c>
      <c r="E70">
        <f>1-_xlfn.NORM.DIST(LN(D70/worksheet!$E$28),0,worksheet!$E$30,TRUE)</f>
        <v>0.93912515418814801</v>
      </c>
      <c r="F70">
        <f>1-_xlfn.NORM.DIST(LN(D70/worksheet!$E$35),0,worksheet!$E$37,TRUE)</f>
        <v>0.28418455582744184</v>
      </c>
    </row>
    <row r="71" spans="1:6" x14ac:dyDescent="0.25">
      <c r="A71">
        <v>70</v>
      </c>
      <c r="B71">
        <f>A71/100*worksheet!$E$5</f>
        <v>68.502961782406359</v>
      </c>
      <c r="C71">
        <f>1-_xlfn.NORM.DIST(LN(B71/worksheet!$E$5),0,worksheet!$E$7,TRUE)</f>
        <v>0.70150037161202405</v>
      </c>
      <c r="D71">
        <f>A71/100*AVERAGE(worksheet!$E$28,worksheet!$E$35)</f>
        <v>0.56176247665000167</v>
      </c>
      <c r="E71">
        <f>1-_xlfn.NORM.DIST(LN(D71/worksheet!$E$28),0,worksheet!$E$30,TRUE)</f>
        <v>0.93558018213743421</v>
      </c>
      <c r="F71">
        <f>1-_xlfn.NORM.DIST(LN(D71/worksheet!$E$35),0,worksheet!$E$37,TRUE)</f>
        <v>0.27538176790537516</v>
      </c>
    </row>
    <row r="72" spans="1:6" x14ac:dyDescent="0.25">
      <c r="A72">
        <v>71</v>
      </c>
      <c r="B72">
        <f>A72/100*worksheet!$E$5</f>
        <v>69.481575522155026</v>
      </c>
      <c r="C72">
        <f>1-_xlfn.NORM.DIST(LN(B72/worksheet!$E$5),0,worksheet!$E$7,TRUE)</f>
        <v>0.69416598857860912</v>
      </c>
      <c r="D72">
        <f>A72/100*AVERAGE(worksheet!$E$28,worksheet!$E$35)</f>
        <v>0.56978765488785876</v>
      </c>
      <c r="E72">
        <f>1-_xlfn.NORM.DIST(LN(D72/worksheet!$E$28),0,worksheet!$E$30,TRUE)</f>
        <v>0.93193051224176815</v>
      </c>
      <c r="F72">
        <f>1-_xlfn.NORM.DIST(LN(D72/worksheet!$E$35),0,worksheet!$E$37,TRUE)</f>
        <v>0.2668372640497827</v>
      </c>
    </row>
    <row r="73" spans="1:6" x14ac:dyDescent="0.25">
      <c r="A73">
        <v>72</v>
      </c>
      <c r="B73">
        <f>A73/100*worksheet!$E$5</f>
        <v>70.460189261903693</v>
      </c>
      <c r="C73">
        <f>1-_xlfn.NORM.DIST(LN(B73/worksheet!$E$5),0,worksheet!$E$7,TRUE)</f>
        <v>0.68685710811640122</v>
      </c>
      <c r="D73">
        <f>A73/100*AVERAGE(worksheet!$E$28,worksheet!$E$35)</f>
        <v>0.57781283312571596</v>
      </c>
      <c r="E73">
        <f>1-_xlfn.NORM.DIST(LN(D73/worksheet!$E$28),0,worksheet!$E$30,TRUE)</f>
        <v>0.92817759247301879</v>
      </c>
      <c r="F73">
        <f>1-_xlfn.NORM.DIST(LN(D73/worksheet!$E$35),0,worksheet!$E$37,TRUE)</f>
        <v>0.25854546520854216</v>
      </c>
    </row>
    <row r="74" spans="1:6" x14ac:dyDescent="0.25">
      <c r="A74">
        <v>73</v>
      </c>
      <c r="B74">
        <f>A74/100*worksheet!$E$5</f>
        <v>71.43880300165236</v>
      </c>
      <c r="C74">
        <f>1-_xlfn.NORM.DIST(LN(B74/worksheet!$E$5),0,worksheet!$E$7,TRUE)</f>
        <v>0.67957639794345936</v>
      </c>
      <c r="D74">
        <f>A74/100*AVERAGE(worksheet!$E$28,worksheet!$E$35)</f>
        <v>0.58583801136357316</v>
      </c>
      <c r="E74">
        <f>1-_xlfn.NORM.DIST(LN(D74/worksheet!$E$28),0,worksheet!$E$30,TRUE)</f>
        <v>0.92432299289718955</v>
      </c>
      <c r="F74">
        <f>1-_xlfn.NORM.DIST(LN(D74/worksheet!$E$35),0,worksheet!$E$37,TRUE)</f>
        <v>0.25050071011707131</v>
      </c>
    </row>
    <row r="75" spans="1:6" x14ac:dyDescent="0.25">
      <c r="A75">
        <v>74</v>
      </c>
      <c r="B75">
        <f>A75/100*worksheet!$E$5</f>
        <v>72.417416741401013</v>
      </c>
      <c r="C75">
        <f>1-_xlfn.NORM.DIST(LN(B75/worksheet!$E$5),0,worksheet!$E$7,TRUE)</f>
        <v>0.67232637691872355</v>
      </c>
      <c r="D75">
        <f>A75/100*AVERAGE(worksheet!$E$28,worksheet!$E$35)</f>
        <v>0.59386318960143036</v>
      </c>
      <c r="E75">
        <f>1-_xlfn.NORM.DIST(LN(D75/worksheet!$E$28),0,worksheet!$E$30,TRUE)</f>
        <v>0.92036839804515347</v>
      </c>
      <c r="F75">
        <f>1-_xlfn.NORM.DIST(LN(D75/worksheet!$E$35),0,worksheet!$E$37,TRUE)</f>
        <v>0.24269728018262937</v>
      </c>
    </row>
    <row r="76" spans="1:6" x14ac:dyDescent="0.25">
      <c r="A76">
        <v>75</v>
      </c>
      <c r="B76">
        <f>A76/100*worksheet!$E$5</f>
        <v>73.39603048114968</v>
      </c>
      <c r="C76">
        <f>1-_xlfn.NORM.DIST(LN(B76/worksheet!$E$5),0,worksheet!$E$7,TRUE)</f>
        <v>0.66510942019257191</v>
      </c>
      <c r="D76">
        <f>A76/100*AVERAGE(worksheet!$E$28,worksheet!$E$35)</f>
        <v>0.60188836783928745</v>
      </c>
      <c r="E76">
        <f>1-_xlfn.NORM.DIST(LN(D76/worksheet!$E$28),0,worksheet!$E$30,TRUE)</f>
        <v>0.91631559932751883</v>
      </c>
      <c r="F76">
        <f>1-_xlfn.NORM.DIST(LN(D76/worksheet!$E$35),0,worksheet!$E$37,TRUE)</f>
        <v>0.23512942185952013</v>
      </c>
    </row>
    <row r="77" spans="1:6" x14ac:dyDescent="0.25">
      <c r="A77">
        <v>76</v>
      </c>
      <c r="B77">
        <f>A77/100*worksheet!$E$5</f>
        <v>74.374644220898347</v>
      </c>
      <c r="C77">
        <f>1-_xlfn.NORM.DIST(LN(B77/worksheet!$E$5),0,worksheet!$E$7,TRUE)</f>
        <v>0.65792776430976962</v>
      </c>
      <c r="D77">
        <f>A77/100*AVERAGE(worksheet!$E$28,worksheet!$E$35)</f>
        <v>0.60991354607714465</v>
      </c>
      <c r="E77">
        <f>1-_xlfn.NORM.DIST(LN(D77/worksheet!$E$28),0,worksheet!$E$30,TRUE)</f>
        <v>0.91216648752322249</v>
      </c>
      <c r="F77">
        <f>1-_xlfn.NORM.DIST(LN(D77/worksheet!$E$35),0,worksheet!$E$37,TRUE)</f>
        <v>0.22779136671031819</v>
      </c>
    </row>
    <row r="78" spans="1:6" x14ac:dyDescent="0.25">
      <c r="A78">
        <v>77</v>
      </c>
      <c r="B78">
        <f>A78/100*worksheet!$E$5</f>
        <v>75.353257960646999</v>
      </c>
      <c r="C78">
        <f>1-_xlfn.NORM.DIST(LN(B78/worksheet!$E$5),0,worksheet!$E$7,TRUE)</f>
        <v>0.65078351225040088</v>
      </c>
      <c r="D78">
        <f>A78/100*AVERAGE(worksheet!$E$28,worksheet!$E$35)</f>
        <v>0.61793872431500185</v>
      </c>
      <c r="E78">
        <f>1-_xlfn.NORM.DIST(LN(D78/worksheet!$E$28),0,worksheet!$E$30,TRUE)</f>
        <v>0.90792304536828339</v>
      </c>
      <c r="F78">
        <f>1-_xlfn.NORM.DIST(LN(D78/worksheet!$E$35),0,worksheet!$E$37,TRUE)</f>
        <v>0.22067734933655736</v>
      </c>
    </row>
    <row r="79" spans="1:6" x14ac:dyDescent="0.25">
      <c r="A79">
        <v>78</v>
      </c>
      <c r="B79">
        <f>A79/100*worksheet!$E$5</f>
        <v>76.331871700395666</v>
      </c>
      <c r="C79">
        <f>1-_xlfn.NORM.DIST(LN(B79/worksheet!$E$5),0,worksheet!$E$7,TRUE)</f>
        <v>0.64367863839647954</v>
      </c>
      <c r="D79">
        <f>A79/100*AVERAGE(worksheet!$E$28,worksheet!$E$35)</f>
        <v>0.62596390255285905</v>
      </c>
      <c r="E79">
        <f>1-_xlfn.NORM.DIST(LN(D79/worksheet!$E$28),0,worksheet!$E$30,TRUE)</f>
        <v>0.90358734026814458</v>
      </c>
      <c r="F79">
        <f>1-_xlfn.NORM.DIST(LN(D79/worksheet!$E$35),0,worksheet!$E$37,TRUE)</f>
        <v>0.21378162335087891</v>
      </c>
    </row>
    <row r="80" spans="1:6" x14ac:dyDescent="0.25">
      <c r="A80">
        <v>79</v>
      </c>
      <c r="B80">
        <f>A80/100*worksheet!$E$5</f>
        <v>77.310485440144333</v>
      </c>
      <c r="C80">
        <f>1-_xlfn.NORM.DIST(LN(B80/worksheet!$E$5),0,worksheet!$E$7,TRUE)</f>
        <v>0.63661499341380545</v>
      </c>
      <c r="D80">
        <f>A80/100*AVERAGE(worksheet!$E$28,worksheet!$E$35)</f>
        <v>0.63398908079071625</v>
      </c>
      <c r="E80">
        <f>1-_xlfn.NORM.DIST(LN(D80/worksheet!$E$28),0,worksheet!$E$30,TRUE)</f>
        <v>0.89916151715421566</v>
      </c>
      <c r="F80">
        <f>1-_xlfn.NORM.DIST(LN(D80/worksheet!$E$35),0,worksheet!$E$37,TRUE)</f>
        <v>0.20709847555153804</v>
      </c>
    </row>
    <row r="81" spans="1:6" x14ac:dyDescent="0.25">
      <c r="A81">
        <v>80</v>
      </c>
      <c r="B81">
        <f>A81/100*worksheet!$E$5</f>
        <v>78.289099179893</v>
      </c>
      <c r="C81">
        <f>1-_xlfn.NORM.DIST(LN(B81/worksheet!$E$5),0,worksheet!$E$7,TRUE)</f>
        <v>0.62959430904031666</v>
      </c>
      <c r="D81">
        <f>A81/100*AVERAGE(worksheet!$E$28,worksheet!$E$35)</f>
        <v>0.64201425902857334</v>
      </c>
      <c r="E81">
        <f>1-_xlfn.NORM.DIST(LN(D81/worksheet!$E$28),0,worksheet!$E$30,TRUE)</f>
        <v>0.89464779150257412</v>
      </c>
      <c r="F81">
        <f>1-_xlfn.NORM.DIST(LN(D81/worksheet!$E$35),0,worksheet!$E$37,TRUE)</f>
        <v>0.20062223844945826</v>
      </c>
    </row>
    <row r="82" spans="1:6" x14ac:dyDescent="0.25">
      <c r="A82">
        <v>81</v>
      </c>
      <c r="B82">
        <f>A82/100*worksheet!$E$5</f>
        <v>79.267712919641653</v>
      </c>
      <c r="C82">
        <f>1-_xlfn.NORM.DIST(LN(B82/worksheet!$E$5),0,worksheet!$E$7,TRUE)</f>
        <v>0.62261820277368218</v>
      </c>
      <c r="D82">
        <f>A82/100*AVERAGE(worksheet!$E$28,worksheet!$E$35)</f>
        <v>0.65003943726643054</v>
      </c>
      <c r="E82">
        <f>1-_xlfn.NORM.DIST(LN(D82/worksheet!$E$28),0,worksheet!$E$30,TRUE)</f>
        <v>0.89004844253031279</v>
      </c>
      <c r="F82">
        <f>1-_xlfn.NORM.DIST(LN(D82/worksheet!$E$35),0,worksheet!$E$37,TRUE)</f>
        <v>0.1943473012877438</v>
      </c>
    </row>
    <row r="83" spans="1:6" x14ac:dyDescent="0.25">
      <c r="A83">
        <v>82</v>
      </c>
      <c r="B83">
        <f>A83/100*worksheet!$E$5</f>
        <v>80.246326659390306</v>
      </c>
      <c r="C83">
        <f>1-_xlfn.NORM.DIST(LN(B83/worksheet!$E$5),0,worksheet!$E$7,TRUE)</f>
        <v>0.61568818245221657</v>
      </c>
      <c r="D83">
        <f>A83/100*AVERAGE(worksheet!$E$28,worksheet!$E$35)</f>
        <v>0.65806461550428763</v>
      </c>
      <c r="E83">
        <f>1-_xlfn.NORM.DIST(LN(D83/worksheet!$E$28),0,worksheet!$E$30,TRUE)</f>
        <v>0.8853658065827188</v>
      </c>
      <c r="F83">
        <f>1-_xlfn.NORM.DIST(LN(D83/worksheet!$E$35),0,worksheet!$E$37,TRUE)</f>
        <v>0.18826811968376211</v>
      </c>
    </row>
    <row r="84" spans="1:6" x14ac:dyDescent="0.25">
      <c r="A84">
        <v>83</v>
      </c>
      <c r="B84">
        <f>A84/100*worksheet!$E$5</f>
        <v>81.224940399138973</v>
      </c>
      <c r="C84">
        <f>1-_xlfn.NORM.DIST(LN(B84/worksheet!$E$5),0,worksheet!$E$7,TRUE)</f>
        <v>0.60880565072438109</v>
      </c>
      <c r="D84">
        <f>A84/100*AVERAGE(worksheet!$E$28,worksheet!$E$35)</f>
        <v>0.66608979374214483</v>
      </c>
      <c r="E84">
        <f>1-_xlfn.NORM.DIST(LN(D84/worksheet!$E$28),0,worksheet!$E$30,TRUE)</f>
        <v>0.88060227072233166</v>
      </c>
      <c r="F84">
        <f>1-_xlfn.NORM.DIST(LN(D84/worksheet!$E$35),0,worksheet!$E$37,TRUE)</f>
        <v>0.18237922401457518</v>
      </c>
    </row>
    <row r="85" spans="1:6" x14ac:dyDescent="0.25">
      <c r="A85">
        <v>84</v>
      </c>
      <c r="B85">
        <f>A85/100*worksheet!$E$5</f>
        <v>82.20355413888764</v>
      </c>
      <c r="C85">
        <f>1-_xlfn.NORM.DIST(LN(B85/worksheet!$E$5),0,worksheet!$E$7,TRUE)</f>
        <v>0.60197190940318879</v>
      </c>
      <c r="D85">
        <f>A85/100*AVERAGE(worksheet!$E$28,worksheet!$E$35)</f>
        <v>0.67411497198000203</v>
      </c>
      <c r="E85">
        <f>1-_xlfn.NORM.DIST(LN(D85/worksheet!$E$28),0,worksheet!$E$30,TRUE)</f>
        <v>0.87576026652896322</v>
      </c>
      <c r="F85">
        <f>1-_xlfn.NORM.DIST(LN(D85/worksheet!$E$35),0,worksheet!$E$37,TRUE)</f>
        <v>0.1766752266576781</v>
      </c>
    </row>
    <row r="86" spans="1:6" x14ac:dyDescent="0.25">
      <c r="A86">
        <v>85</v>
      </c>
      <c r="B86">
        <f>A86/100*worksheet!$E$5</f>
        <v>83.182167878636307</v>
      </c>
      <c r="C86">
        <f>1-_xlfn.NORM.DIST(LN(B86/worksheet!$E$5),0,worksheet!$E$7,TRUE)</f>
        <v>0.59518816370276051</v>
      </c>
      <c r="D86">
        <f>A86/100*AVERAGE(worksheet!$E$28,worksheet!$E$35)</f>
        <v>0.68214015021785912</v>
      </c>
      <c r="E86">
        <f>1-_xlfn.NORM.DIST(LN(D86/worksheet!$E$28),0,worksheet!$E$30,TRUE)</f>
        <v>0.87084226411793786</v>
      </c>
      <c r="F86">
        <f>1-_xlfn.NORM.DIST(LN(D86/worksheet!$E$35),0,worksheet!$E$37,TRUE)</f>
        <v>0.17115082819065597</v>
      </c>
    </row>
    <row r="87" spans="1:6" x14ac:dyDescent="0.25">
      <c r="A87">
        <v>86</v>
      </c>
      <c r="B87">
        <f>A87/100*worksheet!$E$5</f>
        <v>84.160781618384959</v>
      </c>
      <c r="C87">
        <f>1-_xlfn.NORM.DIST(LN(B87/worksheet!$E$5),0,worksheet!$E$7,TRUE)</f>
        <v>0.58845552635510245</v>
      </c>
      <c r="D87">
        <f>A87/100*AVERAGE(worksheet!$E$28,worksheet!$E$35)</f>
        <v>0.69016532845571632</v>
      </c>
      <c r="E87">
        <f>1-_xlfn.NORM.DIST(LN(D87/worksheet!$E$28),0,worksheet!$E$30,TRUE)</f>
        <v>0.86585076638215686</v>
      </c>
      <c r="F87">
        <f>1-_xlfn.NORM.DIST(LN(D87/worksheet!$E$35),0,worksheet!$E$37,TRUE)</f>
        <v>0.16580082264552631</v>
      </c>
    </row>
    <row r="88" spans="1:6" x14ac:dyDescent="0.25">
      <c r="A88">
        <v>87</v>
      </c>
      <c r="B88">
        <f>A88/100*worksheet!$E$5</f>
        <v>85.139395358133626</v>
      </c>
      <c r="C88">
        <f>1-_xlfn.NORM.DIST(LN(B88/worksheet!$E$5),0,worksheet!$E$7,TRUE)</f>
        <v>0.58177502160589656</v>
      </c>
      <c r="D88">
        <f>A88/100*AVERAGE(worksheet!$E$28,worksheet!$E$35)</f>
        <v>0.69819050669357352</v>
      </c>
      <c r="E88">
        <f>1-_xlfn.NORM.DIST(LN(D88/worksheet!$E$28),0,worksheet!$E$30,TRUE)</f>
        <v>0.86078830346206692</v>
      </c>
      <c r="F88">
        <f>1-_xlfn.NORM.DIST(LN(D88/worksheet!$E$35),0,worksheet!$E$37,TRUE)</f>
        <v>0.16062010190616427</v>
      </c>
    </row>
    <row r="89" spans="1:6" x14ac:dyDescent="0.25">
      <c r="A89">
        <v>88</v>
      </c>
      <c r="B89">
        <f>A89/100*worksheet!$E$5</f>
        <v>86.118009097882293</v>
      </c>
      <c r="C89">
        <f>1-_xlfn.NORM.DIST(LN(B89/worksheet!$E$5),0,worksheet!$E$7,TRUE)</f>
        <v>0.57514758908873076</v>
      </c>
      <c r="D89">
        <f>A89/100*AVERAGE(worksheet!$E$28,worksheet!$E$35)</f>
        <v>0.70621568493143072</v>
      </c>
      <c r="E89">
        <f>1-_xlfn.NORM.DIST(LN(D89/worksheet!$E$28),0,worksheet!$E$30,TRUE)</f>
        <v>0.85565742744622919</v>
      </c>
      <c r="F89">
        <f>1-_xlfn.NORM.DIST(LN(D89/worksheet!$E$35),0,worksheet!$E$37,TRUE)</f>
        <v>0.15560365933029219</v>
      </c>
    </row>
    <row r="90" spans="1:6" x14ac:dyDescent="0.25">
      <c r="A90">
        <v>89</v>
      </c>
      <c r="B90">
        <f>A90/100*worksheet!$E$5</f>
        <v>87.09662283763096</v>
      </c>
      <c r="C90">
        <f>1-_xlfn.NORM.DIST(LN(B90/worksheet!$E$5),0,worksheet!$E$7,TRUE)</f>
        <v>0.56857408757775019</v>
      </c>
      <c r="D90">
        <f>A90/100*AVERAGE(worksheet!$E$28,worksheet!$E$35)</f>
        <v>0.71424086316928781</v>
      </c>
      <c r="E90">
        <f>1-_xlfn.NORM.DIST(LN(D90/worksheet!$E$28),0,worksheet!$E$30,TRUE)</f>
        <v>0.85046070730393808</v>
      </c>
      <c r="F90">
        <f>1-_xlfn.NORM.DIST(LN(D90/worksheet!$E$35),0,worksheet!$E$37,TRUE)</f>
        <v>0.15074659267107238</v>
      </c>
    </row>
    <row r="91" spans="1:6" x14ac:dyDescent="0.25">
      <c r="A91">
        <v>90</v>
      </c>
      <c r="B91">
        <f>A91/100*worksheet!$E$5</f>
        <v>88.075236577379613</v>
      </c>
      <c r="C91">
        <f>1-_xlfn.NORM.DIST(LN(B91/worksheet!$E$5),0,worksheet!$E$7,TRUE)</f>
        <v>0.56205529861919468</v>
      </c>
      <c r="D91">
        <f>A91/100*AVERAGE(worksheet!$E$28,worksheet!$E$35)</f>
        <v>0.72226604140714501</v>
      </c>
      <c r="E91">
        <f>1-_xlfn.NORM.DIST(LN(D91/worksheet!$E$28),0,worksheet!$E$30,TRUE)</f>
        <v>0.84520072405020352</v>
      </c>
      <c r="F91">
        <f>1-_xlfn.NORM.DIST(LN(D91/worksheet!$E$35),0,worksheet!$E$37,TRUE)</f>
        <v>0.1460441063673017</v>
      </c>
    </row>
    <row r="92" spans="1:6" x14ac:dyDescent="0.25">
      <c r="A92">
        <v>91</v>
      </c>
      <c r="B92">
        <f>A92/100*worksheet!$E$5</f>
        <v>89.05385031712828</v>
      </c>
      <c r="C92">
        <f>1-_xlfn.NORM.DIST(LN(B92/worksheet!$E$5),0,worksheet!$E$7,TRUE)</f>
        <v>0.55559193004270346</v>
      </c>
      <c r="D92">
        <f>A92/100*AVERAGE(worksheet!$E$28,worksheet!$E$35)</f>
        <v>0.73029121964500221</v>
      </c>
      <c r="E92">
        <f>1-_xlfn.NORM.DIST(LN(D92/worksheet!$E$28),0,worksheet!$E$30,TRUE)</f>
        <v>0.83988006614240229</v>
      </c>
      <c r="F92">
        <f>1-_xlfn.NORM.DIST(LN(D92/worksheet!$E$35),0,worksheet!$E$37,TRUE)</f>
        <v>0.14149151326560294</v>
      </c>
    </row>
    <row r="93" spans="1:6" x14ac:dyDescent="0.25">
      <c r="A93">
        <v>92</v>
      </c>
      <c r="B93">
        <f>A93/100*worksheet!$E$5</f>
        <v>90.032464056876947</v>
      </c>
      <c r="C93">
        <f>1-_xlfn.NORM.DIST(LN(B93/worksheet!$E$5),0,worksheet!$E$7,TRUE)</f>
        <v>0.54918461935363572</v>
      </c>
      <c r="D93">
        <f>A93/100*AVERAGE(worksheet!$E$28,worksheet!$E$35)</f>
        <v>0.73831639788285941</v>
      </c>
      <c r="E93">
        <f>1-_xlfn.NORM.DIST(LN(D93/worksheet!$E$28),0,worksheet!$E$30,TRUE)</f>
        <v>0.83450132510699193</v>
      </c>
      <c r="F93">
        <f>1-_xlfn.NORM.DIST(LN(D93/worksheet!$E$35),0,worksheet!$E$37,TRUE)</f>
        <v>0.13708423583278273</v>
      </c>
    </row>
    <row r="94" spans="1:6" x14ac:dyDescent="0.25">
      <c r="A94">
        <v>93</v>
      </c>
      <c r="B94">
        <f>A94/100*worksheet!$E$5</f>
        <v>91.011077796625614</v>
      </c>
      <c r="C94">
        <f>1-_xlfn.NORM.DIST(LN(B94/worksheet!$E$5),0,worksheet!$E$7,TRUE)</f>
        <v>0.5428339370079559</v>
      </c>
      <c r="D94">
        <f>A94/100*AVERAGE(worksheet!$E$28,worksheet!$E$35)</f>
        <v>0.7463415761207165</v>
      </c>
      <c r="E94">
        <f>1-_xlfn.NORM.DIST(LN(D94/worksheet!$E$28),0,worksheet!$E$30,TRUE)</f>
        <v>0.8290670913938849</v>
      </c>
      <c r="F94">
        <f>1-_xlfn.NORM.DIST(LN(D94/worksheet!$E$35),0,worksheet!$E$37,TRUE)</f>
        <v>0.13281780691167344</v>
      </c>
    </row>
    <row r="95" spans="1:6" x14ac:dyDescent="0.25">
      <c r="A95">
        <v>94</v>
      </c>
      <c r="B95">
        <f>A95/100*worksheet!$E$5</f>
        <v>91.989691536374266</v>
      </c>
      <c r="C95">
        <f>1-_xlfn.NORM.DIST(LN(B95/worksheet!$E$5),0,worksheet!$E$7,TRUE)</f>
        <v>0.53654038957150518</v>
      </c>
      <c r="D95">
        <f>A95/100*AVERAGE(worksheet!$E$28,worksheet!$E$35)</f>
        <v>0.75436675435857359</v>
      </c>
      <c r="E95">
        <f>1-_xlfn.NORM.DIST(LN(D95/worksheet!$E$28),0,worksheet!$E$30,TRUE)</f>
        <v>0.82357995045536125</v>
      </c>
      <c r="F95">
        <f>1-_xlfn.NORM.DIST(LN(D95/worksheet!$E$35),0,worksheet!$E$37,TRUE)</f>
        <v>0.12868787006928595</v>
      </c>
    </row>
    <row r="96" spans="1:6" x14ac:dyDescent="0.25">
      <c r="A96">
        <v>95</v>
      </c>
      <c r="B96">
        <f>A96/100*worksheet!$E$5</f>
        <v>92.968305276122919</v>
      </c>
      <c r="C96">
        <f>1-_xlfn.NORM.DIST(LN(B96/worksheet!$E$5),0,worksheet!$E$7,TRUE)</f>
        <v>0.53030442276569556</v>
      </c>
      <c r="D96">
        <f>A96/100*AVERAGE(worksheet!$E$28,worksheet!$E$35)</f>
        <v>0.76239193259643079</v>
      </c>
      <c r="E96">
        <f>1-_xlfn.NORM.DIST(LN(D96/worksheet!$E$28),0,worksheet!$E$30,TRUE)</f>
        <v>0.81804247904578187</v>
      </c>
      <c r="F96">
        <f>1-_xlfn.NORM.DIST(LN(D96/worksheet!$E$35),0,worksheet!$E$37,TRUE)</f>
        <v>0.12469017958192374</v>
      </c>
    </row>
    <row r="97" spans="1:6" x14ac:dyDescent="0.25">
      <c r="A97">
        <v>96</v>
      </c>
      <c r="B97">
        <f>A97/100*worksheet!$E$5</f>
        <v>93.946919015871586</v>
      </c>
      <c r="C97">
        <f>1-_xlfn.NORM.DIST(LN(B97/worksheet!$E$5),0,worksheet!$E$7,TRUE)</f>
        <v>0.52412642440185353</v>
      </c>
      <c r="D97">
        <f>A97/100*AVERAGE(worksheet!$E$28,worksheet!$E$35)</f>
        <v>0.77041711083428799</v>
      </c>
      <c r="E97">
        <f>1-_xlfn.NORM.DIST(LN(D97/worksheet!$E$28),0,worksheet!$E$30,TRUE)</f>
        <v>0.81245724173782419</v>
      </c>
      <c r="F97">
        <f>1-_xlfn.NORM.DIST(LN(D97/worksheet!$E$35),0,worksheet!$E$37,TRUE)</f>
        <v>0.12082060009806261</v>
      </c>
    </row>
    <row r="98" spans="1:6" x14ac:dyDescent="0.25">
      <c r="A98">
        <v>97</v>
      </c>
      <c r="B98">
        <f>A98/100*worksheet!$E$5</f>
        <v>94.925532755620253</v>
      </c>
      <c r="C98">
        <f>1-_xlfn.NORM.DIST(LN(B98/worksheet!$E$5),0,worksheet!$E$7,TRUE)</f>
        <v>0.51800672720658913</v>
      </c>
      <c r="D98">
        <f>A98/100*AVERAGE(worksheet!$E$28,worksheet!$E$35)</f>
        <v>0.77844228907214519</v>
      </c>
      <c r="E98">
        <f>1-_xlfn.NORM.DIST(LN(D98/worksheet!$E$28),0,worksheet!$E$30,TRUE)</f>
        <v>0.80682678765048821</v>
      </c>
      <c r="F98">
        <f>1-_xlfn.NORM.DIST(LN(D98/worksheet!$E$35),0,worksheet!$E$37,TRUE)</f>
        <v>0.11707510601622906</v>
      </c>
    </row>
    <row r="99" spans="1:6" x14ac:dyDescent="0.25">
      <c r="A99">
        <v>98</v>
      </c>
      <c r="B99">
        <f>A99/100*worksheet!$E$5</f>
        <v>95.90414649536892</v>
      </c>
      <c r="C99">
        <f>1-_xlfn.NORM.DIST(LN(B99/worksheet!$E$5),0,worksheet!$E$7,TRUE)</f>
        <v>0.51194561154069307</v>
      </c>
      <c r="D99">
        <f>A99/100*AVERAGE(worksheet!$E$28,worksheet!$E$35)</f>
        <v>0.78646746731000228</v>
      </c>
      <c r="E99">
        <f>1-_xlfn.NORM.DIST(LN(D99/worksheet!$E$28),0,worksheet!$E$30,TRUE)</f>
        <v>0.80115364738373684</v>
      </c>
      <c r="F99">
        <f>1-_xlfn.NORM.DIST(LN(D99/worksheet!$E$35),0,worksheet!$E$37,TRUE)</f>
        <v>0.11344978061182709</v>
      </c>
    </row>
    <row r="100" spans="1:6" x14ac:dyDescent="0.25">
      <c r="A100">
        <v>99</v>
      </c>
      <c r="B100">
        <f>A100/100*worksheet!$E$5</f>
        <v>96.882760235117573</v>
      </c>
      <c r="C100">
        <f>1-_xlfn.NORM.DIST(LN(B100/worksheet!$E$5),0,worksheet!$E$7,TRUE)</f>
        <v>0.50594330801415799</v>
      </c>
      <c r="D100">
        <f>A100/100*AVERAGE(worksheet!$E$28,worksheet!$E$35)</f>
        <v>0.79449264554785948</v>
      </c>
      <c r="E100">
        <f>1-_xlfn.NORM.DIST(LN(D100/worksheet!$E$28),0,worksheet!$E$30,TRUE)</f>
        <v>0.79544033015428572</v>
      </c>
      <c r="F100">
        <f>1-_xlfn.NORM.DIST(LN(D100/worksheet!$E$35),0,worksheet!$E$37,TRUE)</f>
        <v>0.10994081494382224</v>
      </c>
    </row>
    <row r="101" spans="1:6" x14ac:dyDescent="0.25">
      <c r="A101">
        <v>100</v>
      </c>
      <c r="B101">
        <f>A101/100*worksheet!$E$5</f>
        <v>97.86137397486624</v>
      </c>
      <c r="C101">
        <f>1-_xlfn.NORM.DIST(LN(B101/worksheet!$E$5),0,worksheet!$E$7,TRUE)</f>
        <v>0.5</v>
      </c>
      <c r="D101">
        <f>A101/100*AVERAGE(worksheet!$E$28,worksheet!$E$35)</f>
        <v>0.80251782378571668</v>
      </c>
      <c r="E101">
        <f>1-_xlfn.NORM.DIST(LN(D101/worksheet!$E$28),0,worksheet!$E$30,TRUE)</f>
        <v>0.78968932112679813</v>
      </c>
      <c r="F101">
        <f>1-_xlfn.NORM.DIST(LN(D101/worksheet!$E$35),0,worksheet!$E$37,TRUE)</f>
        <v>0.10654450656940184</v>
      </c>
    </row>
    <row r="102" spans="1:6" x14ac:dyDescent="0.25">
      <c r="A102">
        <v>101</v>
      </c>
      <c r="B102">
        <f>A102/100*worksheet!$E$5</f>
        <v>98.839987714614907</v>
      </c>
      <c r="C102">
        <f>1-_xlfn.NORM.DIST(LN(B102/worksheet!$E$5),0,worksheet!$E$7,TRUE)</f>
        <v>0.49411582604960835</v>
      </c>
      <c r="D102">
        <f>A102/100*AVERAGE(worksheet!$E$28,worksheet!$E$35)</f>
        <v>0.81054300202357388</v>
      </c>
      <c r="E102">
        <f>1-_xlfn.NORM.DIST(LN(D102/worksheet!$E$28),0,worksheet!$E$30,TRUE)</f>
        <v>0.7839030789345045</v>
      </c>
      <c r="F102">
        <f>1-_xlfn.NORM.DIST(LN(D102/worksheet!$E$35),0,worksheet!$E$37,TRUE)</f>
        <v>0.10325725809215125</v>
      </c>
    </row>
    <row r="103" spans="1:6" x14ac:dyDescent="0.25">
      <c r="A103">
        <v>102</v>
      </c>
      <c r="B103">
        <f>A103/100*worksheet!$E$5</f>
        <v>99.818601454363559</v>
      </c>
      <c r="C103">
        <f>1-_xlfn.NORM.DIST(LN(B103/worksheet!$E$5),0,worksheet!$E$7,TRUE)</f>
        <v>0.48829088221238615</v>
      </c>
      <c r="D103">
        <f>A103/100*AVERAGE(worksheet!$E$28,worksheet!$E$35)</f>
        <v>0.81856818026143108</v>
      </c>
      <c r="E103">
        <f>1-_xlfn.NORM.DIST(LN(D103/worksheet!$E$28),0,worksheet!$E$30,TRUE)</f>
        <v>0.77808403338310483</v>
      </c>
      <c r="F103">
        <f>1-_xlfn.NORM.DIST(LN(D103/worksheet!$E$35),0,worksheet!$E$37,TRUE)</f>
        <v>0.10007557556691848</v>
      </c>
    </row>
    <row r="104" spans="1:6" x14ac:dyDescent="0.25">
      <c r="A104">
        <v>103</v>
      </c>
      <c r="B104">
        <f>A104/100*worksheet!$E$5</f>
        <v>100.79721519411223</v>
      </c>
      <c r="C104">
        <f>1-_xlfn.NORM.DIST(LN(B104/worksheet!$E$5),0,worksheet!$E$7,TRUE)</f>
        <v>0.4825252242624728</v>
      </c>
      <c r="D104">
        <f>A104/100*AVERAGE(worksheet!$E$28,worksheet!$E$35)</f>
        <v>0.82659335849928817</v>
      </c>
      <c r="E104">
        <f>1-_xlfn.NORM.DIST(LN(D104/worksheet!$E$28),0,worksheet!$E$30,TRUE)</f>
        <v>0.77223458333167105</v>
      </c>
      <c r="F104">
        <f>1-_xlfn.NORM.DIST(LN(D104/worksheet!$E$35),0,worksheet!$E$37,TRUE)</f>
        <v>9.6996066782366941E-2</v>
      </c>
    </row>
    <row r="105" spans="1:6" x14ac:dyDescent="0.25">
      <c r="A105">
        <v>104</v>
      </c>
      <c r="B105">
        <f>A105/100*worksheet!$E$5</f>
        <v>101.77582893386089</v>
      </c>
      <c r="C105">
        <f>1-_xlfn.NORM.DIST(LN(B105/worksheet!$E$5),0,worksheet!$E$7,TRUE)</f>
        <v>0.47681886983533728</v>
      </c>
      <c r="D105">
        <f>A105/100*AVERAGE(worksheet!$E$28,worksheet!$E$35)</f>
        <v>0.83461853673714537</v>
      </c>
      <c r="E105">
        <f>1-_xlfn.NORM.DIST(LN(D105/worksheet!$E$28),0,worksheet!$E$30,TRUE)</f>
        <v>0.76635709474418512</v>
      </c>
      <c r="F105">
        <f>1-_xlfn.NORM.DIST(LN(D105/worksheet!$E$35),0,worksheet!$E$37,TRUE)</f>
        <v>9.401543944021129E-2</v>
      </c>
    </row>
    <row r="106" spans="1:6" x14ac:dyDescent="0.25">
      <c r="A106">
        <v>105</v>
      </c>
      <c r="B106">
        <f>A106/100*worksheet!$E$5</f>
        <v>102.75444267360956</v>
      </c>
      <c r="C106">
        <f>1-_xlfn.NORM.DIST(LN(B106/worksheet!$E$5),0,worksheet!$E$7,TRUE)</f>
        <v>0.47117180047703711</v>
      </c>
      <c r="D106">
        <f>A106/100*AVERAGE(worksheet!$E$28,worksheet!$E$35)</f>
        <v>0.84264371497500257</v>
      </c>
      <c r="E106">
        <f>1-_xlfn.NORM.DIST(LN(D106/worksheet!$E$28),0,worksheet!$E$30,TRUE)</f>
        <v>0.76045389890529158</v>
      </c>
      <c r="F106">
        <f>1-_xlfn.NORM.DIST(LN(D106/worksheet!$E$35),0,worksheet!$E$37,TRUE)</f>
        <v>9.113049924830352E-2</v>
      </c>
    </row>
    <row r="107" spans="1:6" x14ac:dyDescent="0.25">
      <c r="A107">
        <v>106</v>
      </c>
      <c r="B107">
        <f>A107/100*worksheet!$E$5</f>
        <v>103.73305641335821</v>
      </c>
      <c r="C107">
        <f>1-_xlfn.NORM.DIST(LN(B107/worksheet!$E$5),0,worksheet!$E$7,TRUE)</f>
        <v>0.46558396360891463</v>
      </c>
      <c r="D107">
        <f>A107/100*AVERAGE(worksheet!$E$28,worksheet!$E$35)</f>
        <v>0.85066889321285977</v>
      </c>
      <c r="E107">
        <f>1-_xlfn.NORM.DIST(LN(D107/worksheet!$E$28),0,worksheet!$E$30,TRUE)</f>
        <v>0.75452729079381509</v>
      </c>
      <c r="F107">
        <f>1-_xlfn.NORM.DIST(LN(D107/worksheet!$E$35),0,worksheet!$E$37,TRUE)</f>
        <v>8.8338147943050838E-2</v>
      </c>
    </row>
    <row r="108" spans="1:6" x14ac:dyDescent="0.25">
      <c r="A108">
        <v>107</v>
      </c>
      <c r="B108">
        <f>A108/100*worksheet!$E$5</f>
        <v>104.71167015310688</v>
      </c>
      <c r="C108">
        <f>1-_xlfn.NORM.DIST(LN(B108/worksheet!$E$5),0,worksheet!$E$7,TRUE)</f>
        <v>0.46005527441048399</v>
      </c>
      <c r="D108">
        <f>A108/100*AVERAGE(worksheet!$E$28,worksheet!$E$35)</f>
        <v>0.85869407145071686</v>
      </c>
      <c r="E108">
        <f>1-_xlfn.NORM.DIST(LN(D108/worksheet!$E$28),0,worksheet!$E$30,TRUE)</f>
        <v>0.74857952760761259</v>
      </c>
      <c r="F108">
        <f>1-_xlfn.NORM.DIST(LN(D108/worksheet!$E$35),0,worksheet!$E$37,TRUE)</f>
        <v>8.5635381255109833E-2</v>
      </c>
    </row>
    <row r="109" spans="1:6" x14ac:dyDescent="0.25">
      <c r="A109">
        <v>108</v>
      </c>
      <c r="B109">
        <f>A109/100*worksheet!$E$5</f>
        <v>105.69028389285555</v>
      </c>
      <c r="C109">
        <f>1-_xlfn.NORM.DIST(LN(B109/worksheet!$E$5),0,worksheet!$E$7,TRUE)</f>
        <v>0.45458561762322824</v>
      </c>
      <c r="D109">
        <f>A109/100*AVERAGE(worksheet!$E$28,worksheet!$E$35)</f>
        <v>0.86671924968857406</v>
      </c>
      <c r="E109">
        <f>1-_xlfn.NORM.DIST(LN(D109/worksheet!$E$28),0,worksheet!$E$30,TRUE)</f>
        <v>0.74261282743334867</v>
      </c>
      <c r="F109">
        <f>1-_xlfn.NORM.DIST(LN(D109/worksheet!$E$35),0,worksheet!$E$37,TRUE)</f>
        <v>8.3019286830887218E-2</v>
      </c>
    </row>
    <row r="110" spans="1:6" x14ac:dyDescent="0.25">
      <c r="A110">
        <v>109</v>
      </c>
      <c r="B110">
        <f>A110/100*worksheet!$E$5</f>
        <v>106.66889763260421</v>
      </c>
      <c r="C110">
        <f>1-_xlfn.NORM.DIST(LN(B110/worksheet!$E$5),0,worksheet!$E$7,TRUE)</f>
        <v>0.44917484927798901</v>
      </c>
      <c r="D110">
        <f>A110/100*AVERAGE(worksheet!$E$28,worksheet!$E$35)</f>
        <v>0.87474442792643126</v>
      </c>
      <c r="E110">
        <f>1-_xlfn.NORM.DIST(LN(D110/worksheet!$E$28),0,worksheet!$E$30,TRUE)</f>
        <v>0.7366293680548448</v>
      </c>
      <c r="F110">
        <f>1-_xlfn.NORM.DIST(LN(D110/worksheet!$E$35),0,worksheet!$E$37,TRUE)</f>
        <v>8.0487042121094809E-2</v>
      </c>
    </row>
    <row r="111" spans="1:6" x14ac:dyDescent="0.25">
      <c r="A111">
        <v>110</v>
      </c>
      <c r="B111">
        <f>A111/100*worksheet!$E$5</f>
        <v>107.64751137235287</v>
      </c>
      <c r="C111">
        <f>1-_xlfn.NORM.DIST(LN(B111/worksheet!$E$5),0,worksheet!$E$7,TRUE)</f>
        <v>0.44382279834858851</v>
      </c>
      <c r="D111">
        <f>A111/100*AVERAGE(worksheet!$E$28,worksheet!$E$35)</f>
        <v>0.88276960616428846</v>
      </c>
      <c r="E111">
        <f>1-_xlfn.NORM.DIST(LN(D111/worksheet!$E$28),0,worksheet!$E$30,TRUE)</f>
        <v>0.73063128589372728</v>
      </c>
      <c r="F111">
        <f>1-_xlfn.NORM.DIST(LN(D111/worksheet!$E$35),0,worksheet!$E$37,TRUE)</f>
        <v>7.8035912246420258E-2</v>
      </c>
    </row>
    <row r="112" spans="1:6" x14ac:dyDescent="0.25">
      <c r="A112">
        <v>111</v>
      </c>
      <c r="B112">
        <f>A112/100*worksheet!$E$5</f>
        <v>108.62612511210153</v>
      </c>
      <c r="C112">
        <f>1-_xlfn.NORM.DIST(LN(B112/worksheet!$E$5),0,worksheet!$E$7,TRUE)</f>
        <v>0.43852926833427242</v>
      </c>
      <c r="D112">
        <f>A112/100*AVERAGE(worksheet!$E$28,worksheet!$E$35)</f>
        <v>0.89079478440214555</v>
      </c>
      <c r="E112">
        <f>1-_xlfn.NORM.DIST(LN(D112/worksheet!$E$28),0,worksheet!$E$30,TRUE)</f>
        <v>0.72462067507618622</v>
      </c>
      <c r="F112">
        <f>1-_xlfn.NORM.DIST(LN(D112/worksheet!$E$35),0,worksheet!$E$37,TRUE)</f>
        <v>7.566324784930345E-2</v>
      </c>
    </row>
    <row r="113" spans="1:6" x14ac:dyDescent="0.25">
      <c r="A113">
        <v>112</v>
      </c>
      <c r="B113">
        <f>A113/100*worksheet!$E$5</f>
        <v>109.6047388518502</v>
      </c>
      <c r="C113">
        <f>1-_xlfn.NORM.DIST(LN(B113/worksheet!$E$5),0,worksheet!$E$7,TRUE)</f>
        <v>0.43329403877351425</v>
      </c>
      <c r="D113">
        <f>A113/100*AVERAGE(worksheet!$E$28,worksheet!$E$35)</f>
        <v>0.89881996264000275</v>
      </c>
      <c r="E113">
        <f>1-_xlfn.NORM.DIST(LN(D113/worksheet!$E$28),0,worksheet!$E$30,TRUE)</f>
        <v>0.71859958661977097</v>
      </c>
      <c r="F113">
        <f>1-_xlfn.NORM.DIST(LN(D113/worksheet!$E$35),0,worksheet!$E$37,TRUE)</f>
        <v>7.3366482939827615E-2</v>
      </c>
    </row>
    <row r="114" spans="1:6" x14ac:dyDescent="0.25">
      <c r="A114">
        <v>113</v>
      </c>
      <c r="B114">
        <f>A114/100*worksheet!$E$5</f>
        <v>110.58335259159884</v>
      </c>
      <c r="C114">
        <f>1-_xlfn.NORM.DIST(LN(B114/worksheet!$E$5),0,worksheet!$E$7,TRUE)</f>
        <v>0.42811686669166349</v>
      </c>
      <c r="D114">
        <f>A114/100*AVERAGE(worksheet!$E$28,worksheet!$E$35)</f>
        <v>0.90684514087785972</v>
      </c>
      <c r="E114">
        <f>1-_xlfn.NORM.DIST(LN(D114/worksheet!$E$28),0,worksheet!$E$30,TRUE)</f>
        <v>0.71257002773426348</v>
      </c>
      <c r="F114">
        <f>1-_xlfn.NORM.DIST(LN(D114/worksheet!$E$35),0,worksheet!$E$37,TRUE)</f>
        <v>7.114313274283357E-2</v>
      </c>
    </row>
    <row r="115" spans="1:6" x14ac:dyDescent="0.25">
      <c r="A115">
        <v>114</v>
      </c>
      <c r="B115">
        <f>A115/100*worksheet!$E$5</f>
        <v>111.56196633134751</v>
      </c>
      <c r="C115">
        <f>1-_xlfn.NORM.DIST(LN(B115/worksheet!$E$5),0,worksheet!$E$7,TRUE)</f>
        <v>0.42299748798486092</v>
      </c>
      <c r="D115">
        <f>A115/100*AVERAGE(worksheet!$E$28,worksheet!$E$35)</f>
        <v>0.91487031911571692</v>
      </c>
      <c r="E115">
        <f>1-_xlfn.NORM.DIST(LN(D115/worksheet!$E$28),0,worksheet!$E$30,TRUE)</f>
        <v>0.70653396123080259</v>
      </c>
      <c r="F115">
        <f>1-_xlfn.NORM.DIST(LN(D115/worksheet!$E$35),0,worksheet!$E$37,TRUE)</f>
        <v>6.8990791552556607E-2</v>
      </c>
    </row>
    <row r="116" spans="1:6" x14ac:dyDescent="0.25">
      <c r="A116">
        <v>115</v>
      </c>
      <c r="B116">
        <f>A116/100*worksheet!$E$5</f>
        <v>112.54058007109617</v>
      </c>
      <c r="C116">
        <f>1-_xlfn.NORM.DIST(LN(B116/worksheet!$E$5),0,worksheet!$E$7,TRUE)</f>
        <v>0.41793561874259166</v>
      </c>
      <c r="D116">
        <f>A116/100*AVERAGE(worksheet!$E$28,worksheet!$E$35)</f>
        <v>0.92289549735357412</v>
      </c>
      <c r="E116">
        <f>1-_xlfn.NORM.DIST(LN(D116/worksheet!$E$28),0,worksheet!$E$30,TRUE)</f>
        <v>0.70049330503357532</v>
      </c>
      <c r="F116">
        <f>1-_xlfn.NORM.DIST(LN(D116/worksheet!$E$35),0,worksheet!$E$37,TRUE)</f>
        <v>6.6907130600339482E-2</v>
      </c>
    </row>
    <row r="117" spans="1:6" x14ac:dyDescent="0.25">
      <c r="A117">
        <v>116</v>
      </c>
      <c r="B117">
        <f>A117/100*worksheet!$E$5</f>
        <v>113.51919381084483</v>
      </c>
      <c r="C117">
        <f>1-_xlfn.NORM.DIST(LN(B117/worksheet!$E$5),0,worksheet!$E$7,TRUE)</f>
        <v>0.41293095651117395</v>
      </c>
      <c r="D117">
        <f>A117/100*AVERAGE(worksheet!$E$28,worksheet!$E$35)</f>
        <v>0.93092067559143132</v>
      </c>
      <c r="E117">
        <f>1-_xlfn.NORM.DIST(LN(D117/worksheet!$E$28),0,worksheet!$E$30,TRUE)</f>
        <v>0.69444993178853731</v>
      </c>
      <c r="F117">
        <f>1-_xlfn.NORM.DIST(LN(D117/worksheet!$E$35),0,worksheet!$E$37,TRUE)</f>
        <v>6.488989594030159E-2</v>
      </c>
    </row>
    <row r="118" spans="1:6" x14ac:dyDescent="0.25">
      <c r="A118">
        <v>117</v>
      </c>
      <c r="B118">
        <f>A118/100*worksheet!$E$5</f>
        <v>114.49780755059349</v>
      </c>
      <c r="C118">
        <f>1-_xlfn.NORM.DIST(LN(B118/worksheet!$E$5),0,worksheet!$E$7,TRUE)</f>
        <v>0.40798318150042934</v>
      </c>
      <c r="D118">
        <f>A118/100*AVERAGE(worksheet!$E$28,worksheet!$E$35)</f>
        <v>0.93894585382928841</v>
      </c>
      <c r="E118">
        <f>1-_xlfn.NORM.DIST(LN(D118/worksheet!$E$28),0,worksheet!$E$30,TRUE)</f>
        <v>0.68840566856377994</v>
      </c>
      <c r="F118">
        <f>1-_xlfn.NORM.DIST(LN(D118/worksheet!$E$35),0,worksheet!$E$37,TRUE)</f>
        <v>6.2936906357233147E-2</v>
      </c>
    </row>
    <row r="119" spans="1:6" x14ac:dyDescent="0.25">
      <c r="A119">
        <v>118</v>
      </c>
      <c r="B119">
        <f>A119/100*worksheet!$E$5</f>
        <v>115.47642129034216</v>
      </c>
      <c r="C119">
        <f>1-_xlfn.NORM.DIST(LN(B119/worksheet!$E$5),0,worksheet!$E$7,TRUE)</f>
        <v>0.40309195773571183</v>
      </c>
      <c r="D119">
        <f>A119/100*AVERAGE(worksheet!$E$28,worksheet!$E$35)</f>
        <v>0.94697103206714561</v>
      </c>
      <c r="E119">
        <f>1-_xlfn.NORM.DIST(LN(D119/worksheet!$E$28),0,worksheet!$E$30,TRUE)</f>
        <v>0.68236229663631998</v>
      </c>
      <c r="F119">
        <f>1-_xlfn.NORM.DIST(LN(D119/worksheet!$E$35),0,worksheet!$E$37,TRUE)</f>
        <v>6.1046051300424287E-2</v>
      </c>
    </row>
    <row r="120" spans="1:6" x14ac:dyDescent="0.25">
      <c r="A120">
        <v>119</v>
      </c>
      <c r="B120">
        <f>A120/100*worksheet!$E$5</f>
        <v>116.45503503009083</v>
      </c>
      <c r="C120">
        <f>1-_xlfn.NORM.DIST(LN(B120/worksheet!$E$5),0,worksheet!$E$7,TRUE)</f>
        <v>0.39825693415741037</v>
      </c>
      <c r="D120">
        <f>A120/100*AVERAGE(worksheet!$E$28,worksheet!$E$35)</f>
        <v>0.95499621030500281</v>
      </c>
      <c r="E120">
        <f>1-_xlfn.NORM.DIST(LN(D120/worksheet!$E$28),0,worksheet!$E$30,TRUE)</f>
        <v>0.67632155136025651</v>
      </c>
      <c r="F120">
        <f>1-_xlfn.NORM.DIST(LN(D120/worksheet!$E$35),0,worksheet!$E$37,TRUE)</f>
        <v>5.9215288846638625E-2</v>
      </c>
    </row>
    <row r="121" spans="1:6" x14ac:dyDescent="0.25">
      <c r="A121">
        <v>120</v>
      </c>
      <c r="B121">
        <f>A121/100*worksheet!$E$5</f>
        <v>117.43364876983948</v>
      </c>
      <c r="C121">
        <f>1-_xlfn.NORM.DIST(LN(B121/worksheet!$E$5),0,worksheet!$E$7,TRUE)</f>
        <v>0.39347774566997729</v>
      </c>
      <c r="D121">
        <f>A121/100*AVERAGE(worksheet!$E$28,worksheet!$E$35)</f>
        <v>0.96302138854286001</v>
      </c>
      <c r="E121">
        <f>1-_xlfn.NORM.DIST(LN(D121/worksheet!$E$28),0,worksheet!$E$30,TRUE)</f>
        <v>0.67028512211139613</v>
      </c>
      <c r="F121">
        <f>1-_xlfn.NORM.DIST(LN(D121/worksheet!$E$35),0,worksheet!$E$37,TRUE)</f>
        <v>5.7442643694983753E-2</v>
      </c>
    </row>
    <row r="122" spans="1:6" x14ac:dyDescent="0.25">
      <c r="A122">
        <v>121</v>
      </c>
      <c r="B122">
        <f>A122/100*worksheet!$E$5</f>
        <v>118.41226250958815</v>
      </c>
      <c r="C122">
        <f>1-_xlfn.NORM.DIST(LN(B122/worksheet!$E$5),0,worksheet!$E$7,TRUE)</f>
        <v>0.38875401414246924</v>
      </c>
      <c r="D122">
        <f>A122/100*AVERAGE(worksheet!$E$28,worksheet!$E$35)</f>
        <v>0.9710465667807171</v>
      </c>
      <c r="E122">
        <f>1-_xlfn.NORM.DIST(LN(D122/worksheet!$E$28),0,worksheet!$E$30,TRUE)</f>
        <v>0.66425465230362502</v>
      </c>
      <c r="F122">
        <f>1-_xlfn.NORM.DIST(LN(D122/worksheet!$E$35),0,worksheet!$E$37,TRUE)</f>
        <v>5.5726205196016565E-2</v>
      </c>
    </row>
    <row r="123" spans="1:6" x14ac:dyDescent="0.25">
      <c r="A123">
        <v>122</v>
      </c>
      <c r="B123">
        <f>A123/100*worksheet!$E$5</f>
        <v>119.39087624933681</v>
      </c>
      <c r="C123">
        <f>1-_xlfn.NORM.DIST(LN(B123/worksheet!$E$5),0,worksheet!$E$7,TRUE)</f>
        <v>0.38408534936252847</v>
      </c>
      <c r="D123">
        <f>A123/100*AVERAGE(worksheet!$E$28,worksheet!$E$35)</f>
        <v>0.9790717450185743</v>
      </c>
      <c r="E123">
        <f>1-_xlfn.NORM.DIST(LN(D123/worksheet!$E$28),0,worksheet!$E$30,TRUE)</f>
        <v>0.6582317394724706</v>
      </c>
      <c r="F123">
        <f>1-_xlfn.NORM.DIST(LN(D123/worksheet!$E$35),0,worksheet!$E$37,TRUE)</f>
        <v>5.4064125417051967E-2</v>
      </c>
    </row>
    <row r="124" spans="1:6" x14ac:dyDescent="0.25">
      <c r="A124">
        <v>123</v>
      </c>
      <c r="B124">
        <f>A124/100*worksheet!$E$5</f>
        <v>120.36948998908548</v>
      </c>
      <c r="C124">
        <f>1-_xlfn.NORM.DIST(LN(B124/worksheet!$E$5),0,worksheet!$E$7,TRUE)</f>
        <v>0.37947134994566334</v>
      </c>
      <c r="D124">
        <f>A124/100*AVERAGE(worksheet!$E$28,worksheet!$E$35)</f>
        <v>0.9870969232564315</v>
      </c>
      <c r="E124">
        <f>1-_xlfn.NORM.DIST(LN(D124/worksheet!$E$28),0,worksheet!$E$30,TRUE)</f>
        <v>0.65221793542146234</v>
      </c>
      <c r="F124">
        <f>1-_xlfn.NORM.DIST(LN(D124/worksheet!$E$35),0,worksheet!$E$37,TRUE)</f>
        <v>5.2454617245308865E-2</v>
      </c>
    </row>
    <row r="125" spans="1:6" x14ac:dyDescent="0.25">
      <c r="A125">
        <v>124</v>
      </c>
      <c r="B125">
        <f>A125/100*worksheet!$E$5</f>
        <v>121.34810372883413</v>
      </c>
      <c r="C125">
        <f>1-_xlfn.NORM.DIST(LN(B125/worksheet!$E$5),0,worksheet!$E$7,TRUE)</f>
        <v>0.37491160420163472</v>
      </c>
      <c r="D125">
        <f>A125/100*AVERAGE(worksheet!$E$28,worksheet!$E$35)</f>
        <v>0.9951221014942887</v>
      </c>
      <c r="E125">
        <f>1-_xlfn.NORM.DIST(LN(D125/worksheet!$E$28),0,worksheet!$E$30,TRUE)</f>
        <v>0.64621474642707732</v>
      </c>
      <c r="F125">
        <f>1-_xlfn.NORM.DIST(LN(D125/worksheet!$E$35),0,worksheet!$E$37,TRUE)</f>
        <v>5.0895952530218169E-2</v>
      </c>
    </row>
    <row r="126" spans="1:6" x14ac:dyDescent="0.25">
      <c r="A126">
        <v>125</v>
      </c>
      <c r="B126">
        <f>A126/100*worksheet!$E$5</f>
        <v>122.3267174685828</v>
      </c>
      <c r="C126">
        <f>1-_xlfn.NORM.DIST(LN(B126/worksheet!$E$5),0,worksheet!$E$7,TRUE)</f>
        <v>0.37040569095968334</v>
      </c>
      <c r="D126">
        <f>A126/100*AVERAGE(worksheet!$E$28,worksheet!$E$35)</f>
        <v>1.0031472797321459</v>
      </c>
      <c r="E126">
        <f>1-_xlfn.NORM.DIST(LN(D126/worksheet!$E$28),0,worksheet!$E$30,TRUE)</f>
        <v>0.64022363349821154</v>
      </c>
      <c r="F126">
        <f>1-_xlfn.NORM.DIST(LN(D126/worksheet!$E$35),0,worksheet!$E$37,TRUE)</f>
        <v>4.938646026595761E-2</v>
      </c>
    </row>
    <row r="127" spans="1:6" x14ac:dyDescent="0.25">
      <c r="A127">
        <v>126</v>
      </c>
      <c r="B127">
        <f>A127/100*worksheet!$E$5</f>
        <v>123.30533120833147</v>
      </c>
      <c r="C127">
        <f>1-_xlfn.NORM.DIST(LN(B127/worksheet!$E$5),0,worksheet!$E$7,TRUE)</f>
        <v>0.36595318035428293</v>
      </c>
      <c r="D127">
        <f>A127/100*AVERAGE(worksheet!$E$28,worksheet!$E$35)</f>
        <v>1.011172457970003</v>
      </c>
      <c r="E127">
        <f>1-_xlfn.NORM.DIST(LN(D127/worksheet!$E$28),0,worksheet!$E$30,TRUE)</f>
        <v>0.63424601268629588</v>
      </c>
      <c r="F127">
        <f>1-_xlfn.NORM.DIST(LN(D127/worksheet!$E$35),0,worksheet!$E$37,TRUE)</f>
        <v>4.7924524815021297E-2</v>
      </c>
    </row>
    <row r="128" spans="1:6" x14ac:dyDescent="0.25">
      <c r="A128">
        <v>127</v>
      </c>
      <c r="B128">
        <f>A128/100*worksheet!$E$5</f>
        <v>124.28394494808012</v>
      </c>
      <c r="C128">
        <f>1-_xlfn.NORM.DIST(LN(B128/worksheet!$E$5),0,worksheet!$E$7,TRUE)</f>
        <v>0.36155363457304124</v>
      </c>
      <c r="D128">
        <f>A128/100*AVERAGE(worksheet!$E$28,worksheet!$E$35)</f>
        <v>1.0191976362078603</v>
      </c>
      <c r="E128">
        <f>1-_xlfn.NORM.DIST(LN(D128/worksheet!$E$28),0,worksheet!$E$30,TRUE)</f>
        <v>0.62828325544232799</v>
      </c>
      <c r="F128">
        <f>1-_xlfn.NORM.DIST(LN(D128/worksheet!$E$35),0,worksheet!$E$37,TRUE)</f>
        <v>4.650858417342485E-2</v>
      </c>
    </row>
    <row r="129" spans="1:6" x14ac:dyDescent="0.25">
      <c r="A129">
        <v>128</v>
      </c>
      <c r="B129">
        <f>A129/100*worksheet!$E$5</f>
        <v>125.26255868782879</v>
      </c>
      <c r="C129">
        <f>1-_xlfn.NORM.DIST(LN(B129/worksheet!$E$5),0,worksheet!$E$7,TRUE)</f>
        <v>0.35720660856831166</v>
      </c>
      <c r="D129">
        <f>A129/100*AVERAGE(worksheet!$E$28,worksheet!$E$35)</f>
        <v>1.0272228144457174</v>
      </c>
      <c r="E129">
        <f>1-_xlfn.NORM.DIST(LN(D129/worksheet!$E$28),0,worksheet!$E$30,TRUE)</f>
        <v>0.62233668901726225</v>
      </c>
      <c r="F129">
        <f>1-_xlfn.NORM.DIST(LN(D129/worksheet!$E$35),0,worksheet!$E$37,TRUE)</f>
        <v>4.5137128277945915E-2</v>
      </c>
    </row>
    <row r="130" spans="1:6" x14ac:dyDescent="0.25">
      <c r="A130">
        <v>129</v>
      </c>
      <c r="B130">
        <f>A130/100*worksheet!$E$5</f>
        <v>126.24117242757745</v>
      </c>
      <c r="C130">
        <f>1-_xlfn.NORM.DIST(LN(B130/worksheet!$E$5),0,worksheet!$E$7,TRUE)</f>
        <v>0.35291165073402819</v>
      </c>
      <c r="D130">
        <f>A130/100*AVERAGE(worksheet!$E$28,worksheet!$E$35)</f>
        <v>1.0352479926835745</v>
      </c>
      <c r="E130">
        <f>1-_xlfn.NORM.DIST(LN(D130/worksheet!$E$28),0,worksheet!$E$30,TRUE)</f>
        <v>0.61640759690234581</v>
      </c>
      <c r="F130">
        <f>1-_xlfn.NORM.DIST(LN(D130/worksheet!$E$35),0,worksheet!$E$37,TRUE)</f>
        <v>4.3808697355627202E-2</v>
      </c>
    </row>
    <row r="131" spans="1:6" x14ac:dyDescent="0.25">
      <c r="A131">
        <v>130</v>
      </c>
      <c r="B131">
        <f>A131/100*worksheet!$E$5</f>
        <v>127.21978616732612</v>
      </c>
      <c r="C131">
        <f>1-_xlfn.NORM.DIST(LN(B131/worksheet!$E$5),0,worksheet!$E$7,TRUE)</f>
        <v>0.34866830354921619</v>
      </c>
      <c r="D131">
        <f>A131/100*AVERAGE(worksheet!$E$28,worksheet!$E$35)</f>
        <v>1.0432731709214318</v>
      </c>
      <c r="E131">
        <f>1-_xlfn.NORM.DIST(LN(D131/worksheet!$E$28),0,worksheet!$E$30,TRUE)</f>
        <v>0.61049721930615475</v>
      </c>
      <c r="F131">
        <f>1-_xlfn.NORM.DIST(LN(D131/worksheet!$E$35),0,worksheet!$E$37,TRUE)</f>
        <v>4.2521880315615768E-2</v>
      </c>
    </row>
    <row r="132" spans="1:6" x14ac:dyDescent="0.25">
      <c r="A132">
        <v>131</v>
      </c>
      <c r="B132">
        <f>A132/100*worksheet!$E$5</f>
        <v>128.19839990707479</v>
      </c>
      <c r="C132">
        <f>1-_xlfn.NORM.DIST(LN(B132/worksheet!$E$5),0,worksheet!$E$7,TRUE)</f>
        <v>0.34447610418958008</v>
      </c>
      <c r="D132">
        <f>A132/100*AVERAGE(worksheet!$E$28,worksheet!$E$35)</f>
        <v>1.0512983491592889</v>
      </c>
      <c r="E132">
        <f>1-_xlfn.NORM.DIST(LN(D132/worksheet!$E$28),0,worksheet!$E$30,TRUE)</f>
        <v>0.60460675366522953</v>
      </c>
      <c r="F132">
        <f>1-_xlfn.NORM.DIST(LN(D132/worksheet!$E$35),0,worksheet!$E$37,TRUE)</f>
        <v>4.1275313183275819E-2</v>
      </c>
    </row>
    <row r="133" spans="1:6" x14ac:dyDescent="0.25">
      <c r="A133">
        <v>132</v>
      </c>
      <c r="B133">
        <f>A133/100*worksheet!$E$5</f>
        <v>129.17701364682344</v>
      </c>
      <c r="C133">
        <f>1-_xlfn.NORM.DIST(LN(B133/worksheet!$E$5),0,worksheet!$E$7,TRUE)</f>
        <v>0.34033458510851855</v>
      </c>
      <c r="D133">
        <f>A133/100*AVERAGE(worksheet!$E$28,worksheet!$E$35)</f>
        <v>1.059323527397146</v>
      </c>
      <c r="E133">
        <f>1-_xlfn.NORM.DIST(LN(D133/worksheet!$E$28),0,worksheet!$E$30,TRUE)</f>
        <v>0.59873735518535276</v>
      </c>
      <c r="F133">
        <f>1-_xlfn.NORM.DIST(LN(D133/worksheet!$E$35),0,worksheet!$E$37,TRUE)</f>
        <v>4.0067677576387406E-2</v>
      </c>
    </row>
    <row r="134" spans="1:6" x14ac:dyDescent="0.25">
      <c r="A134">
        <v>133</v>
      </c>
      <c r="B134">
        <f>A134/100*worksheet!$E$5</f>
        <v>130.15562738657209</v>
      </c>
      <c r="C134">
        <f>1-_xlfn.NORM.DIST(LN(B134/worksheet!$E$5),0,worksheet!$E$7,TRUE)</f>
        <v>0.33624327458886527</v>
      </c>
      <c r="D134">
        <f>A134/100*AVERAGE(worksheet!$E$28,worksheet!$E$35)</f>
        <v>1.0673487056350033</v>
      </c>
      <c r="E134">
        <f>1-_xlfn.NORM.DIST(LN(D134/worksheet!$E$28),0,worksheet!$E$30,TRUE)</f>
        <v>0.5928901374106661</v>
      </c>
      <c r="F134">
        <f>1-_xlfn.NORM.DIST(LN(D134/worksheet!$E$35),0,worksheet!$E$37,TRUE)</f>
        <v>3.8897699223143456E-2</v>
      </c>
    </row>
    <row r="135" spans="1:6" x14ac:dyDescent="0.25">
      <c r="A135">
        <v>134</v>
      </c>
      <c r="B135">
        <f>A135/100*worksheet!$E$5</f>
        <v>131.13424112632077</v>
      </c>
      <c r="C135">
        <f>1-_xlfn.NORM.DIST(LN(B135/worksheet!$E$5),0,worksheet!$E$7,TRUE)</f>
        <v>0.33220169726660476</v>
      </c>
      <c r="D135">
        <f>A135/100*AVERAGE(worksheet!$E$28,worksheet!$E$35)</f>
        <v>1.0753738838728604</v>
      </c>
      <c r="E135">
        <f>1-_xlfn.NORM.DIST(LN(D135/worksheet!$E$28),0,worksheet!$E$30,TRUE)</f>
        <v>0.58706617281795248</v>
      </c>
      <c r="F135">
        <f>1-_xlfn.NORM.DIST(LN(D135/worksheet!$E$35),0,worksheet!$E$37,TRUE)</f>
        <v>3.776414652155835E-2</v>
      </c>
    </row>
    <row r="136" spans="1:6" x14ac:dyDescent="0.25">
      <c r="A136">
        <v>135</v>
      </c>
      <c r="B136">
        <f>A136/100*worksheet!$E$5</f>
        <v>132.11285486606943</v>
      </c>
      <c r="C136">
        <f>1-_xlfn.NORM.DIST(LN(B136/worksheet!$E$5),0,worksheet!$E$7,TRUE)</f>
        <v>0.32820937462776634</v>
      </c>
      <c r="D136">
        <f>A136/100*AVERAGE(worksheet!$E$28,worksheet!$E$35)</f>
        <v>1.0833990621107177</v>
      </c>
      <c r="E136">
        <f>1-_xlfn.NORM.DIST(LN(D136/worksheet!$E$28),0,worksheet!$E$30,TRUE)</f>
        <v>0.58126649343354919</v>
      </c>
      <c r="F136">
        <f>1-_xlfn.NORM.DIST(LN(D136/worksheet!$E$35),0,worksheet!$E$37,TRUE)</f>
        <v>3.6665829139822637E-2</v>
      </c>
    </row>
    <row r="137" spans="1:6" x14ac:dyDescent="0.25">
      <c r="A137">
        <v>136</v>
      </c>
      <c r="B137">
        <f>A137/100*worksheet!$E$5</f>
        <v>133.09146860581811</v>
      </c>
      <c r="C137">
        <f>1-_xlfn.NORM.DIST(LN(B137/worksheet!$E$5),0,worksheet!$E$7,TRUE)</f>
        <v>0.32426582547965066</v>
      </c>
      <c r="D137">
        <f>A137/100*AVERAGE(worksheet!$E$28,worksheet!$E$35)</f>
        <v>1.0914242403485748</v>
      </c>
      <c r="E137">
        <f>1-_xlfn.NORM.DIST(LN(D137/worksheet!$E$28),0,worksheet!$E$30,TRUE)</f>
        <v>0.57549209147049085</v>
      </c>
      <c r="F137">
        <f>1-_xlfn.NORM.DIST(LN(D137/worksheet!$E$35),0,worksheet!$E$37,TRUE)</f>
        <v>3.5601596657067636E-2</v>
      </c>
    </row>
    <row r="138" spans="1:6" x14ac:dyDescent="0.25">
      <c r="A138">
        <v>137</v>
      </c>
      <c r="B138">
        <f>A138/100*worksheet!$E$5</f>
        <v>134.07008234556676</v>
      </c>
      <c r="C138">
        <f>1-_xlfn.NORM.DIST(LN(B138/worksheet!$E$5),0,worksheet!$E$7,TRUE)</f>
        <v>0.32037056639750316</v>
      </c>
      <c r="D138">
        <f>A138/100*AVERAGE(worksheet!$E$28,worksheet!$E$35)</f>
        <v>1.0994494185864319</v>
      </c>
      <c r="E138">
        <f>1-_xlfn.NORM.DIST(LN(D138/worksheet!$E$28),0,worksheet!$E$30,TRUE)</f>
        <v>0.5697439199836023</v>
      </c>
      <c r="F138">
        <f>1-_xlfn.NORM.DIST(LN(D138/worksheet!$E$35),0,worksheet!$E$37,TRUE)</f>
        <v>3.4570337243944094E-2</v>
      </c>
    </row>
    <row r="139" spans="1:6" x14ac:dyDescent="0.25">
      <c r="A139">
        <v>138</v>
      </c>
      <c r="B139">
        <f>A139/100*worksheet!$E$5</f>
        <v>135.04869608531541</v>
      </c>
      <c r="C139">
        <f>1-_xlfn.NORM.DIST(LN(B139/worksheet!$E$5),0,worksheet!$E$7,TRUE)</f>
        <v>0.31652311214769668</v>
      </c>
      <c r="D139">
        <f>A139/100*AVERAGE(worksheet!$E$28,worksheet!$E$35)</f>
        <v>1.1074745968242889</v>
      </c>
      <c r="E139">
        <f>1-_xlfn.NORM.DIST(LN(D139/worksheet!$E$28),0,worksheet!$E$30,TRUE)</f>
        <v>0.56402289354039248</v>
      </c>
      <c r="F139">
        <f>1-_xlfn.NORM.DIST(LN(D139/worksheet!$E$35),0,worksheet!$E$37,TRUE)</f>
        <v>3.3570976382362838E-2</v>
      </c>
    </row>
    <row r="140" spans="1:6" x14ac:dyDescent="0.25">
      <c r="A140">
        <v>139</v>
      </c>
      <c r="B140">
        <f>A140/100*worksheet!$E$5</f>
        <v>136.02730982506407</v>
      </c>
      <c r="C140">
        <f>1-_xlfn.NORM.DIST(LN(B140/worksheet!$E$5),0,worksheet!$E$7,TRUE)</f>
        <v>0.31272297608845601</v>
      </c>
      <c r="D140">
        <f>A140/100*AVERAGE(worksheet!$E$28,worksheet!$E$35)</f>
        <v>1.115499775062146</v>
      </c>
      <c r="E140">
        <f>1-_xlfn.NORM.DIST(LN(D140/worksheet!$E$28),0,worksheet!$E$30,TRUE)</f>
        <v>0.55832988890570867</v>
      </c>
      <c r="F140">
        <f>1-_xlfn.NORM.DIST(LN(D140/worksheet!$E$35),0,worksheet!$E$37,TRUE)</f>
        <v>3.2602475623707772E-2</v>
      </c>
    </row>
    <row r="141" spans="1:6" x14ac:dyDescent="0.25">
      <c r="A141">
        <v>140</v>
      </c>
      <c r="B141">
        <f>A141/100*worksheet!$E$5</f>
        <v>137.00592356481272</v>
      </c>
      <c r="C141">
        <f>1-_xlfn.NORM.DIST(LN(B141/worksheet!$E$5),0,worksheet!$E$7,TRUE)</f>
        <v>0.30896967054910429</v>
      </c>
      <c r="D141">
        <f>A141/100*AVERAGE(worksheet!$E$28,worksheet!$E$35)</f>
        <v>1.1235249533000033</v>
      </c>
      <c r="E141">
        <f>1-_xlfn.NORM.DIST(LN(D141/worksheet!$E$28),0,worksheet!$E$30,TRUE)</f>
        <v>0.55266574573823446</v>
      </c>
      <c r="F141">
        <f>1-_xlfn.NORM.DIST(LN(D141/worksheet!$E$35),0,worksheet!$E$37,TRUE)</f>
        <v>3.1663831384789676E-2</v>
      </c>
    </row>
    <row r="142" spans="1:6" x14ac:dyDescent="0.25">
      <c r="A142">
        <v>141</v>
      </c>
      <c r="B142">
        <f>A142/100*worksheet!$E$5</f>
        <v>137.9845373045614</v>
      </c>
      <c r="C142">
        <f>1-_xlfn.NORM.DIST(LN(B142/worksheet!$E$5),0,worksheet!$E$7,TRUE)</f>
        <v>0.30526270718878035</v>
      </c>
      <c r="D142">
        <f>A142/100*AVERAGE(worksheet!$E$28,worksheet!$E$35)</f>
        <v>1.1315501315378604</v>
      </c>
      <c r="E142">
        <f>1-_xlfn.NORM.DIST(LN(D142/worksheet!$E$28),0,worksheet!$E$30,TRUE)</f>
        <v>0.54703126729701823</v>
      </c>
      <c r="F142">
        <f>1-_xlfn.NORM.DIST(LN(D142/worksheet!$E$35),0,worksheet!$E$37,TRUE)</f>
        <v>3.0754073780779878E-2</v>
      </c>
    </row>
    <row r="143" spans="1:6" x14ac:dyDescent="0.25">
      <c r="A143">
        <v>142</v>
      </c>
      <c r="B143">
        <f>A143/100*worksheet!$E$5</f>
        <v>138.96315104431005</v>
      </c>
      <c r="C143">
        <f>1-_xlfn.NORM.DIST(LN(B143/worksheet!$E$5),0,worksheet!$E$7,TRUE)</f>
        <v>0.30160159733553427</v>
      </c>
      <c r="D143">
        <f>A143/100*AVERAGE(worksheet!$E$28,worksheet!$E$35)</f>
        <v>1.1395753097757175</v>
      </c>
      <c r="E143">
        <f>1-_xlfn.NORM.DIST(LN(D143/worksheet!$E$28),0,worksheet!$E$30,TRUE)</f>
        <v>0.54142722115632647</v>
      </c>
      <c r="F143">
        <f>1-_xlfn.NORM.DIST(LN(D143/worksheet!$E$35),0,worksheet!$E$37,TRUE)</f>
        <v>2.9872265494342409E-2</v>
      </c>
    </row>
    <row r="144" spans="1:6" x14ac:dyDescent="0.25">
      <c r="A144">
        <v>143</v>
      </c>
      <c r="B144">
        <f>A144/100*worksheet!$E$5</f>
        <v>139.94176478405871</v>
      </c>
      <c r="C144">
        <f>1-_xlfn.NORM.DIST(LN(B144/worksheet!$E$5),0,worksheet!$E$7,TRUE)</f>
        <v>0.29798585230667363</v>
      </c>
      <c r="D144">
        <f>A144/100*AVERAGE(worksheet!$E$28,worksheet!$E$35)</f>
        <v>1.1476004880135748</v>
      </c>
      <c r="E144">
        <f>1-_xlfn.NORM.DIST(LN(D144/worksheet!$E$28),0,worksheet!$E$30,TRUE)</f>
        <v>0.53585433992721909</v>
      </c>
      <c r="F144">
        <f>1-_xlfn.NORM.DIST(LN(D144/worksheet!$E$35),0,worksheet!$E$37,TRUE)</f>
        <v>2.9017500680157848E-2</v>
      </c>
    </row>
    <row r="145" spans="1:6" x14ac:dyDescent="0.25">
      <c r="A145">
        <v>144</v>
      </c>
      <c r="B145">
        <f>A145/100*worksheet!$E$5</f>
        <v>140.92037852380739</v>
      </c>
      <c r="C145">
        <f>1-_xlfn.NORM.DIST(LN(B145/worksheet!$E$5),0,worksheet!$E$7,TRUE)</f>
        <v>0.29441498371119523</v>
      </c>
      <c r="D145">
        <f>A145/100*AVERAGE(worksheet!$E$28,worksheet!$E$35)</f>
        <v>1.1556256662514319</v>
      </c>
      <c r="E145">
        <f>1-_xlfn.NORM.DIST(LN(D145/worksheet!$E$28),0,worksheet!$E$30,TRUE)</f>
        <v>0.53031332198434167</v>
      </c>
      <c r="F145">
        <f>1-_xlfn.NORM.DIST(LN(D145/worksheet!$E$35),0,worksheet!$E$37,TRUE)</f>
        <v>2.8188903904023288E-2</v>
      </c>
    </row>
    <row r="146" spans="1:6" x14ac:dyDescent="0.25">
      <c r="A146">
        <v>145</v>
      </c>
      <c r="B146">
        <f>A146/100*worksheet!$E$5</f>
        <v>141.89899226355604</v>
      </c>
      <c r="C146">
        <f>1-_xlfn.NORM.DIST(LN(B146/worksheet!$E$5),0,worksheet!$E$7,TRUE)</f>
        <v>0.29088850373510922</v>
      </c>
      <c r="D146">
        <f>A146/100*AVERAGE(worksheet!$E$28,worksheet!$E$35)</f>
        <v>1.1636508444892892</v>
      </c>
      <c r="E146">
        <f>1-_xlfn.NORM.DIST(LN(D146/worksheet!$E$28),0,worksheet!$E$30,TRUE)</f>
        <v>0.52480483219651852</v>
      </c>
      <c r="F146">
        <f>1-_xlfn.NORM.DIST(LN(D146/worksheet!$E$35),0,worksheet!$E$37,TRUE)</f>
        <v>2.7385629115696641E-2</v>
      </c>
    </row>
    <row r="147" spans="1:6" x14ac:dyDescent="0.25">
      <c r="A147">
        <v>146</v>
      </c>
      <c r="B147">
        <f>A147/100*worksheet!$E$5</f>
        <v>142.87760600330472</v>
      </c>
      <c r="C147">
        <f>1-_xlfn.NORM.DIST(LN(B147/worksheet!$E$5),0,worksheet!$E$7,TRUE)</f>
        <v>0.28740592541041921</v>
      </c>
      <c r="D147">
        <f>A147/100*AVERAGE(worksheet!$E$28,worksheet!$E$35)</f>
        <v>1.1716760227271463</v>
      </c>
      <c r="E147">
        <f>1-_xlfn.NORM.DIST(LN(D147/worksheet!$E$28),0,worksheet!$E$30,TRUE)</f>
        <v>0.51932950265982747</v>
      </c>
      <c r="F147">
        <f>1-_xlfn.NORM.DIST(LN(D147/worksheet!$E$35),0,worksheet!$E$37,TRUE)</f>
        <v>2.6606858654654952E-2</v>
      </c>
    </row>
    <row r="148" spans="1:6" x14ac:dyDescent="0.25">
      <c r="A148">
        <v>147</v>
      </c>
      <c r="B148">
        <f>A148/100*worksheet!$E$5</f>
        <v>143.85621974305337</v>
      </c>
      <c r="C148">
        <f>1-_xlfn.NORM.DIST(LN(B148/worksheet!$E$5),0,worksheet!$E$7,TRUE)</f>
        <v>0.28396676286850286</v>
      </c>
      <c r="D148">
        <f>A148/100*AVERAGE(worksheet!$E$28,worksheet!$E$35)</f>
        <v>1.1797012009650034</v>
      </c>
      <c r="E148">
        <f>1-_xlfn.NORM.DIST(LN(D148/worksheet!$E$28),0,worksheet!$E$30,TRUE)</f>
        <v>0.51388793343191586</v>
      </c>
      <c r="F148">
        <f>1-_xlfn.NORM.DIST(LN(D148/worksheet!$E$35),0,worksheet!$E$37,TRUE)</f>
        <v>2.5851802287924053E-2</v>
      </c>
    </row>
    <row r="149" spans="1:6" x14ac:dyDescent="0.25">
      <c r="A149">
        <v>148</v>
      </c>
      <c r="B149">
        <f>A149/100*worksheet!$E$5</f>
        <v>144.83483348280203</v>
      </c>
      <c r="C149">
        <f>1-_xlfn.NORM.DIST(LN(B149/worksheet!$E$5),0,worksheet!$E$7,TRUE)</f>
        <v>0.28057053157859535</v>
      </c>
      <c r="D149">
        <f>A149/100*AVERAGE(worksheet!$E$28,worksheet!$E$35)</f>
        <v>1.1877263792028607</v>
      </c>
      <c r="E149">
        <f>1-_xlfn.NORM.DIST(LN(D149/worksheet!$E$28),0,worksheet!$E$30,TRUE)</f>
        <v>0.50848069326640433</v>
      </c>
      <c r="F149">
        <f>1-_xlfn.NORM.DIST(LN(D149/worksheet!$E$35),0,worksheet!$E$37,TRUE)</f>
        <v>2.5119696279142567E-2</v>
      </c>
    </row>
    <row r="150" spans="1:6" x14ac:dyDescent="0.25">
      <c r="A150">
        <v>149</v>
      </c>
      <c r="B150">
        <f>A150/100*worksheet!$E$5</f>
        <v>145.81344722255071</v>
      </c>
      <c r="C150">
        <f>1-_xlfn.NORM.DIST(LN(B150/worksheet!$E$5),0,worksheet!$E$7,TRUE)</f>
        <v>0.2772167485720598</v>
      </c>
      <c r="D150">
        <f>A150/100*AVERAGE(worksheet!$E$28,worksheet!$E$35)</f>
        <v>1.1957515574407178</v>
      </c>
      <c r="E150">
        <f>1-_xlfn.NORM.DIST(LN(D150/worksheet!$E$28),0,worksheet!$E$30,TRUE)</f>
        <v>0.50310832034630237</v>
      </c>
      <c r="F150">
        <f>1-_xlfn.NORM.DIST(LN(D150/worksheet!$E$35),0,worksheet!$E$37,TRUE)</f>
        <v>2.4409802488024823E-2</v>
      </c>
    </row>
    <row r="151" spans="1:6" x14ac:dyDescent="0.25">
      <c r="A151">
        <v>150</v>
      </c>
      <c r="B151">
        <f>A151/100*worksheet!$E$5</f>
        <v>146.79206096229936</v>
      </c>
      <c r="C151">
        <f>1-_xlfn.NORM.DIST(LN(B151/worksheet!$E$5),0,worksheet!$E$7,TRUE)</f>
        <v>0.27390493265309046</v>
      </c>
      <c r="D151">
        <f>A151/100*AVERAGE(worksheet!$E$28,worksheet!$E$35)</f>
        <v>1.2037767356785749</v>
      </c>
      <c r="E151">
        <f>1-_xlfn.NORM.DIST(LN(D151/worksheet!$E$28),0,worksheet!$E$30,TRUE)</f>
        <v>0.49777132301542804</v>
      </c>
      <c r="F151">
        <f>1-_xlfn.NORM.DIST(LN(D151/worksheet!$E$35),0,worksheet!$E$37,TRUE)</f>
        <v>2.3721407499389224E-2</v>
      </c>
    </row>
    <row r="152" spans="1:6" x14ac:dyDescent="0.25">
      <c r="A152">
        <v>151</v>
      </c>
      <c r="B152">
        <f>A152/100*worksheet!$E$5</f>
        <v>147.77067470204801</v>
      </c>
      <c r="C152">
        <f>1-_xlfn.NORM.DIST(LN(B152/worksheet!$E$5),0,worksheet!$E$7,TRUE)</f>
        <v>0.27063460459647415</v>
      </c>
      <c r="D152">
        <f>A152/100*AVERAGE(worksheet!$E$28,worksheet!$E$35)</f>
        <v>1.2118019139164322</v>
      </c>
      <c r="E152">
        <f>1-_xlfn.NORM.DIST(LN(D152/worksheet!$E$28),0,worksheet!$E$30,TRUE)</f>
        <v>0.49247018050690816</v>
      </c>
      <c r="F152">
        <f>1-_xlfn.NORM.DIST(LN(D152/worksheet!$E$35),0,worksheet!$E$37,TRUE)</f>
        <v>2.3053821780928407E-2</v>
      </c>
    </row>
    <row r="153" spans="1:6" x14ac:dyDescent="0.25">
      <c r="A153">
        <v>152</v>
      </c>
      <c r="B153">
        <f>A153/100*worksheet!$E$5</f>
        <v>148.74928844179669</v>
      </c>
      <c r="C153">
        <f>1-_xlfn.NORM.DIST(LN(B153/worksheet!$E$5),0,worksheet!$E$7,TRUE)</f>
        <v>0.26740528733300772</v>
      </c>
      <c r="D153">
        <f>A153/100*AVERAGE(worksheet!$E$28,worksheet!$E$35)</f>
        <v>1.2198270921542893</v>
      </c>
      <c r="E153">
        <f>1-_xlfn.NORM.DIST(LN(D153/worksheet!$E$28),0,worksheet!$E$30,TRUE)</f>
        <v>0.48720534366789203</v>
      </c>
      <c r="F153">
        <f>1-_xlfn.NORM.DIST(LN(D153/worksheet!$E$35),0,worksheet!$E$37,TRUE)</f>
        <v>2.2406378868903509E-2</v>
      </c>
    </row>
    <row r="154" spans="1:6" x14ac:dyDescent="0.25">
      <c r="A154">
        <v>153</v>
      </c>
      <c r="B154">
        <f>A154/100*worksheet!$E$5</f>
        <v>149.72790218154535</v>
      </c>
      <c r="C154">
        <f>1-_xlfn.NORM.DIST(LN(B154/worksheet!$E$5),0,worksheet!$E$7,TRUE)</f>
        <v>0.26421650612314229</v>
      </c>
      <c r="D154">
        <f>A154/100*AVERAGE(worksheet!$E$28,worksheet!$E$35)</f>
        <v>1.2278522703921466</v>
      </c>
      <c r="E154">
        <f>1-_xlfn.NORM.DIST(LN(D154/worksheet!$E$28),0,worksheet!$E$30,TRUE)</f>
        <v>0.48197723567967787</v>
      </c>
      <c r="F154">
        <f>1-_xlfn.NORM.DIST(LN(D154/worksheet!$E$35),0,worksheet!$E$37,TRUE)</f>
        <v>2.1778434580955408E-2</v>
      </c>
    </row>
    <row r="155" spans="1:6" x14ac:dyDescent="0.25">
      <c r="A155">
        <v>154</v>
      </c>
      <c r="B155">
        <f>A155/100*worksheet!$E$5</f>
        <v>150.706515921294</v>
      </c>
      <c r="C155">
        <f>1-_xlfn.NORM.DIST(LN(B155/worksheet!$E$5),0,worksheet!$E$7,TRUE)</f>
        <v>0.26106778871940317</v>
      </c>
      <c r="D155">
        <f>A155/100*AVERAGE(worksheet!$E$28,worksheet!$E$35)</f>
        <v>1.2358774486300037</v>
      </c>
      <c r="E155">
        <f>1-_xlfn.NORM.DIST(LN(D155/worksheet!$E$28),0,worksheet!$E$30,TRUE)</f>
        <v>0.4767862527725204</v>
      </c>
      <c r="F155">
        <f>1-_xlfn.NORM.DIST(LN(D155/worksheet!$E$35),0,worksheet!$E$37,TRUE)</f>
        <v>2.1169366255238686E-2</v>
      </c>
    </row>
    <row r="156" spans="1:6" x14ac:dyDescent="0.25">
      <c r="A156">
        <v>155</v>
      </c>
      <c r="B156">
        <f>A156/100*worksheet!$E$5</f>
        <v>151.68512966104268</v>
      </c>
      <c r="C156">
        <f>1-_xlfn.NORM.DIST(LN(B156/worksheet!$E$5),0,worksheet!$E$7,TRUE)</f>
        <v>0.25795866551811097</v>
      </c>
      <c r="D156">
        <f>A156/100*AVERAGE(worksheet!$E$28,worksheet!$E$35)</f>
        <v>1.2439026268678608</v>
      </c>
      <c r="E156">
        <f>1-_xlfn.NORM.DIST(LN(D156/worksheet!$E$28),0,worksheet!$E$30,TRUE)</f>
        <v>0.4716327649344374</v>
      </c>
      <c r="F156">
        <f>1-_xlfn.NORM.DIST(LN(D156/worksheet!$E$35),0,worksheet!$E$37,TRUE)</f>
        <v>2.0578572015094054E-2</v>
      </c>
    </row>
    <row r="157" spans="1:6" x14ac:dyDescent="0.25">
      <c r="A157">
        <v>156</v>
      </c>
      <c r="B157">
        <f>A157/100*worksheet!$E$5</f>
        <v>152.66374340079133</v>
      </c>
      <c r="C157">
        <f>1-_xlfn.NORM.DIST(LN(B157/worksheet!$E$5),0,worksheet!$E$7,TRUE)</f>
        <v>0.25488866970090585</v>
      </c>
      <c r="D157">
        <f>A157/100*AVERAGE(worksheet!$E$28,worksheet!$E$35)</f>
        <v>1.2519278051057181</v>
      </c>
      <c r="E157">
        <f>1-_xlfn.NORM.DIST(LN(D157/worksheet!$E$28),0,worksheet!$E$30,TRUE)</f>
        <v>0.46651711661339268</v>
      </c>
      <c r="F157">
        <f>1-_xlfn.NORM.DIST(LN(D157/worksheet!$E$35),0,worksheet!$E$37,TRUE)</f>
        <v>2.0005470058489627E-2</v>
      </c>
    </row>
    <row r="158" spans="1:6" x14ac:dyDescent="0.25">
      <c r="A158">
        <v>157</v>
      </c>
      <c r="B158">
        <f>A158/100*worksheet!$E$5</f>
        <v>153.64235714054001</v>
      </c>
      <c r="C158">
        <f>1-_xlfn.NORM.DIST(LN(B158/worksheet!$E$5),0,worksheet!$E$7,TRUE)</f>
        <v>0.25185733736655602</v>
      </c>
      <c r="D158">
        <f>A158/100*AVERAGE(worksheet!$E$28,worksheet!$E$35)</f>
        <v>1.2599529833435752</v>
      </c>
      <c r="E158">
        <f>1-_xlfn.NORM.DIST(LN(D158/worksheet!$E$28),0,worksheet!$E$30,TRUE)</f>
        <v>0.46143962741228606</v>
      </c>
      <c r="F158">
        <f>1-_xlfn.NORM.DIST(LN(D158/worksheet!$E$35),0,worksheet!$E$37,TRUE)</f>
        <v>1.9449497971474772E-2</v>
      </c>
    </row>
    <row r="159" spans="1:6" x14ac:dyDescent="0.25">
      <c r="A159">
        <v>158</v>
      </c>
      <c r="B159">
        <f>A159/100*worksheet!$E$5</f>
        <v>154.62097088028867</v>
      </c>
      <c r="C159">
        <f>1-_xlfn.NORM.DIST(LN(B159/worksheet!$E$5),0,worksheet!$E$7,TRUE)</f>
        <v>0.24886420765351291</v>
      </c>
      <c r="D159">
        <f>A159/100*AVERAGE(worksheet!$E$28,worksheet!$E$35)</f>
        <v>1.2679781615814325</v>
      </c>
      <c r="E159">
        <f>1-_xlfn.NORM.DIST(LN(D159/worksheet!$E$28),0,worksheet!$E$30,TRUE)</f>
        <v>0.45640059277622802</v>
      </c>
      <c r="F159">
        <f>1-_xlfn.NORM.DIST(LN(D159/worksheet!$E$35),0,worksheet!$E$37,TRUE)</f>
        <v>1.8910112064907447E-2</v>
      </c>
    </row>
    <row r="160" spans="1:6" x14ac:dyDescent="0.25">
      <c r="A160">
        <v>159</v>
      </c>
      <c r="B160">
        <f>A160/100*worksheet!$E$5</f>
        <v>155.59958462003732</v>
      </c>
      <c r="C160">
        <f>1-_xlfn.NORM.DIST(LN(B160/worksheet!$E$5),0,worksheet!$E$7,TRUE)</f>
        <v>0.24590882285365145</v>
      </c>
      <c r="D160">
        <f>A160/100*AVERAGE(worksheet!$E$28,worksheet!$E$35)</f>
        <v>1.2760033398192896</v>
      </c>
      <c r="E160">
        <f>1-_xlfn.NORM.DIST(LN(D160/worksheet!$E$28),0,worksheet!$E$30,TRUE)</f>
        <v>0.45140028467162918</v>
      </c>
      <c r="F160">
        <f>1-_xlfn.NORM.DIST(LN(D160/worksheet!$E$35),0,worksheet!$E$37,TRUE)</f>
        <v>1.8386786733727289E-2</v>
      </c>
    </row>
    <row r="161" spans="1:6" x14ac:dyDescent="0.25">
      <c r="A161">
        <v>160</v>
      </c>
      <c r="B161">
        <f>A161/100*worksheet!$E$5</f>
        <v>156.578198359786</v>
      </c>
      <c r="C161">
        <f>1-_xlfn.NORM.DIST(LN(B161/worksheet!$E$5),0,worksheet!$E$7,TRUE)</f>
        <v>0.24299072851762116</v>
      </c>
      <c r="D161">
        <f>A161/100*AVERAGE(worksheet!$E$28,worksheet!$E$35)</f>
        <v>1.2840285180571467</v>
      </c>
      <c r="E161">
        <f>1-_xlfn.NORM.DIST(LN(D161/worksheet!$E$28),0,worksheet!$E$30,TRUE)</f>
        <v>0.44643895225667007</v>
      </c>
      <c r="F161">
        <f>1-_xlfn.NORM.DIST(LN(D161/worksheet!$E$35),0,worksheet!$E$37,TRUE)</f>
        <v>1.7879013838066782E-2</v>
      </c>
    </row>
    <row r="162" spans="1:6" x14ac:dyDescent="0.25">
      <c r="A162">
        <v>161</v>
      </c>
      <c r="B162">
        <f>A162/100*worksheet!$E$5</f>
        <v>157.55681209953465</v>
      </c>
      <c r="C162">
        <f>1-_xlfn.NORM.DIST(LN(B162/worksheet!$E$5),0,worksheet!$E$7,TRUE)</f>
        <v>0.2401094735522088</v>
      </c>
      <c r="D162">
        <f>A162/100*AVERAGE(worksheet!$E$28,worksheet!$E$35)</f>
        <v>1.292053696295004</v>
      </c>
      <c r="E162">
        <f>1-_xlfn.NORM.DIST(LN(D162/worksheet!$E$28),0,worksheet!$E$30,TRUE)</f>
        <v>0.4415168225427708</v>
      </c>
      <c r="F162">
        <f>1-_xlfn.NORM.DIST(LN(D162/worksheet!$E$35),0,worksheet!$E$37,TRUE)</f>
        <v>1.7386302105505069E-2</v>
      </c>
    </row>
    <row r="163" spans="1:6" x14ac:dyDescent="0.25">
      <c r="A163">
        <v>162</v>
      </c>
      <c r="B163">
        <f>A163/100*worksheet!$E$5</f>
        <v>158.53542583928331</v>
      </c>
      <c r="C163">
        <f>1-_xlfn.NORM.DIST(LN(B163/worksheet!$E$5),0,worksheet!$E$7,TRUE)</f>
        <v>0.23726461031010149</v>
      </c>
      <c r="D163">
        <f>A163/100*AVERAGE(worksheet!$E$28,worksheet!$E$35)</f>
        <v>1.3000788745328611</v>
      </c>
      <c r="E163">
        <f>1-_xlfn.NORM.DIST(LN(D163/worksheet!$E$28),0,worksheet!$E$30,TRUE)</f>
        <v>0.43663410104671241</v>
      </c>
      <c r="F163">
        <f>1-_xlfn.NORM.DIST(LN(D163/worksheet!$E$35),0,worksheet!$E$37,TRUE)</f>
        <v>1.6908176553790288E-2</v>
      </c>
    </row>
    <row r="164" spans="1:6" x14ac:dyDescent="0.25">
      <c r="A164">
        <v>163</v>
      </c>
      <c r="B164">
        <f>A164/100*worksheet!$E$5</f>
        <v>159.51403957903196</v>
      </c>
      <c r="C164">
        <f>1-_xlfn.NORM.DIST(LN(B164/worksheet!$E$5),0,worksheet!$E$7,TRUE)</f>
        <v>0.23445569467241822</v>
      </c>
      <c r="D164">
        <f>A164/100*AVERAGE(worksheet!$E$28,worksheet!$E$35)</f>
        <v>1.3081040527707182</v>
      </c>
      <c r="E164">
        <f>1-_xlfn.NORM.DIST(LN(D164/worksheet!$E$28),0,worksheet!$E$30,TRUE)</f>
        <v>0.43179097243309794</v>
      </c>
      <c r="F164">
        <f>1-_xlfn.NORM.DIST(LN(D164/worksheet!$E$35),0,worksheet!$E$37,TRUE)</f>
        <v>1.6444177933366388E-2</v>
      </c>
    </row>
    <row r="165" spans="1:6" x14ac:dyDescent="0.25">
      <c r="A165">
        <v>164</v>
      </c>
      <c r="B165">
        <f>A165/100*worksheet!$E$5</f>
        <v>160.49265331878061</v>
      </c>
      <c r="C165">
        <f>1-_xlfn.NORM.DIST(LN(B165/worksheet!$E$5),0,worksheet!$E$7,TRUE)</f>
        <v>0.23168228612436736</v>
      </c>
      <c r="D165">
        <f>A165/100*AVERAGE(worksheet!$E$28,worksheet!$E$35)</f>
        <v>1.3161292310085753</v>
      </c>
      <c r="E165">
        <f>1-_xlfn.NORM.DIST(LN(D165/worksheet!$E$28),0,worksheet!$E$30,TRUE)</f>
        <v>0.4269876011468845</v>
      </c>
      <c r="F165">
        <f>1-_xlfn.NORM.DIST(LN(D165/worksheet!$E$35),0,worksheet!$E$37,TRUE)</f>
        <v>1.599386218906429E-2</v>
      </c>
    </row>
    <row r="166" spans="1:6" x14ac:dyDescent="0.25">
      <c r="A166">
        <v>165</v>
      </c>
      <c r="B166">
        <f>A166/100*worksheet!$E$5</f>
        <v>161.47126705852929</v>
      </c>
      <c r="C166">
        <f>1-_xlfn.NORM.DIST(LN(B166/worksheet!$E$5),0,worksheet!$E$7,TRUE)</f>
        <v>0.22894394782436278</v>
      </c>
      <c r="D166">
        <f>A166/100*AVERAGE(worksheet!$E$28,worksheet!$E$35)</f>
        <v>1.3241544092464324</v>
      </c>
      <c r="E166">
        <f>1-_xlfn.NORM.DIST(LN(D166/worksheet!$E$28),0,worksheet!$E$30,TRUE)</f>
        <v>0.42222413203574327</v>
      </c>
      <c r="F166">
        <f>1-_xlfn.NORM.DIST(LN(D166/worksheet!$E$35),0,worksheet!$E$37,TRUE)</f>
        <v>1.5556799940327215E-2</v>
      </c>
    </row>
    <row r="167" spans="1:6" x14ac:dyDescent="0.25">
      <c r="A167">
        <v>166</v>
      </c>
      <c r="B167">
        <f>A167/100*worksheet!$E$5</f>
        <v>162.44988079827795</v>
      </c>
      <c r="C167">
        <f>1-_xlfn.NORM.DIST(LN(B167/worksheet!$E$5),0,worksheet!$E$7,TRUE)</f>
        <v>0.22624024666692799</v>
      </c>
      <c r="D167">
        <f>A167/100*AVERAGE(worksheet!$E$28,worksheet!$E$35)</f>
        <v>1.3321795874842897</v>
      </c>
      <c r="E167">
        <f>1-_xlfn.NORM.DIST(LN(D167/worksheet!$E$28),0,worksheet!$E$30,TRUE)</f>
        <v>0.41750069096204179</v>
      </c>
      <c r="F167">
        <f>1-_xlfn.NORM.DIST(LN(D167/worksheet!$E$35),0,worksheet!$E$37,TRUE)</f>
        <v>1.5132575979363017E-2</v>
      </c>
    </row>
    <row r="168" spans="1:6" x14ac:dyDescent="0.25">
      <c r="A168">
        <v>167</v>
      </c>
      <c r="B168">
        <f>A168/100*worksheet!$E$5</f>
        <v>163.42849453802663</v>
      </c>
      <c r="C168">
        <f>1-_xlfn.NORM.DIST(LN(B168/worksheet!$E$5),0,worksheet!$E$7,TRUE)</f>
        <v>0.22357075333969478</v>
      </c>
      <c r="D168">
        <f>A168/100*AVERAGE(worksheet!$E$28,worksheet!$E$35)</f>
        <v>1.3402047657221468</v>
      </c>
      <c r="E168">
        <f>1-_xlfn.NORM.DIST(LN(D168/worksheet!$E$28),0,worksheet!$E$30,TRUE)</f>
        <v>0.41281738540426782</v>
      </c>
      <c r="F168">
        <f>1-_xlfn.NORM.DIST(LN(D168/worksheet!$E$35),0,worksheet!$E$37,TRUE)</f>
        <v>1.4720788786626859E-2</v>
      </c>
    </row>
    <row r="169" spans="1:6" x14ac:dyDescent="0.25">
      <c r="A169">
        <v>168</v>
      </c>
      <c r="B169">
        <f>A169/100*worksheet!$E$5</f>
        <v>164.40710827777528</v>
      </c>
      <c r="C169">
        <f>1-_xlfn.NORM.DIST(LN(B169/worksheet!$E$5),0,worksheet!$E$7,TRUE)</f>
        <v>0.220935042374793</v>
      </c>
      <c r="D169">
        <f>A169/100*AVERAGE(worksheet!$E$28,worksheet!$E$35)</f>
        <v>1.3482299439600041</v>
      </c>
      <c r="E169">
        <f>1-_xlfn.NORM.DIST(LN(D169/worksheet!$E$28),0,worksheet!$E$30,TRUE)</f>
        <v>0.40817430504774277</v>
      </c>
      <c r="F169">
        <f>1-_xlfn.NORM.DIST(LN(D169/worksheet!$E$35),0,worksheet!$E$37,TRUE)</f>
        <v>1.4321050063059948E-2</v>
      </c>
    </row>
    <row r="170" spans="1:6" x14ac:dyDescent="0.25">
      <c r="A170">
        <v>169</v>
      </c>
      <c r="B170">
        <f>A170/100*worksheet!$E$5</f>
        <v>165.38572201752393</v>
      </c>
      <c r="C170">
        <f>1-_xlfn.NORM.DIST(LN(B170/worksheet!$E$5),0,worksheet!$E$7,TRUE)</f>
        <v>0.21833269219491458</v>
      </c>
      <c r="D170">
        <f>A170/100*AVERAGE(worksheet!$E$28,worksheet!$E$35)</f>
        <v>1.3562551221978612</v>
      </c>
      <c r="E170">
        <f>1-_xlfn.NORM.DIST(LN(D170/worksheet!$E$28),0,worksheet!$E$30,TRUE)</f>
        <v>0.40357152236450489</v>
      </c>
      <c r="F170">
        <f>1-_xlfn.NORM.DIST(LN(D170/worksheet!$E$35),0,worksheet!$E$37,TRUE)</f>
        <v>1.3932984278521188E-2</v>
      </c>
    </row>
    <row r="171" spans="1:6" x14ac:dyDescent="0.25">
      <c r="A171">
        <v>170</v>
      </c>
      <c r="B171">
        <f>A171/100*worksheet!$E$5</f>
        <v>166.36433575727261</v>
      </c>
      <c r="C171">
        <f>1-_xlfn.NORM.DIST(LN(B171/worksheet!$E$5),0,worksheet!$E$7,TRUE)</f>
        <v>0.21576328515432353</v>
      </c>
      <c r="D171">
        <f>A171/100*AVERAGE(worksheet!$E$28,worksheet!$E$35)</f>
        <v>1.3642803004357182</v>
      </c>
      <c r="E171">
        <f>1-_xlfn.NORM.DIST(LN(D171/worksheet!$E$28),0,worksheet!$E$30,TRUE)</f>
        <v>0.39900909318225497</v>
      </c>
      <c r="F171">
        <f>1-_xlfn.NORM.DIST(LN(D171/worksheet!$E$35),0,worksheet!$E$37,TRUE)</f>
        <v>1.355622823586955E-2</v>
      </c>
    </row>
    <row r="172" spans="1:6" x14ac:dyDescent="0.25">
      <c r="A172">
        <v>171</v>
      </c>
      <c r="B172">
        <f>A172/100*worksheet!$E$5</f>
        <v>167.34294949702127</v>
      </c>
      <c r="C172">
        <f>1-_xlfn.NORM.DIST(LN(B172/worksheet!$E$5),0,worksheet!$E$7,TRUE)</f>
        <v>0.21322640757506761</v>
      </c>
      <c r="D172">
        <f>A172/100*AVERAGE(worksheet!$E$28,worksheet!$E$35)</f>
        <v>1.3723054786735756</v>
      </c>
      <c r="E172">
        <f>1-_xlfn.NORM.DIST(LN(D172/worksheet!$E$28),0,worksheet!$E$30,TRUE)</f>
        <v>0.39448705724229294</v>
      </c>
      <c r="F172">
        <f>1-_xlfn.NORM.DIST(LN(D172/worksheet!$E$35),0,worksheet!$E$37,TRUE)</f>
        <v>1.319043065016634E-2</v>
      </c>
    </row>
    <row r="173" spans="1:6" x14ac:dyDescent="0.25">
      <c r="A173">
        <v>172</v>
      </c>
      <c r="B173">
        <f>A173/100*worksheet!$E$5</f>
        <v>168.32156323676992</v>
      </c>
      <c r="C173">
        <f>1-_xlfn.NORM.DIST(LN(B173/worksheet!$E$5),0,worksheet!$E$7,TRUE)</f>
        <v>0.21072164977864172</v>
      </c>
      <c r="D173">
        <f>A173/100*AVERAGE(worksheet!$E$28,worksheet!$E$35)</f>
        <v>1.3803306569114326</v>
      </c>
      <c r="E173">
        <f>1-_xlfn.NORM.DIST(LN(D173/worksheet!$E$28),0,worksheet!$E$30,TRUE)</f>
        <v>0.39000543874638449</v>
      </c>
      <c r="F173">
        <f>1-_xlfn.NORM.DIST(LN(D173/worksheet!$E$35),0,worksheet!$E$37,TRUE)</f>
        <v>1.2835251742487119E-2</v>
      </c>
    </row>
    <row r="174" spans="1:6" x14ac:dyDescent="0.25">
      <c r="A174">
        <v>173</v>
      </c>
      <c r="B174">
        <f>A174/100*worksheet!$E$5</f>
        <v>169.3001769765186</v>
      </c>
      <c r="C174">
        <f>1-_xlfn.NORM.DIST(LN(B174/worksheet!$E$5),0,worksheet!$E$7,TRUE)</f>
        <v>0.20824860611333851</v>
      </c>
      <c r="D174">
        <f>A174/100*AVERAGE(worksheet!$E$28,worksheet!$E$35)</f>
        <v>1.3883558351492897</v>
      </c>
      <c r="E174">
        <f>1-_xlfn.NORM.DIST(LN(D174/worksheet!$E$28),0,worksheet!$E$30,TRUE)</f>
        <v>0.38556424689252533</v>
      </c>
      <c r="F174">
        <f>1-_xlfn.NORM.DIST(LN(D174/worksheet!$E$35),0,worksheet!$E$37,TRUE)</f>
        <v>1.2490362847843439E-2</v>
      </c>
    </row>
    <row r="175" spans="1:6" x14ac:dyDescent="0.25">
      <c r="A175">
        <v>174</v>
      </c>
      <c r="B175">
        <f>A175/100*worksheet!$E$5</f>
        <v>170.27879071626725</v>
      </c>
      <c r="C175">
        <f>1-_xlfn.NORM.DIST(LN(B175/worksheet!$E$5),0,worksheet!$E$7,TRUE)</f>
        <v>0.2058068749775106</v>
      </c>
      <c r="D175">
        <f>A175/100*AVERAGE(worksheet!$E$28,worksheet!$E$35)</f>
        <v>1.396381013387147</v>
      </c>
      <c r="E175">
        <f>1-_xlfn.NORM.DIST(LN(D175/worksheet!$E$28),0,worksheet!$E$30,TRUE)</f>
        <v>0.38116347639958237</v>
      </c>
      <c r="F175">
        <f>1-_xlfn.NORM.DIST(LN(D175/worksheet!$E$35),0,worksheet!$E$37,TRUE)</f>
        <v>1.2155446036734796E-2</v>
      </c>
    </row>
    <row r="176" spans="1:6" x14ac:dyDescent="0.25">
      <c r="A176">
        <v>175</v>
      </c>
      <c r="B176">
        <f>A176/100*worksheet!$E$5</f>
        <v>171.25740445601593</v>
      </c>
      <c r="C176">
        <f>1-_xlfn.NORM.DIST(LN(B176/worksheet!$E$5),0,worksheet!$E$7,TRUE)</f>
        <v>0.20339605883896061</v>
      </c>
      <c r="D176">
        <f>A176/100*AVERAGE(worksheet!$E$28,worksheet!$E$35)</f>
        <v>1.4044061916250041</v>
      </c>
      <c r="E176">
        <f>1-_xlfn.NORM.DIST(LN(D176/worksheet!$E$28),0,worksheet!$E$30,TRUE)</f>
        <v>0.37680310802081252</v>
      </c>
      <c r="F176">
        <f>1-_xlfn.NORM.DIST(LN(D176/worksheet!$E$35),0,worksheet!$E$37,TRUE)</f>
        <v>1.1830193749861495E-2</v>
      </c>
    </row>
    <row r="177" spans="1:6" x14ac:dyDescent="0.25">
      <c r="A177">
        <v>176</v>
      </c>
      <c r="B177">
        <f>A177/100*worksheet!$E$5</f>
        <v>172.23601819576459</v>
      </c>
      <c r="C177">
        <f>1-_xlfn.NORM.DIST(LN(B177/worksheet!$E$5),0,worksheet!$E$7,TRUE)</f>
        <v>0.20101576425066747</v>
      </c>
      <c r="D177">
        <f>A177/100*AVERAGE(worksheet!$E$28,worksheet!$E$35)</f>
        <v>1.4124313698628614</v>
      </c>
      <c r="E177">
        <f>1-_xlfn.NORM.DIST(LN(D177/worksheet!$E$28),0,worksheet!$E$30,TRUE)</f>
        <v>0.37248310904627591</v>
      </c>
      <c r="F177">
        <f>1-_xlfn.NORM.DIST(LN(D177/worksheet!$E$35),0,worksheet!$E$37,TRUE)</f>
        <v>1.1514308445547794E-2</v>
      </c>
    </row>
    <row r="178" spans="1:6" x14ac:dyDescent="0.25">
      <c r="A178">
        <v>177</v>
      </c>
      <c r="B178">
        <f>A178/100*worksheet!$E$5</f>
        <v>173.21463193551324</v>
      </c>
      <c r="C178">
        <f>1-_xlfn.NORM.DIST(LN(B178/worksheet!$E$5),0,worksheet!$E$7,TRUE)</f>
        <v>0.1986656018630405</v>
      </c>
      <c r="D178">
        <f>A178/100*AVERAGE(worksheet!$E$28,worksheet!$E$35)</f>
        <v>1.4204565481007185</v>
      </c>
      <c r="E178">
        <f>1-_xlfn.NORM.DIST(LN(D178/worksheet!$E$28),0,worksheet!$E$30,TRUE)</f>
        <v>0.36820343379417264</v>
      </c>
      <c r="F178">
        <f>1-_xlfn.NORM.DIST(LN(D178/worksheet!$E$35),0,worksheet!$E$37,TRUE)</f>
        <v>1.1207502259435786E-2</v>
      </c>
    </row>
    <row r="179" spans="1:6" x14ac:dyDescent="0.25">
      <c r="A179">
        <v>178</v>
      </c>
      <c r="B179">
        <f>A179/100*worksheet!$E$5</f>
        <v>174.19324567526192</v>
      </c>
      <c r="C179">
        <f>1-_xlfn.NORM.DIST(LN(B179/worksheet!$E$5),0,worksheet!$E$7,TRUE)</f>
        <v>0.19634518643289434</v>
      </c>
      <c r="D179">
        <f>A179/100*AVERAGE(worksheet!$E$28,worksheet!$E$35)</f>
        <v>1.4284817263385756</v>
      </c>
      <c r="E179">
        <f>1-_xlfn.NORM.DIST(LN(D179/worksheet!$E$28),0,worksheet!$E$30,TRUE)</f>
        <v>0.36396402409114748</v>
      </c>
      <c r="F179">
        <f>1-_xlfn.NORM.DIST(LN(D179/worksheet!$E$35),0,worksheet!$E$37,TRUE)</f>
        <v>1.0909496676026809E-2</v>
      </c>
    </row>
    <row r="180" spans="1:6" x14ac:dyDescent="0.25">
      <c r="A180">
        <v>179</v>
      </c>
      <c r="B180">
        <f>A180/100*worksheet!$E$5</f>
        <v>175.17185941501057</v>
      </c>
      <c r="C180">
        <f>1-_xlfn.NORM.DIST(LN(B180/worksheet!$E$5),0,worksheet!$E$7,TRUE)</f>
        <v>0.19405413682932149</v>
      </c>
      <c r="D180">
        <f>A180/100*AVERAGE(worksheet!$E$28,worksheet!$E$35)</f>
        <v>1.4365069045764329</v>
      </c>
      <c r="E180">
        <f>1-_xlfn.NORM.DIST(LN(D180/worksheet!$E$28),0,worksheet!$E$30,TRUE)</f>
        <v>0.35976480974161984</v>
      </c>
      <c r="F180">
        <f>1-_xlfn.NORM.DIST(LN(D180/worksheet!$E$35),0,worksheet!$E$37,TRUE)</f>
        <v>1.0620022211658808E-2</v>
      </c>
    </row>
    <row r="181" spans="1:6" x14ac:dyDescent="0.25">
      <c r="A181">
        <v>180</v>
      </c>
      <c r="B181">
        <f>A181/100*worksheet!$E$5</f>
        <v>176.15047315475923</v>
      </c>
      <c r="C181">
        <f>1-_xlfn.NORM.DIST(LN(B181/worksheet!$E$5),0,worksheet!$E$7,TRUE)</f>
        <v>0.19179207603663351</v>
      </c>
      <c r="D181">
        <f>A181/100*AVERAGE(worksheet!$E$28,worksheet!$E$35)</f>
        <v>1.44453208281429</v>
      </c>
      <c r="E181">
        <f>1-_xlfn.NORM.DIST(LN(D181/worksheet!$E$28),0,worksheet!$E$30,TRUE)</f>
        <v>0.35560570898621058</v>
      </c>
      <c r="F181">
        <f>1-_xlfn.NORM.DIST(LN(D181/worksheet!$E$35),0,worksheet!$E$37,TRUE)</f>
        <v>1.033881810852344E-2</v>
      </c>
    </row>
    <row r="182" spans="1:6" x14ac:dyDescent="0.25">
      <c r="A182">
        <v>181</v>
      </c>
      <c r="B182">
        <f>A182/100*worksheet!$E$5</f>
        <v>177.12908689450791</v>
      </c>
      <c r="C182">
        <f>1-_xlfn.NORM.DIST(LN(B182/worksheet!$E$5),0,worksheet!$E$7,TRUE)</f>
        <v>0.18955863115453586</v>
      </c>
      <c r="D182">
        <f>A182/100*AVERAGE(worksheet!$E$28,worksheet!$E$35)</f>
        <v>1.4525572610521473</v>
      </c>
      <c r="E182">
        <f>1-_xlfn.NORM.DIST(LN(D182/worksheet!$E$28),0,worksheet!$E$30,TRUE)</f>
        <v>0.35148662894934035</v>
      </c>
      <c r="F182">
        <f>1-_xlfn.NORM.DIST(LN(D182/worksheet!$E$35),0,worksheet!$E$37,TRUE)</f>
        <v>1.0065632039338301E-2</v>
      </c>
    </row>
    <row r="183" spans="1:6" x14ac:dyDescent="0.25">
      <c r="A183">
        <v>182</v>
      </c>
      <c r="B183">
        <f>A183/100*worksheet!$E$5</f>
        <v>178.10770063425656</v>
      </c>
      <c r="C183">
        <f>1-_xlfn.NORM.DIST(LN(B183/worksheet!$E$5),0,worksheet!$E$7,TRUE)</f>
        <v>0.18735343339569166</v>
      </c>
      <c r="D183">
        <f>A183/100*AVERAGE(worksheet!$E$28,worksheet!$E$35)</f>
        <v>1.4605824392900044</v>
      </c>
      <c r="E183">
        <f>1-_xlfn.NORM.DIST(LN(D183/worksheet!$E$28),0,worksheet!$E$30,TRUE)</f>
        <v>0.34740746607609441</v>
      </c>
      <c r="F183">
        <f>1-_xlfn.NORM.DIST(LN(D183/worksheet!$E$35),0,worksheet!$E$37,TRUE)</f>
        <v>9.8002198223022807E-3</v>
      </c>
    </row>
    <row r="184" spans="1:6" x14ac:dyDescent="0.25">
      <c r="A184">
        <v>183</v>
      </c>
      <c r="B184">
        <f>A184/100*worksheet!$E$5</f>
        <v>179.08631437400521</v>
      </c>
      <c r="C184">
        <f>1-_xlfn.NORM.DIST(LN(B184/worksheet!$E$5),0,worksheet!$E$7,TRUE)</f>
        <v>0.18517611808082279</v>
      </c>
      <c r="D184">
        <f>A184/100*AVERAGE(worksheet!$E$28,worksheet!$E$35)</f>
        <v>1.4686076175278615</v>
      </c>
      <c r="E184">
        <f>1-_xlfn.NORM.DIST(LN(D184/worksheet!$E$28),0,worksheet!$E$30,TRUE)</f>
        <v>0.34336810655844874</v>
      </c>
      <c r="F184">
        <f>1-_xlfn.NORM.DIST(LN(D184/worksheet!$E$35),0,worksheet!$E$37,TRUE)</f>
        <v>9.5423451459757391E-3</v>
      </c>
    </row>
    <row r="185" spans="1:6" x14ac:dyDescent="0.25">
      <c r="A185">
        <v>184</v>
      </c>
      <c r="B185">
        <f>A185/100*worksheet!$E$5</f>
        <v>180.06492811375389</v>
      </c>
      <c r="C185">
        <f>1-_xlfn.NORM.DIST(LN(B185/worksheet!$E$5),0,worksheet!$E$7,TRUE)</f>
        <v>0.1830263246314916</v>
      </c>
      <c r="D185">
        <f>A185/100*AVERAGE(worksheet!$E$28,worksheet!$E$35)</f>
        <v>1.4766327957657188</v>
      </c>
      <c r="E185">
        <f>1-_xlfn.NORM.DIST(LN(D185/worksheet!$E$28),0,worksheet!$E$30,TRUE)</f>
        <v>0.33936842675096823</v>
      </c>
      <c r="F185">
        <f>1-_xlfn.NORM.DIST(LN(D185/worksheet!$E$35),0,worksheet!$E$37,TRUE)</f>
        <v>9.2917793037369245E-3</v>
      </c>
    </row>
    <row r="186" spans="1:6" x14ac:dyDescent="0.25">
      <c r="A186">
        <v>185</v>
      </c>
      <c r="B186">
        <f>A186/100*worksheet!$E$5</f>
        <v>181.04354185350255</v>
      </c>
      <c r="C186">
        <f>1-_xlfn.NORM.DIST(LN(B186/worksheet!$E$5),0,worksheet!$E$7,TRUE)</f>
        <v>0.18090369656069805</v>
      </c>
      <c r="D186">
        <f>A186/100*AVERAGE(worksheet!$E$28,worksheet!$E$35)</f>
        <v>1.4846579740035759</v>
      </c>
      <c r="E186">
        <f>1-_xlfn.NORM.DIST(LN(D186/worksheet!$E$28),0,worksheet!$E$30,TRUE)</f>
        <v>0.33540829357608903</v>
      </c>
      <c r="F186">
        <f>1-_xlfn.NORM.DIST(LN(D186/worksheet!$E$35),0,worksheet!$E$37,TRUE)</f>
        <v>9.0483009374808798E-3</v>
      </c>
    </row>
    <row r="187" spans="1:6" x14ac:dyDescent="0.25">
      <c r="A187">
        <v>186</v>
      </c>
      <c r="B187">
        <f>A187/100*worksheet!$E$5</f>
        <v>182.02215559325123</v>
      </c>
      <c r="C187">
        <f>1-_xlfn.NORM.DIST(LN(B187/worksheet!$E$5),0,worksheet!$E$7,TRUE)</f>
        <v>0.17880788146142201</v>
      </c>
      <c r="D187">
        <f>A187/100*AVERAGE(worksheet!$E$28,worksheet!$E$35)</f>
        <v>1.492683152241433</v>
      </c>
      <c r="E187">
        <f>1-_xlfn.NORM.DIST(LN(D187/worksheet!$E$28),0,worksheet!$E$30,TRUE)</f>
        <v>0.33148756491910736</v>
      </c>
      <c r="F187">
        <f>1-_xlfn.NORM.DIST(LN(D187/worksheet!$E$35),0,worksheet!$E$37,TRUE)</f>
        <v>8.8116957902344417E-3</v>
      </c>
    </row>
    <row r="188" spans="1:6" x14ac:dyDescent="0.25">
      <c r="A188">
        <v>187</v>
      </c>
      <c r="B188">
        <f>A188/100*worksheet!$E$5</f>
        <v>183.00076933299988</v>
      </c>
      <c r="C188">
        <f>1-_xlfn.NORM.DIST(LN(B188/worksheet!$E$5),0,worksheet!$E$7,TRUE)</f>
        <v>0.17673853099323389</v>
      </c>
      <c r="D188">
        <f>A188/100*AVERAGE(worksheet!$E$28,worksheet!$E$35)</f>
        <v>1.5007083304792903</v>
      </c>
      <c r="E188">
        <f>1-_xlfn.NORM.DIST(LN(D188/worksheet!$E$28),0,worksheet!$E$30,TRUE)</f>
        <v>0.32760609001300411</v>
      </c>
      <c r="F188">
        <f>1-_xlfn.NORM.DIST(LN(D188/worksheet!$E$35),0,worksheet!$E$37,TRUE)</f>
        <v>8.5817564673754676E-3</v>
      </c>
    </row>
    <row r="189" spans="1:6" x14ac:dyDescent="0.25">
      <c r="A189">
        <v>188</v>
      </c>
      <c r="B189">
        <f>A189/100*worksheet!$E$5</f>
        <v>183.97938307274853</v>
      </c>
      <c r="C189">
        <f>1-_xlfn.NORM.DIST(LN(B189/worksheet!$E$5),0,worksheet!$E$7,TRUE)</f>
        <v>0.17469530086709062</v>
      </c>
      <c r="D189">
        <f>A189/100*AVERAGE(worksheet!$E$28,worksheet!$E$35)</f>
        <v>1.5087335087171472</v>
      </c>
      <c r="E189">
        <f>1-_xlfn.NORM.DIST(LN(D189/worksheet!$E$28),0,worksheet!$E$30,TRUE)</f>
        <v>0.32376370981323765</v>
      </c>
      <c r="F189">
        <f>1-_xlfn.NORM.DIST(LN(D189/worksheet!$E$35),0,worksheet!$E$37,TRUE)</f>
        <v>8.3582822061532003E-3</v>
      </c>
    </row>
    <row r="190" spans="1:6" x14ac:dyDescent="0.25">
      <c r="A190">
        <v>189</v>
      </c>
      <c r="B190">
        <f>A190/100*worksheet!$E$5</f>
        <v>184.95799681249719</v>
      </c>
      <c r="C190">
        <f>1-_xlfn.NORM.DIST(LN(B190/worksheet!$E$5),0,worksheet!$E$7,TRUE)</f>
        <v>0.17267785082843135</v>
      </c>
      <c r="D190">
        <f>A190/100*AVERAGE(worksheet!$E$28,worksheet!$E$35)</f>
        <v>1.5167586869550045</v>
      </c>
      <c r="E190">
        <f>1-_xlfn.NORM.DIST(LN(D190/worksheet!$E$28),0,worksheet!$E$30,TRUE)</f>
        <v>0.31996025736264111</v>
      </c>
      <c r="F190">
        <f>1-_xlfn.NORM.DIST(LN(D190/worksheet!$E$35),0,worksheet!$E$37,TRUE)</f>
        <v>8.1410786532177815E-3</v>
      </c>
    </row>
    <row r="191" spans="1:6" x14ac:dyDescent="0.25">
      <c r="A191">
        <v>190</v>
      </c>
      <c r="B191">
        <f>A191/100*worksheet!$E$5</f>
        <v>185.93661055224584</v>
      </c>
      <c r="C191">
        <f>1-_xlfn.NORM.DIST(LN(B191/worksheet!$E$5),0,worksheet!$E$7,TRUE)</f>
        <v>0.1706858446386772</v>
      </c>
      <c r="D191">
        <f>A191/100*AVERAGE(worksheet!$E$28,worksheet!$E$35)</f>
        <v>1.5247838651928616</v>
      </c>
      <c r="E191">
        <f>1-_xlfn.NORM.DIST(LN(D191/worksheet!$E$28),0,worksheet!$E$30,TRUE)</f>
        <v>0.3161955581465723</v>
      </c>
      <c r="F191">
        <f>1-_xlfn.NORM.DIST(LN(D191/worksheet!$E$35),0,worksheet!$E$37,TRUE)</f>
        <v>7.9299576498762514E-3</v>
      </c>
    </row>
    <row r="192" spans="1:6" x14ac:dyDescent="0.25">
      <c r="A192">
        <v>191</v>
      </c>
      <c r="B192">
        <f>A192/100*worksheet!$E$5</f>
        <v>186.91522429199452</v>
      </c>
      <c r="C192">
        <f>1-_xlfn.NORM.DIST(LN(B192/worksheet!$E$5),0,worksheet!$E$7,TRUE)</f>
        <v>0.1687189500552384</v>
      </c>
      <c r="D192">
        <f>A192/100*AVERAGE(worksheet!$E$28,worksheet!$E$35)</f>
        <v>1.5328090434307189</v>
      </c>
      <c r="E192">
        <f>1-_xlfn.NORM.DIST(LN(D192/worksheet!$E$28),0,worksheet!$E$30,TRUE)</f>
        <v>0.31246943043845787</v>
      </c>
      <c r="F192">
        <f>1-_xlfn.NORM.DIST(LN(D192/worksheet!$E$35),0,worksheet!$E$37,TRUE)</f>
        <v>7.724737024802697E-3</v>
      </c>
    </row>
    <row r="193" spans="1:6" x14ac:dyDescent="0.25">
      <c r="A193">
        <v>192</v>
      </c>
      <c r="B193">
        <f>A193/100*worksheet!$E$5</f>
        <v>187.89383803174317</v>
      </c>
      <c r="C193">
        <f>1-_xlfn.NORM.DIST(LN(B193/worksheet!$E$5),0,worksheet!$E$7,TRUE)</f>
        <v>0.16677683881012584</v>
      </c>
      <c r="D193">
        <f>A193/100*AVERAGE(worksheet!$E$28,worksheet!$E$35)</f>
        <v>1.540834221668576</v>
      </c>
      <c r="E193">
        <f>1-_xlfn.NORM.DIST(LN(D193/worksheet!$E$28),0,worksheet!$E$30,TRUE)</f>
        <v>0.30878168563588448</v>
      </c>
      <c r="F193">
        <f>1-_xlfn.NORM.DIST(LN(D193/worksheet!$E$35),0,worksheet!$E$37,TRUE)</f>
        <v>7.5252403939392032E-3</v>
      </c>
    </row>
    <row r="194" spans="1:6" x14ac:dyDescent="0.25">
      <c r="A194">
        <v>193</v>
      </c>
      <c r="B194">
        <f>A194/100*worksheet!$E$5</f>
        <v>188.87245177149182</v>
      </c>
      <c r="C194">
        <f>1-_xlfn.NORM.DIST(LN(B194/worksheet!$E$5),0,worksheet!$E$7,TRUE)</f>
        <v>0.16485918658725973</v>
      </c>
      <c r="D194">
        <f>A194/100*AVERAGE(worksheet!$E$28,worksheet!$E$35)</f>
        <v>1.5488593999064331</v>
      </c>
      <c r="E194">
        <f>1-_xlfn.NORM.DIST(LN(D194/worksheet!$E$28),0,worksheet!$E$30,TRUE)</f>
        <v>0.30513212858738925</v>
      </c>
      <c r="F194">
        <f>1-_xlfn.NORM.DIST(LN(D194/worksheet!$E$35),0,worksheet!$E$37,TRUE)</f>
        <v>7.3312969673354766E-3</v>
      </c>
    </row>
    <row r="195" spans="1:6" x14ac:dyDescent="0.25">
      <c r="A195">
        <v>194</v>
      </c>
      <c r="B195">
        <f>A195/100*worksheet!$E$5</f>
        <v>189.85106551124051</v>
      </c>
      <c r="C195">
        <f>1-_xlfn.NORM.DIST(LN(B195/worksheet!$E$5),0,worksheet!$E$7,TRUE)</f>
        <v>0.16296567299856202</v>
      </c>
      <c r="D195">
        <f>A195/100*AVERAGE(worksheet!$E$28,worksheet!$E$35)</f>
        <v>1.5568845781442904</v>
      </c>
      <c r="E195">
        <f>1-_xlfn.NORM.DIST(LN(D195/worksheet!$E$28),0,worksheet!$E$30,TRUE)</f>
        <v>0.3015205579101059</v>
      </c>
      <c r="F195">
        <f>1-_xlfn.NORM.DIST(LN(D195/worksheet!$E$35),0,worksheet!$E$37,TRUE)</f>
        <v>7.1427413626782288E-3</v>
      </c>
    </row>
    <row r="196" spans="1:6" x14ac:dyDescent="0.25">
      <c r="A196">
        <v>195</v>
      </c>
      <c r="B196">
        <f>A196/100*worksheet!$E$5</f>
        <v>190.82967925098916</v>
      </c>
      <c r="C196">
        <f>1-_xlfn.NORM.DIST(LN(B196/worksheet!$E$5),0,worksheet!$E$7,TRUE)</f>
        <v>0.16109598155891924</v>
      </c>
      <c r="D196">
        <f>A196/100*AVERAGE(worksheet!$E$28,worksheet!$E$35)</f>
        <v>1.5649097563821475</v>
      </c>
      <c r="E196">
        <f>1-_xlfn.NORM.DIST(LN(D196/worksheet!$E$28),0,worksheet!$E$30,TRUE)</f>
        <v>0.29794676629842454</v>
      </c>
      <c r="F196">
        <f>1-_xlfn.NORM.DIST(LN(D196/worksheet!$E$35),0,worksheet!$E$37,TRUE)</f>
        <v>6.9594134252781714E-3</v>
      </c>
    </row>
    <row r="197" spans="1:6" x14ac:dyDescent="0.25">
      <c r="A197">
        <v>196</v>
      </c>
      <c r="B197">
        <f>A197/100*worksheet!$E$5</f>
        <v>191.80829299073784</v>
      </c>
      <c r="C197">
        <f>1-_xlfn.NORM.DIST(LN(B197/worksheet!$E$5),0,worksheet!$E$7,TRUE)</f>
        <v>0.15924979966009367</v>
      </c>
      <c r="D197">
        <f>A197/100*AVERAGE(worksheet!$E$28,worksheet!$E$35)</f>
        <v>1.5729349346200046</v>
      </c>
      <c r="E197">
        <f>1-_xlfn.NORM.DIST(LN(D197/worksheet!$E$28),0,worksheet!$E$30,TRUE)</f>
        <v>0.2944105408238219</v>
      </c>
      <c r="F197">
        <f>1-_xlfn.NORM.DIST(LN(D197/worksheet!$E$35),0,worksheet!$E$37,TRUE)</f>
        <v>6.781158054283698E-3</v>
      </c>
    </row>
    <row r="198" spans="1:6" x14ac:dyDescent="0.25">
      <c r="A198">
        <v>197</v>
      </c>
      <c r="B198">
        <f>A198/100*worksheet!$E$5</f>
        <v>192.78690673048649</v>
      </c>
      <c r="C198">
        <f>1-_xlfn.NORM.DIST(LN(B198/worksheet!$E$5),0,worksheet!$E$7,TRUE)</f>
        <v>0.15742681854365925</v>
      </c>
      <c r="D198">
        <f>A198/100*AVERAGE(worksheet!$E$28,worksheet!$E$35)</f>
        <v>1.5809601128578619</v>
      </c>
      <c r="E198">
        <f>1-_xlfn.NORM.DIST(LN(D198/worksheet!$E$28),0,worksheet!$E$30,TRUE)</f>
        <v>0.29091166322602713</v>
      </c>
      <c r="F198">
        <f>1-_xlfn.NORM.DIST(LN(D198/worksheet!$E$35),0,worksheet!$E$37,TRUE)</f>
        <v>6.6078250349010936E-3</v>
      </c>
    </row>
    <row r="199" spans="1:6" x14ac:dyDescent="0.25">
      <c r="A199">
        <v>198</v>
      </c>
      <c r="B199">
        <f>A199/100*worksheet!$E$5</f>
        <v>193.76552047023515</v>
      </c>
      <c r="C199">
        <f>1-_xlfn.NORM.DIST(LN(B199/worksheet!$E$5),0,worksheet!$E$7,TRUE)</f>
        <v>0.155626733273035</v>
      </c>
      <c r="D199">
        <f>A199/100*AVERAGE(worksheet!$E$28,worksheet!$E$35)</f>
        <v>1.588985291095719</v>
      </c>
      <c r="E199">
        <f>1-_xlfn.NORM.DIST(LN(D199/worksheet!$E$28),0,worksheet!$E$30,TRUE)</f>
        <v>0.28744991019568289</v>
      </c>
      <c r="F199">
        <f>1-_xlfn.NORM.DIST(LN(D199/worksheet!$E$35),0,worksheet!$E$37,TRUE)</f>
        <v>6.4392688764098871E-3</v>
      </c>
    </row>
    <row r="200" spans="1:6" x14ac:dyDescent="0.25">
      <c r="A200">
        <v>199</v>
      </c>
      <c r="B200">
        <f>A200/100*worksheet!$E$5</f>
        <v>194.74413420998383</v>
      </c>
      <c r="C200">
        <f>1-_xlfn.NORM.DIST(LN(B200/worksheet!$E$5),0,worksheet!$E$7,TRUE)</f>
        <v>0.15384924270468558</v>
      </c>
      <c r="D200">
        <f>A200/100*AVERAGE(worksheet!$E$28,worksheet!$E$35)</f>
        <v>1.5970104693335763</v>
      </c>
      <c r="E200">
        <f>1-_xlfn.NORM.DIST(LN(D200/worksheet!$E$28),0,worksheet!$E$30,TRUE)</f>
        <v>0.28402505364866237</v>
      </c>
      <c r="F200">
        <f>1-_xlfn.NORM.DIST(LN(D200/worksheet!$E$35),0,worksheet!$E$37,TRUE)</f>
        <v>6.275348655768398E-3</v>
      </c>
    </row>
    <row r="201" spans="1:6" x14ac:dyDescent="0.25">
      <c r="A201">
        <v>200</v>
      </c>
      <c r="B201">
        <f>A201/100*worksheet!$E$5</f>
        <v>195.72274794973248</v>
      </c>
      <c r="C201">
        <f>1-_xlfn.NORM.DIST(LN(B201/worksheet!$E$5),0,worksheet!$E$7,TRUE)</f>
        <v>0.15209404945855232</v>
      </c>
      <c r="D201">
        <f>A201/100*AVERAGE(worksheet!$E$28,worksheet!$E$35)</f>
        <v>1.6050356475714334</v>
      </c>
      <c r="E201">
        <f>1-_xlfn.NORM.DIST(LN(D201/worksheet!$E$28),0,worksheet!$E$30,TRUE)</f>
        <v>0.28063686099220986</v>
      </c>
      <c r="F201">
        <f>1-_xlfn.NORM.DIST(LN(D201/worksheet!$E$35),0,worksheet!$E$37,TRUE)</f>
        <v>6.1159278666098604E-3</v>
      </c>
    </row>
    <row r="202" spans="1:6" x14ac:dyDescent="0.25">
      <c r="A202">
        <v>201</v>
      </c>
      <c r="B202">
        <f>A202/100*worksheet!$E$5</f>
        <v>196.70136168948113</v>
      </c>
      <c r="C202">
        <f>1-_xlfn.NORM.DIST(LN(B202/worksheet!$E$5),0,worksheet!$E$7,TRUE)</f>
        <v>0.15036085988778014</v>
      </c>
      <c r="D202">
        <f>A202/100*AVERAGE(worksheet!$E$28,worksheet!$E$35)</f>
        <v>1.6130608258092904</v>
      </c>
      <c r="E202">
        <f>1-_xlfn.NORM.DIST(LN(D202/worksheet!$E$28),0,worksheet!$E$30,TRUE)</f>
        <v>0.27728509538306501</v>
      </c>
      <c r="F202">
        <f>1-_xlfn.NORM.DIST(LN(D202/worksheet!$E$35),0,worksheet!$E$37,TRUE)</f>
        <v>5.9608742734410525E-3</v>
      </c>
    </row>
    <row r="203" spans="1:6" x14ac:dyDescent="0.25">
      <c r="A203">
        <v>202</v>
      </c>
      <c r="B203">
        <f>A203/100*worksheet!$E$5</f>
        <v>197.67997542922981</v>
      </c>
      <c r="C203">
        <f>1-_xlfn.NORM.DIST(LN(B203/worksheet!$E$5),0,worksheet!$E$7,TRUE)</f>
        <v>0.14864938404779715</v>
      </c>
      <c r="D203">
        <f>A203/100*AVERAGE(worksheet!$E$28,worksheet!$E$35)</f>
        <v>1.6210860040471478</v>
      </c>
      <c r="E203">
        <f>1-_xlfn.NORM.DIST(LN(D203/worksheet!$E$28),0,worksheet!$E$30,TRUE)</f>
        <v>0.27396951597773478</v>
      </c>
      <c r="F203">
        <f>1-_xlfn.NORM.DIST(LN(D203/worksheet!$E$35),0,worksheet!$E$37,TRUE)</f>
        <v>5.8100597708570234E-3</v>
      </c>
    </row>
    <row r="204" spans="1:6" x14ac:dyDescent="0.25">
      <c r="A204">
        <v>203</v>
      </c>
      <c r="B204">
        <f>A204/100*worksheet!$E$5</f>
        <v>198.65858916897844</v>
      </c>
      <c r="C204">
        <f>1-_xlfn.NORM.DIST(LN(B204/worksheet!$E$5),0,worksheet!$E$7,TRUE)</f>
        <v>0.14695933566480412</v>
      </c>
      <c r="D204">
        <f>A204/100*AVERAGE(worksheet!$E$28,worksheet!$E$35)</f>
        <v>1.6291111822850046</v>
      </c>
      <c r="E204">
        <f>1-_xlfn.NORM.DIST(LN(D204/worksheet!$E$28),0,worksheet!$E$30,TRUE)</f>
        <v>0.27068987817507628</v>
      </c>
      <c r="F204">
        <f>1-_xlfn.NORM.DIST(LN(D204/worksheet!$E$35),0,worksheet!$E$37,TRUE)</f>
        <v>5.663360247596172E-3</v>
      </c>
    </row>
    <row r="205" spans="1:6" x14ac:dyDescent="0.25">
      <c r="A205">
        <v>204</v>
      </c>
      <c r="B205">
        <f>A205/100*worksheet!$E$5</f>
        <v>199.63720290872712</v>
      </c>
      <c r="C205">
        <f>1-_xlfn.NORM.DIST(LN(B205/worksheet!$E$5),0,worksheet!$E$7,TRUE)</f>
        <v>0.14529043210372805</v>
      </c>
      <c r="D205">
        <f>A205/100*AVERAGE(worksheet!$E$28,worksheet!$E$35)</f>
        <v>1.6371363605228622</v>
      </c>
      <c r="E205">
        <f>1-_xlfn.NORM.DIST(LN(D205/worksheet!$E$28),0,worksheet!$E$30,TRUE)</f>
        <v>0.2674459338513524</v>
      </c>
      <c r="F205">
        <f>1-_xlfn.NORM.DIST(LN(D205/worksheet!$E$35),0,worksheet!$E$37,TRUE)</f>
        <v>5.5206554552638121E-3</v>
      </c>
    </row>
    <row r="206" spans="1:6" x14ac:dyDescent="0.25">
      <c r="A206">
        <v>205</v>
      </c>
      <c r="B206">
        <f>A206/100*worksheet!$E$5</f>
        <v>200.61581664847577</v>
      </c>
      <c r="C206">
        <f>1-_xlfn.NORM.DIST(LN(B206/worksheet!$E$5),0,worksheet!$E$7,TRUE)</f>
        <v>0.14364239433568993</v>
      </c>
      <c r="D206">
        <f>A206/100*AVERAGE(worksheet!$E$28,worksheet!$E$35)</f>
        <v>1.645161538760719</v>
      </c>
      <c r="E206">
        <f>1-_xlfn.NORM.DIST(LN(D206/worksheet!$E$28),0,worksheet!$E$30,TRUE)</f>
        <v>0.26423743158792523</v>
      </c>
      <c r="F206">
        <f>1-_xlfn.NORM.DIST(LN(D206/worksheet!$E$35),0,worksheet!$E$37,TRUE)</f>
        <v>5.3818288815594695E-3</v>
      </c>
    </row>
    <row r="207" spans="1:6" x14ac:dyDescent="0.25">
      <c r="A207">
        <v>206</v>
      </c>
      <c r="B207">
        <f>A207/100*worksheet!$E$5</f>
        <v>201.59443038822445</v>
      </c>
      <c r="C207">
        <f>1-_xlfn.NORM.DIST(LN(B207/worksheet!$E$5),0,worksheet!$E$7,TRUE)</f>
        <v>0.14201494690503425</v>
      </c>
      <c r="D207">
        <f>A207/100*AVERAGE(worksheet!$E$28,worksheet!$E$35)</f>
        <v>1.6531867169985763</v>
      </c>
      <c r="E207">
        <f>1-_xlfn.NORM.DIST(LN(D207/worksheet!$E$28),0,worksheet!$E$30,TRUE)</f>
        <v>0.26106411689173981</v>
      </c>
      <c r="F207">
        <f>1-_xlfn.NORM.DIST(LN(D207/worksheet!$E$35),0,worksheet!$E$37,TRUE)</f>
        <v>5.2467676278475928E-3</v>
      </c>
    </row>
    <row r="208" spans="1:6" x14ac:dyDescent="0.25">
      <c r="A208">
        <v>207</v>
      </c>
      <c r="B208">
        <f>A208/100*worksheet!$E$5</f>
        <v>202.57304412797311</v>
      </c>
      <c r="C208">
        <f>1-_xlfn.NORM.DIST(LN(B208/worksheet!$E$5),0,worksheet!$E$7,TRUE)</f>
        <v>0.14040781789596912</v>
      </c>
      <c r="D208">
        <f>A208/100*AVERAGE(worksheet!$E$28,worksheet!$E$35)</f>
        <v>1.6612118952364334</v>
      </c>
      <c r="E208">
        <f>1-_xlfn.NORM.DIST(LN(D208/worksheet!$E$28),0,worksheet!$E$30,TRUE)</f>
        <v>0.25792573240877026</v>
      </c>
      <c r="F208">
        <f>1-_xlfn.NORM.DIST(LN(D208/worksheet!$E$35),0,worksheet!$E$37,TRUE)</f>
        <v>5.1153622909207996E-3</v>
      </c>
    </row>
    <row r="209" spans="1:6" x14ac:dyDescent="0.25">
      <c r="A209">
        <v>208</v>
      </c>
      <c r="B209">
        <f>A209/100*worksheet!$E$5</f>
        <v>203.55165786772179</v>
      </c>
      <c r="C209">
        <f>1-_xlfn.NORM.DIST(LN(B209/worksheet!$E$5),0,worksheet!$E$7,TRUE)</f>
        <v>0.13882073889885582</v>
      </c>
      <c r="D209">
        <f>A209/100*AVERAGE(worksheet!$E$28,worksheet!$E$35)</f>
        <v>1.6692370734742907</v>
      </c>
      <c r="E209">
        <f>1-_xlfn.NORM.DIST(LN(D209/worksheet!$E$28),0,worksheet!$E$30,TRUE)</f>
        <v>0.25482201813057603</v>
      </c>
      <c r="F209">
        <f>1-_xlfn.NORM.DIST(LN(D209/worksheet!$E$35),0,worksheet!$E$37,TRUE)</f>
        <v>4.9875068488047791E-3</v>
      </c>
    </row>
    <row r="210" spans="1:6" x14ac:dyDescent="0.25">
      <c r="A210">
        <v>209</v>
      </c>
      <c r="B210">
        <f>A210/100*worksheet!$E$5</f>
        <v>204.53027160747044</v>
      </c>
      <c r="C210">
        <f>1-_xlfn.NORM.DIST(LN(B210/worksheet!$E$5),0,worksheet!$E$7,TRUE)</f>
        <v>0.13725344497619452</v>
      </c>
      <c r="D210">
        <f>A210/100*AVERAGE(worksheet!$E$28,worksheet!$E$35)</f>
        <v>1.6772622517121478</v>
      </c>
      <c r="E210">
        <f>1-_xlfn.NORM.DIST(LN(D210/worksheet!$E$28),0,worksheet!$E$30,TRUE)</f>
        <v>0.25175271159413182</v>
      </c>
      <c r="F210">
        <f>1-_xlfn.NORM.DIST(LN(D210/worksheet!$E$35),0,worksheet!$E$37,TRUE)</f>
        <v>4.8630985504637403E-3</v>
      </c>
    </row>
    <row r="211" spans="1:6" x14ac:dyDescent="0.25">
      <c r="A211">
        <v>210</v>
      </c>
      <c r="B211">
        <f>A211/100*worksheet!$E$5</f>
        <v>205.50888534721912</v>
      </c>
      <c r="C211">
        <f>1-_xlfn.NORM.DIST(LN(B211/worksheet!$E$5),0,worksheet!$E$7,TRUE)</f>
        <v>0.1357056746283396</v>
      </c>
      <c r="D211">
        <f>A211/100*AVERAGE(worksheet!$E$28,worksheet!$E$35)</f>
        <v>1.6852874299500051</v>
      </c>
      <c r="E211">
        <f>1-_xlfn.NORM.DIST(LN(D211/worksheet!$E$28),0,worksheet!$E$30,TRUE)</f>
        <v>0.24871754807508406</v>
      </c>
      <c r="F211">
        <f>1-_xlfn.NORM.DIST(LN(D211/worksheet!$E$35),0,worksheet!$E$37,TRUE)</f>
        <v>4.7420378092688509E-3</v>
      </c>
    </row>
    <row r="212" spans="1:6" x14ac:dyDescent="0.25">
      <c r="A212">
        <v>211</v>
      </c>
      <c r="B212">
        <f>A212/100*worksheet!$E$5</f>
        <v>206.48749908696774</v>
      </c>
      <c r="C212">
        <f>1-_xlfn.NORM.DIST(LN(B212/worksheet!$E$5),0,worksheet!$E$7,TRUE)</f>
        <v>0.1341771697589873</v>
      </c>
      <c r="D212">
        <f>A212/100*AVERAGE(worksheet!$E$28,worksheet!$E$35)</f>
        <v>1.693312608187862</v>
      </c>
      <c r="E212">
        <f>1-_xlfn.NORM.DIST(LN(D212/worksheet!$E$28),0,worksheet!$E$30,TRUE)</f>
        <v>0.24571626077459086</v>
      </c>
      <c r="F212">
        <f>1-_xlfn.NORM.DIST(LN(D212/worksheet!$E$35),0,worksheet!$E$37,TRUE)</f>
        <v>4.624228100095884E-3</v>
      </c>
    </row>
    <row r="213" spans="1:6" x14ac:dyDescent="0.25">
      <c r="A213">
        <v>212</v>
      </c>
      <c r="B213">
        <f>A213/100*worksheet!$E$5</f>
        <v>207.46611282671643</v>
      </c>
      <c r="C213">
        <f>1-_xlfn.NORM.DIST(LN(B213/worksheet!$E$5),0,worksheet!$E$7,TRUE)</f>
        <v>0.13266767564046611</v>
      </c>
      <c r="D213">
        <f>A213/100*AVERAGE(worksheet!$E$28,worksheet!$E$35)</f>
        <v>1.7013377864257195</v>
      </c>
      <c r="E213">
        <f>1-_xlfn.NORM.DIST(LN(D213/worksheet!$E$28),0,worksheet!$E$30,TRUE)</f>
        <v>0.24274858099989483</v>
      </c>
      <c r="F213">
        <f>1-_xlfn.NORM.DIST(LN(D213/worksheet!$E$35),0,worksheet!$E$37,TRUE)</f>
        <v>4.5095758599260627E-3</v>
      </c>
    </row>
    <row r="214" spans="1:6" x14ac:dyDescent="0.25">
      <c r="A214">
        <v>213</v>
      </c>
      <c r="B214">
        <f>A214/100*worksheet!$E$5</f>
        <v>208.44472656646508</v>
      </c>
      <c r="C214">
        <f>1-_xlfn.NORM.DIST(LN(B214/worksheet!$E$5),0,worksheet!$E$7,TRUE)</f>
        <v>0.131176940878867</v>
      </c>
      <c r="D214">
        <f>A214/100*AVERAGE(worksheet!$E$28,worksheet!$E$35)</f>
        <v>1.7093629646635764</v>
      </c>
      <c r="E214">
        <f>1-_xlfn.NORM.DIST(LN(D214/worksheet!$E$28),0,worksheet!$E$30,TRUE)</f>
        <v>0.23981423833878324</v>
      </c>
      <c r="F214">
        <f>1-_xlfn.NORM.DIST(LN(D214/worksheet!$E$35),0,worksheet!$E$37,TRUE)</f>
        <v>4.3979903918243135E-3</v>
      </c>
    </row>
    <row r="215" spans="1:6" x14ac:dyDescent="0.25">
      <c r="A215">
        <v>214</v>
      </c>
      <c r="B215">
        <f>A215/100*worksheet!$E$5</f>
        <v>209.42334030621376</v>
      </c>
      <c r="C215">
        <f>1-_xlfn.NORM.DIST(LN(B215/worksheet!$E$5),0,worksheet!$E$7,TRUE)</f>
        <v>0.12970471737904066</v>
      </c>
      <c r="D215">
        <f>A215/100*AVERAGE(worksheet!$E$28,worksheet!$E$35)</f>
        <v>1.7173881429014337</v>
      </c>
      <c r="E215">
        <f>1-_xlfn.NORM.DIST(LN(D215/worksheet!$E$28),0,worksheet!$E$30,TRUE)</f>
        <v>0.23691296082807978</v>
      </c>
      <c r="F215">
        <f>1-_xlfn.NORM.DIST(LN(D215/worksheet!$E$35),0,worksheet!$E$37,TRUE)</f>
        <v>4.2893837721783568E-3</v>
      </c>
    </row>
    <row r="216" spans="1:6" x14ac:dyDescent="0.25">
      <c r="A216">
        <v>215</v>
      </c>
      <c r="B216">
        <f>A216/100*worksheet!$E$5</f>
        <v>210.40195404596241</v>
      </c>
      <c r="C216">
        <f>1-_xlfn.NORM.DIST(LN(B216/worksheet!$E$5),0,worksheet!$E$7,TRUE)</f>
        <v>0.12825076030949822</v>
      </c>
      <c r="D216">
        <f>A216/100*AVERAGE(worksheet!$E$28,worksheet!$E$35)</f>
        <v>1.7254133211392908</v>
      </c>
      <c r="E216">
        <f>1-_xlfn.NORM.DIST(LN(D216/worksheet!$E$28),0,worksheet!$E$30,TRUE)</f>
        <v>0.23404447511632043</v>
      </c>
      <c r="F216">
        <f>1-_xlfn.NORM.DIST(LN(D216/worksheet!$E$35),0,worksheet!$E$37,TRUE)</f>
        <v>4.183670761082281E-3</v>
      </c>
    </row>
    <row r="217" spans="1:6" x14ac:dyDescent="0.25">
      <c r="A217">
        <v>216</v>
      </c>
      <c r="B217">
        <f>A217/100*worksheet!$E$5</f>
        <v>211.38056778571109</v>
      </c>
      <c r="C217">
        <f>1-_xlfn.NORM.DIST(LN(B217/worksheet!$E$5),0,worksheet!$E$7,TRUE)</f>
        <v>0.12681482806723499</v>
      </c>
      <c r="D217">
        <f>A217/100*AVERAGE(worksheet!$E$28,worksheet!$E$35)</f>
        <v>1.7334384993771481</v>
      </c>
      <c r="E217">
        <f>1-_xlfn.NORM.DIST(LN(D217/worksheet!$E$28),0,worksheet!$E$30,TRUE)</f>
        <v>0.23120850662075298</v>
      </c>
      <c r="F217">
        <f>1-_xlfn.NORM.DIST(LN(D217/worksheet!$E$35),0,worksheet!$E$37,TRUE)</f>
        <v>4.0807687157550232E-3</v>
      </c>
    </row>
    <row r="218" spans="1:6" x14ac:dyDescent="0.25">
      <c r="A218">
        <v>217</v>
      </c>
      <c r="B218">
        <f>A218/100*worksheet!$E$5</f>
        <v>212.35918152545975</v>
      </c>
      <c r="C218">
        <f>1-_xlfn.NORM.DIST(LN(B218/worksheet!$E$5),0,worksheet!$E$7,TRUE)</f>
        <v>0.1253966822425121</v>
      </c>
      <c r="D218">
        <f>A218/100*AVERAGE(worksheet!$E$28,worksheet!$E$35)</f>
        <v>1.7414636776150052</v>
      </c>
      <c r="E218">
        <f>1-_xlfn.NORM.DIST(LN(D218/worksheet!$E$28),0,worksheet!$E$30,TRUE)</f>
        <v>0.22840477967880746</v>
      </c>
      <c r="F218">
        <f>1-_xlfn.NORM.DIST(LN(D218/worksheet!$E$35),0,worksheet!$E$37,TRUE)</f>
        <v>3.9805975068870625E-3</v>
      </c>
    </row>
    <row r="219" spans="1:6" x14ac:dyDescent="0.25">
      <c r="A219">
        <v>218</v>
      </c>
      <c r="B219">
        <f>A219/100*worksheet!$E$5</f>
        <v>213.33779526520843</v>
      </c>
      <c r="C219">
        <f>1-_xlfn.NORM.DIST(LN(B219/worksheet!$E$5),0,worksheet!$E$7,TRUE)</f>
        <v>0.1239960875836158</v>
      </c>
      <c r="D219">
        <f>A219/100*AVERAGE(worksheet!$E$28,worksheet!$E$35)</f>
        <v>1.7494888558528625</v>
      </c>
      <c r="E219">
        <f>1-_xlfn.NORM.DIST(LN(D219/worksheet!$E$28),0,worksheet!$E$30,TRUE)</f>
        <v>0.22563301769417532</v>
      </c>
      <c r="F219">
        <f>1-_xlfn.NORM.DIST(LN(D219/worksheet!$E$35),0,worksheet!$E$37,TRUE)</f>
        <v>3.8830794378118538E-3</v>
      </c>
    </row>
    <row r="220" spans="1:6" x14ac:dyDescent="0.25">
      <c r="A220">
        <v>219</v>
      </c>
      <c r="B220">
        <f>A220/100*worksheet!$E$5</f>
        <v>214.31640900495705</v>
      </c>
      <c r="C220">
        <f>1-_xlfn.NORM.DIST(LN(B220/worksheet!$E$5),0,worksheet!$E$7,TRUE)</f>
        <v>0.12261281196162077</v>
      </c>
      <c r="D220">
        <f>A220/100*AVERAGE(worksheet!$E$28,worksheet!$E$35)</f>
        <v>1.7575140340907194</v>
      </c>
      <c r="E220">
        <f>1-_xlfn.NORM.DIST(LN(D220/worksheet!$E$28),0,worksheet!$E$30,TRUE)</f>
        <v>0.22289294327763765</v>
      </c>
      <c r="F220">
        <f>1-_xlfn.NORM.DIST(LN(D220/worksheet!$E$35),0,worksheet!$E$37,TRUE)</f>
        <v>3.7881391664044139E-3</v>
      </c>
    </row>
    <row r="221" spans="1:6" x14ac:dyDescent="0.25">
      <c r="A221">
        <v>220</v>
      </c>
      <c r="B221">
        <f>A221/100*worksheet!$E$5</f>
        <v>215.29502274470573</v>
      </c>
      <c r="C221">
        <f>1-_xlfn.NORM.DIST(LN(B221/worksheet!$E$5),0,worksheet!$E$7,TRUE)</f>
        <v>0.12124662633517869</v>
      </c>
      <c r="D221">
        <f>A221/100*AVERAGE(worksheet!$E$28,worksheet!$E$35)</f>
        <v>1.7655392123285769</v>
      </c>
      <c r="E221">
        <f>1-_xlfn.NORM.DIST(LN(D221/worksheet!$E$28),0,worksheet!$E$30,TRUE)</f>
        <v>0.22018427838277654</v>
      </c>
      <c r="F221">
        <f>1-_xlfn.NORM.DIST(LN(D221/worksheet!$E$35),0,worksheet!$E$37,TRUE)</f>
        <v>3.6957036296100254E-3</v>
      </c>
    </row>
    <row r="222" spans="1:6" x14ac:dyDescent="0.25">
      <c r="A222">
        <v>221</v>
      </c>
      <c r="B222">
        <f>A222/100*worksheet!$E$5</f>
        <v>216.27363648445439</v>
      </c>
      <c r="C222">
        <f>1-_xlfn.NORM.DIST(LN(B222/worksheet!$E$5),0,worksheet!$E$7,TRUE)</f>
        <v>0.11989730471535376</v>
      </c>
      <c r="D222">
        <f>A222/100*AVERAGE(worksheet!$E$28,worksheet!$E$35)</f>
        <v>1.7735643905664338</v>
      </c>
      <c r="E222">
        <f>1-_xlfn.NORM.DIST(LN(D222/worksheet!$E$28),0,worksheet!$E$30,TRUE)</f>
        <v>0.21750674443670781</v>
      </c>
      <c r="F222">
        <f>1-_xlfn.NORM.DIST(LN(D222/worksheet!$E$35),0,worksheet!$E$37,TRUE)</f>
        <v>3.6057019705114657E-3</v>
      </c>
    </row>
    <row r="223" spans="1:6" x14ac:dyDescent="0.25">
      <c r="A223">
        <v>222</v>
      </c>
      <c r="B223">
        <f>A223/100*worksheet!$E$5</f>
        <v>217.25225022420307</v>
      </c>
      <c r="C223">
        <f>1-_xlfn.NORM.DIST(LN(B223/worksheet!$E$5),0,worksheet!$E$7,TRUE)</f>
        <v>0.11856462413052538</v>
      </c>
      <c r="D223">
        <f>A223/100*AVERAGE(worksheet!$E$28,worksheet!$E$35)</f>
        <v>1.7815895688042911</v>
      </c>
      <c r="E223">
        <f>1-_xlfn.NORM.DIST(LN(D223/worksheet!$E$28),0,worksheet!$E$30,TRUE)</f>
        <v>0.21486006246596201</v>
      </c>
      <c r="F223">
        <f>1-_xlfn.NORM.DIST(LN(D223/worksheet!$E$35),0,worksheet!$E$37,TRUE)</f>
        <v>3.5180654678471646E-3</v>
      </c>
    </row>
    <row r="224" spans="1:6" x14ac:dyDescent="0.25">
      <c r="A224">
        <v>223</v>
      </c>
      <c r="B224">
        <f>A224/100*worksheet!$E$5</f>
        <v>218.23086396395172</v>
      </c>
      <c r="C224">
        <f>1-_xlfn.NORM.DIST(LN(B224/worksheet!$E$5),0,worksheet!$E$7,TRUE)</f>
        <v>0.11724836459137555</v>
      </c>
      <c r="D224">
        <f>A224/100*AVERAGE(worksheet!$E$28,worksheet!$E$35)</f>
        <v>1.7896147470421482</v>
      </c>
      <c r="E224">
        <f>1-_xlfn.NORM.DIST(LN(D224/worksheet!$E$28),0,worksheet!$E$30,TRUE)</f>
        <v>0.21224395321764622</v>
      </c>
      <c r="F224">
        <f>1-_xlfn.NORM.DIST(LN(D224/worksheet!$E$35),0,worksheet!$E$37,TRUE)</f>
        <v>3.4327274678925823E-3</v>
      </c>
    </row>
    <row r="225" spans="1:6" x14ac:dyDescent="0.25">
      <c r="A225">
        <v>224</v>
      </c>
      <c r="B225">
        <f>A225/100*worksheet!$E$5</f>
        <v>219.2094777037004</v>
      </c>
      <c r="C225">
        <f>1-_xlfn.NORM.DIST(LN(B225/worksheet!$E$5),0,worksheet!$E$7,TRUE)</f>
        <v>0.11594830905598008</v>
      </c>
      <c r="D225">
        <f>A225/100*AVERAGE(worksheet!$E$28,worksheet!$E$35)</f>
        <v>1.7976399252800055</v>
      </c>
      <c r="E225">
        <f>1-_xlfn.NORM.DIST(LN(D225/worksheet!$E$28),0,worksheet!$E$30,TRUE)</f>
        <v>0.20965813727601312</v>
      </c>
      <c r="F225">
        <f>1-_xlfn.NORM.DIST(LN(D225/worksheet!$E$35),0,worksheet!$E$37,TRUE)</f>
        <v>3.3496233186239843E-3</v>
      </c>
    </row>
    <row r="226" spans="1:6" x14ac:dyDescent="0.25">
      <c r="A226">
        <v>225</v>
      </c>
      <c r="B226">
        <f>A226/100*worksheet!$E$5</f>
        <v>220.18809144344903</v>
      </c>
      <c r="C226">
        <f>1-_xlfn.NORM.DIST(LN(B226/worksheet!$E$5),0,worksheet!$E$7,TRUE)</f>
        <v>0.11466424339501924</v>
      </c>
      <c r="D226">
        <f>A226/100*AVERAGE(worksheet!$E$28,worksheet!$E$35)</f>
        <v>1.8056651035178626</v>
      </c>
      <c r="E226">
        <f>1-_xlfn.NORM.DIST(LN(D226/worksheet!$E$28),0,worksheet!$E$30,TRUE)</f>
        <v>0.20710233517456278</v>
      </c>
      <c r="F226">
        <f>1-_xlfn.NORM.DIST(LN(D226/worksheet!$E$35),0,worksheet!$E$37,TRUE)</f>
        <v>3.2686903060845651E-3</v>
      </c>
    </row>
    <row r="227" spans="1:6" x14ac:dyDescent="0.25">
      <c r="A227">
        <v>226</v>
      </c>
      <c r="B227">
        <f>A227/100*worksheet!$E$5</f>
        <v>221.16670518319768</v>
      </c>
      <c r="C227">
        <f>1-_xlfn.NORM.DIST(LN(B227/worksheet!$E$5),0,worksheet!$E$7,TRUE)</f>
        <v>0.11339595635712363</v>
      </c>
      <c r="D227">
        <f>A227/100*AVERAGE(worksheet!$E$28,worksheet!$E$35)</f>
        <v>1.8136902817557194</v>
      </c>
      <c r="E227">
        <f>1-_xlfn.NORM.DIST(LN(D227/worksheet!$E$28),0,worksheet!$E$30,TRUE)</f>
        <v>0.20457626750379732</v>
      </c>
      <c r="F227">
        <f>1-_xlfn.NORM.DIST(LN(D227/worksheet!$E$35),0,worksheet!$E$37,TRUE)</f>
        <v>3.1898675928760944E-3</v>
      </c>
    </row>
    <row r="228" spans="1:6" x14ac:dyDescent="0.25">
      <c r="A228">
        <v>227</v>
      </c>
      <c r="B228">
        <f>A228/100*worksheet!$E$5</f>
        <v>222.14531892294636</v>
      </c>
      <c r="C228">
        <f>1-_xlfn.NORM.DIST(LN(B228/worksheet!$E$5),0,worksheet!$E$7,TRUE)</f>
        <v>0.11214323953437011</v>
      </c>
      <c r="D228">
        <f>A228/100*AVERAGE(worksheet!$E$28,worksheet!$E$35)</f>
        <v>1.821715459993577</v>
      </c>
      <c r="E228">
        <f>1-_xlfn.NORM.DIST(LN(D228/worksheet!$E$28),0,worksheet!$E$30,TRUE)</f>
        <v>0.20207965501475145</v>
      </c>
      <c r="F228">
        <f>1-_xlfn.NORM.DIST(LN(D228/worksheet!$E$35),0,worksheet!$E$37,TRUE)</f>
        <v>3.1130961587020334E-3</v>
      </c>
    </row>
    <row r="229" spans="1:6" x14ac:dyDescent="0.25">
      <c r="A229">
        <v>228</v>
      </c>
      <c r="B229">
        <f>A229/100*worksheet!$E$5</f>
        <v>223.12393266269501</v>
      </c>
      <c r="C229">
        <f>1-_xlfn.NORM.DIST(LN(B229/worksheet!$E$5),0,worksheet!$E$7,TRUE)</f>
        <v>0.11090588732794116</v>
      </c>
      <c r="D229">
        <f>A229/100*AVERAGE(worksheet!$E$28,worksheet!$E$35)</f>
        <v>1.8297406382314338</v>
      </c>
      <c r="E229">
        <f>1-_xlfn.NORM.DIST(LN(D229/worksheet!$E$28),0,worksheet!$E$30,TRUE)</f>
        <v>0.19961221871841617</v>
      </c>
      <c r="F229">
        <f>1-_xlfn.NORM.DIST(LN(D229/worksheet!$E$35),0,worksheet!$E$37,TRUE)</f>
        <v>3.0383187428911773E-3</v>
      </c>
    </row>
    <row r="230" spans="1:6" x14ac:dyDescent="0.25">
      <c r="A230">
        <v>229</v>
      </c>
      <c r="B230">
        <f>A230/100*worksheet!$E$5</f>
        <v>224.10254640244369</v>
      </c>
      <c r="C230">
        <f>1-_xlfn.NORM.DIST(LN(B230/worksheet!$E$5),0,worksheet!$E$7,TRUE)</f>
        <v>0.10968369691396018</v>
      </c>
      <c r="D230">
        <f>A230/100*AVERAGE(worksheet!$E$28,worksheet!$E$35)</f>
        <v>1.8377658164692912</v>
      </c>
      <c r="E230">
        <f>1-_xlfn.NORM.DIST(LN(D230/worksheet!$E$28),0,worksheet!$E$30,TRUE)</f>
        <v>0.19717367998116797</v>
      </c>
      <c r="F230">
        <f>1-_xlfn.NORM.DIST(LN(D230/worksheet!$E$35),0,worksheet!$E$37,TRUE)</f>
        <v>2.96547978883277E-3</v>
      </c>
    </row>
    <row r="231" spans="1:6" x14ac:dyDescent="0.25">
      <c r="A231">
        <v>230</v>
      </c>
      <c r="B231">
        <f>A231/100*worksheet!$E$5</f>
        <v>225.08116014219235</v>
      </c>
      <c r="C231">
        <f>1-_xlfn.NORM.DIST(LN(B231/worksheet!$E$5),0,worksheet!$E$7,TRUE)</f>
        <v>0.10847646820951584</v>
      </c>
      <c r="D231">
        <f>A231/100*AVERAGE(worksheet!$E$28,worksheet!$E$35)</f>
        <v>1.8457909947071482</v>
      </c>
      <c r="E231">
        <f>1-_xlfn.NORM.DIST(LN(D231/worksheet!$E$28),0,worksheet!$E$30,TRUE)</f>
        <v>0.19476376061632161</v>
      </c>
      <c r="F231">
        <f>1-_xlfn.NORM.DIST(LN(D231/worksheet!$E$35),0,worksheet!$E$37,TRUE)</f>
        <v>2.8945253902571411E-3</v>
      </c>
    </row>
    <row r="232" spans="1:6" x14ac:dyDescent="0.25">
      <c r="A232">
        <v>231</v>
      </c>
      <c r="B232">
        <f>A232/100*worksheet!$E$5</f>
        <v>226.05977388194103</v>
      </c>
      <c r="C232">
        <f>1-_xlfn.NORM.DIST(LN(B232/worksheet!$E$5),0,worksheet!$E$7,TRUE)</f>
        <v>0.10728400383888537</v>
      </c>
      <c r="D232">
        <f>A232/100*AVERAGE(worksheet!$E$28,worksheet!$E$35)</f>
        <v>1.8538161729450056</v>
      </c>
      <c r="E232">
        <f>1-_xlfn.NORM.DIST(LN(D232/worksheet!$E$28),0,worksheet!$E$30,TRUE)</f>
        <v>0.19238218297191256</v>
      </c>
      <c r="F232">
        <f>1-_xlfn.NORM.DIST(LN(D232/worksheet!$E$35),0,worksheet!$E$37,TRUE)</f>
        <v>2.8254032392973638E-3</v>
      </c>
    </row>
    <row r="233" spans="1:6" x14ac:dyDescent="0.25">
      <c r="A233">
        <v>232</v>
      </c>
      <c r="B233">
        <f>A233/100*worksheet!$E$5</f>
        <v>227.03838762168965</v>
      </c>
      <c r="C233">
        <f>1-_xlfn.NORM.DIST(LN(B233/worksheet!$E$5),0,worksheet!$E$7,TRUE)</f>
        <v>0.10610610909996754</v>
      </c>
      <c r="D233">
        <f>A233/100*AVERAGE(worksheet!$E$28,worksheet!$E$35)</f>
        <v>1.8618413511828626</v>
      </c>
      <c r="E233">
        <f>1-_xlfn.NORM.DIST(LN(D233/worksheet!$E$28),0,worksheet!$E$30,TRUE)</f>
        <v>0.19002867001482149</v>
      </c>
      <c r="F233">
        <f>1-_xlfn.NORM.DIST(LN(D233/worksheet!$E$35),0,worksheet!$E$37,TRUE)</f>
        <v>2.7580625762709809E-3</v>
      </c>
    </row>
    <row r="234" spans="1:6" x14ac:dyDescent="0.25">
      <c r="A234">
        <v>233</v>
      </c>
      <c r="B234">
        <f>A234/100*worksheet!$E$5</f>
        <v>228.01700136143833</v>
      </c>
      <c r="C234">
        <f>1-_xlfn.NORM.DIST(LN(B234/worksheet!$E$5),0,worksheet!$E$7,TRUE)</f>
        <v>0.10494259193093547</v>
      </c>
      <c r="D234">
        <f>A234/100*AVERAGE(worksheet!$E$28,worksheet!$E$35)</f>
        <v>1.86986652942072</v>
      </c>
      <c r="E234">
        <f>1-_xlfn.NORM.DIST(LN(D234/worksheet!$E$28),0,worksheet!$E$30,TRUE)</f>
        <v>0.18770294541134314</v>
      </c>
      <c r="F234">
        <f>1-_xlfn.NORM.DIST(LN(D234/worksheet!$E$35),0,worksheet!$E$37,TRUE)</f>
        <v>2.6924541411219582E-3</v>
      </c>
    </row>
    <row r="235" spans="1:6" x14ac:dyDescent="0.25">
      <c r="A235">
        <v>234</v>
      </c>
      <c r="B235">
        <f>A235/100*worksheet!$E$5</f>
        <v>228.99561510118698</v>
      </c>
      <c r="C235">
        <f>1-_xlfn.NORM.DIST(LN(B235/worksheet!$E$5),0,worksheet!$E$7,TRUE)</f>
        <v>0.10379326287711799</v>
      </c>
      <c r="D235">
        <f>A235/100*AVERAGE(worksheet!$E$28,worksheet!$E$35)</f>
        <v>1.8778917076585768</v>
      </c>
      <c r="E235">
        <f>1-_xlfn.NORM.DIST(LN(D235/worksheet!$E$28),0,worksheet!$E$30,TRUE)</f>
        <v>0.18540473360430676</v>
      </c>
      <c r="F235">
        <f>1-_xlfn.NORM.DIST(LN(D235/worksheet!$E$35),0,worksheet!$E$37,TRUE)</f>
        <v>2.628530126465467E-3</v>
      </c>
    </row>
    <row r="236" spans="1:6" x14ac:dyDescent="0.25">
      <c r="A236">
        <v>235</v>
      </c>
      <c r="B236">
        <f>A236/100*worksheet!$E$5</f>
        <v>229.97422884093567</v>
      </c>
      <c r="C236">
        <f>1-_xlfn.NORM.DIST(LN(B236/worksheet!$E$5),0,worksheet!$E$7,TRUE)</f>
        <v>0.10265793505811749</v>
      </c>
      <c r="D236">
        <f>A236/100*AVERAGE(worksheet!$E$28,worksheet!$E$35)</f>
        <v>1.8859168858964344</v>
      </c>
      <c r="E236">
        <f>1-_xlfn.NORM.DIST(LN(D236/worksheet!$E$28),0,worksheet!$E$30,TRUE)</f>
        <v>0.18313375988684677</v>
      </c>
      <c r="F236">
        <f>1-_xlfn.NORM.DIST(LN(D236/worksheet!$E$35),0,worksheet!$E$37,TRUE)</f>
        <v>2.5662441321807616E-3</v>
      </c>
    </row>
    <row r="237" spans="1:6" x14ac:dyDescent="0.25">
      <c r="A237">
        <v>236</v>
      </c>
      <c r="B237">
        <f>A237/100*worksheet!$E$5</f>
        <v>230.95284258068432</v>
      </c>
      <c r="C237">
        <f>1-_xlfn.NORM.DIST(LN(B237/worksheet!$E$5),0,worksheet!$E$7,TRUE)</f>
        <v>0.10153642413517261</v>
      </c>
      <c r="D237">
        <f>A237/100*AVERAGE(worksheet!$E$28,worksheet!$E$35)</f>
        <v>1.8939420641342912</v>
      </c>
      <c r="E237">
        <f>1-_xlfn.NORM.DIST(LN(D237/worksheet!$E$28),0,worksheet!$E$30,TRUE)</f>
        <v>0.18088975047292677</v>
      </c>
      <c r="F237">
        <f>1-_xlfn.NORM.DIST(LN(D237/worksheet!$E$35),0,worksheet!$E$37,TRUE)</f>
        <v>2.5055511214981951E-3</v>
      </c>
    </row>
    <row r="238" spans="1:6" x14ac:dyDescent="0.25">
      <c r="A238">
        <v>237</v>
      </c>
      <c r="B238">
        <f>A238/100*worksheet!$E$5</f>
        <v>231.931456320433</v>
      </c>
      <c r="C238">
        <f>1-_xlfn.NORM.DIST(LN(B238/worksheet!$E$5),0,worksheet!$E$7,TRUE)</f>
        <v>0.10042854827877234</v>
      </c>
      <c r="D238">
        <f>A238/100*AVERAGE(worksheet!$E$28,worksheet!$E$35)</f>
        <v>1.9019672423721485</v>
      </c>
      <c r="E238">
        <f>1-_xlfn.NORM.DIST(LN(D238/worksheet!$E$28),0,worksheet!$E$30,TRUE)</f>
        <v>0.17867243256470766</v>
      </c>
      <c r="F238">
        <f>1-_xlfn.NORM.DIST(LN(D238/worksheet!$E$35),0,worksheet!$E$37,TRUE)</f>
        <v>2.4464073785296359E-3</v>
      </c>
    </row>
    <row r="239" spans="1:6" x14ac:dyDescent="0.25">
      <c r="A239">
        <v>238</v>
      </c>
      <c r="B239">
        <f>A239/100*worksheet!$E$5</f>
        <v>232.91007006018165</v>
      </c>
      <c r="C239">
        <f>1-_xlfn.NORM.DIST(LN(B239/worksheet!$E$5),0,worksheet!$E$7,TRUE)</f>
        <v>9.9334128136528532E-2</v>
      </c>
      <c r="D239">
        <f>A239/100*AVERAGE(worksheet!$E$28,worksheet!$E$35)</f>
        <v>1.9099924206100056</v>
      </c>
      <c r="E239">
        <f>1-_xlfn.NORM.DIST(LN(D239/worksheet!$E$28),0,worksheet!$E$30,TRUE)</f>
        <v>0.1764815344168631</v>
      </c>
      <c r="F239">
        <f>1-_xlfn.NORM.DIST(LN(D239/worksheet!$E$35),0,worksheet!$E$37,TRUE)</f>
        <v>2.3887704671917698E-3</v>
      </c>
    </row>
    <row r="240" spans="1:6" x14ac:dyDescent="0.25">
      <c r="A240">
        <v>239</v>
      </c>
      <c r="B240">
        <f>A240/100*worksheet!$E$5</f>
        <v>233.88868379993033</v>
      </c>
      <c r="C240">
        <f>1-_xlfn.NORM.DIST(LN(B240/worksheet!$E$5),0,worksheet!$E$7,TRUE)</f>
        <v>9.8252986801312447E-2</v>
      </c>
      <c r="D240">
        <f>A240/100*AVERAGE(worksheet!$E$28,worksheet!$E$35)</f>
        <v>1.9180175988478629</v>
      </c>
      <c r="E240">
        <f>1-_xlfn.NORM.DIST(LN(D240/worksheet!$E$28),0,worksheet!$E$30,TRUE)</f>
        <v>0.17431678539792617</v>
      </c>
      <c r="F240">
        <f>1-_xlfn.NORM.DIST(LN(D240/worksheet!$E$35),0,worksheet!$E$37,TRUE)</f>
        <v>2.3325991914757704E-3</v>
      </c>
    </row>
    <row r="241" spans="1:6" x14ac:dyDescent="0.25">
      <c r="A241">
        <v>240</v>
      </c>
      <c r="B241">
        <f>A241/100*worksheet!$E$5</f>
        <v>234.86729753967896</v>
      </c>
      <c r="C241">
        <f>1-_xlfn.NORM.DIST(LN(B241/worksheet!$E$5),0,worksheet!$E$7,TRUE)</f>
        <v>9.71849497796613E-2</v>
      </c>
      <c r="D241">
        <f>A241/100*AVERAGE(worksheet!$E$28,worksheet!$E$35)</f>
        <v>1.92604277708572</v>
      </c>
      <c r="E241">
        <f>1-_xlfn.NORM.DIST(LN(D241/worksheet!$E$28),0,worksheet!$E$30,TRUE)</f>
        <v>0.17217791604876553</v>
      </c>
      <c r="F241">
        <f>1-_xlfn.NORM.DIST(LN(D241/worksheet!$E$35),0,worksheet!$E$37,TRUE)</f>
        <v>2.2778535570160408E-3</v>
      </c>
    </row>
    <row r="242" spans="1:6" x14ac:dyDescent="0.25">
      <c r="A242">
        <v>241</v>
      </c>
      <c r="B242">
        <f>A242/100*worksheet!$E$5</f>
        <v>235.84591127942764</v>
      </c>
      <c r="C242">
        <f>1-_xlfn.NORM.DIST(LN(B242/worksheet!$E$5),0,worksheet!$E$7,TRUE)</f>
        <v>9.6129844960459065E-2</v>
      </c>
      <c r="D242">
        <f>A242/100*AVERAGE(worksheet!$E$28,worksheet!$E$35)</f>
        <v>1.9340679553235773</v>
      </c>
      <c r="E242">
        <f>1-_xlfn.NORM.DIST(LN(D242/worksheet!$E$28),0,worksheet!$E$30,TRUE)</f>
        <v>0.17006465813827287</v>
      </c>
      <c r="F242">
        <f>1-_xlfn.NORM.DIST(LN(D242/worksheet!$E$35),0,worksheet!$E$37,TRUE)</f>
        <v>2.224494733914395E-3</v>
      </c>
    </row>
    <row r="243" spans="1:6" x14ac:dyDescent="0.25">
      <c r="A243">
        <v>242</v>
      </c>
      <c r="B243">
        <f>A243/100*worksheet!$E$5</f>
        <v>236.82452501917629</v>
      </c>
      <c r="C243">
        <f>1-_xlfn.NORM.DIST(LN(B243/worksheet!$E$5),0,worksheet!$E$7,TRUE)</f>
        <v>9.5087502583896866E-2</v>
      </c>
      <c r="D243">
        <f>A243/100*AVERAGE(worksheet!$E$28,worksheet!$E$35)</f>
        <v>1.9420931335614342</v>
      </c>
      <c r="E243">
        <f>1-_xlfn.NORM.DIST(LN(D243/worksheet!$E$28),0,worksheet!$E$30,TRUE)</f>
        <v>0.16797674471635327</v>
      </c>
      <c r="F243">
        <f>1-_xlfn.NORM.DIST(LN(D243/worksheet!$E$35),0,worksheet!$E$37,TRUE)</f>
        <v>2.1724850207767155E-3</v>
      </c>
    </row>
    <row r="244" spans="1:6" x14ac:dyDescent="0.25">
      <c r="A244">
        <v>243</v>
      </c>
      <c r="B244">
        <f>A244/100*worksheet!$E$5</f>
        <v>237.80313875892497</v>
      </c>
      <c r="C244">
        <f>1-_xlfn.NORM.DIST(LN(B244/worksheet!$E$5),0,worksheet!$E$7,TRUE)</f>
        <v>9.4057755210716909E-2</v>
      </c>
      <c r="D244">
        <f>A244/100*AVERAGE(worksheet!$E$28,worksheet!$E$35)</f>
        <v>1.9501183117992917</v>
      </c>
      <c r="E244">
        <f>1-_xlfn.NORM.DIST(LN(D244/worksheet!$E$28),0,worksheet!$E$30,TRUE)</f>
        <v>0.16591391016429813</v>
      </c>
      <c r="F244">
        <f>1-_xlfn.NORM.DIST(LN(D244/worksheet!$E$35),0,worksheet!$E$37,TRUE)</f>
        <v>2.1217878099191179E-3</v>
      </c>
    </row>
    <row r="245" spans="1:6" x14ac:dyDescent="0.25">
      <c r="A245">
        <v>244</v>
      </c>
      <c r="B245">
        <f>A245/100*worksheet!$E$5</f>
        <v>238.78175249867363</v>
      </c>
      <c r="C245">
        <f>1-_xlfn.NORM.DIST(LN(B245/worksheet!$E$5),0,worksheet!$E$7,TRUE)</f>
        <v>9.3040437691743083E-2</v>
      </c>
      <c r="D245">
        <f>A245/100*AVERAGE(worksheet!$E$28,worksheet!$E$35)</f>
        <v>1.9581434900371486</v>
      </c>
      <c r="E245">
        <f>1-_xlfn.NORM.DIST(LN(D245/worksheet!$E$28),0,worksheet!$E$30,TRUE)</f>
        <v>0.16387589024262772</v>
      </c>
      <c r="F245">
        <f>1-_xlfn.NORM.DIST(LN(D245/worksheet!$E$35),0,worksheet!$E$37,TRUE)</f>
        <v>2.0723675537073216E-3</v>
      </c>
    </row>
    <row r="246" spans="1:6" x14ac:dyDescent="0.25">
      <c r="A246">
        <v>245</v>
      </c>
      <c r="B246">
        <f>A246/100*worksheet!$E$5</f>
        <v>239.76036623842231</v>
      </c>
      <c r="C246">
        <f>1-_xlfn.NORM.DIST(LN(B246/worksheet!$E$5),0,worksheet!$E$7,TRUE)</f>
        <v>9.2035387137702318E-2</v>
      </c>
      <c r="D246">
        <f>A246/100*AVERAGE(worksheet!$E$28,worksheet!$E$35)</f>
        <v>1.9661686682750059</v>
      </c>
      <c r="E246">
        <f>1-_xlfn.NORM.DIST(LN(D246/worksheet!$E$28),0,worksheet!$E$30,TRUE)</f>
        <v>0.16186242213647639</v>
      </c>
      <c r="F246">
        <f>1-_xlfn.NORM.DIST(LN(D246/worksheet!$E$35),0,worksheet!$E$37,TRUE)</f>
        <v>2.0241897319861479E-3</v>
      </c>
    </row>
    <row r="247" spans="1:6" x14ac:dyDescent="0.25">
      <c r="A247">
        <v>246</v>
      </c>
      <c r="B247">
        <f>A247/100*worksheet!$E$5</f>
        <v>240.73897997817096</v>
      </c>
      <c r="C247">
        <f>1-_xlfn.NORM.DIST(LN(B247/worksheet!$E$5),0,worksheet!$E$7,TRUE)</f>
        <v>9.1042442889339381E-2</v>
      </c>
      <c r="D247">
        <f>A247/100*AVERAGE(worksheet!$E$28,worksheet!$E$35)</f>
        <v>1.974193846512863</v>
      </c>
      <c r="E247">
        <f>1-_xlfn.NORM.DIST(LN(D247/worksheet!$E$28),0,worksheet!$E$30,TRUE)</f>
        <v>0.15987324449860785</v>
      </c>
      <c r="F247">
        <f>1-_xlfn.NORM.DIST(LN(D247/worksheet!$E$35),0,worksheet!$E$37,TRUE)</f>
        <v>1.9772208205660613E-3</v>
      </c>
    </row>
    <row r="248" spans="1:6" x14ac:dyDescent="0.25">
      <c r="A248">
        <v>247</v>
      </c>
      <c r="B248">
        <f>A248/100*worksheet!$E$5</f>
        <v>241.71759371791964</v>
      </c>
      <c r="C248">
        <f>1-_xlfn.NORM.DIST(LN(B248/worksheet!$E$5),0,worksheet!$E$7,TRUE)</f>
        <v>9.0061446487826657E-2</v>
      </c>
      <c r="D248">
        <f>A248/100*AVERAGE(worksheet!$E$28,worksheet!$E$35)</f>
        <v>1.9822190247507203</v>
      </c>
      <c r="E248">
        <f>1-_xlfn.NORM.DIST(LN(D248/worksheet!$E$28),0,worksheet!$E$30,TRUE)</f>
        <v>0.15790809749012724</v>
      </c>
      <c r="F248">
        <f>1-_xlfn.NORM.DIST(LN(D248/worksheet!$E$35),0,worksheet!$E$37,TRUE)</f>
        <v>1.9314282607283406E-3</v>
      </c>
    </row>
    <row r="249" spans="1:6" x14ac:dyDescent="0.25">
      <c r="A249">
        <v>248</v>
      </c>
      <c r="B249">
        <f>A249/100*worksheet!$E$5</f>
        <v>242.69620745766827</v>
      </c>
      <c r="C249">
        <f>1-_xlfn.NORM.DIST(LN(B249/worksheet!$E$5),0,worksheet!$E$7,TRUE)</f>
        <v>8.9092241645473913E-2</v>
      </c>
      <c r="D249">
        <f>A249/100*AVERAGE(worksheet!$E$28,worksheet!$E$35)</f>
        <v>1.9902442029885774</v>
      </c>
      <c r="E249">
        <f>1-_xlfn.NORM.DIST(LN(D249/worksheet!$E$28),0,worksheet!$E$30,TRUE)</f>
        <v>0.1559667228189715</v>
      </c>
      <c r="F249">
        <f>1-_xlfn.NORM.DIST(LN(D249/worksheet!$E$35),0,worksheet!$E$37,TRUE)</f>
        <v>1.8867804297153512E-3</v>
      </c>
    </row>
    <row r="250" spans="1:6" x14ac:dyDescent="0.25">
      <c r="A250">
        <v>249</v>
      </c>
      <c r="B250">
        <f>A250/100*worksheet!$E$5</f>
        <v>243.67482119741695</v>
      </c>
      <c r="C250">
        <f>1-_xlfn.NORM.DIST(LN(B250/worksheet!$E$5),0,worksheet!$E$7,TRUE)</f>
        <v>8.8134674216735598E-2</v>
      </c>
      <c r="D250">
        <f>A250/100*AVERAGE(worksheet!$E$28,worksheet!$E$35)</f>
        <v>1.9982693812264347</v>
      </c>
      <c r="E250">
        <f>1-_xlfn.NORM.DIST(LN(D250/worksheet!$E$28),0,worksheet!$E$30,TRUE)</f>
        <v>0.15404886377624549</v>
      </c>
      <c r="F250">
        <f>1-_xlfn.NORM.DIST(LN(D250/worksheet!$E$35),0,worksheet!$E$37,TRUE)</f>
        <v>1.843246612172611E-3</v>
      </c>
    </row>
    <row r="251" spans="1:6" x14ac:dyDescent="0.25">
      <c r="A251">
        <v>250</v>
      </c>
      <c r="B251">
        <f>A251/100*worksheet!$E$5</f>
        <v>244.6534349371656</v>
      </c>
      <c r="C251">
        <f>1-_xlfn.NORM.DIST(LN(B251/worksheet!$E$5),0,worksheet!$E$7,TRUE)</f>
        <v>8.7188592169522572E-2</v>
      </c>
      <c r="D251">
        <f>A251/100*AVERAGE(worksheet!$E$28,worksheet!$E$35)</f>
        <v>2.0062945594642918</v>
      </c>
      <c r="E251">
        <f>1-_xlfn.NORM.DIST(LN(D251/worksheet!$E$28),0,worksheet!$E$30,TRUE)</f>
        <v>0.15215426527047859</v>
      </c>
      <c r="F251">
        <f>1-_xlfn.NORM.DIST(LN(D251/worksheet!$E$35),0,worksheet!$E$37,TRUE)</f>
        <v>1.8007969725105655E-3</v>
      </c>
    </row>
    <row r="252" spans="1:6" x14ac:dyDescent="0.25">
      <c r="A252">
        <v>251</v>
      </c>
      <c r="B252">
        <f>A252/100*worksheet!$E$5</f>
        <v>245.63204867691425</v>
      </c>
      <c r="C252">
        <f>1-_xlfn.NORM.DIST(LN(B252/worksheet!$E$5),0,worksheet!$E$7,TRUE)</f>
        <v>8.6253845556814257E-2</v>
      </c>
      <c r="D252">
        <f>A252/100*AVERAGE(worksheet!$E$28,worksheet!$E$35)</f>
        <v>2.0143197377021487</v>
      </c>
      <c r="E252">
        <f>1-_xlfn.NORM.DIST(LN(D252/worksheet!$E$28),0,worksheet!$E$30,TRUE)</f>
        <v>0.15028267385986527</v>
      </c>
      <c r="F252">
        <f>1-_xlfn.NORM.DIST(LN(D252/worksheet!$E$35),0,worksheet!$E$37,TRUE)</f>
        <v>1.7594025281536529E-3</v>
      </c>
    </row>
    <row r="253" spans="1:6" x14ac:dyDescent="0.25">
      <c r="A253">
        <v>252</v>
      </c>
      <c r="B253">
        <f>A253/100*worksheet!$E$5</f>
        <v>246.61066241666293</v>
      </c>
      <c r="C253">
        <f>1-_xlfn.NORM.DIST(LN(B253/worksheet!$E$5),0,worksheet!$E$7,TRUE)</f>
        <v>8.5330286488577101E-2</v>
      </c>
      <c r="D253">
        <f>A253/100*AVERAGE(worksheet!$E$28,worksheet!$E$35)</f>
        <v>2.022344915940006</v>
      </c>
      <c r="E253">
        <f>1-_xlfn.NORM.DIST(LN(D253/worksheet!$E$28),0,worksheet!$E$30,TRUE)</f>
        <v>0.14843383778256247</v>
      </c>
      <c r="F253">
        <f>1-_xlfn.NORM.DIST(LN(D253/worksheet!$E$35),0,worksheet!$E$37,TRUE)</f>
        <v>1.7190351236491264E-3</v>
      </c>
    </row>
    <row r="254" spans="1:6" x14ac:dyDescent="0.25">
      <c r="A254">
        <v>253</v>
      </c>
      <c r="B254">
        <f>A254/100*worksheet!$E$5</f>
        <v>247.58927615641156</v>
      </c>
      <c r="C254">
        <f>1-_xlfn.NORM.DIST(LN(B254/worksheet!$E$5),0,worksheet!$E$7,TRUE)</f>
        <v>8.441776910398624E-2</v>
      </c>
      <c r="D254">
        <f>A254/100*AVERAGE(worksheet!$E$28,worksheet!$E$35)</f>
        <v>2.0303700941778628</v>
      </c>
      <c r="E254">
        <f>1-_xlfn.NORM.DIST(LN(D254/worksheet!$E$28),0,worksheet!$E$30,TRUE)</f>
        <v>0.14660750698510394</v>
      </c>
      <c r="F254">
        <f>1-_xlfn.NORM.DIST(LN(D254/worksheet!$E$35),0,worksheet!$E$37,TRUE)</f>
        <v>1.6796674056051009E-3</v>
      </c>
    </row>
    <row r="255" spans="1:6" x14ac:dyDescent="0.25">
      <c r="A255">
        <v>254</v>
      </c>
      <c r="B255">
        <f>A255/100*worksheet!$E$5</f>
        <v>248.56788989616024</v>
      </c>
      <c r="C255">
        <f>1-_xlfn.NORM.DIST(LN(B255/worksheet!$E$5),0,worksheet!$E$7,TRUE)</f>
        <v>8.3516149543953144E-2</v>
      </c>
      <c r="D255">
        <f>A255/100*AVERAGE(worksheet!$E$28,worksheet!$E$35)</f>
        <v>2.0383952724157206</v>
      </c>
      <c r="E255">
        <f>1-_xlfn.NORM.DIST(LN(D255/worksheet!$E$28),0,worksheet!$E$30,TRUE)</f>
        <v>0.14480343314899735</v>
      </c>
      <c r="F255">
        <f>1-_xlfn.NORM.DIST(LN(D255/worksheet!$E$35),0,worksheet!$E$37,TRUE)</f>
        <v>1.6412727984295161E-3</v>
      </c>
    </row>
    <row r="256" spans="1:6" x14ac:dyDescent="0.25">
      <c r="A256">
        <v>255</v>
      </c>
      <c r="B256">
        <f>A256/100*worksheet!$E$5</f>
        <v>249.54650363590889</v>
      </c>
      <c r="C256">
        <f>1-_xlfn.NORM.DIST(LN(B256/worksheet!$E$5),0,worksheet!$E$7,TRUE)</f>
        <v>8.262528592395979E-2</v>
      </c>
      <c r="D256">
        <f>A256/100*AVERAGE(worksheet!$E$28,worksheet!$E$35)</f>
        <v>2.0464204506535775</v>
      </c>
      <c r="E256">
        <f>1-_xlfn.NORM.DIST(LN(D256/worksheet!$E$28),0,worksheet!$E$30,TRUE)</f>
        <v>0.14302136971556612</v>
      </c>
      <c r="F256">
        <f>1-_xlfn.NORM.DIST(LN(D256/worksheet!$E$35),0,worksheet!$E$37,TRUE)</f>
        <v>1.6038254808448116E-3</v>
      </c>
    </row>
    <row r="257" spans="1:6" x14ac:dyDescent="0.25">
      <c r="A257">
        <v>256</v>
      </c>
      <c r="B257">
        <f>A257/100*worksheet!$E$5</f>
        <v>250.52511737565757</v>
      </c>
      <c r="C257">
        <f>1-_xlfn.NORM.DIST(LN(B257/worksheet!$E$5),0,worksheet!$E$7,TRUE)</f>
        <v>8.1745038307196816E-2</v>
      </c>
      <c r="D257">
        <f>A257/100*AVERAGE(worksheet!$E$28,worksheet!$E$35)</f>
        <v>2.0544456288914348</v>
      </c>
      <c r="E257">
        <f>1-_xlfn.NORM.DIST(LN(D257/worksheet!$E$28),0,worksheet!$E$30,TRUE)</f>
        <v>0.14126107190909387</v>
      </c>
      <c r="F257">
        <f>1-_xlfn.NORM.DIST(LN(D257/worksheet!$E$35),0,worksheet!$E$37,TRUE)</f>
        <v>1.567300363151225E-3</v>
      </c>
    </row>
    <row r="258" spans="1:6" x14ac:dyDescent="0.25">
      <c r="A258">
        <v>257</v>
      </c>
      <c r="B258">
        <f>A258/100*worksheet!$E$5</f>
        <v>251.50373111540623</v>
      </c>
      <c r="C258">
        <f>1-_xlfn.NORM.DIST(LN(B258/worksheet!$E$5),0,worksheet!$E$7,TRUE)</f>
        <v>8.0875268678009871E-2</v>
      </c>
      <c r="D258">
        <f>A258/100*AVERAGE(worksheet!$E$28,worksheet!$E$35)</f>
        <v>2.0624708071292917</v>
      </c>
      <c r="E258">
        <f>1-_xlfn.NORM.DIST(LN(D258/worksheet!$E$28),0,worksheet!$E$30,TRUE)</f>
        <v>0.13952229675833328</v>
      </c>
      <c r="F258">
        <f>1-_xlfn.NORM.DIST(LN(D258/worksheet!$E$35),0,worksheet!$E$37,TRUE)</f>
        <v>1.5316730652132904E-3</v>
      </c>
    </row>
    <row r="259" spans="1:6" x14ac:dyDescent="0.25">
      <c r="A259">
        <v>258</v>
      </c>
      <c r="B259">
        <f>A259/100*worksheet!$E$5</f>
        <v>252.48234485515491</v>
      </c>
      <c r="C259">
        <f>1-_xlfn.NORM.DIST(LN(B259/worksheet!$E$5),0,worksheet!$E$7,TRUE)</f>
        <v>8.0015840915649061E-2</v>
      </c>
      <c r="D259">
        <f>A259/100*AVERAGE(worksheet!$E$28,worksheet!$E$35)</f>
        <v>2.070495985367149</v>
      </c>
      <c r="E259">
        <f>1-_xlfn.NORM.DIST(LN(D259/worksheet!$E$28),0,worksheet!$E$30,TRUE)</f>
        <v>0.13780480311643228</v>
      </c>
      <c r="F259">
        <f>1-_xlfn.NORM.DIST(LN(D259/worksheet!$E$35),0,worksheet!$E$37,TRUE)</f>
        <v>1.4969198951468865E-3</v>
      </c>
    </row>
    <row r="260" spans="1:6" x14ac:dyDescent="0.25">
      <c r="A260">
        <v>259</v>
      </c>
      <c r="B260">
        <f>A260/100*worksheet!$E$5</f>
        <v>253.46095859490356</v>
      </c>
      <c r="C260">
        <f>1-_xlfn.NORM.DIST(LN(B260/worksheet!$E$5),0,worksheet!$E$7,TRUE)</f>
        <v>7.9166620768325258E-2</v>
      </c>
      <c r="D260">
        <f>A260/100*AVERAGE(worksheet!$E$28,worksheet!$E$35)</f>
        <v>2.0785211636050063</v>
      </c>
      <c r="E260">
        <f>1-_xlfn.NORM.DIST(LN(D260/worksheet!$E$28),0,worksheet!$E$30,TRUE)</f>
        <v>0.13610835167933666</v>
      </c>
      <c r="F260">
        <f>1-_xlfn.NORM.DIST(LN(D260/worksheet!$E$35),0,worksheet!$E$37,TRUE)</f>
        <v>1.4630178286813011E-3</v>
      </c>
    </row>
    <row r="261" spans="1:6" x14ac:dyDescent="0.25">
      <c r="A261">
        <v>260</v>
      </c>
      <c r="B261">
        <f>A261/100*worksheet!$E$5</f>
        <v>254.43957233465224</v>
      </c>
      <c r="C261">
        <f>1-_xlfn.NORM.DIST(LN(B261/worksheet!$E$5),0,worksheet!$E$7,TRUE)</f>
        <v>7.832747582756916E-2</v>
      </c>
      <c r="D261">
        <f>A261/100*AVERAGE(worksheet!$E$28,worksheet!$E$35)</f>
        <v>2.0865463418428636</v>
      </c>
      <c r="E261">
        <f>1-_xlfn.NORM.DIST(LN(D261/worksheet!$E$28),0,worksheet!$E$30,TRUE)</f>
        <v>0.13443270500271975</v>
      </c>
      <c r="F261">
        <f>1-_xlfn.NORM.DIST(LN(D261/worksheet!$E$35),0,worksheet!$E$37,TRUE)</f>
        <v>1.4299444891764379E-3</v>
      </c>
    </row>
    <row r="262" spans="1:6" x14ac:dyDescent="0.25">
      <c r="A262">
        <v>261</v>
      </c>
      <c r="B262">
        <f>A262/100*worksheet!$E$5</f>
        <v>255.41818607440086</v>
      </c>
      <c r="C262">
        <f>1-_xlfn.NORM.DIST(LN(B262/worksheet!$E$5),0,worksheet!$E$7,TRUE)</f>
        <v>7.7498275502896008E-2</v>
      </c>
      <c r="D262">
        <f>A262/100*AVERAGE(worksheet!$E$28,worksheet!$E$35)</f>
        <v>2.0945715200807205</v>
      </c>
      <c r="E262">
        <f>1-_xlfn.NORM.DIST(LN(D262/worksheet!$E$28),0,worksheet!$E$30,TRUE)</f>
        <v>0.13277762751749389</v>
      </c>
      <c r="F262">
        <f>1-_xlfn.NORM.DIST(LN(D262/worksheet!$E$35),0,worksheet!$E$37,TRUE)</f>
        <v>1.3976781282705186E-3</v>
      </c>
    </row>
    <row r="263" spans="1:6" x14ac:dyDescent="0.25">
      <c r="A263">
        <v>262</v>
      </c>
      <c r="B263">
        <f>A263/100*worksheet!$E$5</f>
        <v>256.39679981414957</v>
      </c>
      <c r="C263">
        <f>1-_xlfn.NORM.DIST(LN(B263/worksheet!$E$5),0,worksheet!$E$7,TRUE)</f>
        <v>7.6678890996770277E-2</v>
      </c>
      <c r="D263">
        <f>A263/100*AVERAGE(worksheet!$E$28,worksheet!$E$35)</f>
        <v>2.1025966983185778</v>
      </c>
      <c r="E263">
        <f>1-_xlfn.NORM.DIST(LN(D263/worksheet!$E$28),0,worksheet!$E$30,TRUE)</f>
        <v>0.13114288554395159</v>
      </c>
      <c r="F263">
        <f>1-_xlfn.NORM.DIST(LN(D263/worksheet!$E$35),0,worksheet!$E$37,TRUE)</f>
        <v>1.3661976071398518E-3</v>
      </c>
    </row>
    <row r="264" spans="1:6" x14ac:dyDescent="0.25">
      <c r="A264">
        <v>263</v>
      </c>
      <c r="B264">
        <f>A264/100*worksheet!$E$5</f>
        <v>257.37541355389823</v>
      </c>
      <c r="C264">
        <f>1-_xlfn.NORM.DIST(LN(B264/worksheet!$E$5),0,worksheet!$E$7,TRUE)</f>
        <v>7.5869195279874346E-2</v>
      </c>
      <c r="D264">
        <f>A264/100*AVERAGE(worksheet!$E$28,worksheet!$E$35)</f>
        <v>2.1106218765564346</v>
      </c>
      <c r="E264">
        <f>1-_xlfn.NORM.DIST(LN(D264/worksheet!$E$28),0,worksheet!$E$30,TRUE)</f>
        <v>0.12952824730459012</v>
      </c>
      <c r="F264">
        <f>1-_xlfn.NORM.DIST(LN(D264/worksheet!$E$35),0,worksheet!$E$37,TRUE)</f>
        <v>1.3354823783485736E-3</v>
      </c>
    </row>
    <row r="265" spans="1:6" x14ac:dyDescent="0.25">
      <c r="A265">
        <v>264</v>
      </c>
      <c r="B265">
        <f>A265/100*worksheet!$E$5</f>
        <v>258.35402729364688</v>
      </c>
      <c r="C265">
        <f>1-_xlfn.NORM.DIST(LN(B265/worksheet!$E$5),0,worksheet!$E$7,TRUE)</f>
        <v>7.5069063066675601E-2</v>
      </c>
      <c r="D265">
        <f>A265/100*AVERAGE(worksheet!$E$28,worksheet!$E$35)</f>
        <v>2.1186470547942919</v>
      </c>
      <c r="E265">
        <f>1-_xlfn.NORM.DIST(LN(D265/worksheet!$E$28),0,worksheet!$E$30,TRUE)</f>
        <v>0.12793348293566242</v>
      </c>
      <c r="F265">
        <f>1-_xlfn.NORM.DIST(LN(D265/worksheet!$E$35),0,worksheet!$E$37,TRUE)</f>
        <v>1.3055124682701535E-3</v>
      </c>
    </row>
    <row r="266" spans="1:6" x14ac:dyDescent="0.25">
      <c r="A266">
        <v>265</v>
      </c>
      <c r="B266">
        <f>A266/100*worksheet!$E$5</f>
        <v>259.33264103339553</v>
      </c>
      <c r="C266">
        <f>1-_xlfn.NORM.DIST(LN(B266/worksheet!$E$5),0,worksheet!$E$7,TRUE)</f>
        <v>7.4278370791293624E-2</v>
      </c>
      <c r="D266">
        <f>A266/100*AVERAGE(worksheet!$E$28,worksheet!$E$35)</f>
        <v>2.1266722330321493</v>
      </c>
      <c r="E266">
        <f>1-_xlfn.NORM.DIST(LN(D266/worksheet!$E$28),0,worksheet!$E$30,TRUE)</f>
        <v>0.12635836449750493</v>
      </c>
      <c r="F266">
        <f>1-_xlfn.NORM.DIST(LN(D266/worksheet!$E$35),0,worksheet!$E$37,TRUE)</f>
        <v>1.2762684600606811E-3</v>
      </c>
    </row>
    <row r="267" spans="1:6" x14ac:dyDescent="0.25">
      <c r="A267">
        <v>266</v>
      </c>
      <c r="B267">
        <f>A267/100*worksheet!$E$5</f>
        <v>260.31125477314419</v>
      </c>
      <c r="C267">
        <f>1-_xlfn.NORM.DIST(LN(B267/worksheet!$E$5),0,worksheet!$E$7,TRUE)</f>
        <v>7.3496996583664376E-2</v>
      </c>
      <c r="D267">
        <f>A267/100*AVERAGE(worksheet!$E$28,worksheet!$E$35)</f>
        <v>2.1346974112700066</v>
      </c>
      <c r="E267">
        <f>1-_xlfn.NORM.DIST(LN(D267/worksheet!$E$28),0,worksheet!$E$30,TRUE)</f>
        <v>0.12480266598368595</v>
      </c>
      <c r="F267">
        <f>1-_xlfn.NORM.DIST(LN(D267/worksheet!$E$35),0,worksheet!$E$37,TRUE)</f>
        <v>1.2477314771663917E-3</v>
      </c>
    </row>
    <row r="268" spans="1:6" x14ac:dyDescent="0.25">
      <c r="A268">
        <v>267</v>
      </c>
      <c r="B268">
        <f>A268/100*worksheet!$E$5</f>
        <v>261.28986851289284</v>
      </c>
      <c r="C268">
        <f>1-_xlfn.NORM.DIST(LN(B268/worksheet!$E$5),0,worksheet!$E$7,TRUE)</f>
        <v>7.2724820246000355E-2</v>
      </c>
      <c r="D268">
        <f>A268/100*AVERAGE(worksheet!$E$28,worksheet!$E$35)</f>
        <v>2.1427225895078634</v>
      </c>
      <c r="E268">
        <f>1-_xlfn.NORM.DIST(LN(D268/worksheet!$E$28),0,worksheet!$E$30,TRUE)</f>
        <v>0.12326616332901807</v>
      </c>
      <c r="F268">
        <f>1-_xlfn.NORM.DIST(LN(D268/worksheet!$E$35),0,worksheet!$E$37,TRUE)</f>
        <v>1.2198831673475574E-3</v>
      </c>
    </row>
    <row r="269" spans="1:6" x14ac:dyDescent="0.25">
      <c r="A269">
        <v>268</v>
      </c>
      <c r="B269">
        <f>A269/100*worksheet!$E$5</f>
        <v>262.26848225264155</v>
      </c>
      <c r="C269">
        <f>1-_xlfn.NORM.DIST(LN(B269/worksheet!$E$5),0,worksheet!$E$7,TRUE)</f>
        <v>7.1961723229544416E-2</v>
      </c>
      <c r="D269">
        <f>A269/100*AVERAGE(worksheet!$E$28,worksheet!$E$35)</f>
        <v>2.1507477677457207</v>
      </c>
      <c r="E269">
        <f>1-_xlfn.NORM.DIST(LN(D269/worksheet!$E$28),0,worksheet!$E$30,TRUE)</f>
        <v>0.12174863441647876</v>
      </c>
      <c r="F269">
        <f>1-_xlfn.NORM.DIST(LN(D269/worksheet!$E$35),0,worksheet!$E$37,TRUE)</f>
        <v>1.192705687201534E-3</v>
      </c>
    </row>
    <row r="270" spans="1:6" x14ac:dyDescent="0.25">
      <c r="A270">
        <v>269</v>
      </c>
      <c r="B270">
        <f>A270/100*worksheet!$E$5</f>
        <v>263.2470959923902</v>
      </c>
      <c r="C270">
        <f>1-_xlfn.NORM.DIST(LN(B270/worksheet!$E$5),0,worksheet!$E$7,TRUE)</f>
        <v>7.1207588611617356E-2</v>
      </c>
      <c r="D270">
        <f>A270/100*AVERAGE(worksheet!$E$28,worksheet!$E$35)</f>
        <v>2.1587729459835776</v>
      </c>
      <c r="E270">
        <f>1-_xlfn.NORM.DIST(LN(D270/worksheet!$E$28),0,worksheet!$E$30,TRUE)</f>
        <v>0.12024985908307984</v>
      </c>
      <c r="F270">
        <f>1-_xlfn.NORM.DIST(LN(D270/worksheet!$E$35),0,worksheet!$E$37,TRUE)</f>
        <v>1.1661816871694208E-3</v>
      </c>
    </row>
    <row r="271" spans="1:6" x14ac:dyDescent="0.25">
      <c r="A271">
        <v>270</v>
      </c>
      <c r="B271">
        <f>A271/100*worksheet!$E$5</f>
        <v>264.22570973213885</v>
      </c>
      <c r="C271">
        <f>1-_xlfn.NORM.DIST(LN(B271/worksheet!$E$5),0,worksheet!$E$7,TRUE)</f>
        <v>7.0462301072954037E-2</v>
      </c>
      <c r="D271">
        <f>A271/100*AVERAGE(worksheet!$E$28,worksheet!$E$35)</f>
        <v>2.1667981242214354</v>
      </c>
      <c r="E271">
        <f>1-_xlfn.NORM.DIST(LN(D271/worksheet!$E$28),0,worksheet!$E$30,TRUE)</f>
        <v>0.11876961912472495</v>
      </c>
      <c r="F271">
        <f>1-_xlfn.NORM.DIST(LN(D271/worksheet!$E$35),0,worksheet!$E$37,TRUE)</f>
        <v>1.1402942970092367E-3</v>
      </c>
    </row>
    <row r="272" spans="1:6" x14ac:dyDescent="0.25">
      <c r="A272">
        <v>271</v>
      </c>
      <c r="B272">
        <f>A272/100*worksheet!$E$5</f>
        <v>265.20432347188751</v>
      </c>
      <c r="C272">
        <f>1-_xlfn.NORM.DIST(LN(B272/worksheet!$E$5),0,worksheet!$E$7,TRUE)</f>
        <v>6.9725746875330286E-2</v>
      </c>
      <c r="D272">
        <f>A272/100*AVERAGE(worksheet!$E$28,worksheet!$E$35)</f>
        <v>2.1748233024592922</v>
      </c>
      <c r="E272">
        <f>1-_xlfn.NORM.DIST(LN(D272/worksheet!$E$28),0,worksheet!$E$30,TRUE)</f>
        <v>0.11730769830009757</v>
      </c>
      <c r="F272">
        <f>1-_xlfn.NORM.DIST(LN(D272/worksheet!$E$35),0,worksheet!$E$37,TRUE)</f>
        <v>1.1150271117211785E-3</v>
      </c>
    </row>
    <row r="273" spans="1:6" x14ac:dyDescent="0.25">
      <c r="A273">
        <v>272</v>
      </c>
      <c r="B273">
        <f>A273/100*worksheet!$E$5</f>
        <v>266.18293721163622</v>
      </c>
      <c r="C273">
        <f>1-_xlfn.NORM.DIST(LN(B273/worksheet!$E$5),0,worksheet!$E$7,TRUE)</f>
        <v>6.8997813839474231E-2</v>
      </c>
      <c r="D273">
        <f>A273/100*AVERAGE(worksheet!$E$28,worksheet!$E$35)</f>
        <v>2.1828484806971495</v>
      </c>
      <c r="E273">
        <f>1-_xlfn.NORM.DIST(LN(D273/worksheet!$E$28),0,worksheet!$E$30,TRUE)</f>
        <v>0.11586388233361222</v>
      </c>
      <c r="F273">
        <f>1-_xlfn.NORM.DIST(LN(D273/worksheet!$E$35),0,worksheet!$E$37,TRUE)</f>
        <v>1.0903641779103079E-3</v>
      </c>
    </row>
    <row r="274" spans="1:6" x14ac:dyDescent="0.25">
      <c r="A274">
        <v>273</v>
      </c>
      <c r="B274">
        <f>A274/100*worksheet!$E$5</f>
        <v>267.16155095138481</v>
      </c>
      <c r="C274">
        <f>1-_xlfn.NORM.DIST(LN(B274/worksheet!$E$5),0,worksheet!$E$7,TRUE)</f>
        <v>6.8278391323263965E-2</v>
      </c>
      <c r="D274">
        <f>A274/100*AVERAGE(worksheet!$E$28,worksheet!$E$35)</f>
        <v>2.1908736589350064</v>
      </c>
      <c r="E274">
        <f>1-_xlfn.NORM.DIST(LN(D274/worksheet!$E$28),0,worksheet!$E$30,TRUE)</f>
        <v>0.11443795891747088</v>
      </c>
      <c r="F274">
        <f>1-_xlfn.NORM.DIST(LN(D274/worksheet!$E$35),0,worksheet!$E$37,TRUE)</f>
        <v>1.0662899805712334E-3</v>
      </c>
    </row>
    <row r="275" spans="1:6" x14ac:dyDescent="0.25">
      <c r="A275">
        <v>274</v>
      </c>
      <c r="B275">
        <f>A275/100*worksheet!$E$5</f>
        <v>268.14016469113352</v>
      </c>
      <c r="C275">
        <f>1-_xlfn.NORM.DIST(LN(B275/worksheet!$E$5),0,worksheet!$E$7,TRUE)</f>
        <v>6.7567370200205978E-2</v>
      </c>
      <c r="D275">
        <f>A275/100*AVERAGE(worksheet!$E$28,worksheet!$E$35)</f>
        <v>2.1988988371728637</v>
      </c>
      <c r="E275">
        <f>1-_xlfn.NORM.DIST(LN(D275/worksheet!$E$28),0,worksheet!$E$30,TRUE)</f>
        <v>0.1130297177128573</v>
      </c>
      <c r="F275">
        <f>1-_xlfn.NORM.DIST(LN(D275/worksheet!$E$35),0,worksheet!$E$37,TRUE)</f>
        <v>1.0427894302824647E-3</v>
      </c>
    </row>
    <row r="276" spans="1:6" x14ac:dyDescent="0.25">
      <c r="A276">
        <v>275</v>
      </c>
      <c r="B276">
        <f>A276/100*worksheet!$E$5</f>
        <v>269.11877843088217</v>
      </c>
      <c r="C276">
        <f>1-_xlfn.NORM.DIST(LN(B276/worksheet!$E$5),0,worksheet!$E$7,TRUE)</f>
        <v>6.686464283819471E-2</v>
      </c>
      <c r="D276">
        <f>A276/100*AVERAGE(worksheet!$E$28,worksheet!$E$35)</f>
        <v>2.206924015410721</v>
      </c>
      <c r="E276">
        <f>1-_xlfn.NORM.DIST(LN(D276/worksheet!$E$28),0,worksheet!$E$30,TRUE)</f>
        <v>0.11163895035030436</v>
      </c>
      <c r="F276">
        <f>1-_xlfn.NORM.DIST(LN(D276/worksheet!$E$35),0,worksheet!$E$37,TRUE)</f>
        <v>1.0198478507960074E-3</v>
      </c>
    </row>
    <row r="277" spans="1:6" x14ac:dyDescent="0.25">
      <c r="A277">
        <v>276</v>
      </c>
      <c r="B277">
        <f>A277/100*worksheet!$E$5</f>
        <v>270.09739217063083</v>
      </c>
      <c r="C277">
        <f>1-_xlfn.NORM.DIST(LN(B277/worksheet!$E$5),0,worksheet!$E$7,TRUE)</f>
        <v>6.6170103078548981E-2</v>
      </c>
      <c r="D277">
        <f>A277/100*AVERAGE(worksheet!$E$28,worksheet!$E$35)</f>
        <v>2.2149491936485779</v>
      </c>
      <c r="E277">
        <f>1-_xlfn.NORM.DIST(LN(D277/worksheet!$E$28),0,worksheet!$E$30,TRUE)</f>
        <v>0.11026545042926816</v>
      </c>
      <c r="F277">
        <f>1-_xlfn.NORM.DIST(LN(D277/worksheet!$E$35),0,worksheet!$E$37,TRUE)</f>
        <v>9.9745096701042701E-4</v>
      </c>
    </row>
    <row r="278" spans="1:6" x14ac:dyDescent="0.25">
      <c r="A278">
        <v>277</v>
      </c>
      <c r="B278">
        <f>A278/100*worksheet!$E$5</f>
        <v>271.07600591037948</v>
      </c>
      <c r="C278">
        <f>1-_xlfn.NORM.DIST(LN(B278/worksheet!$E$5),0,worksheet!$E$7,TRUE)</f>
        <v>6.5483646215324876E-2</v>
      </c>
      <c r="D278">
        <f>A278/100*AVERAGE(worksheet!$E$28,worksheet!$E$35)</f>
        <v>2.2229743718864352</v>
      </c>
      <c r="E278">
        <f>1-_xlfn.NORM.DIST(LN(D278/worksheet!$E$28),0,worksheet!$E$30,TRUE)</f>
        <v>0.1089090135169416</v>
      </c>
      <c r="F278">
        <f>1-_xlfn.NORM.DIST(LN(D278/worksheet!$E$35),0,worksheet!$E$37,TRUE)</f>
        <v>9.7558489331306397E-4</v>
      </c>
    </row>
    <row r="279" spans="1:6" x14ac:dyDescent="0.25">
      <c r="A279">
        <v>278</v>
      </c>
      <c r="B279">
        <f>A279/100*worksheet!$E$5</f>
        <v>272.05461965012813</v>
      </c>
      <c r="C279">
        <f>1-_xlfn.NORM.DIST(LN(B279/worksheet!$E$5),0,worksheet!$E$7,TRUE)</f>
        <v>6.4805168974900629E-2</v>
      </c>
      <c r="D279">
        <f>A279/100*AVERAGE(worksheet!$E$28,worksheet!$E$35)</f>
        <v>2.2309995501242921</v>
      </c>
      <c r="E279">
        <f>1-_xlfn.NORM.DIST(LN(D279/worksheet!$E$28),0,worksheet!$E$30,TRUE)</f>
        <v>0.10756943714633915</v>
      </c>
      <c r="F279">
        <f>1-_xlfn.NORM.DIST(LN(D279/worksheet!$E$35),0,worksheet!$E$37,TRUE)</f>
        <v>9.542361222822926E-4</v>
      </c>
    </row>
    <row r="280" spans="1:6" x14ac:dyDescent="0.25">
      <c r="A280">
        <v>279</v>
      </c>
      <c r="B280">
        <f>A280/100*worksheet!$E$5</f>
        <v>273.03323338987678</v>
      </c>
      <c r="C280">
        <f>1-_xlfn.NORM.DIST(LN(B280/worksheet!$E$5),0,worksheet!$E$7,TRUE)</f>
        <v>6.4134569495832849E-2</v>
      </c>
      <c r="D280">
        <f>A280/100*AVERAGE(worksheet!$E$28,worksheet!$E$35)</f>
        <v>2.2390247283621494</v>
      </c>
      <c r="E280">
        <f>1-_xlfn.NORM.DIST(LN(D280/worksheet!$E$28),0,worksheet!$E$30,TRUE)</f>
        <v>0.10624652081368213</v>
      </c>
      <c r="F280">
        <f>1-_xlfn.NORM.DIST(LN(D280/worksheet!$E$35),0,worksheet!$E$37,TRUE)</f>
        <v>9.3339151373483809E-4</v>
      </c>
    </row>
    <row r="281" spans="1:6" x14ac:dyDescent="0.25">
      <c r="A281">
        <v>280</v>
      </c>
      <c r="B281">
        <f>A281/100*worksheet!$E$5</f>
        <v>274.01184712962544</v>
      </c>
      <c r="C281">
        <f>1-_xlfn.NORM.DIST(LN(B281/worksheet!$E$5),0,worksheet!$E$7,TRUE)</f>
        <v>6.347174730898042E-2</v>
      </c>
      <c r="D281">
        <f>A281/100*AVERAGE(worksheet!$E$28,worksheet!$E$35)</f>
        <v>2.2470499066000067</v>
      </c>
      <c r="E281">
        <f>1-_xlfn.NORM.DIST(LN(D281/worksheet!$E$28),0,worksheet!$E$30,TRUE)</f>
        <v>0.10494006597511651</v>
      </c>
      <c r="F281">
        <f>1-_xlfn.NORM.DIST(LN(D281/worksheet!$E$35),0,worksheet!$E$37,TRUE)</f>
        <v>9.1303828411015697E-4</v>
      </c>
    </row>
    <row r="282" spans="1:6" x14ac:dyDescent="0.25">
      <c r="A282">
        <v>281</v>
      </c>
      <c r="B282">
        <f>A282/100*worksheet!$E$5</f>
        <v>274.99046086937415</v>
      </c>
      <c r="C282">
        <f>1-_xlfn.NORM.DIST(LN(B282/worksheet!$E$5),0,worksheet!$E$7,TRUE)</f>
        <v>6.2816603317894626E-2</v>
      </c>
      <c r="D282">
        <f>A282/100*AVERAGE(worksheet!$E$28,worksheet!$E$35)</f>
        <v>2.255075084837864</v>
      </c>
      <c r="E282">
        <f>1-_xlfn.NORM.DIST(LN(D282/worksheet!$E$28),0,worksheet!$E$30,TRUE)</f>
        <v>0.10364987604278897</v>
      </c>
      <c r="F282">
        <f>1-_xlfn.NORM.DIST(LN(D282/worksheet!$E$35),0,worksheet!$E$37,TRUE)</f>
        <v>8.9316399617822562E-4</v>
      </c>
    </row>
    <row r="283" spans="1:6" x14ac:dyDescent="0.25">
      <c r="A283">
        <v>282</v>
      </c>
      <c r="B283">
        <f>A283/100*worksheet!$E$5</f>
        <v>275.9690746091228</v>
      </c>
      <c r="C283">
        <f>1-_xlfn.NORM.DIST(LN(B283/worksheet!$E$5),0,worksheet!$E$7,TRUE)</f>
        <v>6.2169039779471857E-2</v>
      </c>
      <c r="D283">
        <f>A283/100*AVERAGE(worksheet!$E$28,worksheet!$E$35)</f>
        <v>2.2631002630757209</v>
      </c>
      <c r="E283">
        <f>1-_xlfn.NORM.DIST(LN(D283/worksheet!$E$28),0,worksheet!$E$30,TRUE)</f>
        <v>0.10237575638031182</v>
      </c>
      <c r="F283">
        <f>1-_xlfn.NORM.DIST(LN(D283/worksheet!$E$35),0,worksheet!$E$37,TRUE)</f>
        <v>8.7375654906307609E-4</v>
      </c>
    </row>
    <row r="284" spans="1:6" x14ac:dyDescent="0.25">
      <c r="A284">
        <v>283</v>
      </c>
      <c r="B284">
        <f>A284/100*worksheet!$E$5</f>
        <v>276.94768834887145</v>
      </c>
      <c r="C284">
        <f>1-_xlfn.NORM.DIST(LN(B284/worksheet!$E$5),0,worksheet!$E$7,TRUE)</f>
        <v>6.1528960284867207E-2</v>
      </c>
      <c r="D284">
        <f>A284/100*AVERAGE(worksheet!$E$28,worksheet!$E$35)</f>
        <v>2.2711254413135782</v>
      </c>
      <c r="E284">
        <f>1-_xlfn.NORM.DIST(LN(D284/worksheet!$E$28),0,worksheet!$E$30,TRUE)</f>
        <v>0.10111751429764149</v>
      </c>
      <c r="F284">
        <f>1-_xlfn.NORM.DIST(LN(D284/worksheet!$E$35),0,worksheet!$E$37,TRUE)</f>
        <v>8.5480416856908992E-4</v>
      </c>
    </row>
    <row r="285" spans="1:6" x14ac:dyDescent="0.25">
      <c r="A285">
        <v>284</v>
      </c>
      <c r="B285">
        <f>A285/100*worksheet!$E$5</f>
        <v>277.9263020886201</v>
      </c>
      <c r="C285">
        <f>1-_xlfn.NORM.DIST(LN(B285/worksheet!$E$5),0,worksheet!$E$7,TRUE)</f>
        <v>6.0896269740665865E-2</v>
      </c>
      <c r="D285">
        <f>A285/100*AVERAGE(worksheet!$E$28,worksheet!$E$35)</f>
        <v>2.2791506195514351</v>
      </c>
      <c r="E285">
        <f>1-_xlfn.NORM.DIST(LN(D285/worksheet!$E$28),0,worksheet!$E$30,TRUE)</f>
        <v>9.9874959045398892E-2</v>
      </c>
      <c r="F285">
        <f>1-_xlfn.NORM.DIST(LN(D285/worksheet!$E$35),0,worksheet!$E$37,TRUE)</f>
        <v>8.3629539780272211E-4</v>
      </c>
    </row>
    <row r="286" spans="1:6" x14ac:dyDescent="0.25">
      <c r="A286">
        <v>285</v>
      </c>
      <c r="B286">
        <f>A286/100*worksheet!$E$5</f>
        <v>278.90491582836881</v>
      </c>
      <c r="C286">
        <f>1-_xlfn.NORM.DIST(LN(B286/worksheet!$E$5),0,worksheet!$E$7,TRUE)</f>
        <v>6.0270874350309755E-2</v>
      </c>
      <c r="D286">
        <f>A286/100*AVERAGE(worksheet!$E$28,worksheet!$E$35)</f>
        <v>2.2871757977892928</v>
      </c>
      <c r="E286">
        <f>1-_xlfn.NORM.DIST(LN(D286/worksheet!$E$28),0,worksheet!$E$30,TRUE)</f>
        <v>9.8647901808654015E-2</v>
      </c>
      <c r="F286">
        <f>1-_xlfn.NORM.DIST(LN(D286/worksheet!$E$35),0,worksheet!$E$37,TRUE)</f>
        <v>8.1821908807877541E-4</v>
      </c>
    </row>
    <row r="287" spans="1:6" x14ac:dyDescent="0.25">
      <c r="A287">
        <v>286</v>
      </c>
      <c r="B287">
        <f>A287/100*worksheet!$E$5</f>
        <v>279.88352956811741</v>
      </c>
      <c r="C287">
        <f>1-_xlfn.NORM.DIST(LN(B287/worksheet!$E$5),0,worksheet!$E$7,TRUE)</f>
        <v>5.9652681595778079E-2</v>
      </c>
      <c r="D287">
        <f>A287/100*AVERAGE(worksheet!$E$28,worksheet!$E$35)</f>
        <v>2.2952009760271497</v>
      </c>
      <c r="E287">
        <f>1-_xlfn.NORM.DIST(LN(D287/worksheet!$E$28),0,worksheet!$E$30,TRUE)</f>
        <v>9.7436155700203253E-2</v>
      </c>
      <c r="F287">
        <f>1-_xlfn.NORM.DIST(LN(D287/worksheet!$E$35),0,worksheet!$E$37,TRUE)</f>
        <v>8.0056439010234293E-4</v>
      </c>
    </row>
    <row r="288" spans="1:6" x14ac:dyDescent="0.25">
      <c r="A288">
        <v>287</v>
      </c>
      <c r="B288">
        <f>A288/100*worksheet!$E$5</f>
        <v>280.86214330786612</v>
      </c>
      <c r="C288">
        <f>1-_xlfn.NORM.DIST(LN(B288/worksheet!$E$5),0,worksheet!$E$7,TRUE)</f>
        <v>5.9041600219515322E-2</v>
      </c>
      <c r="D288">
        <f>A288/100*AVERAGE(worksheet!$E$28,worksheet!$E$35)</f>
        <v>2.303226154265007</v>
      </c>
      <c r="E288">
        <f>1-_xlfn.NORM.DIST(LN(D288/worksheet!$E$28),0,worksheet!$E$30,TRUE)</f>
        <v>9.6239535753357641E-2</v>
      </c>
      <c r="F288">
        <f>1-_xlfn.NORM.DIST(LN(D288/worksheet!$E$35),0,worksheet!$E$37,TRUE)</f>
        <v>7.8332074541842545E-4</v>
      </c>
    </row>
    <row r="289" spans="1:6" x14ac:dyDescent="0.25">
      <c r="A289">
        <v>288</v>
      </c>
      <c r="B289">
        <f>A289/100*worksheet!$E$5</f>
        <v>281.84075704761477</v>
      </c>
      <c r="C289">
        <f>1-_xlfn.NORM.DIST(LN(B289/worksheet!$E$5),0,worksheet!$E$7,TRUE)</f>
        <v>5.8437540206610405E-2</v>
      </c>
      <c r="D289">
        <f>A289/100*AVERAGE(worksheet!$E$28,worksheet!$E$35)</f>
        <v>2.3112513325028639</v>
      </c>
      <c r="E289">
        <f>1-_xlfn.NORM.DIST(LN(D289/worksheet!$E$28),0,worksheet!$E$30,TRUE)</f>
        <v>9.5057858914271876E-2</v>
      </c>
      <c r="F289">
        <f>1-_xlfn.NORM.DIST(LN(D289/worksheet!$E$35),0,worksheet!$E$37,TRUE)</f>
        <v>7.6647787811956469E-4</v>
      </c>
    </row>
    <row r="290" spans="1:6" x14ac:dyDescent="0.25">
      <c r="A290">
        <v>289</v>
      </c>
      <c r="B290">
        <f>A290/100*worksheet!$E$5</f>
        <v>282.81937078736343</v>
      </c>
      <c r="C290">
        <f>1-_xlfn.NORM.DIST(LN(B290/worksheet!$E$5),0,worksheet!$E$7,TRUE)</f>
        <v>5.784041276721763E-2</v>
      </c>
      <c r="D290">
        <f>A290/100*AVERAGE(worksheet!$E$28,worksheet!$E$35)</f>
        <v>2.3192765107407212</v>
      </c>
      <c r="E290">
        <f>1-_xlfn.NORM.DIST(LN(D290/worksheet!$E$28),0,worksheet!$E$30,TRUE)</f>
        <v>9.3890944033828805E-2</v>
      </c>
      <c r="F290">
        <f>1-_xlfn.NORM.DIST(LN(D290/worksheet!$E$35),0,worksheet!$E$37,TRUE)</f>
        <v>7.5002578680372078E-4</v>
      </c>
    </row>
    <row r="291" spans="1:6" x14ac:dyDescent="0.25">
      <c r="A291">
        <v>290</v>
      </c>
      <c r="B291">
        <f>A291/100*worksheet!$E$5</f>
        <v>283.79798452711208</v>
      </c>
      <c r="C291">
        <f>1-_xlfn.NORM.DIST(LN(B291/worksheet!$E$5),0,worksheet!$E$7,TRUE)</f>
        <v>5.7250130319220771E-2</v>
      </c>
      <c r="D291">
        <f>A291/100*AVERAGE(worksheet!$E$28,worksheet!$E$35)</f>
        <v>2.3273016889785785</v>
      </c>
      <c r="E291">
        <f>1-_xlfn.NORM.DIST(LN(D291/worksheet!$E$28),0,worksheet!$E$30,TRUE)</f>
        <v>9.2738611859107145E-2</v>
      </c>
      <c r="F291">
        <f>1-_xlfn.NORM.DIST(LN(D291/worksheet!$E$35),0,worksheet!$E$37,TRUE)</f>
        <v>7.3395473677484446E-4</v>
      </c>
    </row>
    <row r="292" spans="1:6" x14ac:dyDescent="0.25">
      <c r="A292">
        <v>291</v>
      </c>
      <c r="B292">
        <f>A292/100*worksheet!$E$5</f>
        <v>284.77659826686079</v>
      </c>
      <c r="C292">
        <f>1-_xlfn.NORM.DIST(LN(B292/worksheet!$E$5),0,worksheet!$E$7,TRUE)</f>
        <v>5.6666606471136971E-2</v>
      </c>
      <c r="D292">
        <f>A292/100*AVERAGE(worksheet!$E$28,worksheet!$E$35)</f>
        <v>2.3353268672164358</v>
      </c>
      <c r="E292">
        <f>1-_xlfn.NORM.DIST(LN(D292/worksheet!$E$28),0,worksheet!$E$30,TRUE)</f>
        <v>9.1600685024449402E-2</v>
      </c>
      <c r="F292">
        <f>1-_xlfn.NORM.DIST(LN(D292/worksheet!$E$35),0,worksheet!$E$37,TRUE)</f>
        <v>7.1825525247781741E-4</v>
      </c>
    </row>
    <row r="293" spans="1:6" x14ac:dyDescent="0.25">
      <c r="A293">
        <v>292</v>
      </c>
      <c r="B293">
        <f>A293/100*worksheet!$E$5</f>
        <v>285.75521200660944</v>
      </c>
      <c r="C293">
        <f>1-_xlfn.NORM.DIST(LN(B293/worksheet!$E$5),0,worksheet!$E$7,TRUE)</f>
        <v>5.6089756005257008E-2</v>
      </c>
      <c r="D293">
        <f>A293/100*AVERAGE(worksheet!$E$28,worksheet!$E$35)</f>
        <v>2.3433520454542927</v>
      </c>
      <c r="E293">
        <f>1-_xlfn.NORM.DIST(LN(D293/worksheet!$E$28),0,worksheet!$E$30,TRUE)</f>
        <v>9.0476988042151318E-2</v>
      </c>
      <c r="F293">
        <f>1-_xlfn.NORM.DIST(LN(D293/worksheet!$E$35),0,worksheet!$E$37,TRUE)</f>
        <v>7.0291811016076622E-4</v>
      </c>
    </row>
    <row r="294" spans="1:6" x14ac:dyDescent="0.25">
      <c r="A294">
        <v>293</v>
      </c>
      <c r="B294">
        <f>A294/100*worksheet!$E$5</f>
        <v>286.73382574635809</v>
      </c>
      <c r="C294">
        <f>1-_xlfn.NORM.DIST(LN(B294/worksheet!$E$5),0,worksheet!$E$7,TRUE)</f>
        <v>5.5519494861020036E-2</v>
      </c>
      <c r="D294">
        <f>A294/100*AVERAGE(worksheet!$E$28,worksheet!$E$35)</f>
        <v>2.35137722369215</v>
      </c>
      <c r="E294">
        <f>1-_xlfn.NORM.DIST(LN(D294/worksheet!$E$28),0,worksheet!$E$30,TRUE)</f>
        <v>8.9367347292792276E-2</v>
      </c>
      <c r="F294">
        <f>1-_xlfn.NORM.DIST(LN(D294/worksheet!$E$35),0,worksheet!$E$37,TRUE)</f>
        <v>6.8793433075708954E-4</v>
      </c>
    </row>
    <row r="295" spans="1:6" x14ac:dyDescent="0.25">
      <c r="A295">
        <v>294</v>
      </c>
      <c r="B295">
        <f>A295/100*worksheet!$E$5</f>
        <v>287.71243948610675</v>
      </c>
      <c r="C295">
        <f>1-_xlfn.NORM.DIST(LN(B295/worksheet!$E$5),0,worksheet!$E$7,TRUE)</f>
        <v>5.4955740118619034E-2</v>
      </c>
      <c r="D295">
        <f>A295/100*AVERAGE(worksheet!$E$28,worksheet!$E$35)</f>
        <v>2.3594024019300068</v>
      </c>
      <c r="E295">
        <f>1-_xlfn.NORM.DIST(LN(D295/worksheet!$E$28),0,worksheet!$E$30,TRUE)</f>
        <v>8.8271591015225304E-2</v>
      </c>
      <c r="F295">
        <f>1-_xlfn.NORM.DIST(LN(D295/worksheet!$E$35),0,worksheet!$E$37,TRUE)</f>
        <v>6.7329517298075903E-4</v>
      </c>
    </row>
    <row r="296" spans="1:6" x14ac:dyDescent="0.25">
      <c r="A296">
        <v>295</v>
      </c>
      <c r="B296">
        <f>A296/100*worksheet!$E$5</f>
        <v>288.6910532258554</v>
      </c>
      <c r="C296">
        <f>1-_xlfn.NORM.DIST(LN(B296/worksheet!$E$5),0,worksheet!$E$7,TRUE)</f>
        <v>5.4398409982835627E-2</v>
      </c>
      <c r="D296">
        <f>A296/100*AVERAGE(worksheet!$E$28,worksheet!$E$35)</f>
        <v>2.3674275801678641</v>
      </c>
      <c r="E296">
        <f>1-_xlfn.NORM.DIST(LN(D296/worksheet!$E$28),0,worksheet!$E$30,TRUE)</f>
        <v>8.718954929624434E-2</v>
      </c>
      <c r="F296">
        <f>1-_xlfn.NORM.DIST(LN(D296/worksheet!$E$35),0,worksheet!$E$37,TRUE)</f>
        <v>6.5899212662812179E-4</v>
      </c>
    </row>
    <row r="297" spans="1:6" x14ac:dyDescent="0.25">
      <c r="A297">
        <v>296</v>
      </c>
      <c r="B297">
        <f>A297/100*worksheet!$E$5</f>
        <v>289.66966696560405</v>
      </c>
      <c r="C297">
        <f>1-_xlfn.NORM.DIST(LN(B297/worksheet!$E$5),0,worksheet!$E$7,TRUE)</f>
        <v>5.3847423767100611E-2</v>
      </c>
      <c r="D297">
        <f>A297/100*AVERAGE(worksheet!$E$28,worksheet!$E$35)</f>
        <v>2.3754527584057215</v>
      </c>
      <c r="E297">
        <f>1-_xlfn.NORM.DIST(LN(D297/worksheet!$E$28),0,worksheet!$E$30,TRUE)</f>
        <v>8.6121054059947522E-2</v>
      </c>
      <c r="F297">
        <f>1-_xlfn.NORM.DIST(LN(D297/worksheet!$E$35),0,worksheet!$E$37,TRUE)</f>
        <v>6.450169060790989E-4</v>
      </c>
    </row>
    <row r="298" spans="1:6" x14ac:dyDescent="0.25">
      <c r="A298">
        <v>297</v>
      </c>
      <c r="B298">
        <f>A298/100*worksheet!$E$5</f>
        <v>290.64828070535276</v>
      </c>
      <c r="C298">
        <f>1-_xlfn.NORM.DIST(LN(B298/worksheet!$E$5),0,worksheet!$E$7,TRUE)</f>
        <v>5.3302701877777969E-2</v>
      </c>
      <c r="D298">
        <f>A298/100*AVERAGE(worksheet!$E$28,worksheet!$E$35)</f>
        <v>2.3834779366435788</v>
      </c>
      <c r="E298">
        <f>1-_xlfn.NORM.DIST(LN(D298/worksheet!$E$28),0,worksheet!$E$30,TRUE)</f>
        <v>8.5065939056811923E-2</v>
      </c>
      <c r="F298">
        <f>1-_xlfn.NORM.DIST(LN(D298/worksheet!$E$35),0,worksheet!$E$37,TRUE)</f>
        <v>6.3136144399222882E-4</v>
      </c>
    </row>
    <row r="299" spans="1:6" x14ac:dyDescent="0.25">
      <c r="A299">
        <v>298</v>
      </c>
      <c r="B299">
        <f>A299/100*worksheet!$E$5</f>
        <v>291.62689444510141</v>
      </c>
      <c r="C299">
        <f>1-_xlfn.NORM.DIST(LN(B299/worksheet!$E$5),0,worksheet!$E$7,TRUE)</f>
        <v>5.2764165798669938E-2</v>
      </c>
      <c r="D299">
        <f>A299/100*AVERAGE(worksheet!$E$28,worksheet!$E$35)</f>
        <v>2.3915031148814356</v>
      </c>
      <c r="E299">
        <f>1-_xlfn.NORM.DIST(LN(D299/worksheet!$E$28),0,worksheet!$E$30,TRUE)</f>
        <v>8.4024039852496957E-2</v>
      </c>
      <c r="F299">
        <f>1-_xlfn.NORM.DIST(LN(D299/worksheet!$E$35),0,worksheet!$E$37,TRUE)</f>
        <v>6.1801788518722756E-4</v>
      </c>
    </row>
    <row r="300" spans="1:6" x14ac:dyDescent="0.25">
      <c r="A300">
        <v>299</v>
      </c>
      <c r="B300">
        <f>A300/100*worksheet!$E$5</f>
        <v>292.60550818485007</v>
      </c>
      <c r="C300">
        <f>1-_xlfn.NORM.DIST(LN(B300/worksheet!$E$5),0,worksheet!$E$7,TRUE)</f>
        <v>5.2231738075739109E-2</v>
      </c>
      <c r="D300">
        <f>A300/100*AVERAGE(worksheet!$E$28,worksheet!$E$35)</f>
        <v>2.3995282931192929</v>
      </c>
      <c r="E300">
        <f>1-_xlfn.NORM.DIST(LN(D300/worksheet!$E$28),0,worksheet!$E$30,TRUE)</f>
        <v>8.2995193816391755E-2</v>
      </c>
      <c r="F300">
        <f>1-_xlfn.NORM.DIST(LN(D300/worksheet!$E$35),0,worksheet!$E$37,TRUE)</f>
        <v>6.0497858070862609E-4</v>
      </c>
    </row>
    <row r="301" spans="1:6" x14ac:dyDescent="0.25">
      <c r="A301">
        <v>300</v>
      </c>
      <c r="B301">
        <f>A301/100*worksheet!$E$5</f>
        <v>293.58412192459872</v>
      </c>
      <c r="C301">
        <f>1-_xlfn.NORM.DIST(LN(B301/worksheet!$E$5),0,worksheet!$E$7,TRUE)</f>
        <v>5.1705342302047375E-2</v>
      </c>
      <c r="D301">
        <f>A301/100*AVERAGE(worksheet!$E$28,worksheet!$E$35)</f>
        <v>2.4075534713571498</v>
      </c>
      <c r="E301">
        <f>1-_xlfn.NORM.DIST(LN(D301/worksheet!$E$28),0,worksheet!$E$30,TRUE)</f>
        <v>8.1979240109922857E-2</v>
      </c>
      <c r="F301">
        <f>1-_xlfn.NORM.DIST(LN(D301/worksheet!$E$35),0,worksheet!$E$37,TRUE)</f>
        <v>5.9223608206637746E-4</v>
      </c>
    </row>
    <row r="302" spans="1:6" x14ac:dyDescent="0.25">
      <c r="A302">
        <v>301</v>
      </c>
      <c r="B302">
        <f>A302/100*worksheet!$E$5</f>
        <v>294.56273566434737</v>
      </c>
      <c r="C302">
        <f>1-_xlfn.NORM.DIST(LN(B302/worksheet!$E$5),0,worksheet!$E$7,TRUE)</f>
        <v>5.1184903102905688E-2</v>
      </c>
      <c r="D302">
        <f>A302/100*AVERAGE(worksheet!$E$28,worksheet!$E$35)</f>
        <v>2.4155786495950071</v>
      </c>
      <c r="E302">
        <f>1-_xlfn.NORM.DIST(LN(D302/worksheet!$E$28),0,worksheet!$E$30,TRUE)</f>
        <v>8.0976019674635191E-2</v>
      </c>
      <c r="F302">
        <f>1-_xlfn.NORM.DIST(LN(D302/worksheet!$E$35),0,worksheet!$E$37,TRUE)</f>
        <v>5.7978313564543971E-4</v>
      </c>
    </row>
    <row r="303" spans="1:6" x14ac:dyDescent="0.25">
      <c r="A303">
        <v>302</v>
      </c>
      <c r="B303">
        <f>A303/100*worksheet!$E$5</f>
        <v>295.54134940409602</v>
      </c>
      <c r="C303">
        <f>1-_xlfn.NORM.DIST(LN(B303/worksheet!$E$5),0,worksheet!$E$7,TRUE)</f>
        <v>5.0670346121236332E-2</v>
      </c>
      <c r="D303">
        <f>A303/100*AVERAGE(worksheet!$E$28,worksheet!$E$35)</f>
        <v>2.4236038278328644</v>
      </c>
      <c r="E303">
        <f>1-_xlfn.NORM.DIST(LN(D303/worksheet!$E$28),0,worksheet!$E$30,TRUE)</f>
        <v>7.9985375220061994E-2</v>
      </c>
      <c r="F303">
        <f>1-_xlfn.NORM.DIST(LN(D303/worksheet!$E$35),0,worksheet!$E$37,TRUE)</f>
        <v>5.6761267728200338E-4</v>
      </c>
    </row>
    <row r="304" spans="1:6" x14ac:dyDescent="0.25">
      <c r="A304">
        <v>303</v>
      </c>
      <c r="B304">
        <f>A304/100*worksheet!$E$5</f>
        <v>296.51996314384468</v>
      </c>
      <c r="C304">
        <f>1-_xlfn.NORM.DIST(LN(B304/worksheet!$E$5),0,worksheet!$E$7,TRUE)</f>
        <v>5.0161598003140573E-2</v>
      </c>
      <c r="D304">
        <f>A304/100*AVERAGE(worksheet!$E$28,worksheet!$E$35)</f>
        <v>2.4316290060707213</v>
      </c>
      <c r="E304">
        <f>1-_xlfn.NORM.DIST(LN(D304/worksheet!$E$28),0,worksheet!$E$30,TRUE)</f>
        <v>7.9007151211396676E-2</v>
      </c>
      <c r="F304">
        <f>1-_xlfn.NORM.DIST(LN(D304/worksheet!$E$35),0,worksheet!$E$37,TRUE)</f>
        <v>5.5571782699814776E-4</v>
      </c>
    </row>
    <row r="305" spans="1:6" x14ac:dyDescent="0.25">
      <c r="A305">
        <v>304</v>
      </c>
      <c r="B305">
        <f>A305/100*worksheet!$E$5</f>
        <v>297.49857688359339</v>
      </c>
      <c r="C305">
        <f>1-_xlfn.NORM.DIST(LN(B305/worksheet!$E$5),0,worksheet!$E$7,TRUE)</f>
        <v>4.9658586383672265E-2</v>
      </c>
      <c r="D305">
        <f>A305/100*AVERAGE(worksheet!$E$28,worksheet!$E$35)</f>
        <v>2.4396541843085786</v>
      </c>
      <c r="E305">
        <f>1-_xlfn.NORM.DIST(LN(D305/worksheet!$E$28),0,worksheet!$E$30,TRUE)</f>
        <v>7.8041193856979718E-2</v>
      </c>
      <c r="F305">
        <f>1-_xlfn.NORM.DIST(LN(D305/worksheet!$E$35),0,worksheet!$E$37,TRUE)</f>
        <v>5.4409188389259455E-4</v>
      </c>
    </row>
    <row r="306" spans="1:6" x14ac:dyDescent="0.25">
      <c r="A306">
        <v>305</v>
      </c>
      <c r="B306">
        <f>A306/100*worksheet!$E$5</f>
        <v>298.47719062334204</v>
      </c>
      <c r="C306">
        <f>1-_xlfn.NORM.DIST(LN(B306/worksheet!$E$5),0,worksheet!$E$7,TRUE)</f>
        <v>4.9161239872813622E-2</v>
      </c>
      <c r="D306">
        <f>A306/100*AVERAGE(worksheet!$E$28,worksheet!$E$35)</f>
        <v>2.4476793625464359</v>
      </c>
      <c r="E306">
        <f>1-_xlfn.NORM.DIST(LN(D306/worksheet!$E$28),0,worksheet!$E$30,TRUE)</f>
        <v>7.7087351095614598E-2</v>
      </c>
      <c r="F306">
        <f>1-_xlfn.NORM.DIST(LN(D306/worksheet!$E$35),0,worksheet!$E$37,TRUE)</f>
        <v>5.3272832118156366E-4</v>
      </c>
    </row>
    <row r="307" spans="1:6" x14ac:dyDescent="0.25">
      <c r="A307">
        <v>306</v>
      </c>
      <c r="B307">
        <f>A307/100*worksheet!$E$5</f>
        <v>299.45580436309069</v>
      </c>
      <c r="C307">
        <f>1-_xlfn.NORM.DIST(LN(B307/worksheet!$E$5),0,worksheet!$E$7,TRUE)</f>
        <v>4.8669488041650721E-2</v>
      </c>
      <c r="D307">
        <f>A307/100*AVERAGE(worksheet!$E$28,worksheet!$E$35)</f>
        <v>2.4557045407842932</v>
      </c>
      <c r="E307">
        <f>1-_xlfn.NORM.DIST(LN(D307/worksheet!$E$28),0,worksheet!$E$30,TRUE)</f>
        <v>7.6145472583722618E-2</v>
      </c>
      <c r="F307">
        <f>1-_xlfn.NORM.DIST(LN(D307/worksheet!$E$35),0,worksheet!$E$37,TRUE)</f>
        <v>5.2162078138406898E-4</v>
      </c>
    </row>
    <row r="308" spans="1:6" x14ac:dyDescent="0.25">
      <c r="A308">
        <v>307</v>
      </c>
      <c r="B308">
        <f>A308/100*worksheet!$E$5</f>
        <v>300.43441810283935</v>
      </c>
      <c r="C308">
        <f>1-_xlfn.NORM.DIST(LN(B308/worksheet!$E$5),0,worksheet!$E$7,TRUE)</f>
        <v>4.8183261408745959E-2</v>
      </c>
      <c r="D308">
        <f>A308/100*AVERAGE(worksheet!$E$28,worksheet!$E$35)</f>
        <v>2.4637297190221501</v>
      </c>
      <c r="E308">
        <f>1-_xlfn.NORM.DIST(LN(D308/worksheet!$E$28),0,worksheet!$E$30,TRUE)</f>
        <v>7.5215409682351408E-2</v>
      </c>
      <c r="F308">
        <f>1-_xlfn.NORM.DIST(LN(D308/worksheet!$E$35),0,worksheet!$E$37,TRUE)</f>
        <v>5.1076307164954482E-4</v>
      </c>
    </row>
    <row r="309" spans="1:6" x14ac:dyDescent="0.25">
      <c r="A309">
        <v>308</v>
      </c>
      <c r="B309">
        <f>A309/100*worksheet!$E$5</f>
        <v>301.413031842588</v>
      </c>
      <c r="C309">
        <f>1-_xlfn.NORM.DIST(LN(B309/worksheet!$E$5),0,worksheet!$E$7,TRUE)</f>
        <v>4.770249142670524E-2</v>
      </c>
      <c r="D309">
        <f>A309/100*AVERAGE(worksheet!$E$28,worksheet!$E$35)</f>
        <v>2.4717548972600074</v>
      </c>
      <c r="E309">
        <f>1-_xlfn.NORM.DIST(LN(D309/worksheet!$E$28),0,worksheet!$E$30,TRUE)</f>
        <v>7.4297015444045988E-2</v>
      </c>
      <c r="F309">
        <f>1-_xlfn.NORM.DIST(LN(D309/worksheet!$E$35),0,worksheet!$E$37,TRUE)</f>
        <v>5.0014915922147463E-4</v>
      </c>
    </row>
    <row r="310" spans="1:6" x14ac:dyDescent="0.25">
      <c r="A310">
        <v>309</v>
      </c>
      <c r="B310">
        <f>A310/100*worksheet!$E$5</f>
        <v>302.39164558233665</v>
      </c>
      <c r="C310">
        <f>1-_xlfn.NORM.DIST(LN(B310/worksheet!$E$5),0,worksheet!$E$7,TRUE)</f>
        <v>4.7227110468937239E-2</v>
      </c>
      <c r="D310">
        <f>A310/100*AVERAGE(worksheet!$E$28,worksheet!$E$35)</f>
        <v>2.4797800754978643</v>
      </c>
      <c r="E310">
        <f>1-_xlfn.NORM.DIST(LN(D310/worksheet!$E$28),0,worksheet!$E$30,TRUE)</f>
        <v>7.3390144599595031E-2</v>
      </c>
      <c r="F310">
        <f>1-_xlfn.NORM.DIST(LN(D310/worksheet!$E$35),0,worksheet!$E$37,TRUE)</f>
        <v>4.8977316703335827E-4</v>
      </c>
    </row>
    <row r="311" spans="1:6" x14ac:dyDescent="0.25">
      <c r="A311">
        <v>310</v>
      </c>
      <c r="B311">
        <f>A311/100*worksheet!$E$5</f>
        <v>303.37025932208536</v>
      </c>
      <c r="C311">
        <f>1-_xlfn.NORM.DIST(LN(B311/worksheet!$E$5),0,worksheet!$E$7,TRUE)</f>
        <v>4.6757051816602835E-2</v>
      </c>
      <c r="D311">
        <f>A311/100*AVERAGE(worksheet!$E$28,worksheet!$E$35)</f>
        <v>2.4878052537357216</v>
      </c>
      <c r="E311">
        <f>1-_xlfn.NORM.DIST(LN(D311/worksheet!$E$28),0,worksheet!$E$30,TRUE)</f>
        <v>7.249465354466178E-2</v>
      </c>
      <c r="F311">
        <f>1-_xlfn.NORM.DIST(LN(D311/worksheet!$E$35),0,worksheet!$E$37,TRUE)</f>
        <v>4.7962936943324319E-4</v>
      </c>
    </row>
    <row r="312" spans="1:6" x14ac:dyDescent="0.25">
      <c r="A312">
        <v>311</v>
      </c>
      <c r="B312">
        <f>A312/100*worksheet!$E$5</f>
        <v>304.34887306183401</v>
      </c>
      <c r="C312">
        <f>1-_xlfn.NORM.DIST(LN(B312/worksheet!$E$5),0,worksheet!$E$7,TRUE)</f>
        <v>4.6292249645750738E-2</v>
      </c>
      <c r="D312">
        <f>A312/100*AVERAGE(worksheet!$E$28,worksheet!$E$35)</f>
        <v>2.4958304319735789</v>
      </c>
      <c r="E312">
        <f>1-_xlfn.NORM.DIST(LN(D312/worksheet!$E$28),0,worksheet!$E$30,TRUE)</f>
        <v>7.1610400326311718E-2</v>
      </c>
      <c r="F312">
        <f>1-_xlfn.NORM.DIST(LN(D312/worksheet!$E$35),0,worksheet!$E$37,TRUE)</f>
        <v>4.6971218803293358E-4</v>
      </c>
    </row>
    <row r="313" spans="1:6" x14ac:dyDescent="0.25">
      <c r="A313">
        <v>312</v>
      </c>
      <c r="B313">
        <f>A313/100*worksheet!$E$5</f>
        <v>305.32748680158267</v>
      </c>
      <c r="C313">
        <f>1-_xlfn.NORM.DIST(LN(B313/worksheet!$E$5),0,worksheet!$E$7,TRUE)</f>
        <v>4.5832639014637855E-2</v>
      </c>
      <c r="D313">
        <f>A313/100*AVERAGE(worksheet!$E$28,worksheet!$E$35)</f>
        <v>2.5038556102114362</v>
      </c>
      <c r="E313">
        <f>1-_xlfn.NORM.DIST(LN(D313/worksheet!$E$28),0,worksheet!$E$30,TRUE)</f>
        <v>7.073724462944353E-2</v>
      </c>
      <c r="F313">
        <f>1-_xlfn.NORM.DIST(LN(D313/worksheet!$E$35),0,worksheet!$E$37,TRUE)</f>
        <v>4.6001618767699259E-4</v>
      </c>
    </row>
    <row r="314" spans="1:6" x14ac:dyDescent="0.25">
      <c r="A314">
        <v>313</v>
      </c>
      <c r="B314">
        <f>A314/100*worksheet!$E$5</f>
        <v>306.30610054133132</v>
      </c>
      <c r="C314">
        <f>1-_xlfn.NORM.DIST(LN(B314/worksheet!$E$5),0,worksheet!$E$7,TRUE)</f>
        <v>4.5378155851233282E-2</v>
      </c>
      <c r="D314">
        <f>A314/100*AVERAGE(worksheet!$E$28,worksheet!$E$35)</f>
        <v>2.5118807884492931</v>
      </c>
      <c r="E314">
        <f>1-_xlfn.NORM.DIST(LN(D314/worksheet!$E$28),0,worksheet!$E$30,TRUE)</f>
        <v>6.9875047763136355E-2</v>
      </c>
      <c r="F314">
        <f>1-_xlfn.NORM.DIST(LN(D314/worksheet!$E$35),0,worksheet!$E$37,TRUE)</f>
        <v>4.5053607252953931E-4</v>
      </c>
    </row>
    <row r="315" spans="1:6" x14ac:dyDescent="0.25">
      <c r="A315">
        <v>314</v>
      </c>
      <c r="B315">
        <f>A315/100*worksheet!$E$5</f>
        <v>307.28471428108003</v>
      </c>
      <c r="C315">
        <f>1-_xlfn.NORM.DIST(LN(B315/worksheet!$E$5),0,worksheet!$E$7,TRUE)</f>
        <v>4.4928736940899605E-2</v>
      </c>
      <c r="D315">
        <f>A315/100*AVERAGE(worksheet!$E$28,worksheet!$E$35)</f>
        <v>2.5199059666871504</v>
      </c>
      <c r="E315">
        <f>1-_xlfn.NORM.DIST(LN(D315/worksheet!$E$28),0,worksheet!$E$30,TRUE)</f>
        <v>6.9023672646919998E-2</v>
      </c>
      <c r="F315">
        <f>1-_xlfn.NORM.DIST(LN(D315/worksheet!$E$35),0,worksheet!$E$37,TRUE)</f>
        <v>4.4126668227373322E-4</v>
      </c>
    </row>
    <row r="316" spans="1:6" x14ac:dyDescent="0.25">
      <c r="A316">
        <v>315</v>
      </c>
      <c r="B316">
        <f>A316/100*worksheet!$E$5</f>
        <v>308.26332802082862</v>
      </c>
      <c r="C316">
        <f>1-_xlfn.NORM.DIST(LN(B316/worksheet!$E$5),0,worksheet!$E$7,TRUE)</f>
        <v>4.4484319914253945E-2</v>
      </c>
      <c r="D316">
        <f>A316/100*AVERAGE(worksheet!$E$28,worksheet!$E$35)</f>
        <v>2.5279311449250073</v>
      </c>
      <c r="E316">
        <f>1-_xlfn.NORM.DIST(LN(D316/worksheet!$E$28),0,worksheet!$E$30,TRUE)</f>
        <v>6.8182983796978625E-2</v>
      </c>
      <c r="F316">
        <f>1-_xlfn.NORM.DIST(LN(D316/worksheet!$E$35),0,worksheet!$E$37,TRUE)</f>
        <v>4.3220298842150395E-4</v>
      </c>
    </row>
    <row r="317" spans="1:6" x14ac:dyDescent="0.25">
      <c r="A317">
        <v>316</v>
      </c>
      <c r="B317">
        <f>A317/100*worksheet!$E$5</f>
        <v>309.24194176057733</v>
      </c>
      <c r="C317">
        <f>1-_xlfn.NORM.DIST(LN(B317/worksheet!$E$5),0,worksheet!$E$7,TRUE)</f>
        <v>4.4044843235202302E-2</v>
      </c>
      <c r="D317">
        <f>A317/100*AVERAGE(worksheet!$E$28,worksheet!$E$35)</f>
        <v>2.535956323162865</v>
      </c>
      <c r="E317">
        <f>1-_xlfn.NORM.DIST(LN(D317/worksheet!$E$28),0,worksheet!$E$30,TRUE)</f>
        <v>6.7352847312293851E-2</v>
      </c>
      <c r="F317">
        <f>1-_xlfn.NORM.DIST(LN(D317/worksheet!$E$35),0,worksheet!$E$37,TRUE)</f>
        <v>4.2334009072941825E-4</v>
      </c>
    </row>
    <row r="318" spans="1:6" x14ac:dyDescent="0.25">
      <c r="A318">
        <v>317</v>
      </c>
      <c r="B318">
        <f>A318/100*worksheet!$E$5</f>
        <v>310.22055550032599</v>
      </c>
      <c r="C318">
        <f>1-_xlfn.NORM.DIST(LN(B318/worksheet!$E$5),0,worksheet!$E$7,TRUE)</f>
        <v>4.3610246189147883E-2</v>
      </c>
      <c r="D318">
        <f>A318/100*AVERAGE(worksheet!$E$28,worksheet!$E$35)</f>
        <v>2.5439815014007219</v>
      </c>
      <c r="E318">
        <f>1-_xlfn.NORM.DIST(LN(D318/worksheet!$E$28),0,worksheet!$E$30,TRUE)</f>
        <v>6.6533130860738976E-2</v>
      </c>
      <c r="F318">
        <f>1-_xlfn.NORM.DIST(LN(D318/worksheet!$E$35),0,worksheet!$E$37,TRUE)</f>
        <v>4.1467321371813082E-4</v>
      </c>
    </row>
    <row r="319" spans="1:6" x14ac:dyDescent="0.25">
      <c r="A319">
        <v>318</v>
      </c>
      <c r="B319">
        <f>A319/100*worksheet!$E$5</f>
        <v>311.19916924007464</v>
      </c>
      <c r="C319">
        <f>1-_xlfn.NORM.DIST(LN(B319/worksheet!$E$5),0,worksheet!$E$7,TRUE)</f>
        <v>4.3180468871368061E-2</v>
      </c>
      <c r="D319">
        <f>A319/100*AVERAGE(worksheet!$E$28,worksheet!$E$35)</f>
        <v>2.5520066796385792</v>
      </c>
      <c r="E319">
        <f>1-_xlfn.NORM.DIST(LN(D319/worksheet!$E$28),0,worksheet!$E$30,TRUE)</f>
        <v>6.5723703665127919E-2</v>
      </c>
      <c r="F319">
        <f>1-_xlfn.NORM.DIST(LN(D319/worksheet!$E$35),0,worksheet!$E$37,TRUE)</f>
        <v>4.061977032917552E-4</v>
      </c>
    </row>
    <row r="320" spans="1:6" x14ac:dyDescent="0.25">
      <c r="A320">
        <v>319</v>
      </c>
      <c r="B320">
        <f>A320/100*worksheet!$E$5</f>
        <v>312.17778297982329</v>
      </c>
      <c r="C320">
        <f>1-_xlfn.NORM.DIST(LN(B320/worksheet!$E$5),0,worksheet!$E$7,TRUE)</f>
        <v>4.2755452175561093E-2</v>
      </c>
      <c r="D320">
        <f>A320/100*AVERAGE(worksheet!$E$28,worksheet!$E$35)</f>
        <v>2.5600318578764361</v>
      </c>
      <c r="E320">
        <f>1-_xlfn.NORM.DIST(LN(D320/worksheet!$E$28),0,worksheet!$E$30,TRUE)</f>
        <v>6.4924436489230297E-2</v>
      </c>
      <c r="F320">
        <f>1-_xlfn.NORM.DIST(LN(D320/worksheet!$E$35),0,worksheet!$E$37,TRUE)</f>
        <v>3.9790902345437917E-4</v>
      </c>
    </row>
    <row r="321" spans="1:6" x14ac:dyDescent="0.25">
      <c r="A321">
        <v>320</v>
      </c>
      <c r="B321">
        <f>A321/100*worksheet!$E$5</f>
        <v>313.156396719572</v>
      </c>
      <c r="C321">
        <f>1-_xlfn.NORM.DIST(LN(B321/worksheet!$E$5),0,worksheet!$E$7,TRUE)</f>
        <v>4.2335137782557042E-2</v>
      </c>
      <c r="D321">
        <f>A321/100*AVERAGE(worksheet!$E$28,worksheet!$E$35)</f>
        <v>2.5680570361142934</v>
      </c>
      <c r="E321">
        <f>1-_xlfn.NORM.DIST(LN(D321/worksheet!$E$28),0,worksheet!$E$30,TRUE)</f>
        <v>6.4135201623756188E-2</v>
      </c>
      <c r="F321">
        <f>1-_xlfn.NORM.DIST(LN(D321/worksheet!$E$35),0,worksheet!$E$37,TRUE)</f>
        <v>3.8980275312061607E-4</v>
      </c>
    </row>
    <row r="322" spans="1:6" x14ac:dyDescent="0.25">
      <c r="A322">
        <v>321</v>
      </c>
      <c r="B322">
        <f>A322/100*worksheet!$E$5</f>
        <v>314.13501045932065</v>
      </c>
      <c r="C322">
        <f>1-_xlfn.NORM.DIST(LN(B322/worksheet!$E$5),0,worksheet!$E$7,TRUE)</f>
        <v>4.1919468149192896E-2</v>
      </c>
      <c r="D322">
        <f>A322/100*AVERAGE(worksheet!$E$28,worksheet!$E$35)</f>
        <v>2.5760822143521507</v>
      </c>
      <c r="E322">
        <f>1-_xlfn.NORM.DIST(LN(D322/worksheet!$E$28),0,worksheet!$E$30,TRUE)</f>
        <v>6.3355872872321251E-2</v>
      </c>
      <c r="F322">
        <f>1-_xlfn.NORM.DIST(LN(D322/worksheet!$E$35),0,worksheet!$E$37,TRUE)</f>
        <v>3.8187458301786048E-4</v>
      </c>
    </row>
    <row r="323" spans="1:6" x14ac:dyDescent="0.25">
      <c r="A323">
        <v>322</v>
      </c>
      <c r="B323">
        <f>A323/100*worksheet!$E$5</f>
        <v>315.11362419906931</v>
      </c>
      <c r="C323">
        <f>1-_xlfn.NORM.DIST(LN(B323/worksheet!$E$5),0,worksheet!$E$7,TRUE)</f>
        <v>4.1508386497348559E-2</v>
      </c>
      <c r="D323">
        <f>A323/100*AVERAGE(worksheet!$E$28,worksheet!$E$35)</f>
        <v>2.584107392590008</v>
      </c>
      <c r="E323">
        <f>1-_xlfn.NORM.DIST(LN(D323/worksheet!$E$28),0,worksheet!$E$30,TRUE)</f>
        <v>6.2586325537395293E-2</v>
      </c>
      <c r="F323">
        <f>1-_xlfn.NORM.DIST(LN(D323/worksheet!$E$35),0,worksheet!$E$37,TRUE)</f>
        <v>3.7412031267647361E-4</v>
      </c>
    </row>
    <row r="324" spans="1:6" x14ac:dyDescent="0.25">
      <c r="A324">
        <v>323</v>
      </c>
      <c r="B324">
        <f>A324/100*worksheet!$E$5</f>
        <v>316.09223793881796</v>
      </c>
      <c r="C324">
        <f>1-_xlfn.NORM.DIST(LN(B324/worksheet!$E$5),0,worksheet!$E$7,TRUE)</f>
        <v>4.1101836803141722E-2</v>
      </c>
      <c r="D324">
        <f>A324/100*AVERAGE(worksheet!$E$28,worksheet!$E$35)</f>
        <v>2.5921325708278649</v>
      </c>
      <c r="E324">
        <f>1-_xlfn.NORM.DIST(LN(D324/worksheet!$E$28),0,worksheet!$E$30,TRUE)</f>
        <v>6.1826436406242524E-2</v>
      </c>
      <c r="F324">
        <f>1-_xlfn.NORM.DIST(LN(D324/worksheet!$E$35),0,worksheet!$E$37,TRUE)</f>
        <v>3.6653584750601098E-4</v>
      </c>
    </row>
    <row r="325" spans="1:6" x14ac:dyDescent="0.25">
      <c r="A325">
        <v>324</v>
      </c>
      <c r="B325">
        <f>A325/100*worksheet!$E$5</f>
        <v>317.07085167856661</v>
      </c>
      <c r="C325">
        <f>1-_xlfn.NORM.DIST(LN(B325/worksheet!$E$5),0,worksheet!$E$7,TRUE)</f>
        <v>4.0699763786279486E-2</v>
      </c>
      <c r="D325">
        <f>A325/100*AVERAGE(worksheet!$E$28,worksheet!$E$35)</f>
        <v>2.6001577490657222</v>
      </c>
      <c r="E325">
        <f>1-_xlfn.NORM.DIST(LN(D325/worksheet!$E$28),0,worksheet!$E$30,TRUE)</f>
        <v>6.1076083736859466E-2</v>
      </c>
      <c r="F325">
        <f>1-_xlfn.NORM.DIST(LN(D325/worksheet!$E$35),0,worksheet!$E$37,TRUE)</f>
        <v>3.5911719595516089E-4</v>
      </c>
    </row>
    <row r="326" spans="1:6" x14ac:dyDescent="0.25">
      <c r="A326">
        <v>325</v>
      </c>
      <c r="B326">
        <f>A326/100*worksheet!$E$5</f>
        <v>318.04946541831526</v>
      </c>
      <c r="C326">
        <f>1-_xlfn.NORM.DIST(LN(B326/worksheet!$E$5),0,worksheet!$E$7,TRUE)</f>
        <v>4.0302112899564424E-2</v>
      </c>
      <c r="D326">
        <f>A326/100*AVERAGE(worksheet!$E$28,worksheet!$E$35)</f>
        <v>2.608182927303579</v>
      </c>
      <c r="E326">
        <f>1-_xlfn.NORM.DIST(LN(D326/worksheet!$E$28),0,worksheet!$E$30,TRUE)</f>
        <v>6.0335147243915865E-2</v>
      </c>
      <c r="F326">
        <f>1-_xlfn.NORM.DIST(LN(D326/worksheet!$E$35),0,worksheet!$E$37,TRUE)</f>
        <v>3.5186046675184102E-4</v>
      </c>
    </row>
    <row r="327" spans="1:6" x14ac:dyDescent="0.25">
      <c r="A327">
        <v>326</v>
      </c>
      <c r="B327">
        <f>A327/100*worksheet!$E$5</f>
        <v>319.02807915806392</v>
      </c>
      <c r="C327">
        <f>1-_xlfn.NORM.DIST(LN(B327/worksheet!$E$5),0,worksheet!$E$7,TRUE)</f>
        <v>3.9908830318553412E-2</v>
      </c>
      <c r="D327">
        <f>A327/100*AVERAGE(worksheet!$E$28,worksheet!$E$35)</f>
        <v>2.6162081055414363</v>
      </c>
      <c r="E327">
        <f>1-_xlfn.NORM.DIST(LN(D327/worksheet!$E$28),0,worksheet!$E$30,TRUE)</f>
        <v>5.960350808470416E-2</v>
      </c>
      <c r="F327">
        <f>1-_xlfn.NORM.DIST(LN(D327/worksheet!$E$35),0,worksheet!$E$37,TRUE)</f>
        <v>3.4476186622200977E-4</v>
      </c>
    </row>
    <row r="328" spans="1:6" x14ac:dyDescent="0.25">
      <c r="A328">
        <v>327</v>
      </c>
      <c r="B328">
        <f>A328/100*worksheet!$E$5</f>
        <v>320.00669289781263</v>
      </c>
      <c r="C328">
        <f>1-_xlfn.NORM.DIST(LN(B328/worksheet!$E$5),0,worksheet!$E$7,TRUE)</f>
        <v>3.9519862931365668E-2</v>
      </c>
      <c r="D328">
        <f>A328/100*AVERAGE(worksheet!$E$28,worksheet!$E$35)</f>
        <v>2.6242332837792937</v>
      </c>
      <c r="E328">
        <f>1-_xlfn.NORM.DIST(LN(D328/worksheet!$E$28),0,worksheet!$E$30,TRUE)</f>
        <v>5.8881048845103479E-2</v>
      </c>
      <c r="F328">
        <f>1-_xlfn.NORM.DIST(LN(D328/worksheet!$E$35),0,worksheet!$E$37,TRUE)</f>
        <v>3.37817695684417E-4</v>
      </c>
    </row>
    <row r="329" spans="1:6" x14ac:dyDescent="0.25">
      <c r="A329">
        <v>328</v>
      </c>
      <c r="B329">
        <f>A329/100*worksheet!$E$5</f>
        <v>320.98530663756122</v>
      </c>
      <c r="C329">
        <f>1-_xlfn.NORM.DIST(LN(B329/worksheet!$E$5),0,worksheet!$E$7,TRUE)</f>
        <v>3.913515832864034E-2</v>
      </c>
      <c r="D329">
        <f>A329/100*AVERAGE(worksheet!$E$28,worksheet!$E$35)</f>
        <v>2.6322584620171505</v>
      </c>
      <c r="E329">
        <f>1-_xlfn.NORM.DIST(LN(D329/worksheet!$E$28),0,worksheet!$E$30,TRUE)</f>
        <v>5.8167653525562635E-2</v>
      </c>
      <c r="F329">
        <f>1-_xlfn.NORM.DIST(LN(D329/worksheet!$E$35),0,worksheet!$E$37,TRUE)</f>
        <v>3.3102434891874033E-4</v>
      </c>
    </row>
    <row r="330" spans="1:6" x14ac:dyDescent="0.25">
      <c r="A330">
        <v>329</v>
      </c>
      <c r="B330">
        <f>A330/100*worksheet!$E$5</f>
        <v>321.96392037730993</v>
      </c>
      <c r="C330">
        <f>1-_xlfn.NORM.DIST(LN(B330/worksheet!$E$5),0,worksheet!$E$7,TRUE)</f>
        <v>3.8754664793638871E-2</v>
      </c>
      <c r="D330">
        <f>A330/100*AVERAGE(worksheet!$E$28,worksheet!$E$35)</f>
        <v>2.6402836402550078</v>
      </c>
      <c r="E330">
        <f>1-_xlfn.NORM.DIST(LN(D330/worksheet!$E$28),0,worksheet!$E$30,TRUE)</f>
        <v>5.7463207527106985E-2</v>
      </c>
      <c r="F330">
        <f>1-_xlfn.NORM.DIST(LN(D330/worksheet!$E$35),0,worksheet!$E$37,TRUE)</f>
        <v>3.243783097058861E-4</v>
      </c>
    </row>
    <row r="331" spans="1:6" x14ac:dyDescent="0.25">
      <c r="A331">
        <v>330</v>
      </c>
      <c r="B331">
        <f>A331/100*worksheet!$E$5</f>
        <v>322.94253411705859</v>
      </c>
      <c r="C331">
        <f>1-_xlfn.NORM.DIST(LN(B331/worksheet!$E$5),0,worksheet!$E$7,TRUE)</f>
        <v>3.8378331292492018E-2</v>
      </c>
      <c r="D331">
        <f>A331/100*AVERAGE(worksheet!$E$28,worksheet!$E$35)</f>
        <v>2.6483088184928647</v>
      </c>
      <c r="E331">
        <f>1-_xlfn.NORM.DIST(LN(D331/worksheet!$E$28),0,worksheet!$E$30,TRUE)</f>
        <v>5.6767597637374489E-2</v>
      </c>
      <c r="F331">
        <f>1-_xlfn.NORM.DIST(LN(D331/worksheet!$E$35),0,worksheet!$E$37,TRUE)</f>
        <v>3.1787614943723508E-4</v>
      </c>
    </row>
    <row r="332" spans="1:6" x14ac:dyDescent="0.25">
      <c r="A332">
        <v>331</v>
      </c>
      <c r="B332">
        <f>A332/100*worksheet!$E$5</f>
        <v>323.92114785680724</v>
      </c>
      <c r="C332">
        <f>1-_xlfn.NORM.DIST(LN(B332/worksheet!$E$5),0,worksheet!$E$7,TRUE)</f>
        <v>3.8006107464588657E-2</v>
      </c>
      <c r="D332">
        <f>A332/100*AVERAGE(worksheet!$E$28,worksheet!$E$35)</f>
        <v>2.6563339967307225</v>
      </c>
      <c r="E332">
        <f>1-_xlfn.NORM.DIST(LN(D332/worksheet!$E$28),0,worksheet!$E$30,TRUE)</f>
        <v>5.6080712016684964E-2</v>
      </c>
      <c r="F332">
        <f>1-_xlfn.NORM.DIST(LN(D332/worksheet!$E$35),0,worksheet!$E$37,TRUE)</f>
        <v>3.115145247911677E-4</v>
      </c>
    </row>
    <row r="333" spans="1:6" x14ac:dyDescent="0.25">
      <c r="A333">
        <v>332</v>
      </c>
      <c r="B333">
        <f>A333/100*worksheet!$E$5</f>
        <v>324.89976159655589</v>
      </c>
      <c r="C333">
        <f>1-_xlfn.NORM.DIST(LN(B333/worksheet!$E$5),0,worksheet!$E$7,TRUE)</f>
        <v>3.7637943613104241E-2</v>
      </c>
      <c r="D333">
        <f>A333/100*AVERAGE(worksheet!$E$28,worksheet!$E$35)</f>
        <v>2.6643591749685793</v>
      </c>
      <c r="E333">
        <f>1-_xlfn.NORM.DIST(LN(D333/worksheet!$E$28),0,worksheet!$E$30,TRUE)</f>
        <v>5.5402440184146529E-2</v>
      </c>
      <c r="F333">
        <f>1-_xlfn.NORM.DIST(LN(D333/worksheet!$E$35),0,worksheet!$E$37,TRUE)</f>
        <v>3.0529017547509252E-4</v>
      </c>
    </row>
    <row r="334" spans="1:6" x14ac:dyDescent="0.25">
      <c r="A334">
        <v>333</v>
      </c>
      <c r="B334">
        <f>A334/100*worksheet!$E$5</f>
        <v>325.8783753363046</v>
      </c>
      <c r="C334">
        <f>1-_xlfn.NORM.DIST(LN(B334/worksheet!$E$5),0,worksheet!$E$7,TRUE)</f>
        <v>3.7273790695667386E-2</v>
      </c>
      <c r="D334">
        <f>A334/100*AVERAGE(worksheet!$E$28,worksheet!$E$35)</f>
        <v>2.6723843532064366</v>
      </c>
      <c r="E334">
        <f>1-_xlfn.NORM.DIST(LN(D334/worksheet!$E$28),0,worksheet!$E$30,TRUE)</f>
        <v>5.4732673003803689E-2</v>
      </c>
      <c r="F334">
        <f>1-_xlfn.NORM.DIST(LN(D334/worksheet!$E$35),0,worksheet!$E$37,TRUE)</f>
        <v>2.9919992203075729E-4</v>
      </c>
    </row>
    <row r="335" spans="1:6" x14ac:dyDescent="0.25">
      <c r="A335">
        <v>334</v>
      </c>
      <c r="B335">
        <f>A335/100*worksheet!$E$5</f>
        <v>326.85698907605325</v>
      </c>
      <c r="C335">
        <f>1-_xlfn.NORM.DIST(LN(B335/worksheet!$E$5),0,worksheet!$E$7,TRUE)</f>
        <v>3.6913600315162887E-2</v>
      </c>
      <c r="D335">
        <f>A335/100*AVERAGE(worksheet!$E$28,worksheet!$E$35)</f>
        <v>2.6804095314442935</v>
      </c>
      <c r="E335">
        <f>1-_xlfn.NORM.DIST(LN(D335/worksheet!$E$28),0,worksheet!$E$30,TRUE)</f>
        <v>5.4071302670831378E-2</v>
      </c>
      <c r="F335">
        <f>1-_xlfn.NORM.DIST(LN(D335/worksheet!$E$35),0,worksheet!$E$37,TRUE)</f>
        <v>2.932406637010665E-4</v>
      </c>
    </row>
    <row r="336" spans="1:6" x14ac:dyDescent="0.25">
      <c r="A336">
        <v>335</v>
      </c>
      <c r="B336">
        <f>A336/100*worksheet!$E$5</f>
        <v>327.83560281580191</v>
      </c>
      <c r="C336">
        <f>1-_xlfn.NORM.DIST(LN(B336/worksheet!$E$5),0,worksheet!$E$7,TRUE)</f>
        <v>3.6557324710667638E-2</v>
      </c>
      <c r="D336">
        <f>A336/100*AVERAGE(worksheet!$E$28,worksheet!$E$35)</f>
        <v>2.6884347096821508</v>
      </c>
      <c r="E336">
        <f>1-_xlfn.NORM.DIST(LN(D336/worksheet!$E$28),0,worksheet!$E$30,TRUE)</f>
        <v>5.3418222697777296E-2</v>
      </c>
      <c r="F336">
        <f>1-_xlfn.NORM.DIST(LN(D336/worksheet!$E$35),0,worksheet!$E$37,TRUE)</f>
        <v>2.8740937635685082E-4</v>
      </c>
    </row>
    <row r="337" spans="1:6" x14ac:dyDescent="0.25">
      <c r="A337">
        <v>336</v>
      </c>
      <c r="B337">
        <f>A337/100*worksheet!$E$5</f>
        <v>328.81421655555056</v>
      </c>
      <c r="C337">
        <f>1-_xlfn.NORM.DIST(LN(B337/worksheet!$E$5),0,worksheet!$E$7,TRUE)</f>
        <v>3.6204916748519667E-2</v>
      </c>
      <c r="D337">
        <f>A337/100*AVERAGE(worksheet!$E$28,worksheet!$E$35)</f>
        <v>2.6964598879200081</v>
      </c>
      <c r="E337">
        <f>1-_xlfn.NORM.DIST(LN(D337/worksheet!$E$28),0,worksheet!$E$30,TRUE)</f>
        <v>5.2773327900857647E-2</v>
      </c>
      <c r="F337">
        <f>1-_xlfn.NORM.DIST(LN(D337/worksheet!$E$35),0,worksheet!$E$37,TRUE)</f>
        <v>2.8170311048092422E-4</v>
      </c>
    </row>
    <row r="338" spans="1:6" x14ac:dyDescent="0.25">
      <c r="A338">
        <v>337</v>
      </c>
      <c r="B338">
        <f>A338/100*worksheet!$E$5</f>
        <v>329.79283029529921</v>
      </c>
      <c r="C338">
        <f>1-_xlfn.NORM.DIST(LN(B338/worksheet!$E$5),0,worksheet!$E$7,TRUE)</f>
        <v>3.5856329913516838E-2</v>
      </c>
      <c r="D338">
        <f>A338/100*AVERAGE(worksheet!$E$28,worksheet!$E$35)</f>
        <v>2.7044850661578654</v>
      </c>
      <c r="E338">
        <f>1-_xlfn.NORM.DIST(LN(D338/worksheet!$E$28),0,worksheet!$E$30,TRUE)</f>
        <v>5.2136514386309063E-2</v>
      </c>
      <c r="F338">
        <f>1-_xlfn.NORM.DIST(LN(D338/worksheet!$E$35),0,worksheet!$E$37,TRUE)</f>
        <v>2.7611898920909539E-4</v>
      </c>
    </row>
    <row r="339" spans="1:6" x14ac:dyDescent="0.25">
      <c r="A339">
        <v>338</v>
      </c>
      <c r="B339">
        <f>A339/100*worksheet!$E$5</f>
        <v>330.77144403504786</v>
      </c>
      <c r="C339">
        <f>1-_xlfn.NORM.DIST(LN(B339/worksheet!$E$5),0,worksheet!$E$7,TRUE)</f>
        <v>3.5511518300243794E-2</v>
      </c>
      <c r="D339">
        <f>A339/100*AVERAGE(worksheet!$E$28,worksheet!$E$35)</f>
        <v>2.7125102443957223</v>
      </c>
      <c r="E339">
        <f>1-_xlfn.NORM.DIST(LN(D339/worksheet!$E$28),0,worksheet!$E$30,TRUE)</f>
        <v>5.1507679536798578E-2</v>
      </c>
      <c r="F339">
        <f>1-_xlfn.NORM.DIST(LN(D339/worksheet!$E$35),0,worksheet!$E$37,TRUE)</f>
        <v>2.70654206424914E-4</v>
      </c>
    </row>
    <row r="340" spans="1:6" x14ac:dyDescent="0.25">
      <c r="A340">
        <v>339</v>
      </c>
      <c r="B340">
        <f>A340/100*worksheet!$E$5</f>
        <v>331.75005777479657</v>
      </c>
      <c r="C340">
        <f>1-_xlfn.NORM.DIST(LN(B340/worksheet!$E$5),0,worksheet!$E$7,TRUE)</f>
        <v>3.5170436604526012E-2</v>
      </c>
      <c r="D340">
        <f>A340/100*AVERAGE(worksheet!$E$28,worksheet!$E$35)</f>
        <v>2.7205354226335796</v>
      </c>
      <c r="E340">
        <f>1-_xlfn.NORM.DIST(LN(D340/worksheet!$E$28),0,worksheet!$E$30,TRUE)</f>
        <v>5.0886721997897233E-2</v>
      </c>
      <c r="F340">
        <f>1-_xlfn.NORM.DIST(LN(D340/worksheet!$E$35),0,worksheet!$E$37,TRUE)</f>
        <v>2.6530602490837385E-4</v>
      </c>
    </row>
    <row r="341" spans="1:6" x14ac:dyDescent="0.25">
      <c r="A341">
        <v>340</v>
      </c>
      <c r="B341">
        <f>A341/100*worksheet!$E$5</f>
        <v>332.72867151454523</v>
      </c>
      <c r="C341">
        <f>1-_xlfn.NORM.DIST(LN(B341/worksheet!$E$5),0,worksheet!$E$7,TRUE)</f>
        <v>3.4833040115007763E-2</v>
      </c>
      <c r="D341">
        <f>A341/100*AVERAGE(worksheet!$E$28,worksheet!$E$35)</f>
        <v>2.7285606008714365</v>
      </c>
      <c r="E341">
        <f>1-_xlfn.NORM.DIST(LN(D341/worksheet!$E$28),0,worksheet!$E$30,TRUE)</f>
        <v>5.0273541664617949E-2</v>
      </c>
      <c r="F341">
        <f>1-_xlfn.NORM.DIST(LN(D341/worksheet!$E$35),0,worksheet!$E$37,TRUE)</f>
        <v>2.6007177453502006E-4</v>
      </c>
    </row>
    <row r="342" spans="1:6" x14ac:dyDescent="0.25">
      <c r="A342">
        <v>341</v>
      </c>
      <c r="B342">
        <f>A342/100*worksheet!$E$5</f>
        <v>333.70728525429388</v>
      </c>
      <c r="C342">
        <f>1-_xlfn.NORM.DIST(LN(B342/worksheet!$E$5),0,worksheet!$E$7,TRUE)</f>
        <v>3.4499284704853084E-2</v>
      </c>
      <c r="D342">
        <f>A342/100*AVERAGE(worksheet!$E$28,worksheet!$E$35)</f>
        <v>2.7365857791092938</v>
      </c>
      <c r="E342">
        <f>1-_xlfn.NORM.DIST(LN(D342/worksheet!$E$28),0,worksheet!$E$30,TRUE)</f>
        <v>4.9668039668021802E-2</v>
      </c>
      <c r="F342">
        <f>1-_xlfn.NORM.DIST(LN(D342/worksheet!$E$35),0,worksheet!$E$37,TRUE)</f>
        <v>2.5494885052546046E-4</v>
      </c>
    </row>
    <row r="343" spans="1:6" x14ac:dyDescent="0.25">
      <c r="A343">
        <v>342</v>
      </c>
      <c r="B343">
        <f>A343/100*worksheet!$E$5</f>
        <v>334.68589899404253</v>
      </c>
      <c r="C343">
        <f>1-_xlfn.NORM.DIST(LN(B343/worksheet!$E$5),0,worksheet!$E$7,TRUE)</f>
        <v>3.4169126823568319E-2</v>
      </c>
      <c r="D343">
        <f>A343/100*AVERAGE(worksheet!$E$28,worksheet!$E$35)</f>
        <v>2.7446109573471511</v>
      </c>
      <c r="E343">
        <f>1-_xlfn.NORM.DIST(LN(D343/worksheet!$E$28),0,worksheet!$E$30,TRUE)</f>
        <v>4.9070118361894233E-2</v>
      </c>
      <c r="F343">
        <f>1-_xlfn.NORM.DIST(LN(D343/worksheet!$E$35),0,worksheet!$E$37,TRUE)</f>
        <v>2.4993471174350468E-4</v>
      </c>
    </row>
    <row r="344" spans="1:6" x14ac:dyDescent="0.25">
      <c r="A344">
        <v>343</v>
      </c>
      <c r="B344">
        <f>A344/100*worksheet!$E$5</f>
        <v>335.66451273379124</v>
      </c>
      <c r="C344">
        <f>1-_xlfn.NORM.DIST(LN(B344/worksheet!$E$5),0,worksheet!$E$7,TRUE)</f>
        <v>3.3842523488943232E-2</v>
      </c>
      <c r="D344">
        <f>A344/100*AVERAGE(worksheet!$E$28,worksheet!$E$35)</f>
        <v>2.7526361355850084</v>
      </c>
      <c r="E344">
        <f>1-_xlfn.NORM.DIST(LN(D344/worksheet!$E$28),0,worksheet!$E$30,TRUE)</f>
        <v>4.8479681309494538E-2</v>
      </c>
      <c r="F344">
        <f>1-_xlfn.NORM.DIST(LN(D344/worksheet!$E$35),0,worksheet!$E$37,TRUE)</f>
        <v>2.4502687904048859E-4</v>
      </c>
    </row>
    <row r="345" spans="1:6" x14ac:dyDescent="0.25">
      <c r="A345">
        <v>344</v>
      </c>
      <c r="B345">
        <f>A345/100*worksheet!$E$5</f>
        <v>336.64312647353984</v>
      </c>
      <c r="C345">
        <f>1-_xlfn.NORM.DIST(LN(B345/worksheet!$E$5),0,worksheet!$E$7,TRUE)</f>
        <v>3.3519432279110029E-2</v>
      </c>
      <c r="D345">
        <f>A345/100*AVERAGE(worksheet!$E$28,worksheet!$E$35)</f>
        <v>2.7606613138228653</v>
      </c>
      <c r="E345">
        <f>1-_xlfn.NORM.DIST(LN(D345/worksheet!$E$28),0,worksheet!$E$30,TRUE)</f>
        <v>4.7896633270380518E-2</v>
      </c>
      <c r="F345">
        <f>1-_xlfn.NORM.DIST(LN(D345/worksheet!$E$35),0,worksheet!$E$37,TRUE)</f>
        <v>2.4022293364633907E-4</v>
      </c>
    </row>
    <row r="346" spans="1:6" x14ac:dyDescent="0.25">
      <c r="A346">
        <v>345</v>
      </c>
      <c r="B346">
        <f>A346/100*worksheet!$E$5</f>
        <v>337.62174021328855</v>
      </c>
      <c r="C346">
        <f>1-_xlfn.NORM.DIST(LN(B346/worksheet!$E$5),0,worksheet!$E$7,TRUE)</f>
        <v>3.3199811324718276E-2</v>
      </c>
      <c r="D346">
        <f>A346/100*AVERAGE(worksheet!$E$28,worksheet!$E$35)</f>
        <v>2.7686864920607226</v>
      </c>
      <c r="E346">
        <f>1-_xlfn.NORM.DIST(LN(D346/worksheet!$E$28),0,worksheet!$E$30,TRUE)</f>
        <v>4.7320880187310399E-2</v>
      </c>
      <c r="F346">
        <f>1-_xlfn.NORM.DIST(LN(D346/worksheet!$E$35),0,worksheet!$E$37,TRUE)</f>
        <v>2.3552051560404852E-4</v>
      </c>
    </row>
    <row r="347" spans="1:6" x14ac:dyDescent="0.25">
      <c r="A347">
        <v>346</v>
      </c>
      <c r="B347">
        <f>A347/100*worksheet!$E$5</f>
        <v>338.6003539530372</v>
      </c>
      <c r="C347">
        <f>1-_xlfn.NORM.DIST(LN(B347/worksheet!$E$5),0,worksheet!$E$7,TRUE)</f>
        <v>3.2883619301224076E-2</v>
      </c>
      <c r="D347">
        <f>A347/100*AVERAGE(worksheet!$E$28,worksheet!$E$35)</f>
        <v>2.7767116702985795</v>
      </c>
      <c r="E347">
        <f>1-_xlfn.NORM.DIST(LN(D347/worksheet!$E$28),0,worksheet!$E$30,TRUE)</f>
        <v>4.6752329173224583E-2</v>
      </c>
      <c r="F347">
        <f>1-_xlfn.NORM.DIST(LN(D347/worksheet!$E$35),0,worksheet!$E$37,TRUE)</f>
        <v>2.3091732224767014E-4</v>
      </c>
    </row>
    <row r="348" spans="1:6" x14ac:dyDescent="0.25">
      <c r="A348">
        <v>347</v>
      </c>
      <c r="B348">
        <f>A348/100*worksheet!$E$5</f>
        <v>339.57896769278585</v>
      </c>
      <c r="C348">
        <f>1-_xlfn.NORM.DIST(LN(B348/worksheet!$E$5),0,worksheet!$E$7,TRUE)</f>
        <v>3.2570815421291255E-2</v>
      </c>
      <c r="D348">
        <f>A348/100*AVERAGE(worksheet!$E$28,worksheet!$E$35)</f>
        <v>2.7847368485364372</v>
      </c>
      <c r="E348">
        <f>1-_xlfn.NORM.DIST(LN(D348/worksheet!$E$28),0,worksheet!$E$30,TRUE)</f>
        <v>4.6190888498307769E-2</v>
      </c>
      <c r="F348">
        <f>1-_xlfn.NORM.DIST(LN(D348/worksheet!$E$35),0,worksheet!$E$37,TRUE)</f>
        <v>2.2641110672161346E-4</v>
      </c>
    </row>
    <row r="349" spans="1:6" x14ac:dyDescent="0.25">
      <c r="A349">
        <v>348</v>
      </c>
      <c r="B349">
        <f>A349/100*worksheet!$E$5</f>
        <v>340.5575814325345</v>
      </c>
      <c r="C349">
        <f>1-_xlfn.NORM.DIST(LN(B349/worksheet!$E$5),0,worksheet!$E$7,TRUE)</f>
        <v>3.2261359427303904E-2</v>
      </c>
      <c r="D349">
        <f>A349/100*AVERAGE(worksheet!$E$28,worksheet!$E$35)</f>
        <v>2.7927620267742941</v>
      </c>
      <c r="E349">
        <f>1-_xlfn.NORM.DIST(LN(D349/worksheet!$E$28),0,worksheet!$E$30,TRUE)</f>
        <v>4.5636467577136242E-2</v>
      </c>
      <c r="F349">
        <f>1-_xlfn.NORM.DIST(LN(D349/worksheet!$E$35),0,worksheet!$E$37,TRUE)</f>
        <v>2.2199967654146224E-4</v>
      </c>
    </row>
    <row r="350" spans="1:6" x14ac:dyDescent="0.25">
      <c r="A350">
        <v>349</v>
      </c>
      <c r="B350">
        <f>A350/100*worksheet!$E$5</f>
        <v>341.53619517228321</v>
      </c>
      <c r="C350">
        <f>1-_xlfn.NORM.DIST(LN(B350/worksheet!$E$5),0,worksheet!$E$7,TRUE)</f>
        <v>3.1955211583988063E-2</v>
      </c>
      <c r="D350">
        <f>A350/100*AVERAGE(worksheet!$E$28,worksheet!$E$35)</f>
        <v>2.8007872050121514</v>
      </c>
      <c r="E350">
        <f>1-_xlfn.NORM.DIST(LN(D350/worksheet!$E$28),0,worksheet!$E$30,TRUE)</f>
        <v>4.5088976955907856E-2</v>
      </c>
      <c r="F350">
        <f>1-_xlfn.NORM.DIST(LN(D350/worksheet!$E$35),0,worksheet!$E$37,TRUE)</f>
        <v>2.1768089219276199E-4</v>
      </c>
    </row>
    <row r="351" spans="1:6" x14ac:dyDescent="0.25">
      <c r="A351">
        <v>350</v>
      </c>
      <c r="B351">
        <f>A351/100*worksheet!$E$5</f>
        <v>342.51480891203187</v>
      </c>
      <c r="C351">
        <f>1-_xlfn.NORM.DIST(LN(B351/worksheet!$E$5),0,worksheet!$E$7,TRUE)</f>
        <v>3.1652332671140537E-2</v>
      </c>
      <c r="D351">
        <f>A351/100*AVERAGE(worksheet!$E$28,worksheet!$E$35)</f>
        <v>2.8088123832500083</v>
      </c>
      <c r="E351">
        <f>1-_xlfn.NORM.DIST(LN(D351/worksheet!$E$28),0,worksheet!$E$30,TRUE)</f>
        <v>4.4548328299760076E-2</v>
      </c>
      <c r="F351">
        <f>1-_xlfn.NORM.DIST(LN(D351/worksheet!$E$35),0,worksheet!$E$37,TRUE)</f>
        <v>2.1345266576944244E-4</v>
      </c>
    </row>
    <row r="352" spans="1:6" x14ac:dyDescent="0.25">
      <c r="A352">
        <v>351</v>
      </c>
      <c r="B352">
        <f>A352/100*worksheet!$E$5</f>
        <v>343.49342265178046</v>
      </c>
      <c r="C352">
        <f>1-_xlfn.NORM.DIST(LN(B352/worksheet!$E$5),0,worksheet!$E$7,TRUE)</f>
        <v>3.1352683976464513E-2</v>
      </c>
      <c r="D352">
        <f>A352/100*AVERAGE(worksheet!$E$28,worksheet!$E$35)</f>
        <v>2.8168375614878656</v>
      </c>
      <c r="E352">
        <f>1-_xlfn.NORM.DIST(LN(D352/worksheet!$E$28),0,worksheet!$E$30,TRUE)</f>
        <v>4.401443438017616E-2</v>
      </c>
      <c r="F352">
        <f>1-_xlfn.NORM.DIST(LN(D352/worksheet!$E$35),0,worksheet!$E$37,TRUE)</f>
        <v>2.0931295964843333E-4</v>
      </c>
    </row>
    <row r="353" spans="1:6" x14ac:dyDescent="0.25">
      <c r="A353">
        <v>352</v>
      </c>
      <c r="B353">
        <f>A353/100*worksheet!$E$5</f>
        <v>344.47203639152917</v>
      </c>
      <c r="C353">
        <f>1-_xlfn.NORM.DIST(LN(B353/worksheet!$E$5),0,worksheet!$E$7,TRUE)</f>
        <v>3.1056227288509319E-2</v>
      </c>
      <c r="D353">
        <f>A353/100*AVERAGE(worksheet!$E$28,worksheet!$E$35)</f>
        <v>2.8248627397257229</v>
      </c>
      <c r="E353">
        <f>1-_xlfn.NORM.DIST(LN(D353/worksheet!$E$28),0,worksheet!$E$30,TRUE)</f>
        <v>4.3487209062479493E-2</v>
      </c>
      <c r="F353">
        <f>1-_xlfn.NORM.DIST(LN(D353/worksheet!$E$35),0,worksheet!$E$37,TRUE)</f>
        <v>2.0525978520080645E-4</v>
      </c>
    </row>
    <row r="354" spans="1:6" x14ac:dyDescent="0.25">
      <c r="A354">
        <v>353</v>
      </c>
      <c r="B354">
        <f>A354/100*worksheet!$E$5</f>
        <v>345.45065013127783</v>
      </c>
      <c r="C354">
        <f>1-_xlfn.NORM.DIST(LN(B354/worksheet!$E$5),0,worksheet!$E$7,TRUE)</f>
        <v>3.0762924889712329E-2</v>
      </c>
      <c r="D354">
        <f>A354/100*AVERAGE(worksheet!$E$28,worksheet!$E$35)</f>
        <v>2.8328879179635797</v>
      </c>
      <c r="E354">
        <f>1-_xlfn.NORM.DIST(LN(D354/worksheet!$E$28),0,worksheet!$E$30,TRUE)</f>
        <v>4.2966567293420299E-2</v>
      </c>
      <c r="F354">
        <f>1-_xlfn.NORM.DIST(LN(D354/worksheet!$E$35),0,worksheet!$E$37,TRUE)</f>
        <v>2.0129120153788982E-4</v>
      </c>
    </row>
    <row r="355" spans="1:6" x14ac:dyDescent="0.25">
      <c r="A355">
        <v>354</v>
      </c>
      <c r="B355">
        <f>A355/100*worksheet!$E$5</f>
        <v>346.42926387102648</v>
      </c>
      <c r="C355">
        <f>1-_xlfn.NORM.DIST(LN(B355/worksheet!$E$5),0,worksheet!$E$7,TRUE)</f>
        <v>3.0472739549544325E-2</v>
      </c>
      <c r="D355">
        <f>A355/100*AVERAGE(worksheet!$E$28,worksheet!$E$35)</f>
        <v>2.8409130962014371</v>
      </c>
      <c r="E355">
        <f>1-_xlfn.NORM.DIST(LN(D355/worksheet!$E$28),0,worksheet!$E$30,TRUE)</f>
        <v>4.2452425088853052E-2</v>
      </c>
      <c r="F355">
        <f>1-_xlfn.NORM.DIST(LN(D355/worksheet!$E$35),0,worksheet!$E$37,TRUE)</f>
        <v>1.9740531429113251E-4</v>
      </c>
    </row>
    <row r="356" spans="1:6" x14ac:dyDescent="0.25">
      <c r="A356">
        <v>355</v>
      </c>
      <c r="B356">
        <f>A356/100*worksheet!$E$5</f>
        <v>347.40787761077513</v>
      </c>
      <c r="C356">
        <f>1-_xlfn.NORM.DIST(LN(B356/worksheet!$E$5),0,worksheet!$E$7,TRUE)</f>
        <v>3.0185634517752247E-2</v>
      </c>
      <c r="D356">
        <f>A356/100*AVERAGE(worksheet!$E$28,worksheet!$E$35)</f>
        <v>2.8489382744392939</v>
      </c>
      <c r="E356">
        <f>1-_xlfn.NORM.DIST(LN(D356/worksheet!$E$28),0,worksheet!$E$30,TRUE)</f>
        <v>4.1944699521507811E-2</v>
      </c>
      <c r="F356">
        <f>1-_xlfn.NORM.DIST(LN(D356/worksheet!$E$35),0,worksheet!$E$37,TRUE)</f>
        <v>1.9360027442560934E-4</v>
      </c>
    </row>
    <row r="357" spans="1:6" x14ac:dyDescent="0.25">
      <c r="A357">
        <v>356</v>
      </c>
      <c r="B357">
        <f>A357/100*worksheet!$E$5</f>
        <v>348.38649135052384</v>
      </c>
      <c r="C357">
        <f>1-_xlfn.NORM.DIST(LN(B357/worksheet!$E$5),0,worksheet!$E$7,TRUE)</f>
        <v>2.9901573517702285E-2</v>
      </c>
      <c r="D357">
        <f>A357/100*AVERAGE(worksheet!$E$28,worksheet!$E$35)</f>
        <v>2.8569634526771512</v>
      </c>
      <c r="E357">
        <f>1-_xlfn.NORM.DIST(LN(D357/worksheet!$E$28),0,worksheet!$E$30,TRUE)</f>
        <v>4.1443308708855486E-2</v>
      </c>
      <c r="F357">
        <f>1-_xlfn.NORM.DIST(LN(D357/worksheet!$E$35),0,worksheet!$E$37,TRUE)</f>
        <v>1.8987427708505589E-4</v>
      </c>
    </row>
    <row r="358" spans="1:6" x14ac:dyDescent="0.25">
      <c r="A358">
        <v>357</v>
      </c>
      <c r="B358">
        <f>A358/100*worksheet!$E$5</f>
        <v>349.36510509027244</v>
      </c>
      <c r="C358">
        <f>1-_xlfn.NORM.DIST(LN(B358/worksheet!$E$5),0,worksheet!$E$7,TRUE)</f>
        <v>2.9620520739819689E-2</v>
      </c>
      <c r="D358">
        <f>A358/100*AVERAGE(worksheet!$E$28,worksheet!$E$35)</f>
        <v>2.8649886309150085</v>
      </c>
      <c r="E358">
        <f>1-_xlfn.NORM.DIST(LN(D358/worksheet!$E$28),0,worksheet!$E$30,TRUE)</f>
        <v>4.0948171801068023E-2</v>
      </c>
      <c r="F358">
        <f>1-_xlfn.NORM.DIST(LN(D358/worksheet!$E$35),0,worksheet!$E$37,TRUE)</f>
        <v>1.8622556046832273E-4</v>
      </c>
    </row>
    <row r="359" spans="1:6" x14ac:dyDescent="0.25">
      <c r="A359">
        <v>358</v>
      </c>
      <c r="B359">
        <f>A359/100*worksheet!$E$5</f>
        <v>350.34371883002115</v>
      </c>
      <c r="C359">
        <f>1-_xlfn.NORM.DIST(LN(B359/worksheet!$E$5),0,worksheet!$E$7,TRUE)</f>
        <v>2.9342440835122829E-2</v>
      </c>
      <c r="D359">
        <f>A359/100*AVERAGE(worksheet!$E$28,worksheet!$E$35)</f>
        <v>2.8730138091528659</v>
      </c>
      <c r="E359">
        <f>1-_xlfn.NORM.DIST(LN(D359/worksheet!$E$28),0,worksheet!$E$30,TRUE)</f>
        <v>4.0459208969074956E-2</v>
      </c>
      <c r="F359">
        <f>1-_xlfn.NORM.DIST(LN(D359/worksheet!$E$35),0,worksheet!$E$37,TRUE)</f>
        <v>1.8265240473624988E-4</v>
      </c>
    </row>
    <row r="360" spans="1:6" x14ac:dyDescent="0.25">
      <c r="A360">
        <v>359</v>
      </c>
      <c r="B360">
        <f>A360/100*worksheet!$E$5</f>
        <v>351.3223325697698</v>
      </c>
      <c r="C360">
        <f>1-_xlfn.NORM.DIST(LN(B360/worksheet!$E$5),0,worksheet!$E$7,TRUE)</f>
        <v>2.9067298908853401E-2</v>
      </c>
      <c r="D360">
        <f>A360/100*AVERAGE(worksheet!$E$28,worksheet!$E$35)</f>
        <v>2.8810389873907227</v>
      </c>
      <c r="E360">
        <f>1-_xlfn.NORM.DIST(LN(D360/worksheet!$E$28),0,worksheet!$E$30,TRUE)</f>
        <v>3.9976341392716552E-2</v>
      </c>
      <c r="F360">
        <f>1-_xlfn.NORM.DIST(LN(D360/worksheet!$E$35),0,worksheet!$E$37,TRUE)</f>
        <v>1.791531309477401E-4</v>
      </c>
    </row>
    <row r="361" spans="1:6" x14ac:dyDescent="0.25">
      <c r="A361">
        <v>360</v>
      </c>
      <c r="B361">
        <f>A361/100*worksheet!$E$5</f>
        <v>352.30094630951845</v>
      </c>
      <c r="C361">
        <f>1-_xlfn.NORM.DIST(LN(B361/worksheet!$E$5),0,worksheet!$E$7,TRUE)</f>
        <v>2.8795060514197668E-2</v>
      </c>
      <c r="D361">
        <f>A361/100*AVERAGE(worksheet!$E$28,worksheet!$E$35)</f>
        <v>2.88906416562858</v>
      </c>
      <c r="E361">
        <f>1-_xlfn.NORM.DIST(LN(D361/worksheet!$E$28),0,worksheet!$E$30,TRUE)</f>
        <v>3.9499491248994323E-2</v>
      </c>
      <c r="F361">
        <f>1-_xlfn.NORM.DIST(LN(D361/worksheet!$E$35),0,worksheet!$E$37,TRUE)</f>
        <v>1.7572610002469791E-4</v>
      </c>
    </row>
    <row r="362" spans="1:6" x14ac:dyDescent="0.25">
      <c r="A362">
        <v>361</v>
      </c>
      <c r="B362">
        <f>A362/100*worksheet!$E$5</f>
        <v>353.2795600492671</v>
      </c>
      <c r="C362">
        <f>1-_xlfn.NORM.DIST(LN(B362/worksheet!$E$5),0,worksheet!$E$7,TRUE)</f>
        <v>2.8525691646099971E-2</v>
      </c>
      <c r="D362">
        <f>A362/100*AVERAGE(worksheet!$E$28,worksheet!$E$35)</f>
        <v>2.8970893438664369</v>
      </c>
      <c r="E362">
        <f>1-_xlfn.NORM.DIST(LN(D362/worksheet!$E$28),0,worksheet!$E$30,TRUE)</f>
        <v>3.9028581700419784E-2</v>
      </c>
      <c r="F362">
        <f>1-_xlfn.NORM.DIST(LN(D362/worksheet!$E$35),0,worksheet!$E$37,TRUE)</f>
        <v>1.723697117443912E-4</v>
      </c>
    </row>
    <row r="363" spans="1:6" x14ac:dyDescent="0.25">
      <c r="A363">
        <v>362</v>
      </c>
      <c r="B363">
        <f>A363/100*worksheet!$E$5</f>
        <v>354.25817378901581</v>
      </c>
      <c r="C363">
        <f>1-_xlfn.NORM.DIST(LN(B363/worksheet!$E$5),0,worksheet!$E$7,TRUE)</f>
        <v>2.825915873516649E-2</v>
      </c>
      <c r="D363">
        <f>A363/100*AVERAGE(worksheet!$E$28,worksheet!$E$35)</f>
        <v>2.9051145221042947</v>
      </c>
      <c r="E363">
        <f>1-_xlfn.NORM.DIST(LN(D363/worksheet!$E$28),0,worksheet!$E$30,TRUE)</f>
        <v>3.856353688346259E-2</v>
      </c>
      <c r="F363">
        <f>1-_xlfn.NORM.DIST(LN(D363/worksheet!$E$35),0,worksheet!$E$37,TRUE)</f>
        <v>1.6908240375912431E-4</v>
      </c>
    </row>
    <row r="364" spans="1:6" x14ac:dyDescent="0.25">
      <c r="A364">
        <v>363</v>
      </c>
      <c r="B364">
        <f>A364/100*worksheet!$E$5</f>
        <v>355.23678752876447</v>
      </c>
      <c r="C364">
        <f>1-_xlfn.NORM.DIST(LN(B364/worksheet!$E$5),0,worksheet!$E$7,TRUE)</f>
        <v>2.7995428641656606E-2</v>
      </c>
      <c r="D364">
        <f>A364/100*AVERAGE(worksheet!$E$28,worksheet!$E$35)</f>
        <v>2.9131397003421515</v>
      </c>
      <c r="E364">
        <f>1-_xlfn.NORM.DIST(LN(D364/worksheet!$E$28),0,worksheet!$E$30,TRUE)</f>
        <v>3.8104281897096803E-2</v>
      </c>
      <c r="F364">
        <f>1-_xlfn.NORM.DIST(LN(D364/worksheet!$E$35),0,worksheet!$E$37,TRUE)</f>
        <v>1.6586265064244543E-4</v>
      </c>
    </row>
    <row r="365" spans="1:6" x14ac:dyDescent="0.25">
      <c r="A365">
        <v>364</v>
      </c>
      <c r="B365">
        <f>A365/100*worksheet!$E$5</f>
        <v>356.21540126851312</v>
      </c>
      <c r="C365">
        <f>1-_xlfn.NORM.DIST(LN(B365/worksheet!$E$5),0,worksheet!$E$7,TRUE)</f>
        <v>2.7734468649562638E-2</v>
      </c>
      <c r="D365">
        <f>A365/100*AVERAGE(worksheet!$E$28,worksheet!$E$35)</f>
        <v>2.9211648785800088</v>
      </c>
      <c r="E365">
        <f>1-_xlfn.NORM.DIST(LN(D365/worksheet!$E$28),0,worksheet!$E$30,TRUE)</f>
        <v>3.7650742791447867E-2</v>
      </c>
      <c r="F365">
        <f>1-_xlfn.NORM.DIST(LN(D365/worksheet!$E$35),0,worksheet!$E$37,TRUE)</f>
        <v>1.6270896295955684E-4</v>
      </c>
    </row>
    <row r="366" spans="1:6" x14ac:dyDescent="0.25">
      <c r="A366">
        <v>365</v>
      </c>
      <c r="B366">
        <f>A366/100*worksheet!$E$5</f>
        <v>357.19401500826177</v>
      </c>
      <c r="C366">
        <f>1-_xlfn.NORM.DIST(LN(B366/worksheet!$E$5),0,worksheet!$E$7,TRUE)</f>
        <v>2.7476246460775511E-2</v>
      </c>
      <c r="D366">
        <f>A366/100*AVERAGE(worksheet!$E$28,worksheet!$E$35)</f>
        <v>2.9291900568178657</v>
      </c>
      <c r="E366">
        <f>1-_xlfn.NORM.DIST(LN(D366/worksheet!$E$28),0,worksheet!$E$30,TRUE)</f>
        <v>3.7202846556539604E-2</v>
      </c>
      <c r="F366">
        <f>1-_xlfn.NORM.DIST(LN(D366/worksheet!$E$35),0,worksheet!$E$37,TRUE)</f>
        <v>1.5961988636437052E-4</v>
      </c>
    </row>
    <row r="367" spans="1:6" x14ac:dyDescent="0.25">
      <c r="A367">
        <v>366</v>
      </c>
      <c r="B367">
        <f>A367/100*worksheet!$E$5</f>
        <v>358.17262874801042</v>
      </c>
      <c r="C367">
        <f>1-_xlfn.NORM.DIST(LN(B367/worksheet!$E$5),0,worksheet!$E$7,TRUE)</f>
        <v>2.7220730189334796E-2</v>
      </c>
      <c r="D367">
        <f>A367/100*AVERAGE(worksheet!$E$28,worksheet!$E$35)</f>
        <v>2.937215235055723</v>
      </c>
      <c r="E367">
        <f>1-_xlfn.NORM.DIST(LN(D367/worksheet!$E$28),0,worksheet!$E$30,TRUE)</f>
        <v>3.676052111114092E-2</v>
      </c>
      <c r="F367">
        <f>1-_xlfn.NORM.DIST(LN(D367/worksheet!$E$35),0,worksheet!$E$37,TRUE)</f>
        <v>1.5659400071899032E-4</v>
      </c>
    </row>
    <row r="368" spans="1:6" x14ac:dyDescent="0.25">
      <c r="A368">
        <v>367</v>
      </c>
      <c r="B368">
        <f>A368/100*worksheet!$E$5</f>
        <v>359.15124248775908</v>
      </c>
      <c r="C368">
        <f>1-_xlfn.NORM.DIST(LN(B368/worksheet!$E$5),0,worksheet!$E$7,TRUE)</f>
        <v>2.696788835576247E-2</v>
      </c>
      <c r="D368">
        <f>A368/100*AVERAGE(worksheet!$E$28,worksheet!$E$35)</f>
        <v>2.9452404132935803</v>
      </c>
      <c r="E368">
        <f>1-_xlfn.NORM.DIST(LN(D368/worksheet!$E$28),0,worksheet!$E$30,TRUE)</f>
        <v>3.6323695291714198E-2</v>
      </c>
      <c r="F368">
        <f>1-_xlfn.NORM.DIST(LN(D368/worksheet!$E$35),0,worksheet!$E$37,TRUE)</f>
        <v>1.5362991923761893E-4</v>
      </c>
    </row>
    <row r="369" spans="1:6" x14ac:dyDescent="0.25">
      <c r="A369">
        <v>368</v>
      </c>
      <c r="B369">
        <f>A369/100*worksheet!$E$5</f>
        <v>360.12985622750779</v>
      </c>
      <c r="C369">
        <f>1-_xlfn.NORM.DIST(LN(B369/worksheet!$E$5),0,worksheet!$E$7,TRUE)</f>
        <v>2.6717689881479045E-2</v>
      </c>
      <c r="D369">
        <f>A369/100*AVERAGE(worksheet!$E$28,worksheet!$E$35)</f>
        <v>2.9532655915314376</v>
      </c>
      <c r="E369">
        <f>1-_xlfn.NORM.DIST(LN(D369/worksheet!$E$28),0,worksheet!$E$30,TRUE)</f>
        <v>3.5892298841464498E-2</v>
      </c>
      <c r="F369">
        <f>1-_xlfn.NORM.DIST(LN(D369/worksheet!$E$35),0,worksheet!$E$37,TRUE)</f>
        <v>1.507262876527804E-4</v>
      </c>
    </row>
    <row r="370" spans="1:6" x14ac:dyDescent="0.25">
      <c r="A370">
        <v>369</v>
      </c>
      <c r="B370">
        <f>A370/100*worksheet!$E$5</f>
        <v>361.10846996725644</v>
      </c>
      <c r="C370">
        <f>1-_xlfn.NORM.DIST(LN(B370/worksheet!$E$5),0,worksheet!$E$7,TRUE)</f>
        <v>2.6470104083301083E-2</v>
      </c>
      <c r="D370">
        <f>A370/100*AVERAGE(worksheet!$E$28,worksheet!$E$35)</f>
        <v>2.9612907697692945</v>
      </c>
      <c r="E370">
        <f>1-_xlfn.NORM.DIST(LN(D370/worksheet!$E$28),0,worksheet!$E$30,TRUE)</f>
        <v>3.5466262399489246E-2</v>
      </c>
      <c r="F370">
        <f>1-_xlfn.NORM.DIST(LN(D370/worksheet!$E$35),0,worksheet!$E$37,TRUE)</f>
        <v>1.4788178340352509E-4</v>
      </c>
    </row>
    <row r="371" spans="1:6" x14ac:dyDescent="0.25">
      <c r="A371">
        <v>370</v>
      </c>
      <c r="B371">
        <f>A371/100*worksheet!$E$5</f>
        <v>362.08708370700509</v>
      </c>
      <c r="C371">
        <f>1-_xlfn.NORM.DIST(LN(B371/worksheet!$E$5),0,worksheet!$E$7,TRUE)</f>
        <v>2.6225100668017642E-2</v>
      </c>
      <c r="D371">
        <f>A371/100*AVERAGE(worksheet!$E$28,worksheet!$E$35)</f>
        <v>2.9693159480071518</v>
      </c>
      <c r="E371">
        <f>1-_xlfn.NORM.DIST(LN(D371/worksheet!$E$28),0,worksheet!$E$30,TRUE)</f>
        <v>3.5045517490030043E-2</v>
      </c>
      <c r="F371">
        <f>1-_xlfn.NORM.DIST(LN(D371/worksheet!$E$35),0,worksheet!$E$37,TRUE)</f>
        <v>1.4509511484550597E-4</v>
      </c>
    </row>
    <row r="372" spans="1:6" x14ac:dyDescent="0.25">
      <c r="A372">
        <v>371</v>
      </c>
      <c r="B372">
        <f>A372/100*worksheet!$E$5</f>
        <v>363.06569744675375</v>
      </c>
      <c r="C372">
        <f>1-_xlfn.NORM.DIST(LN(B372/worksheet!$E$5),0,worksheet!$E$7,TRUE)</f>
        <v>2.5982649727046225E-2</v>
      </c>
      <c r="D372">
        <f>A372/100*AVERAGE(worksheet!$E$28,worksheet!$E$35)</f>
        <v>2.9773411262450087</v>
      </c>
      <c r="E372">
        <f>1-_xlfn.NORM.DIST(LN(D372/worksheet!$E$28),0,worksheet!$E$30,TRUE)</f>
        <v>3.4629996511825634E-2</v>
      </c>
      <c r="F372">
        <f>1-_xlfn.NORM.DIST(LN(D372/worksheet!$E$35),0,worksheet!$E$37,TRUE)</f>
        <v>1.4236502048170507E-4</v>
      </c>
    </row>
    <row r="373" spans="1:6" x14ac:dyDescent="0.25">
      <c r="A373">
        <v>372</v>
      </c>
      <c r="B373">
        <f>A373/100*worksheet!$E$5</f>
        <v>364.04431118650245</v>
      </c>
      <c r="C373">
        <f>1-_xlfn.NORM.DIST(LN(B373/worksheet!$E$5),0,worksheet!$E$7,TRUE)</f>
        <v>2.5742721731165874E-2</v>
      </c>
      <c r="D373">
        <f>A373/100*AVERAGE(worksheet!$E$28,worksheet!$E$35)</f>
        <v>2.985366304482866</v>
      </c>
      <c r="E373">
        <f>1-_xlfn.NORM.DIST(LN(D373/worksheet!$E$28),0,worksheet!$E$30,TRUE)</f>
        <v>3.4219632727565896E-2</v>
      </c>
      <c r="F373">
        <f>1-_xlfn.NORM.DIST(LN(D373/worksheet!$E$35),0,worksheet!$E$37,TRUE)</f>
        <v>1.3969026821347708E-4</v>
      </c>
    </row>
    <row r="374" spans="1:6" x14ac:dyDescent="0.25">
      <c r="A374">
        <v>373</v>
      </c>
      <c r="B374">
        <f>A374/100*worksheet!$E$5</f>
        <v>365.02292492625105</v>
      </c>
      <c r="C374">
        <f>1-_xlfn.NORM.DIST(LN(B374/worksheet!$E$5),0,worksheet!$E$7,TRUE)</f>
        <v>2.5505287525326881E-2</v>
      </c>
      <c r="D374">
        <f>A374/100*AVERAGE(worksheet!$E$28,worksheet!$E$35)</f>
        <v>2.9933914827207233</v>
      </c>
      <c r="E374">
        <f>1-_xlfn.NORM.DIST(LN(D374/worksheet!$E$28),0,worksheet!$E$30,TRUE)</f>
        <v>3.3814360253447528E-2</v>
      </c>
      <c r="F374">
        <f>1-_xlfn.NORM.DIST(LN(D374/worksheet!$E$35),0,worksheet!$E$37,TRUE)</f>
        <v>1.3706965461135479E-4</v>
      </c>
    </row>
    <row r="375" spans="1:6" x14ac:dyDescent="0.25">
      <c r="A375">
        <v>374</v>
      </c>
      <c r="B375">
        <f>A375/100*worksheet!$E$5</f>
        <v>366.00153866599976</v>
      </c>
      <c r="C375">
        <f>1-_xlfn.NORM.DIST(LN(B375/worksheet!$E$5),0,worksheet!$E$7,TRUE)</f>
        <v>2.527031832353499E-2</v>
      </c>
      <c r="D375">
        <f>A375/100*AVERAGE(worksheet!$E$28,worksheet!$E$35)</f>
        <v>3.0014166609585806</v>
      </c>
      <c r="E375">
        <f>1-_xlfn.NORM.DIST(LN(D375/worksheet!$E$28),0,worksheet!$E$30,TRUE)</f>
        <v>3.3414114048831767E-2</v>
      </c>
      <c r="F375">
        <f>1-_xlfn.NORM.DIST(LN(D375/worksheet!$E$35),0,worksheet!$E$37,TRUE)</f>
        <v>1.3450200420483949E-4</v>
      </c>
    </row>
    <row r="376" spans="1:6" x14ac:dyDescent="0.25">
      <c r="A376">
        <v>375</v>
      </c>
      <c r="B376">
        <f>A376/100*worksheet!$E$5</f>
        <v>366.98015240574841</v>
      </c>
      <c r="C376">
        <f>1-_xlfn.NORM.DIST(LN(B376/worksheet!$E$5),0,worksheet!$E$7,TRUE)</f>
        <v>2.5037785703810655E-2</v>
      </c>
      <c r="D376">
        <f>A376/100*AVERAGE(worksheet!$E$28,worksheet!$E$35)</f>
        <v>3.0094418391964375</v>
      </c>
      <c r="E376">
        <f>1-_xlfn.NORM.DIST(LN(D376/worksheet!$E$28),0,worksheet!$E$30,TRUE)</f>
        <v>3.3018829906001801E-2</v>
      </c>
      <c r="F376">
        <f>1-_xlfn.NORM.DIST(LN(D376/worksheet!$E$35),0,worksheet!$E$37,TRUE)</f>
        <v>1.3198616879139813E-4</v>
      </c>
    </row>
    <row r="377" spans="1:6" x14ac:dyDescent="0.25">
      <c r="A377">
        <v>376</v>
      </c>
      <c r="B377">
        <f>A377/100*worksheet!$E$5</f>
        <v>367.95876614549707</v>
      </c>
      <c r="C377">
        <f>1-_xlfn.NORM.DIST(LN(B377/worksheet!$E$5),0,worksheet!$E$7,TRUE)</f>
        <v>2.4807661603220565E-2</v>
      </c>
      <c r="D377">
        <f>A377/100*AVERAGE(worksheet!$E$28,worksheet!$E$35)</f>
        <v>3.0174670174342944</v>
      </c>
      <c r="E377">
        <f>1-_xlfn.NORM.DIST(LN(D377/worksheet!$E$28),0,worksheet!$E$30,TRUE)</f>
        <v>3.2628444440022553E-2</v>
      </c>
      <c r="F377">
        <f>1-_xlfn.NORM.DIST(LN(D377/worksheet!$E$35),0,worksheet!$E$37,TRUE)</f>
        <v>1.2952102676277999E-4</v>
      </c>
    </row>
    <row r="378" spans="1:6" x14ac:dyDescent="0.25">
      <c r="A378">
        <v>377</v>
      </c>
      <c r="B378">
        <f>A378/100*worksheet!$E$5</f>
        <v>368.93737988524572</v>
      </c>
      <c r="C378">
        <f>1-_xlfn.NORM.DIST(LN(B378/worksheet!$E$5),0,worksheet!$E$7,TRUE)</f>
        <v>2.4579918312981008E-2</v>
      </c>
      <c r="D378">
        <f>A378/100*AVERAGE(worksheet!$E$28,worksheet!$E$35)</f>
        <v>3.0254921956721521</v>
      </c>
      <c r="E378">
        <f>1-_xlfn.NORM.DIST(LN(D378/worksheet!$E$28),0,worksheet!$E$30,TRUE)</f>
        <v>3.2242895078701483E-2</v>
      </c>
      <c r="F378">
        <f>1-_xlfn.NORM.DIST(LN(D378/worksheet!$E$35),0,worksheet!$E$37,TRUE)</f>
        <v>1.2710548244976305E-4</v>
      </c>
    </row>
    <row r="379" spans="1:6" x14ac:dyDescent="0.25">
      <c r="A379">
        <v>378</v>
      </c>
      <c r="B379">
        <f>A379/100*worksheet!$E$5</f>
        <v>369.91599362499437</v>
      </c>
      <c r="C379">
        <f>1-_xlfn.NORM.DIST(LN(B379/worksheet!$E$5),0,worksheet!$E$7,TRUE)</f>
        <v>2.435452847363262E-2</v>
      </c>
      <c r="D379">
        <f>A379/100*AVERAGE(worksheet!$E$28,worksheet!$E$35)</f>
        <v>3.033517373910009</v>
      </c>
      <c r="E379">
        <f>1-_xlfn.NORM.DIST(LN(D379/worksheet!$E$28),0,worksheet!$E$30,TRUE)</f>
        <v>3.1862120052649212E-2</v>
      </c>
      <c r="F379">
        <f>1-_xlfn.NORM.DIST(LN(D379/worksheet!$E$35),0,worksheet!$E$37,TRUE)</f>
        <v>1.2473846548355372E-4</v>
      </c>
    </row>
    <row r="380" spans="1:6" x14ac:dyDescent="0.25">
      <c r="A380">
        <v>379</v>
      </c>
      <c r="B380">
        <f>A380/100*worksheet!$E$5</f>
        <v>370.89460736474302</v>
      </c>
      <c r="C380">
        <f>1-_xlfn.NORM.DIST(LN(B380/worksheet!$E$5),0,worksheet!$E$7,TRUE)</f>
        <v>2.4131465070284297E-2</v>
      </c>
      <c r="D380">
        <f>A380/100*AVERAGE(worksheet!$E$28,worksheet!$E$35)</f>
        <v>3.0415425521478663</v>
      </c>
      <c r="E380">
        <f>1-_xlfn.NORM.DIST(LN(D380/worksheet!$E$28),0,worksheet!$E$30,TRUE)</f>
        <v>3.148605838544194E-2</v>
      </c>
      <c r="F380">
        <f>1-_xlfn.NORM.DIST(LN(D380/worksheet!$E$35),0,worksheet!$E$37,TRUE)</f>
        <v>1.2241893017372885E-4</v>
      </c>
    </row>
    <row r="381" spans="1:6" x14ac:dyDescent="0.25">
      <c r="A381">
        <v>380</v>
      </c>
      <c r="B381">
        <f>A381/100*worksheet!$E$5</f>
        <v>371.87322110449168</v>
      </c>
      <c r="C381">
        <f>1-_xlfn.NORM.DIST(LN(B381/worksheet!$E$5),0,worksheet!$E$7,TRUE)</f>
        <v>2.3910701427926173E-2</v>
      </c>
      <c r="D381">
        <f>A381/100*AVERAGE(worksheet!$E$28,worksheet!$E$35)</f>
        <v>3.0495677303857232</v>
      </c>
      <c r="E381">
        <f>1-_xlfn.NORM.DIST(LN(D381/worksheet!$E$28),0,worksheet!$E$30,TRUE)</f>
        <v>3.1114649883883017E-2</v>
      </c>
      <c r="F381">
        <f>1-_xlfn.NORM.DIST(LN(D381/worksheet!$E$35),0,worksheet!$E$37,TRUE)</f>
        <v>1.2014585490294216E-4</v>
      </c>
    </row>
    <row r="382" spans="1:6" x14ac:dyDescent="0.25">
      <c r="A382">
        <v>381</v>
      </c>
      <c r="B382">
        <f>A382/100*worksheet!$E$5</f>
        <v>372.85183484424039</v>
      </c>
      <c r="C382">
        <f>1-_xlfn.NORM.DIST(LN(B382/worksheet!$E$5),0,worksheet!$E$7,TRUE)</f>
        <v>2.3692211206809866E-2</v>
      </c>
      <c r="D382">
        <f>A382/100*AVERAGE(worksheet!$E$28,worksheet!$E$35)</f>
        <v>3.0575929086235805</v>
      </c>
      <c r="E382">
        <f>1-_xlfn.NORM.DIST(LN(D382/worksheet!$E$28),0,worksheet!$E$30,TRUE)</f>
        <v>3.0747835128364875E-2</v>
      </c>
      <c r="F382">
        <f>1-_xlfn.NORM.DIST(LN(D382/worksheet!$E$35),0,worksheet!$E$37,TRUE)</f>
        <v>1.1791824153728481E-4</v>
      </c>
    </row>
    <row r="383" spans="1:6" x14ac:dyDescent="0.25">
      <c r="A383">
        <v>382</v>
      </c>
      <c r="B383">
        <f>A383/100*worksheet!$E$5</f>
        <v>373.83044858398904</v>
      </c>
      <c r="C383">
        <f>1-_xlfn.NORM.DIST(LN(B383/worksheet!$E$5),0,worksheet!$E$7,TRUE)</f>
        <v>2.3475968397896008E-2</v>
      </c>
      <c r="D383">
        <f>A383/100*AVERAGE(worksheet!$E$28,worksheet!$E$35)</f>
        <v>3.0656180868614378</v>
      </c>
      <c r="E383">
        <f>1-_xlfn.NORM.DIST(LN(D383/worksheet!$E$28),0,worksheet!$E$30,TRUE)</f>
        <v>3.0385555463331215E-2</v>
      </c>
      <c r="F383">
        <f>1-_xlfn.NORM.DIST(LN(D383/worksheet!$E$35),0,worksheet!$E$37,TRUE)</f>
        <v>1.1573511485096777E-4</v>
      </c>
    </row>
    <row r="384" spans="1:6" x14ac:dyDescent="0.25">
      <c r="A384">
        <v>383</v>
      </c>
      <c r="B384">
        <f>A384/100*worksheet!$E$5</f>
        <v>374.80906232373769</v>
      </c>
      <c r="C384">
        <f>1-_xlfn.NORM.DIST(LN(B384/worksheet!$E$5),0,worksheet!$E$7,TRUE)</f>
        <v>2.3261947318366838E-2</v>
      </c>
      <c r="D384">
        <f>A384/100*AVERAGE(worksheet!$E$28,worksheet!$E$35)</f>
        <v>3.0736432650992951</v>
      </c>
      <c r="E384">
        <f>1-_xlfn.NORM.DIST(LN(D384/worksheet!$E$28),0,worksheet!$E$30,TRUE)</f>
        <v>3.0027752987837886E-2</v>
      </c>
      <c r="F384">
        <f>1-_xlfn.NORM.DIST(LN(D384/worksheet!$E$35),0,worksheet!$E$37,TRUE)</f>
        <v>1.1359552196765765E-4</v>
      </c>
    </row>
    <row r="385" spans="1:6" x14ac:dyDescent="0.25">
      <c r="A385">
        <v>384</v>
      </c>
      <c r="B385">
        <f>A385/100*worksheet!$E$5</f>
        <v>375.78767606348634</v>
      </c>
      <c r="C385">
        <f>1-_xlfn.NORM.DIST(LN(B385/worksheet!$E$5),0,worksheet!$E$7,TRUE)</f>
        <v>2.3050122607203627E-2</v>
      </c>
      <c r="D385">
        <f>A385/100*AVERAGE(worksheet!$E$28,worksheet!$E$35)</f>
        <v>3.081668443337152</v>
      </c>
      <c r="E385">
        <f>1-_xlfn.NORM.DIST(LN(D385/worksheet!$E$28),0,worksheet!$E$30,TRUE)</f>
        <v>2.9674370546212581E-2</v>
      </c>
      <c r="F385">
        <f>1-_xlfn.NORM.DIST(LN(D385/worksheet!$E$35),0,worksheet!$E$37,TRUE)</f>
        <v>1.1149853181469105E-4</v>
      </c>
    </row>
    <row r="386" spans="1:6" x14ac:dyDescent="0.25">
      <c r="A386">
        <v>385</v>
      </c>
      <c r="B386">
        <f>A386/100*worksheet!$E$5</f>
        <v>376.76628980323505</v>
      </c>
      <c r="C386">
        <f>1-_xlfn.NORM.DIST(LN(B386/worksheet!$E$5),0,worksheet!$E$7,TRUE)</f>
        <v>2.2840469220828163E-2</v>
      </c>
      <c r="D386">
        <f>A386/100*AVERAGE(worksheet!$E$28,worksheet!$E$35)</f>
        <v>3.0896936215750093</v>
      </c>
      <c r="E386">
        <f>1-_xlfn.NORM.DIST(LN(D386/worksheet!$E$28),0,worksheet!$E$30,TRUE)</f>
        <v>2.9325351718813453E-2</v>
      </c>
      <c r="F386">
        <f>1-_xlfn.NORM.DIST(LN(D386/worksheet!$E$35),0,worksheet!$E$37,TRUE)</f>
        <v>1.0944323459249894E-4</v>
      </c>
    </row>
    <row r="387" spans="1:6" x14ac:dyDescent="0.25">
      <c r="A387">
        <v>386</v>
      </c>
      <c r="B387">
        <f>A387/100*worksheet!$E$5</f>
        <v>377.74490354298365</v>
      </c>
      <c r="C387">
        <f>1-_xlfn.NORM.DIST(LN(B387/worksheet!$E$5),0,worksheet!$E$7,TRUE)</f>
        <v>2.2632962428806636E-2</v>
      </c>
      <c r="D387">
        <f>A387/100*AVERAGE(worksheet!$E$28,worksheet!$E$35)</f>
        <v>3.0977187998128661</v>
      </c>
      <c r="E387">
        <f>1-_xlfn.NORM.DIST(LN(D387/worksheet!$E$28),0,worksheet!$E$30,TRUE)</f>
        <v>2.8980640812885983E-2</v>
      </c>
      <c r="F387">
        <f>1-_xlfn.NORM.DIST(LN(D387/worksheet!$E$35),0,worksheet!$E$37,TRUE)</f>
        <v>1.0742874125690971E-4</v>
      </c>
    </row>
    <row r="388" spans="1:6" x14ac:dyDescent="0.25">
      <c r="A388">
        <v>387</v>
      </c>
      <c r="B388">
        <f>A388/100*worksheet!$E$5</f>
        <v>378.72351728273236</v>
      </c>
      <c r="C388">
        <f>1-_xlfn.NORM.DIST(LN(B388/worksheet!$E$5),0,worksheet!$E$7,TRUE)</f>
        <v>2.2427577809615351E-2</v>
      </c>
      <c r="D388">
        <f>A388/100*AVERAGE(worksheet!$E$28,worksheet!$E$35)</f>
        <v>3.1057439780507234</v>
      </c>
      <c r="E388">
        <f>1-_xlfn.NORM.DIST(LN(D388/worksheet!$E$28),0,worksheet!$E$30,TRUE)</f>
        <v>2.8640182853516882E-2</v>
      </c>
      <c r="F388">
        <f>1-_xlfn.NORM.DIST(LN(D388/worksheet!$E$35),0,worksheet!$E$37,TRUE)</f>
        <v>1.0545418301555198E-4</v>
      </c>
    </row>
    <row r="389" spans="1:6" x14ac:dyDescent="0.25">
      <c r="A389">
        <v>388</v>
      </c>
      <c r="B389">
        <f>A389/100*worksheet!$E$5</f>
        <v>379.70213102248101</v>
      </c>
      <c r="C389">
        <f>1-_xlfn.NORM.DIST(LN(B389/worksheet!$E$5),0,worksheet!$E$7,TRUE)</f>
        <v>2.222429124646752E-2</v>
      </c>
      <c r="D389">
        <f>A389/100*AVERAGE(worksheet!$E$28,worksheet!$E$35)</f>
        <v>3.1137691562885808</v>
      </c>
      <c r="E389">
        <f>1-_xlfn.NORM.DIST(LN(D389/worksheet!$E$28),0,worksheet!$E$30,TRUE)</f>
        <v>2.8303923574685697E-2</v>
      </c>
      <c r="F389">
        <f>1-_xlfn.NORM.DIST(LN(D389/worksheet!$E$35),0,worksheet!$E$37,TRUE)</f>
        <v>1.0351871083669195E-4</v>
      </c>
    </row>
    <row r="390" spans="1:6" x14ac:dyDescent="0.25">
      <c r="A390">
        <v>389</v>
      </c>
      <c r="B390">
        <f>A390/100*worksheet!$E$5</f>
        <v>380.68074476222966</v>
      </c>
      <c r="C390">
        <f>1-_xlfn.NORM.DIST(LN(B390/worksheet!$E$5),0,worksheet!$E$7,TRUE)</f>
        <v>2.202307892319999E-2</v>
      </c>
      <c r="D390">
        <f>A390/100*AVERAGE(worksheet!$E$28,worksheet!$E$35)</f>
        <v>3.1217943345264381</v>
      </c>
      <c r="E390">
        <f>1-_xlfn.NORM.DIST(LN(D390/worksheet!$E$28),0,worksheet!$E$30,TRUE)</f>
        <v>2.797180941041344E-2</v>
      </c>
      <c r="F390">
        <f>1-_xlfn.NORM.DIST(LN(D390/worksheet!$E$35),0,worksheet!$E$37,TRUE)</f>
        <v>1.0162149497106032E-4</v>
      </c>
    </row>
    <row r="391" spans="1:6" x14ac:dyDescent="0.25">
      <c r="A391">
        <v>390</v>
      </c>
      <c r="B391">
        <f>A391/100*worksheet!$E$5</f>
        <v>381.65935850197832</v>
      </c>
      <c r="C391">
        <f>1-_xlfn.NORM.DIST(LN(B391/worksheet!$E$5),0,worksheet!$E$7,TRUE)</f>
        <v>2.1823917320218822E-2</v>
      </c>
      <c r="D391">
        <f>A391/100*AVERAGE(worksheet!$E$28,worksheet!$E$35)</f>
        <v>3.1298195127642949</v>
      </c>
      <c r="E391">
        <f>1-_xlfn.NORM.DIST(LN(D391/worksheet!$E$28),0,worksheet!$E$30,TRUE)</f>
        <v>2.7643787486005933E-2</v>
      </c>
      <c r="F391">
        <f>1-_xlfn.NORM.DIST(LN(D391/worksheet!$E$35),0,worksheet!$E$37,TRUE)</f>
        <v>9.97617244853366E-5</v>
      </c>
    </row>
    <row r="392" spans="1:6" x14ac:dyDescent="0.25">
      <c r="A392">
        <v>391</v>
      </c>
      <c r="B392">
        <f>A392/100*worksheet!$E$5</f>
        <v>382.63797224172703</v>
      </c>
      <c r="C392">
        <f>1-_xlfn.NORM.DIST(LN(B392/worksheet!$E$5),0,worksheet!$E$7,TRUE)</f>
        <v>2.1626783210503708E-2</v>
      </c>
      <c r="D392">
        <f>A392/100*AVERAGE(worksheet!$E$28,worksheet!$E$35)</f>
        <v>3.1378446910021522</v>
      </c>
      <c r="E392">
        <f>1-_xlfn.NORM.DIST(LN(D392/worksheet!$E$28),0,worksheet!$E$30,TRUE)</f>
        <v>2.7319805609395065E-2</v>
      </c>
      <c r="F392">
        <f>1-_xlfn.NORM.DIST(LN(D392/worksheet!$E$35),0,worksheet!$E$37,TRUE)</f>
        <v>9.7938606808734008E-5</v>
      </c>
    </row>
    <row r="393" spans="1:6" x14ac:dyDescent="0.25">
      <c r="A393">
        <v>392</v>
      </c>
      <c r="B393">
        <f>A393/100*worksheet!$E$5</f>
        <v>383.61658598147568</v>
      </c>
      <c r="C393">
        <f>1-_xlfn.NORM.DIST(LN(B393/worksheet!$E$5),0,worksheet!$E$7,TRUE)</f>
        <v>2.143165365566857E-2</v>
      </c>
      <c r="D393">
        <f>A393/100*AVERAGE(worksheet!$E$28,worksheet!$E$35)</f>
        <v>3.1458698692400091</v>
      </c>
      <c r="E393">
        <f>1-_xlfn.NORM.DIST(LN(D393/worksheet!$E$28),0,worksheet!$E$30,TRUE)</f>
        <v>2.6999812262573086E-2</v>
      </c>
      <c r="F393">
        <f>1-_xlfn.NORM.DIST(LN(D393/worksheet!$E$35),0,worksheet!$E$37,TRUE)</f>
        <v>9.6151367289909473E-5</v>
      </c>
    </row>
    <row r="394" spans="1:6" x14ac:dyDescent="0.25">
      <c r="A394">
        <v>393</v>
      </c>
      <c r="B394">
        <f>A394/100*worksheet!$E$5</f>
        <v>384.59519972122433</v>
      </c>
      <c r="C394">
        <f>1-_xlfn.NORM.DIST(LN(B394/worksheet!$E$5),0,worksheet!$E$7,TRUE)</f>
        <v>2.1238506002080437E-2</v>
      </c>
      <c r="D394">
        <f>A394/100*AVERAGE(worksheet!$E$28,worksheet!$E$35)</f>
        <v>3.1538950474778669</v>
      </c>
      <c r="E394">
        <f>1-_xlfn.NORM.DIST(LN(D394/worksheet!$E$28),0,worksheet!$E$30,TRUE)</f>
        <v>2.6683756593122832E-2</v>
      </c>
      <c r="F394">
        <f>1-_xlfn.NORM.DIST(LN(D394/worksheet!$E$35),0,worksheet!$E$37,TRUE)</f>
        <v>9.439924876586403E-5</v>
      </c>
    </row>
    <row r="395" spans="1:6" x14ac:dyDescent="0.25">
      <c r="A395">
        <v>394</v>
      </c>
      <c r="B395">
        <f>A395/100*worksheet!$E$5</f>
        <v>385.57381346097299</v>
      </c>
      <c r="C395">
        <f>1-_xlfn.NORM.DIST(LN(B395/worksheet!$E$5),0,worksheet!$E$7,TRUE)</f>
        <v>2.1047317877031735E-2</v>
      </c>
      <c r="D395">
        <f>A395/100*AVERAGE(worksheet!$E$28,worksheet!$E$35)</f>
        <v>3.1619202257157237</v>
      </c>
      <c r="E395">
        <f>1-_xlfn.NORM.DIST(LN(D395/worksheet!$E$28),0,worksheet!$E$30,TRUE)</f>
        <v>2.6371588405841084E-2</v>
      </c>
      <c r="F395">
        <f>1-_xlfn.NORM.DIST(LN(D395/worksheet!$E$35),0,worksheet!$E$37,TRUE)</f>
        <v>9.2681511142167494E-5</v>
      </c>
    </row>
    <row r="396" spans="1:6" x14ac:dyDescent="0.25">
      <c r="A396">
        <v>395</v>
      </c>
      <c r="B396">
        <f>A396/100*worksheet!$E$5</f>
        <v>386.55242720072164</v>
      </c>
      <c r="C396">
        <f>1-_xlfn.NORM.DIST(LN(B396/worksheet!$E$5),0,worksheet!$E$7,TRUE)</f>
        <v>2.0858067184969298E-2</v>
      </c>
      <c r="D396">
        <f>A396/100*AVERAGE(worksheet!$E$28,worksheet!$E$35)</f>
        <v>3.169945403953581</v>
      </c>
      <c r="E396">
        <f>1-_xlfn.NORM.DIST(LN(D396/worksheet!$E$28),0,worksheet!$E$30,TRUE)</f>
        <v>2.6063258154456093E-2</v>
      </c>
      <c r="F396">
        <f>1-_xlfn.NORM.DIST(LN(D396/worksheet!$E$35),0,worksheet!$E$37,TRUE)</f>
        <v>9.0997430982842076E-5</v>
      </c>
    </row>
    <row r="397" spans="1:6" x14ac:dyDescent="0.25">
      <c r="A397">
        <v>396</v>
      </c>
      <c r="B397">
        <f>A397/100*worksheet!$E$5</f>
        <v>387.53104094047029</v>
      </c>
      <c r="C397">
        <f>1-_xlfn.NORM.DIST(LN(B397/worksheet!$E$5),0,worksheet!$E$7,TRUE)</f>
        <v>2.0670732103776013E-2</v>
      </c>
      <c r="D397">
        <f>A397/100*AVERAGE(worksheet!$E$28,worksheet!$E$35)</f>
        <v>3.1779705821914379</v>
      </c>
      <c r="E397">
        <f>1-_xlfn.NORM.DIST(LN(D397/worksheet!$E$28),0,worksheet!$E$30,TRUE)</f>
        <v>2.5758716933437342E-2</v>
      </c>
      <c r="F397">
        <f>1-_xlfn.NORM.DIST(LN(D397/worksheet!$E$35),0,worksheet!$E$37,TRUE)</f>
        <v>8.9346301111792314E-5</v>
      </c>
    </row>
    <row r="398" spans="1:6" x14ac:dyDescent="0.25">
      <c r="A398">
        <v>397</v>
      </c>
      <c r="B398">
        <f>A398/100*worksheet!$E$5</f>
        <v>388.509654680219</v>
      </c>
      <c r="C398">
        <f>1-_xlfn.NORM.DIST(LN(B398/worksheet!$E$5),0,worksheet!$E$7,TRUE)</f>
        <v>2.0485291081107193E-2</v>
      </c>
      <c r="D398">
        <f>A398/100*AVERAGE(worksheet!$E$28,worksheet!$E$35)</f>
        <v>3.1859957604292952</v>
      </c>
      <c r="E398">
        <f>1-_xlfn.NORM.DIST(LN(D398/worksheet!$E$28),0,worksheet!$E$30,TRUE)</f>
        <v>2.5457916469897701E-2</v>
      </c>
      <c r="F398">
        <f>1-_xlfn.NORM.DIST(LN(D398/worksheet!$E$35),0,worksheet!$E$37,TRUE)</f>
        <v>8.7727430223782932E-5</v>
      </c>
    </row>
    <row r="399" spans="1:6" x14ac:dyDescent="0.25">
      <c r="A399">
        <v>398</v>
      </c>
      <c r="B399">
        <f>A399/100*worksheet!$E$5</f>
        <v>389.48826841996765</v>
      </c>
      <c r="C399">
        <f>1-_xlfn.NORM.DIST(LN(B399/worksheet!$E$5),0,worksheet!$E$7,TRUE)</f>
        <v>2.0301722830776914E-2</v>
      </c>
      <c r="D399">
        <f>A399/100*AVERAGE(worksheet!$E$28,worksheet!$E$35)</f>
        <v>3.1940209386671525</v>
      </c>
      <c r="E399">
        <f>1-_xlfn.NORM.DIST(LN(D399/worksheet!$E$28),0,worksheet!$E$30,TRUE)</f>
        <v>2.5160809115587046E-2</v>
      </c>
      <c r="F399">
        <f>1-_xlfn.NORM.DIST(LN(D399/worksheet!$E$35),0,worksheet!$E$37,TRUE)</f>
        <v>8.6140142505297668E-5</v>
      </c>
    </row>
    <row r="400" spans="1:6" x14ac:dyDescent="0.25">
      <c r="A400">
        <v>399</v>
      </c>
      <c r="B400">
        <f>A400/100*worksheet!$E$5</f>
        <v>390.46688215971631</v>
      </c>
      <c r="C400">
        <f>1-_xlfn.NORM.DIST(LN(B400/worksheet!$E$5),0,worksheet!$E$7,TRUE)</f>
        <v>2.0120006329198636E-2</v>
      </c>
      <c r="D400">
        <f>A400/100*AVERAGE(worksheet!$E$28,worksheet!$E$35)</f>
        <v>3.2020461169050098</v>
      </c>
      <c r="E400">
        <f>1-_xlfn.NORM.DIST(LN(D400/worksheet!$E$28),0,worksheet!$E$30,TRUE)</f>
        <v>2.4867347838976928E-2</v>
      </c>
      <c r="F400">
        <f>1-_xlfn.NORM.DIST(LN(D400/worksheet!$E$35),0,worksheet!$E$37,TRUE)</f>
        <v>8.4583777265057059E-5</v>
      </c>
    </row>
    <row r="401" spans="1:6" x14ac:dyDescent="0.25">
      <c r="A401">
        <v>400</v>
      </c>
      <c r="B401">
        <f>A401/100*worksheet!$E$5</f>
        <v>391.44549589946496</v>
      </c>
      <c r="C401">
        <f>1-_xlfn.NORM.DIST(LN(B401/worksheet!$E$5),0,worksheet!$E$7,TRUE)</f>
        <v>1.9940120811874906E-2</v>
      </c>
      <c r="D401">
        <f>A401/100*AVERAGE(worksheet!$E$28,worksheet!$E$35)</f>
        <v>3.2100712951428667</v>
      </c>
      <c r="E401">
        <f>1-_xlfn.NORM.DIST(LN(D401/worksheet!$E$28),0,worksheet!$E$30,TRUE)</f>
        <v>2.4577486217435385E-2</v>
      </c>
      <c r="F401">
        <f>1-_xlfn.NORM.DIST(LN(D401/worksheet!$E$35),0,worksheet!$E$37,TRUE)</f>
        <v>8.3057688574084132E-5</v>
      </c>
    </row>
    <row r="402" spans="1:6" x14ac:dyDescent="0.25">
      <c r="A402">
        <v>401</v>
      </c>
      <c r="B402">
        <f>A402/100*worksheet!$E$5</f>
        <v>392.42410963921361</v>
      </c>
      <c r="C402">
        <f>1-_xlfn.NORM.DIST(LN(B402/worksheet!$E$5),0,worksheet!$E$7,TRUE)</f>
        <v>1.9762045769937453E-2</v>
      </c>
      <c r="D402">
        <f>A402/100*AVERAGE(worksheet!$E$28,worksheet!$E$35)</f>
        <v>3.2180964733807236</v>
      </c>
      <c r="E402">
        <f>1-_xlfn.NORM.DIST(LN(D402/worksheet!$E$28),0,worksheet!$E$30,TRUE)</f>
        <v>2.4291178429491578E-2</v>
      </c>
      <c r="F402">
        <f>1-_xlfn.NORM.DIST(LN(D402/worksheet!$E$35),0,worksheet!$E$37,TRUE)</f>
        <v>8.156124491431882E-5</v>
      </c>
    </row>
    <row r="403" spans="1:6" x14ac:dyDescent="0.25">
      <c r="A403">
        <v>402</v>
      </c>
      <c r="B403">
        <f>A403/100*worksheet!$E$5</f>
        <v>393.40272337896226</v>
      </c>
      <c r="C403">
        <f>1-_xlfn.NORM.DIST(LN(B403/worksheet!$E$5),0,worksheet!$E$7,TRUE)</f>
        <v>1.9585760946737141E-2</v>
      </c>
      <c r="D403">
        <f>A403/100*AVERAGE(worksheet!$E$28,worksheet!$E$35)</f>
        <v>3.2261216516185809</v>
      </c>
      <c r="E403">
        <f>1-_xlfn.NORM.DIST(LN(D403/worksheet!$E$28),0,worksheet!$E$30,TRUE)</f>
        <v>2.4008379247188905E-2</v>
      </c>
      <c r="F403">
        <f>1-_xlfn.NORM.DIST(LN(D403/worksheet!$E$35),0,worksheet!$E$37,TRUE)</f>
        <v>8.0093828837002334E-5</v>
      </c>
    </row>
    <row r="404" spans="1:6" x14ac:dyDescent="0.25">
      <c r="A404">
        <v>403</v>
      </c>
      <c r="B404">
        <f>A404/100*worksheet!$E$5</f>
        <v>394.38133711871097</v>
      </c>
      <c r="C404">
        <f>1-_xlfn.NORM.DIST(LN(B404/worksheet!$E$5),0,worksheet!$E$7,TRUE)</f>
        <v>1.941124633448188E-2</v>
      </c>
      <c r="D404">
        <f>A404/100*AVERAGE(worksheet!$E$28,worksheet!$E$35)</f>
        <v>3.2341468298564382</v>
      </c>
      <c r="E404">
        <f>1-_xlfn.NORM.DIST(LN(D404/worksheet!$E$28),0,worksheet!$E$30,TRUE)</f>
        <v>2.3729044028526936E-2</v>
      </c>
      <c r="F404">
        <f>1-_xlfn.NORM.DIST(LN(D404/worksheet!$E$35),0,worksheet!$E$37,TRUE)</f>
        <v>7.8654836628500036E-5</v>
      </c>
    </row>
    <row r="405" spans="1:6" x14ac:dyDescent="0.25">
      <c r="A405">
        <v>404</v>
      </c>
      <c r="B405">
        <f>A405/100*worksheet!$E$5</f>
        <v>395.35995085845963</v>
      </c>
      <c r="C405">
        <f>1-_xlfn.NORM.DIST(LN(B405/worksheet!$E$5),0,worksheet!$E$7,TRUE)</f>
        <v>1.9238482170922833E-2</v>
      </c>
      <c r="D405">
        <f>A405/100*AVERAGE(worksheet!$E$28,worksheet!$E$35)</f>
        <v>3.2421720080942955</v>
      </c>
      <c r="E405">
        <f>1-_xlfn.NORM.DIST(LN(D405/worksheet!$E$28),0,worksheet!$E$30,TRUE)</f>
        <v>2.3453128709990612E-2</v>
      </c>
      <c r="F405">
        <f>1-_xlfn.NORM.DIST(LN(D405/worksheet!$E$35),0,worksheet!$E$37,TRUE)</f>
        <v>7.7243677986005288E-5</v>
      </c>
    </row>
    <row r="406" spans="1:6" x14ac:dyDescent="0.25">
      <c r="A406">
        <v>405</v>
      </c>
      <c r="B406">
        <f>A406/100*worksheet!$E$5</f>
        <v>396.33856459820828</v>
      </c>
      <c r="C406">
        <f>1-_xlfn.NORM.DIST(LN(B406/worksheet!$E$5),0,worksheet!$E$7,TRUE)</f>
        <v>1.9067448936087472E-2</v>
      </c>
      <c r="D406">
        <f>A406/100*AVERAGE(worksheet!$E$28,worksheet!$E$35)</f>
        <v>3.2501971863321524</v>
      </c>
      <c r="E406">
        <f>1-_xlfn.NORM.DIST(LN(D406/worksheet!$E$28),0,worksheet!$E$30,TRUE)</f>
        <v>2.3180589799166595E-2</v>
      </c>
      <c r="F406">
        <f>1-_xlfn.NORM.DIST(LN(D406/worksheet!$E$35),0,worksheet!$E$37,TRUE)</f>
        <v>7.5859775699349541E-5</v>
      </c>
    </row>
    <row r="407" spans="1:6" x14ac:dyDescent="0.25">
      <c r="A407">
        <v>406</v>
      </c>
      <c r="B407">
        <f>A407/100*worksheet!$E$5</f>
        <v>397.31717833795688</v>
      </c>
      <c r="C407">
        <f>1-_xlfn.NORM.DIST(LN(B407/worksheet!$E$5),0,worksheet!$E$7,TRUE)</f>
        <v>1.8898127349059268E-2</v>
      </c>
      <c r="D407">
        <f>A407/100*AVERAGE(worksheet!$E$28,worksheet!$E$35)</f>
        <v>3.2582223645700092</v>
      </c>
      <c r="E407">
        <f>1-_xlfn.NORM.DIST(LN(D407/worksheet!$E$28),0,worksheet!$E$30,TRUE)</f>
        <v>2.2911384367444887E-2</v>
      </c>
      <c r="F407">
        <f>1-_xlfn.NORM.DIST(LN(D407/worksheet!$E$35),0,worksheet!$E$37,TRUE)</f>
        <v>7.4502565343137483E-5</v>
      </c>
    </row>
    <row r="408" spans="1:6" x14ac:dyDescent="0.25">
      <c r="A408">
        <v>407</v>
      </c>
      <c r="B408">
        <f>A408/100*worksheet!$E$5</f>
        <v>398.29579207770564</v>
      </c>
      <c r="C408">
        <f>1-_xlfn.NORM.DIST(LN(B408/worksheet!$E$5),0,worksheet!$E$7,TRUE)</f>
        <v>1.8730498364802783E-2</v>
      </c>
      <c r="D408">
        <f>A408/100*AVERAGE(worksheet!$E$28,worksheet!$E$35)</f>
        <v>3.266247542807867</v>
      </c>
      <c r="E408">
        <f>1-_xlfn.NORM.DIST(LN(D408/worksheet!$E$28),0,worksheet!$E$30,TRUE)</f>
        <v>2.2645470042807703E-2</v>
      </c>
      <c r="F408">
        <f>1-_xlfn.NORM.DIST(LN(D408/worksheet!$E$35),0,worksheet!$E$37,TRUE)</f>
        <v>7.317149497465536E-5</v>
      </c>
    </row>
    <row r="409" spans="1:6" x14ac:dyDescent="0.25">
      <c r="A409">
        <v>408</v>
      </c>
      <c r="B409">
        <f>A409/100*worksheet!$E$5</f>
        <v>399.27440581745424</v>
      </c>
      <c r="C409">
        <f>1-_xlfn.NORM.DIST(LN(B409/worksheet!$E$5),0,worksheet!$E$7,TRUE)</f>
        <v>1.8564543171034842E-2</v>
      </c>
      <c r="D409">
        <f>A409/100*AVERAGE(worksheet!$E$28,worksheet!$E$35)</f>
        <v>3.2742727210457243</v>
      </c>
      <c r="E409">
        <f>1-_xlfn.NORM.DIST(LN(D409/worksheet!$E$28),0,worksheet!$E$30,TRUE)</f>
        <v>2.2382805002701289E-2</v>
      </c>
      <c r="F409">
        <f>1-_xlfn.NORM.DIST(LN(D409/worksheet!$E$35),0,worksheet!$E$37,TRUE)</f>
        <v>7.1866024840439025E-5</v>
      </c>
    </row>
    <row r="410" spans="1:6" x14ac:dyDescent="0.25">
      <c r="A410">
        <v>409</v>
      </c>
      <c r="B410">
        <f>A410/100*worksheet!$E$5</f>
        <v>400.25301955720289</v>
      </c>
      <c r="C410">
        <f>1-_xlfn.NORM.DIST(LN(B410/worksheet!$E$5),0,worksheet!$E$7,TRUE)</f>
        <v>1.8400243185138332E-2</v>
      </c>
      <c r="D410">
        <f>A410/100*AVERAGE(worksheet!$E$28,worksheet!$E$35)</f>
        <v>3.2822978992835812</v>
      </c>
      <c r="E410">
        <f>1-_xlfn.NORM.DIST(LN(D410/worksheet!$E$28),0,worksheet!$E$30,TRUE)</f>
        <v>2.2123347966992779E-2</v>
      </c>
      <c r="F410">
        <f>1-_xlfn.NORM.DIST(LN(D410/worksheet!$E$35),0,worksheet!$E$37,TRUE)</f>
        <v>7.0585627089503333E-5</v>
      </c>
    </row>
    <row r="411" spans="1:6" x14ac:dyDescent="0.25">
      <c r="A411">
        <v>410</v>
      </c>
      <c r="B411">
        <f>A411/100*worksheet!$E$5</f>
        <v>401.23163329695154</v>
      </c>
      <c r="C411">
        <f>1-_xlfn.NORM.DIST(LN(B411/worksheet!$E$5),0,worksheet!$E$7,TRUE)</f>
        <v>1.8237580051121638E-2</v>
      </c>
      <c r="D411">
        <f>A411/100*AVERAGE(worksheet!$E$28,worksheet!$E$35)</f>
        <v>3.290323077521438</v>
      </c>
      <c r="E411">
        <f>1-_xlfn.NORM.DIST(LN(D411/worksheet!$E$28),0,worksheet!$E$30,TRUE)</f>
        <v>2.1867058191010758E-2</v>
      </c>
      <c r="F411">
        <f>1-_xlfn.NORM.DIST(LN(D411/worksheet!$E$35),0,worksheet!$E$37,TRUE)</f>
        <v>6.9329785494565144E-5</v>
      </c>
    </row>
    <row r="412" spans="1:6" x14ac:dyDescent="0.25">
      <c r="A412">
        <v>411</v>
      </c>
      <c r="B412">
        <f>A412/100*worksheet!$E$5</f>
        <v>402.21024703670025</v>
      </c>
      <c r="C412">
        <f>1-_xlfn.NORM.DIST(LN(B412/worksheet!$E$5),0,worksheet!$E$7,TRUE)</f>
        <v>1.8076535636619817E-2</v>
      </c>
      <c r="D412">
        <f>A412/100*AVERAGE(worksheet!$E$28,worksheet!$E$35)</f>
        <v>3.2983482557592958</v>
      </c>
      <c r="E412">
        <f>1-_xlfn.NORM.DIST(LN(D412/worksheet!$E$28),0,worksheet!$E$30,TRUE)</f>
        <v>2.1613895458666987E-2</v>
      </c>
      <c r="F412">
        <f>1-_xlfn.NORM.DIST(LN(D412/worksheet!$E$35),0,worksheet!$E$37,TRUE)</f>
        <v>6.8097995179261517E-5</v>
      </c>
    </row>
    <row r="413" spans="1:6" x14ac:dyDescent="0.25">
      <c r="A413">
        <v>412</v>
      </c>
      <c r="B413">
        <f>A413/100*worksheet!$E$5</f>
        <v>403.18886077644891</v>
      </c>
      <c r="C413">
        <f>1-_xlfn.NORM.DIST(LN(B413/worksheet!$E$5),0,worksheet!$E$7,TRUE)</f>
        <v>1.7917092029938742E-2</v>
      </c>
      <c r="D413">
        <f>A413/100*AVERAGE(worksheet!$E$28,worksheet!$E$35)</f>
        <v>3.3063734339971527</v>
      </c>
      <c r="E413">
        <f>1-_xlfn.NORM.DIST(LN(D413/worksheet!$E$28),0,worksheet!$E$30,TRUE)</f>
        <v>2.1363820075661732E-2</v>
      </c>
      <c r="F413">
        <f>1-_xlfn.NORM.DIST(LN(D413/worksheet!$E$35),0,worksheet!$E$37,TRUE)</f>
        <v>6.6889762352473348E-5</v>
      </c>
    </row>
    <row r="414" spans="1:6" x14ac:dyDescent="0.25">
      <c r="A414">
        <v>413</v>
      </c>
      <c r="B414">
        <f>A414/100*worksheet!$E$5</f>
        <v>404.16747451619756</v>
      </c>
      <c r="C414">
        <f>1-_xlfn.NORM.DIST(LN(B414/worksheet!$E$5),0,worksheet!$E$7,TRUE)</f>
        <v>1.7759231537141429E-2</v>
      </c>
      <c r="D414">
        <f>A414/100*AVERAGE(worksheet!$E$28,worksheet!$E$35)</f>
        <v>3.31439861223501</v>
      </c>
      <c r="E414">
        <f>1-_xlfn.NORM.DIST(LN(D414/worksheet!$E$28),0,worksheet!$E$30,TRUE)</f>
        <v>2.1116792862769129E-2</v>
      </c>
      <c r="F414">
        <f>1-_xlfn.NORM.DIST(LN(D414/worksheet!$E$35),0,worksheet!$E$37,TRUE)</f>
        <v>6.5704604049754423E-5</v>
      </c>
    </row>
    <row r="415" spans="1:6" x14ac:dyDescent="0.25">
      <c r="A415">
        <v>414</v>
      </c>
      <c r="B415">
        <f>A415/100*worksheet!$E$5</f>
        <v>405.14608825594621</v>
      </c>
      <c r="C415">
        <f>1-_xlfn.NORM.DIST(LN(B415/worksheet!$E$5),0,worksheet!$E$7,TRUE)</f>
        <v>1.7602936679174341E-2</v>
      </c>
      <c r="D415">
        <f>A415/100*AVERAGE(worksheet!$E$28,worksheet!$E$35)</f>
        <v>3.3224237904728668</v>
      </c>
      <c r="E415">
        <f>1-_xlfn.NORM.DIST(LN(D415/worksheet!$E$28),0,worksheet!$E$30,TRUE)</f>
        <v>2.0872775149203382E-2</v>
      </c>
      <c r="F415">
        <f>1-_xlfn.NORM.DIST(LN(D415/worksheet!$E$35),0,worksheet!$E$37,TRUE)</f>
        <v>6.4542047880311593E-5</v>
      </c>
    </row>
    <row r="416" spans="1:6" x14ac:dyDescent="0.25">
      <c r="A416">
        <v>415</v>
      </c>
      <c r="B416">
        <f>A416/100*worksheet!$E$5</f>
        <v>406.12470199569492</v>
      </c>
      <c r="C416">
        <f>1-_xlfn.NORM.DIST(LN(B416/worksheet!$E$5),0,worksheet!$E$7,TRUE)</f>
        <v>1.744819018903554E-2</v>
      </c>
      <c r="D416">
        <f>A416/100*AVERAGE(worksheet!$E$28,worksheet!$E$35)</f>
        <v>3.3304489687107246</v>
      </c>
      <c r="E416">
        <f>1-_xlfn.NORM.DIST(LN(D416/worksheet!$E$28),0,worksheet!$E$30,TRUE)</f>
        <v>2.0631728766065005E-2</v>
      </c>
      <c r="F416">
        <f>1-_xlfn.NORM.DIST(LN(D416/worksheet!$E$35),0,worksheet!$E$37,TRUE)</f>
        <v>6.3401631781201395E-5</v>
      </c>
    </row>
    <row r="417" spans="1:6" x14ac:dyDescent="0.25">
      <c r="A417">
        <v>416</v>
      </c>
      <c r="B417">
        <f>A417/100*worksheet!$E$5</f>
        <v>407.10331573544357</v>
      </c>
      <c r="C417">
        <f>1-_xlfn.NORM.DIST(LN(B417/worksheet!$E$5),0,worksheet!$E$7,TRUE)</f>
        <v>1.7294975008982472E-2</v>
      </c>
      <c r="D417">
        <f>A417/100*AVERAGE(worksheet!$E$28,worksheet!$E$35)</f>
        <v>3.3384741469485815</v>
      </c>
      <c r="E417">
        <f>1-_xlfn.NORM.DIST(LN(D417/worksheet!$E$28),0,worksheet!$E$30,TRUE)</f>
        <v>2.0393616039865003E-2</v>
      </c>
      <c r="F417">
        <f>1-_xlfn.NORM.DIST(LN(D417/worksheet!$E$35),0,worksheet!$E$37,TRUE)</f>
        <v>6.2282903776300635E-5</v>
      </c>
    </row>
    <row r="418" spans="1:6" x14ac:dyDescent="0.25">
      <c r="A418">
        <v>417</v>
      </c>
      <c r="B418">
        <f>A418/100*worksheet!$E$5</f>
        <v>408.08192947519223</v>
      </c>
      <c r="C418">
        <f>1-_xlfn.NORM.DIST(LN(B418/worksheet!$E$5),0,worksheet!$E$7,TRUE)</f>
        <v>1.7143274287778509E-2</v>
      </c>
      <c r="D418">
        <f>A418/100*AVERAGE(worksheet!$E$28,worksheet!$E$35)</f>
        <v>3.3464993251864383</v>
      </c>
      <c r="E418">
        <f>1-_xlfn.NORM.DIST(LN(D418/worksheet!$E$28),0,worksheet!$E$30,TRUE)</f>
        <v>2.0158399786128878E-2</v>
      </c>
      <c r="F418">
        <f>1-_xlfn.NORM.DIST(LN(D418/worksheet!$E$35),0,worksheet!$E$37,TRUE)</f>
        <v>6.1185421742715462E-5</v>
      </c>
    </row>
    <row r="419" spans="1:6" x14ac:dyDescent="0.25">
      <c r="A419">
        <v>418</v>
      </c>
      <c r="B419">
        <f>A419/100*worksheet!$E$5</f>
        <v>409.06054321494088</v>
      </c>
      <c r="C419">
        <f>1-_xlfn.NORM.DIST(LN(B419/worksheet!$E$5),0,worksheet!$E$7,TRUE)</f>
        <v>1.699307137797923E-2</v>
      </c>
      <c r="D419">
        <f>A419/100*AVERAGE(worksheet!$E$28,worksheet!$E$35)</f>
        <v>3.3545245034242956</v>
      </c>
      <c r="E419">
        <f>1-_xlfn.NORM.DIST(LN(D419/worksheet!$E$28),0,worksheet!$E$30,TRUE)</f>
        <v>1.9926043303076235E-2</v>
      </c>
      <c r="F419">
        <f>1-_xlfn.NORM.DIST(LN(D419/worksheet!$E$35),0,worksheet!$E$37,TRUE)</f>
        <v>6.010875318185338E-5</v>
      </c>
    </row>
    <row r="420" spans="1:6" x14ac:dyDescent="0.25">
      <c r="A420">
        <v>419</v>
      </c>
      <c r="B420">
        <f>A420/100*worksheet!$E$5</f>
        <v>410.03915695468959</v>
      </c>
      <c r="C420">
        <f>1-_xlfn.NORM.DIST(LN(B420/worksheet!$E$5),0,worksheet!$E$7,TRUE)</f>
        <v>1.6844349833255889E-2</v>
      </c>
      <c r="D420">
        <f>A420/100*AVERAGE(worksheet!$E$28,worksheet!$E$35)</f>
        <v>3.3625496816621534</v>
      </c>
      <c r="E420">
        <f>1-_xlfn.NORM.DIST(LN(D420/worksheet!$E$28),0,worksheet!$E$30,TRUE)</f>
        <v>1.9696510365378894E-2</v>
      </c>
      <c r="F420">
        <f>1-_xlfn.NORM.DIST(LN(D420/worksheet!$E$35),0,worksheet!$E$37,TRUE)</f>
        <v>5.9052474996712512E-5</v>
      </c>
    </row>
    <row r="421" spans="1:6" x14ac:dyDescent="0.25">
      <c r="A421">
        <v>420</v>
      </c>
      <c r="B421">
        <f>A421/100*worksheet!$E$5</f>
        <v>411.01777069443824</v>
      </c>
      <c r="C421">
        <f>1-_xlfn.NORM.DIST(LN(B421/worksheet!$E$5),0,worksheet!$E$7,TRUE)</f>
        <v>1.6697093405757646E-2</v>
      </c>
      <c r="D421">
        <f>A421/100*AVERAGE(worksheet!$E$28,worksheet!$E$35)</f>
        <v>3.3705748599000103</v>
      </c>
      <c r="E421">
        <f>1-_xlfn.NORM.DIST(LN(D421/worksheet!$E$28),0,worksheet!$E$30,TRUE)</f>
        <v>1.9469765217994262E-2</v>
      </c>
      <c r="F421">
        <f>1-_xlfn.NORM.DIST(LN(D421/worksheet!$E$35),0,worksheet!$E$37,TRUE)</f>
        <v>5.801617327416686E-5</v>
      </c>
    </row>
    <row r="422" spans="1:6" x14ac:dyDescent="0.25">
      <c r="A422">
        <v>421</v>
      </c>
      <c r="B422">
        <f>A422/100*worksheet!$E$5</f>
        <v>411.99638443418689</v>
      </c>
      <c r="C422">
        <f>1-_xlfn.NORM.DIST(LN(B422/worksheet!$E$5),0,worksheet!$E$7,TRUE)</f>
        <v>1.6551286043509972E-2</v>
      </c>
      <c r="D422">
        <f>A422/100*AVERAGE(worksheet!$E$28,worksheet!$E$35)</f>
        <v>3.3786000381378671</v>
      </c>
      <c r="E422">
        <f>1-_xlfn.NORM.DIST(LN(D422/worksheet!$E$28),0,worksheet!$E$30,TRUE)</f>
        <v>1.9245772570073649E-2</v>
      </c>
      <c r="F422">
        <f>1-_xlfn.NORM.DIST(LN(D422/worksheet!$E$35),0,worksheet!$E$37,TRUE)</f>
        <v>5.6999443072913714E-5</v>
      </c>
    </row>
    <row r="423" spans="1:6" x14ac:dyDescent="0.25">
      <c r="A423">
        <v>422</v>
      </c>
      <c r="B423">
        <f>A423/100*worksheet!$E$5</f>
        <v>412.97499817393549</v>
      </c>
      <c r="C423">
        <f>1-_xlfn.NORM.DIST(LN(B423/worksheet!$E$5),0,worksheet!$E$7,TRUE)</f>
        <v>1.640691188785004E-2</v>
      </c>
      <c r="D423">
        <f>A423/100*AVERAGE(worksheet!$E$28,worksheet!$E$35)</f>
        <v>3.386625216375724</v>
      </c>
      <c r="E423">
        <f>1-_xlfn.NORM.DIST(LN(D423/worksheet!$E$28),0,worksheet!$E$30,TRUE)</f>
        <v>1.9024497588945755E-2</v>
      </c>
      <c r="F423">
        <f>1-_xlfn.NORM.DIST(LN(D423/worksheet!$E$35),0,worksheet!$E$37,TRUE)</f>
        <v>5.600188821686114E-5</v>
      </c>
    </row>
    <row r="424" spans="1:6" x14ac:dyDescent="0.25">
      <c r="A424">
        <v>423</v>
      </c>
      <c r="B424">
        <f>A424/100*worksheet!$E$5</f>
        <v>413.95361191368426</v>
      </c>
      <c r="C424">
        <f>1-_xlfn.NORM.DIST(LN(B424/worksheet!$E$5),0,worksheet!$E$7,TRUE)</f>
        <v>1.6263955270898078E-2</v>
      </c>
      <c r="D424">
        <f>A424/100*AVERAGE(worksheet!$E$28,worksheet!$E$35)</f>
        <v>3.3946503946135818</v>
      </c>
      <c r="E424">
        <f>1-_xlfn.NORM.DIST(LN(D424/worksheet!$E$28),0,worksheet!$E$30,TRUE)</f>
        <v>1.8805905894173858E-2</v>
      </c>
      <c r="F424">
        <f>1-_xlfn.NORM.DIST(LN(D424/worksheet!$E$35),0,worksheet!$E$37,TRUE)</f>
        <v>5.5023121092956373E-5</v>
      </c>
    </row>
    <row r="425" spans="1:6" x14ac:dyDescent="0.25">
      <c r="A425">
        <v>424</v>
      </c>
      <c r="B425">
        <f>A425/100*worksheet!$E$5</f>
        <v>414.93222565343285</v>
      </c>
      <c r="C425">
        <f>1-_xlfn.NORM.DIST(LN(B425/worksheet!$E$5),0,worksheet!$E$7,TRUE)</f>
        <v>1.6122400713064144E-2</v>
      </c>
      <c r="D425">
        <f>A425/100*AVERAGE(worksheet!$E$28,worksheet!$E$35)</f>
        <v>3.4026755728514391</v>
      </c>
      <c r="E425">
        <f>1-_xlfn.NORM.DIST(LN(D425/worksheet!$E$28),0,worksheet!$E$30,TRUE)</f>
        <v>1.8589963551685851E-2</v>
      </c>
      <c r="F425">
        <f>1-_xlfn.NORM.DIST(LN(D425/worksheet!$E$35),0,worksheet!$E$37,TRUE)</f>
        <v>5.4062762454121227E-5</v>
      </c>
    </row>
    <row r="426" spans="1:6" x14ac:dyDescent="0.25">
      <c r="A426">
        <v>425</v>
      </c>
      <c r="B426">
        <f>A426/100*worksheet!$E$5</f>
        <v>415.9108393931815</v>
      </c>
      <c r="C426">
        <f>1-_xlfn.NORM.DIST(LN(B426/worksheet!$E$5),0,worksheet!$E$7,TRUE)</f>
        <v>1.5982232920589645E-2</v>
      </c>
      <c r="D426">
        <f>A426/100*AVERAGE(worksheet!$E$28,worksheet!$E$35)</f>
        <v>3.4107007510892959</v>
      </c>
      <c r="E426">
        <f>1-_xlfn.NORM.DIST(LN(D426/worksheet!$E$28),0,worksheet!$E$30,TRUE)</f>
        <v>1.8376637067976764E-2</v>
      </c>
      <c r="F426">
        <f>1-_xlfn.NORM.DIST(LN(D426/worksheet!$E$35),0,worksheet!$E$37,TRUE)</f>
        <v>5.3120441227516579E-5</v>
      </c>
    </row>
    <row r="427" spans="1:6" x14ac:dyDescent="0.25">
      <c r="A427">
        <v>426</v>
      </c>
      <c r="B427">
        <f>A427/100*worksheet!$E$5</f>
        <v>416.88945313293016</v>
      </c>
      <c r="C427">
        <f>1-_xlfn.NORM.DIST(LN(B427/worksheet!$E$5),0,worksheet!$E$7,TRUE)</f>
        <v>1.584343678312361E-2</v>
      </c>
      <c r="D427">
        <f>A427/100*AVERAGE(worksheet!$E$28,worksheet!$E$35)</f>
        <v>3.4187259293271528</v>
      </c>
      <c r="E427">
        <f>1-_xlfn.NORM.DIST(LN(D427/worksheet!$E$28),0,worksheet!$E$30,TRUE)</f>
        <v>1.8165893384382903E-2</v>
      </c>
      <c r="F427">
        <f>1-_xlfn.NORM.DIST(LN(D427/worksheet!$E$35),0,worksheet!$E$37,TRUE)</f>
        <v>5.2195794327025702E-5</v>
      </c>
    </row>
    <row r="428" spans="1:6" x14ac:dyDescent="0.25">
      <c r="A428">
        <v>427</v>
      </c>
      <c r="B428">
        <f>A428/100*worksheet!$E$5</f>
        <v>417.86806687267881</v>
      </c>
      <c r="C428">
        <f>1-_xlfn.NORM.DIST(LN(B428/worksheet!$E$5),0,worksheet!$E$7,TRUE)</f>
        <v>1.5705997371332936E-2</v>
      </c>
      <c r="D428">
        <f>A428/100*AVERAGE(worksheet!$E$28,worksheet!$E$35)</f>
        <v>3.4267511075650097</v>
      </c>
      <c r="E428">
        <f>1-_xlfn.NORM.DIST(LN(D428/worksheet!$E$28),0,worksheet!$E$30,TRUE)</f>
        <v>1.7957699871426924E-2</v>
      </c>
      <c r="F428">
        <f>1-_xlfn.NORM.DIST(LN(D428/worksheet!$E$35),0,worksheet!$E$37,TRUE)</f>
        <v>5.1288466470067462E-5</v>
      </c>
    </row>
    <row r="429" spans="1:6" x14ac:dyDescent="0.25">
      <c r="A429">
        <v>428</v>
      </c>
      <c r="B429">
        <f>A429/100*worksheet!$E$5</f>
        <v>418.84668061242752</v>
      </c>
      <c r="C429">
        <f>1-_xlfn.NORM.DIST(LN(B429/worksheet!$E$5),0,worksheet!$E$7,TRUE)</f>
        <v>1.5569899934545495E-2</v>
      </c>
      <c r="D429">
        <f>A429/100*AVERAGE(worksheet!$E$28,worksheet!$E$35)</f>
        <v>3.4347762858028674</v>
      </c>
      <c r="E429">
        <f>1-_xlfn.NORM.DIST(LN(D429/worksheet!$E$28),0,worksheet!$E$30,TRUE)</f>
        <v>1.7752024323233195E-2</v>
      </c>
      <c r="F429">
        <f>1-_xlfn.NORM.DIST(LN(D429/worksheet!$E$35),0,worksheet!$E$37,TRUE)</f>
        <v>5.0398109999294505E-5</v>
      </c>
    </row>
    <row r="430" spans="1:6" x14ac:dyDescent="0.25">
      <c r="A430">
        <v>429</v>
      </c>
      <c r="B430">
        <f>A430/100*worksheet!$E$5</f>
        <v>419.82529435217617</v>
      </c>
      <c r="C430">
        <f>1-_xlfn.NORM.DIST(LN(B430/worksheet!$E$5),0,worksheet!$E$7,TRUE)</f>
        <v>1.5435129898426658E-2</v>
      </c>
      <c r="D430">
        <f>A430/100*AVERAGE(worksheet!$E$28,worksheet!$E$35)</f>
        <v>3.4428014640407247</v>
      </c>
      <c r="E430">
        <f>1-_xlfn.NORM.DIST(LN(D430/worksheet!$E$28),0,worksheet!$E$30,TRUE)</f>
        <v>1.7548834952011982E-2</v>
      </c>
      <c r="F430">
        <f>1-_xlfn.NORM.DIST(LN(D430/worksheet!$E$35),0,worksheet!$E$37,TRUE)</f>
        <v>4.9524384708510283E-5</v>
      </c>
    </row>
    <row r="431" spans="1:6" x14ac:dyDescent="0.25">
      <c r="A431">
        <v>430</v>
      </c>
      <c r="B431">
        <f>A431/100*worksheet!$E$5</f>
        <v>420.80390809192482</v>
      </c>
      <c r="C431">
        <f>1-_xlfn.NORM.DIST(LN(B431/worksheet!$E$5),0,worksheet!$E$7,TRUE)</f>
        <v>1.5301672862688354E-2</v>
      </c>
      <c r="D431">
        <f>A431/100*AVERAGE(worksheet!$E$28,worksheet!$E$35)</f>
        <v>3.4508266422785816</v>
      </c>
      <c r="E431">
        <f>1-_xlfn.NORM.DIST(LN(D431/worksheet!$E$28),0,worksheet!$E$30,TRUE)</f>
        <v>1.7348100382613141E-2</v>
      </c>
      <c r="F431">
        <f>1-_xlfn.NORM.DIST(LN(D431/worksheet!$E$35),0,worksheet!$E$37,TRUE)</f>
        <v>4.8666957673026978E-5</v>
      </c>
    </row>
    <row r="432" spans="1:6" x14ac:dyDescent="0.25">
      <c r="A432">
        <v>431</v>
      </c>
      <c r="B432">
        <f>A432/100*worksheet!$E$5</f>
        <v>421.78252183167348</v>
      </c>
      <c r="C432">
        <f>1-_xlfn.NORM.DIST(LN(B432/worksheet!$E$5),0,worksheet!$E$7,TRUE)</f>
        <v>1.5169514598829426E-2</v>
      </c>
      <c r="D432">
        <f>A432/100*AVERAGE(worksheet!$E$28,worksheet!$E$35)</f>
        <v>3.4588518205164385</v>
      </c>
      <c r="E432">
        <f>1-_xlfn.NORM.DIST(LN(D432/worksheet!$E$28),0,worksheet!$E$30,TRUE)</f>
        <v>1.7149789647147529E-2</v>
      </c>
      <c r="F432">
        <f>1-_xlfn.NORM.DIST(LN(D432/worksheet!$E$35),0,worksheet!$E$37,TRUE)</f>
        <v>4.7825503083132048E-5</v>
      </c>
    </row>
    <row r="433" spans="1:6" x14ac:dyDescent="0.25">
      <c r="A433">
        <v>432</v>
      </c>
      <c r="B433">
        <f>A433/100*worksheet!$E$5</f>
        <v>422.76113557142219</v>
      </c>
      <c r="C433">
        <f>1-_xlfn.NORM.DIST(LN(B433/worksheet!$E$5),0,worksheet!$E$7,TRUE)</f>
        <v>1.5038641047907975E-2</v>
      </c>
      <c r="D433">
        <f>A433/100*AVERAGE(worksheet!$E$28,worksheet!$E$35)</f>
        <v>3.4668769987542962</v>
      </c>
      <c r="E433">
        <f>1-_xlfn.NORM.DIST(LN(D433/worksheet!$E$28),0,worksheet!$E$30,TRUE)</f>
        <v>1.6953872179675145E-2</v>
      </c>
      <c r="F433">
        <f>1-_xlfn.NORM.DIST(LN(D433/worksheet!$E$35),0,worksheet!$E$37,TRUE)</f>
        <v>4.699970208321691E-5</v>
      </c>
    </row>
    <row r="434" spans="1:6" x14ac:dyDescent="0.25">
      <c r="A434">
        <v>433</v>
      </c>
      <c r="B434">
        <f>A434/100*worksheet!$E$5</f>
        <v>423.73974931117084</v>
      </c>
      <c r="C434">
        <f>1-_xlfn.NORM.DIST(LN(B434/worksheet!$E$5),0,worksheet!$E$7,TRUE)</f>
        <v>1.4909038318345003E-2</v>
      </c>
      <c r="D434">
        <f>A434/100*AVERAGE(worksheet!$E$28,worksheet!$E$35)</f>
        <v>3.4749021769921531</v>
      </c>
      <c r="E434">
        <f>1-_xlfn.NORM.DIST(LN(D434/worksheet!$E$28),0,worksheet!$E$30,TRUE)</f>
        <v>1.6760317810960768E-2</v>
      </c>
      <c r="F434">
        <f>1-_xlfn.NORM.DIST(LN(D434/worksheet!$E$35),0,worksheet!$E$37,TRUE)</f>
        <v>4.6189242613126069E-5</v>
      </c>
    </row>
    <row r="435" spans="1:6" x14ac:dyDescent="0.25">
      <c r="A435">
        <v>434</v>
      </c>
      <c r="B435">
        <f>A435/100*worksheet!$E$5</f>
        <v>424.71836305091949</v>
      </c>
      <c r="C435">
        <f>1-_xlfn.NORM.DIST(LN(B435/worksheet!$E$5),0,worksheet!$E$7,TRUE)</f>
        <v>1.4780692683757923E-2</v>
      </c>
      <c r="D435">
        <f>A435/100*AVERAGE(worksheet!$E$28,worksheet!$E$35)</f>
        <v>3.4829273552300104</v>
      </c>
      <c r="E435">
        <f>1-_xlfn.NORM.DIST(LN(D435/worksheet!$E$28),0,worksheet!$E$30,TRUE)</f>
        <v>1.6569096763294433E-2</v>
      </c>
      <c r="F435">
        <f>1-_xlfn.NORM.DIST(LN(D435/worksheet!$E$35),0,worksheet!$E$37,TRUE)</f>
        <v>4.5393819254391232E-5</v>
      </c>
    </row>
    <row r="436" spans="1:6" x14ac:dyDescent="0.25">
      <c r="A436">
        <v>435</v>
      </c>
      <c r="B436">
        <f>A436/100*worksheet!$E$5</f>
        <v>425.69697679066809</v>
      </c>
      <c r="C436">
        <f>1-_xlfn.NORM.DIST(LN(B436/worksheet!$E$5),0,worksheet!$E$7,TRUE)</f>
        <v>1.4653590580824605E-2</v>
      </c>
      <c r="D436">
        <f>A436/100*AVERAGE(worksheet!$E$28,worksheet!$E$35)</f>
        <v>3.4909525334678673</v>
      </c>
      <c r="E436">
        <f>1-_xlfn.NORM.DIST(LN(D436/worksheet!$E$28),0,worksheet!$E$30,TRUE)</f>
        <v>1.638017964537819E-2</v>
      </c>
      <c r="F436">
        <f>1-_xlfn.NORM.DIST(LN(D436/worksheet!$E$35),0,worksheet!$E$37,TRUE)</f>
        <v>4.461313308001813E-5</v>
      </c>
    </row>
    <row r="437" spans="1:6" x14ac:dyDescent="0.25">
      <c r="A437">
        <v>436</v>
      </c>
      <c r="B437">
        <f>A437/100*worksheet!$E$5</f>
        <v>426.67559053041686</v>
      </c>
      <c r="C437">
        <f>1-_xlfn.NORM.DIST(LN(B437/worksheet!$E$5),0,worksheet!$E$7,TRUE)</f>
        <v>1.452771860717661E-2</v>
      </c>
      <c r="D437">
        <f>A437/100*AVERAGE(worksheet!$E$28,worksheet!$E$35)</f>
        <v>3.498977711705725</v>
      </c>
      <c r="E437">
        <f>1-_xlfn.NORM.DIST(LN(D437/worksheet!$E$28),0,worksheet!$E$30,TRUE)</f>
        <v>1.619353744727603E-2</v>
      </c>
      <c r="F437">
        <f>1-_xlfn.NORM.DIST(LN(D437/worksheet!$E$35),0,worksheet!$E$37,TRUE)</f>
        <v>4.3846891507159924E-5</v>
      </c>
    </row>
    <row r="438" spans="1:6" x14ac:dyDescent="0.25">
      <c r="A438">
        <v>437</v>
      </c>
      <c r="B438">
        <f>A438/100*worksheet!$E$5</f>
        <v>427.65420427016545</v>
      </c>
      <c r="C438">
        <f>1-_xlfn.NORM.DIST(LN(B438/worksheet!$E$5),0,worksheet!$E$7,TRUE)</f>
        <v>1.4403063519323078E-2</v>
      </c>
      <c r="D438">
        <f>A438/100*AVERAGE(worksheet!$E$28,worksheet!$E$35)</f>
        <v>3.5070028899435819</v>
      </c>
      <c r="E438">
        <f>1-_xlfn.NORM.DIST(LN(D438/worksheet!$E$28),0,worksheet!$E$30,TRUE)</f>
        <v>1.6009141535428317E-2</v>
      </c>
      <c r="F438">
        <f>1-_xlfn.NORM.DIST(LN(D438/worksheet!$E$35),0,worksheet!$E$37,TRUE)</f>
        <v>4.3094808154564568E-5</v>
      </c>
    </row>
    <row r="439" spans="1:6" x14ac:dyDescent="0.25">
      <c r="A439">
        <v>438</v>
      </c>
      <c r="B439">
        <f>A439/100*worksheet!$E$5</f>
        <v>428.6328180099141</v>
      </c>
      <c r="C439">
        <f>1-_xlfn.NORM.DIST(LN(B439/worksheet!$E$5),0,worksheet!$E$7,TRUE)</f>
        <v>1.4279612230601257E-2</v>
      </c>
      <c r="D439">
        <f>A439/100*AVERAGE(worksheet!$E$28,worksheet!$E$35)</f>
        <v>3.5150280681814388</v>
      </c>
      <c r="E439">
        <f>1-_xlfn.NORM.DIST(LN(D439/worksheet!$E$28),0,worksheet!$E$30,TRUE)</f>
        <v>1.5826963647729508E-2</v>
      </c>
      <c r="F439">
        <f>1-_xlfn.NORM.DIST(LN(D439/worksheet!$E$35),0,worksheet!$E$37,TRUE)</f>
        <v>4.2356602702242618E-5</v>
      </c>
    </row>
    <row r="440" spans="1:6" x14ac:dyDescent="0.25">
      <c r="A440">
        <v>439</v>
      </c>
      <c r="B440">
        <f>A440/100*worksheet!$E$5</f>
        <v>429.61143174966276</v>
      </c>
      <c r="C440">
        <f>1-_xlfn.NORM.DIST(LN(B440/worksheet!$E$5),0,worksheet!$E$7,TRUE)</f>
        <v>1.4157351809157004E-2</v>
      </c>
      <c r="D440">
        <f>A440/100*AVERAGE(worksheet!$E$28,worksheet!$E$35)</f>
        <v>3.5230532464192961</v>
      </c>
      <c r="E440">
        <f>1-_xlfn.NORM.DIST(LN(D440/worksheet!$E$28),0,worksheet!$E$30,TRUE)</f>
        <v>1.5646975888667147E-2</v>
      </c>
      <c r="F440">
        <f>1-_xlfn.NORM.DIST(LN(D440/worksheet!$E$35),0,worksheet!$E$37,TRUE)</f>
        <v>4.1632000755131848E-5</v>
      </c>
    </row>
    <row r="441" spans="1:6" x14ac:dyDescent="0.25">
      <c r="A441">
        <v>440</v>
      </c>
      <c r="B441">
        <f>A441/100*worksheet!$E$5</f>
        <v>430.59004548941147</v>
      </c>
      <c r="C441">
        <f>1-_xlfn.NORM.DIST(LN(B441/worksheet!$E$5),0,worksheet!$E$7,TRUE)</f>
        <v>1.4036269475952934E-2</v>
      </c>
      <c r="D441">
        <f>A441/100*AVERAGE(worksheet!$E$28,worksheet!$E$35)</f>
        <v>3.5310784246571538</v>
      </c>
      <c r="E441">
        <f>1-_xlfn.NORM.DIST(LN(D441/worksheet!$E$28),0,worksheet!$E$30,TRUE)</f>
        <v>1.5469150724523262E-2</v>
      </c>
      <c r="F441">
        <f>1-_xlfn.NORM.DIST(LN(D441/worksheet!$E$35),0,worksheet!$E$37,TRUE)</f>
        <v>4.0920733709870483E-5</v>
      </c>
    </row>
    <row r="442" spans="1:6" x14ac:dyDescent="0.25">
      <c r="A442">
        <v>441</v>
      </c>
      <c r="B442">
        <f>A442/100*worksheet!$E$5</f>
        <v>431.56865922916012</v>
      </c>
      <c r="C442">
        <f>1-_xlfn.NORM.DIST(LN(B442/worksheet!$E$5),0,worksheet!$E$7,TRUE)</f>
        <v>1.3916352602803883E-2</v>
      </c>
      <c r="D442">
        <f>A442/100*AVERAGE(worksheet!$E$28,worksheet!$E$35)</f>
        <v>3.5391036028950107</v>
      </c>
      <c r="E442">
        <f>1-_xlfn.NORM.DIST(LN(D442/worksheet!$E$28),0,worksheet!$E$30,TRUE)</f>
        <v>1.529346097863693E-2</v>
      </c>
      <c r="F442">
        <f>1-_xlfn.NORM.DIST(LN(D442/worksheet!$E$35),0,worksheet!$E$37,TRUE)</f>
        <v>4.0222538624679061E-5</v>
      </c>
    </row>
    <row r="443" spans="1:6" x14ac:dyDescent="0.25">
      <c r="A443">
        <v>442</v>
      </c>
      <c r="B443">
        <f>A443/100*worksheet!$E$5</f>
        <v>432.54727296890877</v>
      </c>
      <c r="C443">
        <f>1-_xlfn.NORM.DIST(LN(B443/worksheet!$E$5),0,worksheet!$E$7,TRUE)</f>
        <v>1.3797588710439235E-2</v>
      </c>
      <c r="D443">
        <f>A443/100*AVERAGE(worksheet!$E$28,worksheet!$E$35)</f>
        <v>3.5471287811328676</v>
      </c>
      <c r="E443">
        <f>1-_xlfn.NORM.DIST(LN(D443/worksheet!$E$28),0,worksheet!$E$30,TRUE)</f>
        <v>1.5119879826726357E-2</v>
      </c>
      <c r="F443">
        <f>1-_xlfn.NORM.DIST(LN(D443/worksheet!$E$35),0,worksheet!$E$37,TRUE)</f>
        <v>3.9537158092683988E-5</v>
      </c>
    </row>
    <row r="444" spans="1:6" x14ac:dyDescent="0.25">
      <c r="A444">
        <v>443</v>
      </c>
      <c r="B444">
        <f>A444/100*worksheet!$E$5</f>
        <v>433.52588670865742</v>
      </c>
      <c r="C444">
        <f>1-_xlfn.NORM.DIST(LN(B444/worksheet!$E$5),0,worksheet!$E$7,TRUE)</f>
        <v>1.3679965466593114E-2</v>
      </c>
      <c r="D444">
        <f>A444/100*AVERAGE(worksheet!$E$28,worksheet!$E$35)</f>
        <v>3.5551539593707249</v>
      </c>
      <c r="E444">
        <f>1-_xlfn.NORM.DIST(LN(D444/worksheet!$E$28),0,worksheet!$E$30,TRUE)</f>
        <v>1.494838079227101E-2</v>
      </c>
      <c r="F444">
        <f>1-_xlfn.NORM.DIST(LN(D444/worksheet!$E$35),0,worksheet!$E$37,TRUE)</f>
        <v>3.886434011757256E-5</v>
      </c>
    </row>
    <row r="445" spans="1:6" x14ac:dyDescent="0.25">
      <c r="A445">
        <v>444</v>
      </c>
      <c r="B445">
        <f>A445/100*worksheet!$E$5</f>
        <v>434.50450044840613</v>
      </c>
      <c r="C445">
        <f>1-_xlfn.NORM.DIST(LN(B445/worksheet!$E$5),0,worksheet!$E$7,TRUE)</f>
        <v>1.3563470684119339E-2</v>
      </c>
      <c r="D445">
        <f>A445/100*AVERAGE(worksheet!$E$28,worksheet!$E$35)</f>
        <v>3.5631791376085822</v>
      </c>
      <c r="E445">
        <f>1-_xlfn.NORM.DIST(LN(D445/worksheet!$E$28),0,worksheet!$E$30,TRUE)</f>
        <v>1.4778937741952936E-2</v>
      </c>
      <c r="F445">
        <f>1-_xlfn.NORM.DIST(LN(D445/worksheet!$E$35),0,worksheet!$E$37,TRUE)</f>
        <v>3.8203837993022738E-5</v>
      </c>
    </row>
    <row r="446" spans="1:6" x14ac:dyDescent="0.25">
      <c r="A446">
        <v>445</v>
      </c>
      <c r="B446">
        <f>A446/100*worksheet!$E$5</f>
        <v>435.48311418815479</v>
      </c>
      <c r="C446">
        <f>1-_xlfn.NORM.DIST(LN(B446/worksheet!$E$5),0,worksheet!$E$7,TRUE)</f>
        <v>1.3448092319134131E-2</v>
      </c>
      <c r="D446">
        <f>A446/100*AVERAGE(worksheet!$E$28,worksheet!$E$35)</f>
        <v>3.5712043158464395</v>
      </c>
      <c r="E446">
        <f>1-_xlfn.NORM.DIST(LN(D446/worksheet!$E$28),0,worksheet!$E$30,TRUE)</f>
        <v>1.4611524881155247E-2</v>
      </c>
      <c r="F446">
        <f>1-_xlfn.NORM.DIST(LN(D446/worksheet!$E$35),0,worksheet!$E$37,TRUE)</f>
        <v>3.7555410184242355E-5</v>
      </c>
    </row>
    <row r="447" spans="1:6" x14ac:dyDescent="0.25">
      <c r="A447">
        <v>446</v>
      </c>
      <c r="B447">
        <f>A447/100*worksheet!$E$5</f>
        <v>436.46172792790344</v>
      </c>
      <c r="C447">
        <f>1-_xlfn.NORM.DIST(LN(B447/worksheet!$E$5),0,worksheet!$E$7,TRUE)</f>
        <v>1.3333818469182468E-2</v>
      </c>
      <c r="D447">
        <f>A447/100*AVERAGE(worksheet!$E$28,worksheet!$E$35)</f>
        <v>3.5792294940842964</v>
      </c>
      <c r="E447">
        <f>1-_xlfn.NORM.DIST(LN(D447/worksheet!$E$28),0,worksheet!$E$30,TRUE)</f>
        <v>1.4446116749519788E-2</v>
      </c>
      <c r="F447">
        <f>1-_xlfn.NORM.DIST(LN(D447/worksheet!$E$35),0,worksheet!$E$37,TRUE)</f>
        <v>3.6918820212727965E-5</v>
      </c>
    </row>
    <row r="448" spans="1:6" x14ac:dyDescent="0.25">
      <c r="A448">
        <v>447</v>
      </c>
      <c r="B448">
        <f>A448/100*worksheet!$E$5</f>
        <v>437.44034166765209</v>
      </c>
      <c r="C448">
        <f>1-_xlfn.NORM.DIST(LN(B448/worksheet!$E$5),0,worksheet!$E$7,TRUE)</f>
        <v>1.3220637371431643E-2</v>
      </c>
      <c r="D448">
        <f>A448/100*AVERAGE(worksheet!$E$28,worksheet!$E$35)</f>
        <v>3.5872546723221532</v>
      </c>
      <c r="E448">
        <f>1-_xlfn.NORM.DIST(LN(D448/worksheet!$E$28),0,worksheet!$E$30,TRUE)</f>
        <v>1.4282688216560091E-2</v>
      </c>
      <c r="F448">
        <f>1-_xlfn.NORM.DIST(LN(D448/worksheet!$E$35),0,worksheet!$E$37,TRUE)</f>
        <v>3.6293836543910274E-5</v>
      </c>
    </row>
    <row r="449" spans="1:6" x14ac:dyDescent="0.25">
      <c r="A449">
        <v>448</v>
      </c>
      <c r="B449">
        <f>A449/100*worksheet!$E$5</f>
        <v>438.4189554074008</v>
      </c>
      <c r="C449">
        <f>1-_xlfn.NORM.DIST(LN(B449/worksheet!$E$5),0,worksheet!$E$7,TRUE)</f>
        <v>1.3108537400888021E-2</v>
      </c>
      <c r="D449">
        <f>A449/100*AVERAGE(worksheet!$E$28,worksheet!$E$35)</f>
        <v>3.595279850560011</v>
      </c>
      <c r="E449">
        <f>1-_xlfn.NORM.DIST(LN(D449/worksheet!$E$28),0,worksheet!$E$30,TRUE)</f>
        <v>1.4121214477332167E-2</v>
      </c>
      <c r="F449">
        <f>1-_xlfn.NORM.DIST(LN(D449/worksheet!$E$35),0,worksheet!$E$37,TRUE)</f>
        <v>3.5680232476797968E-5</v>
      </c>
    </row>
    <row r="450" spans="1:6" x14ac:dyDescent="0.25">
      <c r="A450">
        <v>449</v>
      </c>
      <c r="B450">
        <f>A450/100*worksheet!$E$5</f>
        <v>439.39756914714945</v>
      </c>
      <c r="C450">
        <f>1-_xlfn.NORM.DIST(LN(B450/worksheet!$E$5),0,worksheet!$E$7,TRUE)</f>
        <v>1.2997507068639558E-2</v>
      </c>
      <c r="D450">
        <f>A450/100*AVERAGE(worksheet!$E$28,worksheet!$E$35)</f>
        <v>3.6033050287978678</v>
      </c>
      <c r="E450">
        <f>1-_xlfn.NORM.DIST(LN(D450/worksheet!$E$28),0,worksheet!$E$30,TRUE)</f>
        <v>1.3961671048159263E-2</v>
      </c>
      <c r="F450">
        <f>1-_xlfn.NORM.DIST(LN(D450/worksheet!$E$35),0,worksheet!$E$37,TRUE)</f>
        <v>3.5077786036952219E-5</v>
      </c>
    </row>
    <row r="451" spans="1:6" x14ac:dyDescent="0.25">
      <c r="A451">
        <v>450</v>
      </c>
      <c r="B451">
        <f>A451/100*worksheet!$E$5</f>
        <v>440.37618288689805</v>
      </c>
      <c r="C451">
        <f>1-_xlfn.NORM.DIST(LN(B451/worksheet!$E$5),0,worksheet!$E$7,TRUE)</f>
        <v>1.2887535020121188E-2</v>
      </c>
      <c r="D451">
        <f>A451/100*AVERAGE(worksheet!$E$28,worksheet!$E$35)</f>
        <v>3.6113302070357252</v>
      </c>
      <c r="E451">
        <f>1-_xlfn.NORM.DIST(LN(D451/worksheet!$E$28),0,worksheet!$E$30,TRUE)</f>
        <v>1.3804033762413015E-2</v>
      </c>
      <c r="F451">
        <f>1-_xlfn.NORM.DIST(LN(D451/worksheet!$E$35),0,worksheet!$E$37,TRUE)</f>
        <v>3.4486279871570602E-5</v>
      </c>
    </row>
    <row r="452" spans="1:6" x14ac:dyDescent="0.25">
      <c r="A452">
        <v>451</v>
      </c>
      <c r="B452">
        <f>A452/100*worksheet!$E$5</f>
        <v>441.3547966266467</v>
      </c>
      <c r="C452">
        <f>1-_xlfn.NORM.DIST(LN(B452/worksheet!$E$5),0,worksheet!$E$7,TRUE)</f>
        <v>1.277861003340508E-2</v>
      </c>
      <c r="D452">
        <f>A452/100*AVERAGE(worksheet!$E$28,worksheet!$E$35)</f>
        <v>3.619355385273582</v>
      </c>
      <c r="E452">
        <f>1-_xlfn.NORM.DIST(LN(D452/worksheet!$E$28),0,worksheet!$E$30,TRUE)</f>
        <v>1.3648278766348221E-2</v>
      </c>
      <c r="F452">
        <f>1-_xlfn.NORM.DIST(LN(D452/worksheet!$E$35),0,worksheet!$E$37,TRUE)</f>
        <v>3.3905501147013517E-5</v>
      </c>
    </row>
    <row r="453" spans="1:6" x14ac:dyDescent="0.25">
      <c r="A453">
        <v>452</v>
      </c>
      <c r="B453">
        <f>A453/100*worksheet!$E$5</f>
        <v>442.33341036639536</v>
      </c>
      <c r="C453">
        <f>1-_xlfn.NORM.DIST(LN(B453/worksheet!$E$5),0,worksheet!$E$7,TRUE)</f>
        <v>1.2670721017514319E-2</v>
      </c>
      <c r="D453">
        <f>A453/100*AVERAGE(worksheet!$E$28,worksheet!$E$35)</f>
        <v>3.6273805635114389</v>
      </c>
      <c r="E453">
        <f>1-_xlfn.NORM.DIST(LN(D453/worksheet!$E$28),0,worksheet!$E$30,TRUE)</f>
        <v>1.3494382514991576E-2</v>
      </c>
      <c r="F453">
        <f>1-_xlfn.NORM.DIST(LN(D453/worksheet!$E$35),0,worksheet!$E$37,TRUE)</f>
        <v>3.3335241449217179E-5</v>
      </c>
    </row>
    <row r="454" spans="1:6" x14ac:dyDescent="0.25">
      <c r="A454">
        <v>453</v>
      </c>
      <c r="B454">
        <f>A454/100*worksheet!$E$5</f>
        <v>443.31202410614407</v>
      </c>
      <c r="C454">
        <f>1-_xlfn.NORM.DIST(LN(B454/worksheet!$E$5),0,worksheet!$E$7,TRUE)</f>
        <v>1.2563857010758128E-2</v>
      </c>
      <c r="D454">
        <f>A454/100*AVERAGE(worksheet!$E$28,worksheet!$E$35)</f>
        <v>3.6354057417492966</v>
      </c>
      <c r="E454">
        <f>1-_xlfn.NORM.DIST(LN(D454/worksheet!$E$28),0,worksheet!$E$30,TRUE)</f>
        <v>1.3342321768082921E-2</v>
      </c>
      <c r="F454">
        <f>1-_xlfn.NORM.DIST(LN(D454/worksheet!$E$35),0,worksheet!$E$37,TRUE)</f>
        <v>3.2775296685660926E-5</v>
      </c>
    </row>
    <row r="455" spans="1:6" x14ac:dyDescent="0.25">
      <c r="A455">
        <v>454</v>
      </c>
      <c r="B455">
        <f>A455/100*worksheet!$E$5</f>
        <v>444.29063784589272</v>
      </c>
      <c r="C455">
        <f>1-_xlfn.NORM.DIST(LN(B455/worksheet!$E$5),0,worksheet!$E$7,TRUE)</f>
        <v>1.245800717909229E-2</v>
      </c>
      <c r="D455">
        <f>A455/100*AVERAGE(worksheet!$E$28,worksheet!$E$35)</f>
        <v>3.643430919987154</v>
      </c>
      <c r="E455">
        <f>1-_xlfn.NORM.DIST(LN(D455/worksheet!$E$28),0,worksheet!$E$30,TRUE)</f>
        <v>1.3192073586069886E-2</v>
      </c>
      <c r="F455">
        <f>1-_xlfn.NORM.DIST(LN(D455/worksheet!$E$35),0,worksheet!$E$37,TRUE)</f>
        <v>3.2225466990110085E-5</v>
      </c>
    </row>
    <row r="456" spans="1:6" x14ac:dyDescent="0.25">
      <c r="A456">
        <v>455</v>
      </c>
      <c r="B456">
        <f>A456/100*worksheet!$E$5</f>
        <v>445.26925158564137</v>
      </c>
      <c r="C456">
        <f>1-_xlfn.NORM.DIST(LN(B456/worksheet!$E$5),0,worksheet!$E$7,TRUE)</f>
        <v>1.2353160814499553E-2</v>
      </c>
      <c r="D456">
        <f>A456/100*AVERAGE(worksheet!$E$28,worksheet!$E$35)</f>
        <v>3.6514560982250108</v>
      </c>
      <c r="E456">
        <f>1-_xlfn.NORM.DIST(LN(D456/worksheet!$E$28),0,worksheet!$E$30,TRUE)</f>
        <v>1.3043615326153501E-2</v>
      </c>
      <c r="F456">
        <f>1-_xlfn.NORM.DIST(LN(D456/worksheet!$E$35),0,worksheet!$E$37,TRUE)</f>
        <v>3.1685556629801326E-5</v>
      </c>
    </row>
    <row r="457" spans="1:6" x14ac:dyDescent="0.25">
      <c r="A457">
        <v>456</v>
      </c>
      <c r="B457">
        <f>A457/100*worksheet!$E$5</f>
        <v>446.24786532539002</v>
      </c>
      <c r="C457">
        <f>1-_xlfn.NORM.DIST(LN(B457/worksheet!$E$5),0,worksheet!$E$7,TRUE)</f>
        <v>1.2249307333394355E-2</v>
      </c>
      <c r="D457">
        <f>A457/100*AVERAGE(worksheet!$E$28,worksheet!$E$35)</f>
        <v>3.6594812764628677</v>
      </c>
      <c r="E457">
        <f>1-_xlfn.NORM.DIST(LN(D457/worksheet!$E$28),0,worksheet!$E$30,TRUE)</f>
        <v>1.2896924638385432E-2</v>
      </c>
      <c r="F457">
        <f>1-_xlfn.NORM.DIST(LN(D457/worksheet!$E$35),0,worksheet!$E$37,TRUE)</f>
        <v>3.1155373914404372E-5</v>
      </c>
    </row>
    <row r="458" spans="1:6" x14ac:dyDescent="0.25">
      <c r="A458">
        <v>457</v>
      </c>
      <c r="B458">
        <f>A458/100*worksheet!$E$5</f>
        <v>447.22647906513873</v>
      </c>
      <c r="C458">
        <f>1-_xlfn.NORM.DIST(LN(B458/worksheet!$E$5),0,worksheet!$E$7,TRUE)</f>
        <v>1.2146436275047301E-2</v>
      </c>
      <c r="D458">
        <f>A458/100*AVERAGE(worksheet!$E$28,worksheet!$E$35)</f>
        <v>3.6675064547007254</v>
      </c>
      <c r="E458">
        <f>1-_xlfn.NORM.DIST(LN(D458/worksheet!$E$28),0,worksheet!$E$30,TRUE)</f>
        <v>1.2751979461815721E-2</v>
      </c>
      <c r="F458">
        <f>1-_xlfn.NORM.DIST(LN(D458/worksheet!$E$35),0,worksheet!$E$37,TRUE)</f>
        <v>3.0634731106982116E-5</v>
      </c>
    </row>
    <row r="459" spans="1:6" x14ac:dyDescent="0.25">
      <c r="A459">
        <v>458</v>
      </c>
      <c r="B459">
        <f>A459/100*worksheet!$E$5</f>
        <v>448.20509280488739</v>
      </c>
      <c r="C459">
        <f>1-_xlfn.NORM.DIST(LN(B459/worksheet!$E$5),0,worksheet!$E$7,TRUE)</f>
        <v>1.2044537300032632E-2</v>
      </c>
      <c r="D459">
        <f>A459/100*AVERAGE(worksheet!$E$28,worksheet!$E$35)</f>
        <v>3.6755316329385823</v>
      </c>
      <c r="E459">
        <f>1-_xlfn.NORM.DIST(LN(D459/worksheet!$E$28),0,worksheet!$E$30,TRUE)</f>
        <v>1.2608758020690503E-2</v>
      </c>
      <c r="F459">
        <f>1-_xlfn.NORM.DIST(LN(D459/worksheet!$E$35),0,worksheet!$E$37,TRUE)</f>
        <v>3.0123444337615268E-5</v>
      </c>
    </row>
    <row r="460" spans="1:6" x14ac:dyDescent="0.25">
      <c r="A460">
        <v>459</v>
      </c>
      <c r="B460">
        <f>A460/100*worksheet!$E$5</f>
        <v>449.18370654463604</v>
      </c>
      <c r="C460">
        <f>1-_xlfn.NORM.DIST(LN(B460/worksheet!$E$5),0,worksheet!$E$7,TRUE)</f>
        <v>1.1943600188695891E-2</v>
      </c>
      <c r="D460">
        <f>A460/100*AVERAGE(worksheet!$E$28,worksheet!$E$35)</f>
        <v>3.6835568111764396</v>
      </c>
      <c r="E460">
        <f>1-_xlfn.NORM.DIST(LN(D460/worksheet!$E$28),0,worksheet!$E$30,TRUE)</f>
        <v>1.2467238820699444E-2</v>
      </c>
      <c r="F460">
        <f>1-_xlfn.NORM.DIST(LN(D460/worksheet!$E$35),0,worksheet!$E$37,TRUE)</f>
        <v>2.9621333518359272E-5</v>
      </c>
    </row>
    <row r="461" spans="1:6" x14ac:dyDescent="0.25">
      <c r="A461">
        <v>460</v>
      </c>
      <c r="B461">
        <f>A461/100*worksheet!$E$5</f>
        <v>450.16232028438469</v>
      </c>
      <c r="C461">
        <f>1-_xlfn.NORM.DIST(LN(B461/worksheet!$E$5),0,worksheet!$E$7,TRUE)</f>
        <v>1.1843614839643135E-2</v>
      </c>
      <c r="D461">
        <f>A461/100*AVERAGE(worksheet!$E$28,worksheet!$E$35)</f>
        <v>3.6915819894142965</v>
      </c>
      <c r="E461">
        <f>1-_xlfn.NORM.DIST(LN(D461/worksheet!$E$28),0,worksheet!$E$30,TRUE)</f>
        <v>1.2327400645270825E-2</v>
      </c>
      <c r="F461">
        <f>1-_xlfn.NORM.DIST(LN(D461/worksheet!$E$35),0,worksheet!$E$37,TRUE)</f>
        <v>2.9128222260976777E-5</v>
      </c>
    </row>
    <row r="462" spans="1:6" x14ac:dyDescent="0.25">
      <c r="A462">
        <v>461</v>
      </c>
      <c r="B462">
        <f>A462/100*worksheet!$E$5</f>
        <v>451.1409340241334</v>
      </c>
      <c r="C462">
        <f>1-_xlfn.NORM.DIST(LN(B462/worksheet!$E$5),0,worksheet!$E$7,TRUE)</f>
        <v>1.1744571268250237E-2</v>
      </c>
      <c r="D462">
        <f>A462/100*AVERAGE(worksheet!$E$28,worksheet!$E$35)</f>
        <v>3.6996071676521542</v>
      </c>
      <c r="E462">
        <f>1-_xlfn.NORM.DIST(LN(D462/worksheet!$E$28),0,worksheet!$E$30,TRUE)</f>
        <v>1.2189222551916679E-2</v>
      </c>
      <c r="F462">
        <f>1-_xlfn.NORM.DIST(LN(D462/worksheet!$E$35),0,worksheet!$E$37,TRUE)</f>
        <v>2.864393779533625E-5</v>
      </c>
    </row>
    <row r="463" spans="1:6" x14ac:dyDescent="0.25">
      <c r="A463">
        <v>462</v>
      </c>
      <c r="B463">
        <f>A463/100*worksheet!$E$5</f>
        <v>452.11954776388205</v>
      </c>
      <c r="C463">
        <f>1-_xlfn.NORM.DIST(LN(B463/worksheet!$E$5),0,worksheet!$E$7,TRUE)</f>
        <v>1.1646459605192283E-2</v>
      </c>
      <c r="D463">
        <f>A463/100*AVERAGE(worksheet!$E$28,worksheet!$E$35)</f>
        <v>3.7076323458900111</v>
      </c>
      <c r="E463">
        <f>1-_xlfn.NORM.DIST(LN(D463/worksheet!$E$28),0,worksheet!$E$30,TRUE)</f>
        <v>1.2052683868623681E-2</v>
      </c>
      <c r="F463">
        <f>1-_xlfn.NORM.DIST(LN(D463/worksheet!$E$35),0,worksheet!$E$37,TRUE)</f>
        <v>2.8168310891252268E-5</v>
      </c>
    </row>
    <row r="464" spans="1:6" x14ac:dyDescent="0.25">
      <c r="A464">
        <v>463</v>
      </c>
      <c r="B464">
        <f>A464/100*worksheet!$E$5</f>
        <v>453.09816150363071</v>
      </c>
      <c r="C464">
        <f>1-_xlfn.NORM.DIST(LN(B464/worksheet!$E$5),0,worksheet!$E$7,TRUE)</f>
        <v>1.1549270094993624E-2</v>
      </c>
      <c r="D464">
        <f>A464/100*AVERAGE(worksheet!$E$28,worksheet!$E$35)</f>
        <v>3.715657524127868</v>
      </c>
      <c r="E464">
        <f>1-_xlfn.NORM.DIST(LN(D464/worksheet!$E$28),0,worksheet!$E$30,TRUE)</f>
        <v>1.191776419029289E-2</v>
      </c>
      <c r="F464">
        <f>1-_xlfn.NORM.DIST(LN(D464/worksheet!$E$35),0,worksheet!$E$37,TRUE)</f>
        <v>2.770117578099196E-5</v>
      </c>
    </row>
    <row r="465" spans="1:6" x14ac:dyDescent="0.25">
      <c r="A465">
        <v>464</v>
      </c>
      <c r="B465">
        <f>A465/100*worksheet!$E$5</f>
        <v>454.0767752433793</v>
      </c>
      <c r="C465">
        <f>1-_xlfn.NORM.DIST(LN(B465/worksheet!$E$5),0,worksheet!$E$7,TRUE)</f>
        <v>1.1452993094596797E-2</v>
      </c>
      <c r="D465">
        <f>A465/100*AVERAGE(worksheet!$E$28,worksheet!$E$35)</f>
        <v>3.7236827023657253</v>
      </c>
      <c r="E465">
        <f>1-_xlfn.NORM.DIST(LN(D465/worksheet!$E$28),0,worksheet!$E$30,TRUE)</f>
        <v>1.1784443375223996E-2</v>
      </c>
      <c r="F465">
        <f>1-_xlfn.NORM.DIST(LN(D465/worksheet!$E$35),0,worksheet!$E$37,TRUE)</f>
        <v>2.7242370084001877E-5</v>
      </c>
    </row>
    <row r="466" spans="1:6" x14ac:dyDescent="0.25">
      <c r="A466">
        <v>465</v>
      </c>
      <c r="B466">
        <f>A466/100*worksheet!$E$5</f>
        <v>455.05538898312807</v>
      </c>
      <c r="C466">
        <f>1-_xlfn.NORM.DIST(LN(B466/worksheet!$E$5),0,worksheet!$E$7,TRUE)</f>
        <v>1.135761907195143E-2</v>
      </c>
      <c r="D466">
        <f>A466/100*AVERAGE(worksheet!$E$28,worksheet!$E$35)</f>
        <v>3.731707880603583</v>
      </c>
      <c r="E466">
        <f>1-_xlfn.NORM.DIST(LN(D466/worksheet!$E$28),0,worksheet!$E$30,TRUE)</f>
        <v>1.1652701541647215E-2</v>
      </c>
      <c r="F466">
        <f>1-_xlfn.NORM.DIST(LN(D466/worksheet!$E$35),0,worksheet!$E$37,TRUE)</f>
        <v>2.6791734732967143E-5</v>
      </c>
    </row>
    <row r="467" spans="1:6" x14ac:dyDescent="0.25">
      <c r="A467">
        <v>466</v>
      </c>
      <c r="B467">
        <f>A467/100*worksheet!$E$5</f>
        <v>456.03400272287666</v>
      </c>
      <c r="C467">
        <f>1-_xlfn.NORM.DIST(LN(B467/worksheet!$E$5),0,worksheet!$E$7,TRUE)</f>
        <v>1.1263138604621692E-2</v>
      </c>
      <c r="D467">
        <f>A467/100*AVERAGE(worksheet!$E$28,worksheet!$E$35)</f>
        <v>3.7397330588414399</v>
      </c>
      <c r="E467">
        <f>1-_xlfn.NORM.DIST(LN(D467/worksheet!$E$28),0,worksheet!$E$30,TRUE)</f>
        <v>1.1522519064299908E-2</v>
      </c>
      <c r="F467">
        <f>1-_xlfn.NORM.DIST(LN(D467/worksheet!$E$35),0,worksheet!$E$37,TRUE)</f>
        <v>2.634911390264616E-5</v>
      </c>
    </row>
    <row r="468" spans="1:6" x14ac:dyDescent="0.25">
      <c r="A468">
        <v>467</v>
      </c>
      <c r="B468">
        <f>A468/100*worksheet!$E$5</f>
        <v>457.01261646262532</v>
      </c>
      <c r="C468">
        <f>1-_xlfn.NORM.DIST(LN(B468/worksheet!$E$5),0,worksheet!$E$7,TRUE)</f>
        <v>1.1169542378413166E-2</v>
      </c>
      <c r="D468">
        <f>A468/100*AVERAGE(worksheet!$E$28,worksheet!$E$35)</f>
        <v>3.7477582370792968</v>
      </c>
      <c r="E468">
        <f>1-_xlfn.NORM.DIST(LN(D468/worksheet!$E$28),0,worksheet!$E$30,TRUE)</f>
        <v>1.1393876571047179E-2</v>
      </c>
      <c r="F468">
        <f>1-_xlfn.NORM.DIST(LN(D468/worksheet!$E$35),0,worksheet!$E$37,TRUE)</f>
        <v>2.5914354938816331E-5</v>
      </c>
    </row>
    <row r="469" spans="1:6" x14ac:dyDescent="0.25">
      <c r="A469">
        <v>468</v>
      </c>
      <c r="B469">
        <f>A469/100*worksheet!$E$5</f>
        <v>457.99123020237397</v>
      </c>
      <c r="C469">
        <f>1-_xlfn.NORM.DIST(LN(B469/worksheet!$E$5),0,worksheet!$E$7,TRUE)</f>
        <v>1.1076821186018049E-2</v>
      </c>
      <c r="D469">
        <f>A469/100*AVERAGE(worksheet!$E$28,worksheet!$E$35)</f>
        <v>3.7557834153171537</v>
      </c>
      <c r="E469">
        <f>1-_xlfn.NORM.DIST(LN(D469/worksheet!$E$28),0,worksheet!$E$30,TRUE)</f>
        <v>1.1266754939548318E-2</v>
      </c>
      <c r="F469">
        <f>1-_xlfn.NORM.DIST(LN(D469/worksheet!$E$35),0,worksheet!$E$37,TRUE)</f>
        <v>2.548730829010637E-5</v>
      </c>
    </row>
    <row r="470" spans="1:6" x14ac:dyDescent="0.25">
      <c r="A470">
        <v>469</v>
      </c>
      <c r="B470">
        <f>A470/100*worksheet!$E$5</f>
        <v>458.96984394212268</v>
      </c>
      <c r="C470">
        <f>1-_xlfn.NORM.DIST(LN(B470/worksheet!$E$5),0,worksheet!$E$7,TRUE)</f>
        <v>1.0984965925678103E-2</v>
      </c>
      <c r="D470">
        <f>A470/100*AVERAGE(worksheet!$E$28,worksheet!$E$35)</f>
        <v>3.7638085935550114</v>
      </c>
      <c r="E470">
        <f>1-_xlfn.NORM.DIST(LN(D470/worksheet!$E$28),0,worksheet!$E$30,TRUE)</f>
        <v>1.1141135293965432E-2</v>
      </c>
      <c r="F470">
        <f>1-_xlfn.NORM.DIST(LN(D470/worksheet!$E$35),0,worksheet!$E$37,TRUE)</f>
        <v>2.5067827440716783E-5</v>
      </c>
    </row>
    <row r="471" spans="1:6" x14ac:dyDescent="0.25">
      <c r="A471">
        <v>470</v>
      </c>
      <c r="B471">
        <f>A471/100*worksheet!$E$5</f>
        <v>459.94845768187133</v>
      </c>
      <c r="C471">
        <f>1-_xlfn.NORM.DIST(LN(B471/worksheet!$E$5),0,worksheet!$E$7,TRUE)</f>
        <v>1.0893967599866494E-2</v>
      </c>
      <c r="D471">
        <f>A471/100*AVERAGE(worksheet!$E$28,worksheet!$E$35)</f>
        <v>3.7718337717928687</v>
      </c>
      <c r="E471">
        <f>1-_xlfn.NORM.DIST(LN(D471/worksheet!$E$28),0,worksheet!$E$30,TRUE)</f>
        <v>1.1016999001716266E-2</v>
      </c>
      <c r="F471">
        <f>1-_xlfn.NORM.DIST(LN(D471/worksheet!$E$35),0,worksheet!$E$37,TRUE)</f>
        <v>2.4655768845249781E-5</v>
      </c>
    </row>
    <row r="472" spans="1:6" x14ac:dyDescent="0.25">
      <c r="A472">
        <v>471</v>
      </c>
      <c r="B472">
        <f>A472/100*worksheet!$E$5</f>
        <v>460.92707142161998</v>
      </c>
      <c r="C472">
        <f>1-_xlfn.NORM.DIST(LN(B472/worksheet!$E$5),0,worksheet!$E$7,TRUE)</f>
        <v>1.0803817313986941E-2</v>
      </c>
      <c r="D472">
        <f>A472/100*AVERAGE(worksheet!$E$28,worksheet!$E$35)</f>
        <v>3.7798589500307256</v>
      </c>
      <c r="E472">
        <f>1-_xlfn.NORM.DIST(LN(D472/worksheet!$E$28),0,worksheet!$E$30,TRUE)</f>
        <v>1.0894327670269099E-2</v>
      </c>
      <c r="F472">
        <f>1-_xlfn.NORM.DIST(LN(D472/worksheet!$E$35),0,worksheet!$E$37,TRUE)</f>
        <v>2.4250991864094296E-5</v>
      </c>
    </row>
    <row r="473" spans="1:6" x14ac:dyDescent="0.25">
      <c r="A473">
        <v>472</v>
      </c>
      <c r="B473">
        <f>A473/100*worksheet!$E$5</f>
        <v>461.90568516136864</v>
      </c>
      <c r="C473">
        <f>1-_xlfn.NORM.DIST(LN(B473/worksheet!$E$5),0,worksheet!$E$7,TRUE)</f>
        <v>1.0714506275090407E-2</v>
      </c>
      <c r="D473">
        <f>A473/100*AVERAGE(worksheet!$E$28,worksheet!$E$35)</f>
        <v>3.7878841282685825</v>
      </c>
      <c r="E473">
        <f>1-_xlfn.NORM.DIST(LN(D473/worksheet!$E$28),0,worksheet!$E$30,TRUE)</f>
        <v>1.0773103143980056E-2</v>
      </c>
      <c r="F473">
        <f>1-_xlfn.NORM.DIST(LN(D473/worksheet!$E$35),0,worksheet!$E$37,TRUE)</f>
        <v>2.3853358701142469E-5</v>
      </c>
    </row>
    <row r="474" spans="1:6" x14ac:dyDescent="0.25">
      <c r="A474">
        <v>473</v>
      </c>
      <c r="B474">
        <f>A474/100*worksheet!$E$5</f>
        <v>462.88429890111735</v>
      </c>
      <c r="C474">
        <f>1-_xlfn.NORM.DIST(LN(B474/worksheet!$E$5),0,worksheet!$E$7,TRUE)</f>
        <v>1.0626025790608895E-2</v>
      </c>
      <c r="D474">
        <f>A474/100*AVERAGE(worksheet!$E$28,worksheet!$E$35)</f>
        <v>3.7959093065064402</v>
      </c>
      <c r="E474">
        <f>1-_xlfn.NORM.DIST(LN(D474/worksheet!$E$28),0,worksheet!$E$30,TRUE)</f>
        <v>1.0653307500971376E-2</v>
      </c>
      <c r="F474">
        <f>1-_xlfn.NORM.DIST(LN(D474/worksheet!$E$35),0,worksheet!$E$37,TRUE)</f>
        <v>2.3462734343060454E-5</v>
      </c>
    </row>
    <row r="475" spans="1:6" x14ac:dyDescent="0.25">
      <c r="A475">
        <v>474</v>
      </c>
      <c r="B475">
        <f>A475/100*worksheet!$E$5</f>
        <v>463.862912640866</v>
      </c>
      <c r="C475">
        <f>1-_xlfn.NORM.DIST(LN(B475/worksheet!$E$5),0,worksheet!$E$7,TRUE)</f>
        <v>1.0538367267106774E-2</v>
      </c>
      <c r="D475">
        <f>A475/100*AVERAGE(worksheet!$E$28,worksheet!$E$35)</f>
        <v>3.8039344847442971</v>
      </c>
      <c r="E475">
        <f>1-_xlfn.NORM.DIST(LN(D475/worksheet!$E$28),0,worksheet!$E$30,TRUE)</f>
        <v>1.0534923050051659E-2</v>
      </c>
      <c r="F475">
        <f>1-_xlfn.NORM.DIST(LN(D475/worksheet!$E$35),0,worksheet!$E$37,TRUE)</f>
        <v>2.307898649867024E-5</v>
      </c>
    </row>
    <row r="476" spans="1:6" x14ac:dyDescent="0.25">
      <c r="A476">
        <v>475</v>
      </c>
      <c r="B476">
        <f>A476/100*worksheet!$E$5</f>
        <v>464.84152638061465</v>
      </c>
      <c r="C476">
        <f>1-_xlfn.NORM.DIST(LN(B476/worksheet!$E$5),0,worksheet!$E$7,TRUE)</f>
        <v>1.0451522209048103E-2</v>
      </c>
      <c r="D476">
        <f>A476/100*AVERAGE(worksheet!$E$28,worksheet!$E$35)</f>
        <v>3.8119596629821544</v>
      </c>
      <c r="E476">
        <f>1-_xlfn.NORM.DIST(LN(D476/worksheet!$E$28),0,worksheet!$E$30,TRUE)</f>
        <v>1.0417932327675961E-2</v>
      </c>
      <c r="F476">
        <f>1-_xlfn.NORM.DIST(LN(D476/worksheet!$E$35),0,worksheet!$E$37,TRUE)</f>
        <v>2.2701985541440095E-5</v>
      </c>
    </row>
    <row r="477" spans="1:6" x14ac:dyDescent="0.25">
      <c r="A477">
        <v>476</v>
      </c>
      <c r="B477">
        <f>A477/100*worksheet!$E$5</f>
        <v>465.82014012036331</v>
      </c>
      <c r="C477">
        <f>1-_xlfn.NORM.DIST(LN(B477/worksheet!$E$5),0,worksheet!$E$7,TRUE)</f>
        <v>1.0365482217581268E-2</v>
      </c>
      <c r="D477">
        <f>A477/100*AVERAGE(worksheet!$E$28,worksheet!$E$35)</f>
        <v>3.8199848412200113</v>
      </c>
      <c r="E477">
        <f>1-_xlfn.NORM.DIST(LN(D477/worksheet!$E$28),0,worksheet!$E$30,TRUE)</f>
        <v>1.0302318094946084E-2</v>
      </c>
      <c r="F477">
        <f>1-_xlfn.NORM.DIST(LN(D477/worksheet!$E$35),0,worksheet!$E$37,TRUE)</f>
        <v>2.2331604451752973E-5</v>
      </c>
    </row>
    <row r="478" spans="1:6" x14ac:dyDescent="0.25">
      <c r="A478">
        <v>477</v>
      </c>
      <c r="B478">
        <f>A478/100*worksheet!$E$5</f>
        <v>466.7987538601119</v>
      </c>
      <c r="C478">
        <f>1-_xlfn.NORM.DIST(LN(B478/worksheet!$E$5),0,worksheet!$E$7,TRUE)</f>
        <v>1.0280238989339385E-2</v>
      </c>
      <c r="D478">
        <f>A478/100*AVERAGE(worksheet!$E$28,worksheet!$E$35)</f>
        <v>3.8280100194578681</v>
      </c>
      <c r="E478">
        <f>1-_xlfn.NORM.DIST(LN(D478/worksheet!$E$28),0,worksheet!$E$30,TRUE)</f>
        <v>1.018806333465061E-2</v>
      </c>
      <c r="F478">
        <f>1-_xlfn.NORM.DIST(LN(D478/worksheet!$E$35),0,worksheet!$E$37,TRUE)</f>
        <v>2.1967718761617405E-5</v>
      </c>
    </row>
    <row r="479" spans="1:6" x14ac:dyDescent="0.25">
      <c r="A479">
        <v>478</v>
      </c>
      <c r="B479">
        <f>A479/100*worksheet!$E$5</f>
        <v>467.77736759986067</v>
      </c>
      <c r="C479">
        <f>1-_xlfn.NORM.DIST(LN(B479/worksheet!$E$5),0,worksheet!$E$7,TRUE)</f>
        <v>1.0195784315256806E-2</v>
      </c>
      <c r="D479">
        <f>A479/100*AVERAGE(worksheet!$E$28,worksheet!$E$35)</f>
        <v>3.8360351976957259</v>
      </c>
      <c r="E479">
        <f>1-_xlfn.NORM.DIST(LN(D479/worksheet!$E$28),0,worksheet!$E$30,TRUE)</f>
        <v>1.0075151248343461E-2</v>
      </c>
      <c r="F479">
        <f>1-_xlfn.NORM.DIST(LN(D479/worksheet!$E$35),0,worksheet!$E$37,TRUE)</f>
        <v>2.1610206499822482E-5</v>
      </c>
    </row>
    <row r="480" spans="1:6" x14ac:dyDescent="0.25">
      <c r="A480">
        <v>479</v>
      </c>
      <c r="B480">
        <f>A480/100*worksheet!$E$5</f>
        <v>468.75598133960926</v>
      </c>
      <c r="C480">
        <f>1-_xlfn.NORM.DIST(LN(B480/worksheet!$E$5),0,worksheet!$E$7,TRUE)</f>
        <v>1.0112110079401826E-2</v>
      </c>
      <c r="D480">
        <f>A480/100*AVERAGE(worksheet!$E$28,worksheet!$E$35)</f>
        <v>3.8440603759335827</v>
      </c>
      <c r="E480">
        <f>1-_xlfn.NORM.DIST(LN(D480/worksheet!$E$28),0,worksheet!$E$30,TRUE)</f>
        <v>9.9635652534616481E-3</v>
      </c>
      <c r="F480">
        <f>1-_xlfn.NORM.DIST(LN(D480/worksheet!$E$35),0,worksheet!$E$37,TRUE)</f>
        <v>2.1258948139091238E-5</v>
      </c>
    </row>
    <row r="481" spans="1:6" x14ac:dyDescent="0.25">
      <c r="A481">
        <v>480</v>
      </c>
      <c r="B481">
        <f>A481/100*worksheet!$E$5</f>
        <v>469.73459507935792</v>
      </c>
      <c r="C481">
        <f>1-_xlfn.NORM.DIST(LN(B481/worksheet!$E$5),0,worksheet!$E$7,TRUE)</f>
        <v>1.0029208257824607E-2</v>
      </c>
      <c r="D481">
        <f>A481/100*AVERAGE(worksheet!$E$28,worksheet!$E$35)</f>
        <v>3.8520855541714401</v>
      </c>
      <c r="E481">
        <f>1-_xlfn.NORM.DIST(LN(D481/worksheet!$E$28),0,worksheet!$E$30,TRUE)</f>
        <v>9.8532889804806567E-3</v>
      </c>
      <c r="F481">
        <f>1-_xlfn.NORM.DIST(LN(D481/worksheet!$E$35),0,worksheet!$E$37,TRUE)</f>
        <v>2.091382654334506E-5</v>
      </c>
    </row>
    <row r="482" spans="1:6" x14ac:dyDescent="0.25">
      <c r="A482">
        <v>481</v>
      </c>
      <c r="B482">
        <f>A482/100*worksheet!$E$5</f>
        <v>470.71320881910657</v>
      </c>
      <c r="C482">
        <f>1-_xlfn.NORM.DIST(LN(B482/worksheet!$E$5),0,worksheet!$E$7,TRUE)</f>
        <v>9.9470709174205307E-3</v>
      </c>
      <c r="D482">
        <f>A482/100*AVERAGE(worksheet!$E$28,worksheet!$E$35)</f>
        <v>3.8601107324092969</v>
      </c>
      <c r="E482">
        <f>1-_xlfn.NORM.DIST(LN(D482/worksheet!$E$28),0,worksheet!$E$30,TRUE)</f>
        <v>9.7443062701072503E-3</v>
      </c>
      <c r="F482">
        <f>1-_xlfn.NORM.DIST(LN(D482/worksheet!$E$35),0,worksheet!$E$37,TRUE)</f>
        <v>2.0574726917632624E-5</v>
      </c>
    </row>
    <row r="483" spans="1:6" x14ac:dyDescent="0.25">
      <c r="A483">
        <v>482</v>
      </c>
      <c r="B483">
        <f>A483/100*worksheet!$E$5</f>
        <v>471.69182255885528</v>
      </c>
      <c r="C483">
        <f>1-_xlfn.NORM.DIST(LN(B483/worksheet!$E$5),0,worksheet!$E$7,TRUE)</f>
        <v>9.8656902148086534E-3</v>
      </c>
      <c r="D483">
        <f>A483/100*AVERAGE(worksheet!$E$28,worksheet!$E$35)</f>
        <v>3.8681359106471547</v>
      </c>
      <c r="E483">
        <f>1-_xlfn.NORM.DIST(LN(D483/worksheet!$E$28),0,worksheet!$E$30,TRUE)</f>
        <v>9.6366011705099064E-3</v>
      </c>
      <c r="F483">
        <f>1-_xlfn.NORM.DIST(LN(D483/worksheet!$E$35),0,worksheet!$E$37,TRUE)</f>
        <v>2.0241536757725775E-5</v>
      </c>
    </row>
    <row r="484" spans="1:6" x14ac:dyDescent="0.25">
      <c r="A484">
        <v>483</v>
      </c>
      <c r="B484">
        <f>A484/100*worksheet!$E$5</f>
        <v>472.67043629860393</v>
      </c>
      <c r="C484">
        <f>1-_xlfn.NORM.DIST(LN(B484/worksheet!$E$5),0,worksheet!$E$7,TRUE)</f>
        <v>9.7850583952256986E-3</v>
      </c>
      <c r="D484">
        <f>A484/100*AVERAGE(worksheet!$E$28,worksheet!$E$35)</f>
        <v>3.8761610888850115</v>
      </c>
      <c r="E484">
        <f>1-_xlfn.NORM.DIST(LN(D484/worksheet!$E$28),0,worksheet!$E$30,TRUE)</f>
        <v>9.5301579345854481E-3</v>
      </c>
      <c r="F484">
        <f>1-_xlfn.NORM.DIST(LN(D484/worksheet!$E$35),0,worksheet!$E$37,TRUE)</f>
        <v>1.9914145801824823E-5</v>
      </c>
    </row>
    <row r="485" spans="1:6" x14ac:dyDescent="0.25">
      <c r="A485">
        <v>484</v>
      </c>
      <c r="B485">
        <f>A485/100*worksheet!$E$5</f>
        <v>473.64905003835258</v>
      </c>
      <c r="C485">
        <f>1-_xlfn.NORM.DIST(LN(B485/worksheet!$E$5),0,worksheet!$E$7,TRUE)</f>
        <v>9.7051677914339329E-3</v>
      </c>
      <c r="D485">
        <f>A485/100*AVERAGE(worksheet!$E$28,worksheet!$E$35)</f>
        <v>3.8841862671228684</v>
      </c>
      <c r="E485">
        <f>1-_xlfn.NORM.DIST(LN(D485/worksheet!$E$28),0,worksheet!$E$30,TRUE)</f>
        <v>9.4249610172618681E-3</v>
      </c>
      <c r="F485">
        <f>1-_xlfn.NORM.DIST(LN(D485/worksheet!$E$35),0,worksheet!$E$37,TRUE)</f>
        <v>1.9592445983040996E-5</v>
      </c>
    </row>
    <row r="486" spans="1:6" x14ac:dyDescent="0.25">
      <c r="A486">
        <v>485</v>
      </c>
      <c r="B486">
        <f>A486/100*worksheet!$E$5</f>
        <v>474.62766377810124</v>
      </c>
      <c r="C486">
        <f>1-_xlfn.NORM.DIST(LN(B486/worksheet!$E$5),0,worksheet!$E$7,TRUE)</f>
        <v>9.6260108226439156E-3</v>
      </c>
      <c r="D486">
        <f>A486/100*AVERAGE(worksheet!$E$28,worksheet!$E$35)</f>
        <v>3.8922114453607257</v>
      </c>
      <c r="E486">
        <f>1-_xlfn.NORM.DIST(LN(D486/worksheet!$E$28),0,worksheet!$E$30,TRUE)</f>
        <v>9.3209950728370128E-3</v>
      </c>
      <c r="F486">
        <f>1-_xlfn.NORM.DIST(LN(D486/worksheet!$E$35),0,worksheet!$E$37,TRUE)</f>
        <v>1.9276331382878098E-5</v>
      </c>
    </row>
    <row r="487" spans="1:6" x14ac:dyDescent="0.25">
      <c r="A487">
        <v>486</v>
      </c>
      <c r="B487">
        <f>A487/100*worksheet!$E$5</f>
        <v>475.60627751784995</v>
      </c>
      <c r="C487">
        <f>1-_xlfn.NORM.DIST(LN(B487/worksheet!$E$5),0,worksheet!$E$7,TRUE)</f>
        <v>9.5475799934517935E-3</v>
      </c>
      <c r="D487">
        <f>A487/100*AVERAGE(worksheet!$E$28,worksheet!$E$35)</f>
        <v>3.9002366235985835</v>
      </c>
      <c r="E487">
        <f>1-_xlfn.NORM.DIST(LN(D487/worksheet!$E$28),0,worksheet!$E$30,TRUE)</f>
        <v>9.2182449523525722E-3</v>
      </c>
      <c r="F487">
        <f>1-_xlfn.NORM.DIST(LN(D487/worksheet!$E$35),0,worksheet!$E$37,TRUE)</f>
        <v>1.8965698185713364E-5</v>
      </c>
    </row>
    <row r="488" spans="1:6" x14ac:dyDescent="0.25">
      <c r="A488">
        <v>487</v>
      </c>
      <c r="B488">
        <f>A488/100*worksheet!$E$5</f>
        <v>476.5848912575986</v>
      </c>
      <c r="C488">
        <f>1-_xlfn.NORM.DIST(LN(B488/worksheet!$E$5),0,worksheet!$E$7,TRUE)</f>
        <v>9.4698678927906954E-3</v>
      </c>
      <c r="D488">
        <f>A488/100*AVERAGE(worksheet!$E$28,worksheet!$E$35)</f>
        <v>3.9082618018364403</v>
      </c>
      <c r="E488">
        <f>1-_xlfn.NORM.DIST(LN(D488/worksheet!$E$28),0,worksheet!$E$30,TRUE)</f>
        <v>9.1166957010024863E-3</v>
      </c>
      <c r="F488">
        <f>1-_xlfn.NORM.DIST(LN(D488/worksheet!$E$35),0,worksheet!$E$37,TRUE)</f>
        <v>1.8660444634610585E-5</v>
      </c>
    </row>
    <row r="489" spans="1:6" x14ac:dyDescent="0.25">
      <c r="A489">
        <v>488</v>
      </c>
      <c r="B489">
        <f>A489/100*worksheet!$E$5</f>
        <v>477.56350499734725</v>
      </c>
      <c r="C489">
        <f>1-_xlfn.NORM.DIST(LN(B489/worksheet!$E$5),0,worksheet!$E$7,TRUE)</f>
        <v>9.3928671928950047E-3</v>
      </c>
      <c r="D489">
        <f>A489/100*AVERAGE(worksheet!$E$28,worksheet!$E$35)</f>
        <v>3.9162869800742972</v>
      </c>
      <c r="E489">
        <f>1-_xlfn.NORM.DIST(LN(D489/worksheet!$E$28),0,worksheet!$E$30,TRUE)</f>
        <v>9.0163325555756568E-3</v>
      </c>
      <c r="F489">
        <f>1-_xlfn.NORM.DIST(LN(D489/worksheet!$E$35),0,worksheet!$E$37,TRUE)</f>
        <v>1.836047098779936E-5</v>
      </c>
    </row>
    <row r="490" spans="1:6" x14ac:dyDescent="0.25">
      <c r="A490">
        <v>489</v>
      </c>
      <c r="B490">
        <f>A490/100*worksheet!$E$5</f>
        <v>478.5421187370959</v>
      </c>
      <c r="C490">
        <f>1-_xlfn.NORM.DIST(LN(B490/worksheet!$E$5),0,worksheet!$E$7,TRUE)</f>
        <v>9.3165706482802868E-3</v>
      </c>
      <c r="D490">
        <f>A490/100*AVERAGE(worksheet!$E$28,worksheet!$E$35)</f>
        <v>3.9243121583121541</v>
      </c>
      <c r="E490">
        <f>1-_xlfn.NORM.DIST(LN(D490/worksheet!$E$28),0,worksheet!$E$30,TRUE)</f>
        <v>8.9171409419336323E-3</v>
      </c>
      <c r="F490">
        <f>1-_xlfn.NORM.DIST(LN(D490/worksheet!$E$35),0,worksheet!$E$37,TRUE)</f>
        <v>1.8065679476153562E-5</v>
      </c>
    </row>
    <row r="491" spans="1:6" x14ac:dyDescent="0.25">
      <c r="A491">
        <v>490</v>
      </c>
      <c r="B491">
        <f>A491/100*worksheet!$E$5</f>
        <v>479.52073247684461</v>
      </c>
      <c r="C491">
        <f>1-_xlfn.NORM.DIST(LN(B491/worksheet!$E$5),0,worksheet!$E$7,TRUE)</f>
        <v>9.2409710947347623E-3</v>
      </c>
      <c r="D491">
        <f>A491/100*AVERAGE(worksheet!$E$28,worksheet!$E$35)</f>
        <v>3.9323373365500118</v>
      </c>
      <c r="E491">
        <f>1-_xlfn.NORM.DIST(LN(D491/worksheet!$E$28),0,worksheet!$E$30,TRUE)</f>
        <v>8.8191064725201551E-3</v>
      </c>
      <c r="F491">
        <f>1-_xlfn.NORM.DIST(LN(D491/worksheet!$E$35),0,worksheet!$E$37,TRUE)</f>
        <v>1.7775974261891037E-5</v>
      </c>
    </row>
    <row r="492" spans="1:6" x14ac:dyDescent="0.25">
      <c r="A492">
        <v>491</v>
      </c>
      <c r="B492">
        <f>A492/100*worksheet!$E$5</f>
        <v>480.49934621659327</v>
      </c>
      <c r="C492">
        <f>1-_xlfn.NORM.DIST(LN(B492/worksheet!$E$5),0,worksheet!$E$7,TRUE)</f>
        <v>9.1660614483255465E-3</v>
      </c>
      <c r="D492">
        <f>A492/100*AVERAGE(worksheet!$E$28,worksheet!$E$35)</f>
        <v>3.9403625147878691</v>
      </c>
      <c r="E492">
        <f>1-_xlfn.NORM.DIST(LN(D492/worksheet!$E$28),0,worksheet!$E$30,TRUE)</f>
        <v>8.7222149439047936E-3</v>
      </c>
      <c r="F492">
        <f>1-_xlfn.NORM.DIST(LN(D492/worksheet!$E$35),0,worksheet!$E$37,TRUE)</f>
        <v>1.7491261397939439E-5</v>
      </c>
    </row>
    <row r="493" spans="1:6" x14ac:dyDescent="0.25">
      <c r="A493">
        <v>492</v>
      </c>
      <c r="B493">
        <f>A493/100*worksheet!$E$5</f>
        <v>481.47795995634192</v>
      </c>
      <c r="C493">
        <f>1-_xlfn.NORM.DIST(LN(B493/worksheet!$E$5),0,worksheet!$E$7,TRUE)</f>
        <v>9.0918347044173231E-3</v>
      </c>
      <c r="D493">
        <f>A493/100*AVERAGE(worksheet!$E$28,worksheet!$E$35)</f>
        <v>3.948387693025726</v>
      </c>
      <c r="E493">
        <f>1-_xlfn.NORM.DIST(LN(D493/worksheet!$E$28),0,worksheet!$E$30,TRUE)</f>
        <v>8.6264523343592137E-3</v>
      </c>
      <c r="F493">
        <f>1-_xlfn.NORM.DIST(LN(D493/worksheet!$E$35),0,worksheet!$E$37,TRUE)</f>
        <v>1.7211448788412298E-5</v>
      </c>
    </row>
    <row r="494" spans="1:6" x14ac:dyDescent="0.25">
      <c r="A494">
        <v>493</v>
      </c>
      <c r="B494">
        <f>A494/100*worksheet!$E$5</f>
        <v>482.45657369609052</v>
      </c>
      <c r="C494">
        <f>1-_xlfn.NORM.DIST(LN(B494/worksheet!$E$5),0,worksheet!$E$7,TRUE)</f>
        <v>9.0182839367037859E-3</v>
      </c>
      <c r="D494">
        <f>A494/100*AVERAGE(worksheet!$E$28,worksheet!$E$35)</f>
        <v>3.9564128712635829</v>
      </c>
      <c r="E494">
        <f>1-_xlfn.NORM.DIST(LN(D494/worksheet!$E$28),0,worksheet!$E$30,TRUE)</f>
        <v>8.5318048014648706E-3</v>
      </c>
      <c r="F494">
        <f>1-_xlfn.NORM.DIST(LN(D494/worksheet!$E$35),0,worksheet!$E$37,TRUE)</f>
        <v>1.6936446149307116E-5</v>
      </c>
    </row>
    <row r="495" spans="1:6" x14ac:dyDescent="0.25">
      <c r="A495">
        <v>494</v>
      </c>
      <c r="B495">
        <f>A495/100*worksheet!$E$5</f>
        <v>483.43518743583928</v>
      </c>
      <c r="C495">
        <f>1-_xlfn.NORM.DIST(LN(B495/worksheet!$E$5),0,worksheet!$E$7,TRUE)</f>
        <v>8.9454022962526247E-3</v>
      </c>
      <c r="D495">
        <f>A495/100*AVERAGE(worksheet!$E$28,worksheet!$E$35)</f>
        <v>3.9644380495014406</v>
      </c>
      <c r="E495">
        <f>1-_xlfn.NORM.DIST(LN(D495/worksheet!$E$28),0,worksheet!$E$30,TRUE)</f>
        <v>8.438258679753341E-3</v>
      </c>
      <c r="F495">
        <f>1-_xlfn.NORM.DIST(LN(D495/worksheet!$E$35),0,worksheet!$E$37,TRUE)</f>
        <v>1.666616497120188E-5</v>
      </c>
    </row>
    <row r="496" spans="1:6" x14ac:dyDescent="0.25">
      <c r="A496">
        <v>495</v>
      </c>
      <c r="B496">
        <f>A496/100*worksheet!$E$5</f>
        <v>484.41380117558788</v>
      </c>
      <c r="C496">
        <f>1-_xlfn.NORM.DIST(LN(B496/worksheet!$E$5),0,worksheet!$E$7,TRUE)</f>
        <v>8.873183010562391E-3</v>
      </c>
      <c r="D496">
        <f>A496/100*AVERAGE(worksheet!$E$28,worksheet!$E$35)</f>
        <v>3.9724632277392975</v>
      </c>
      <c r="E496">
        <f>1-_xlfn.NORM.DIST(LN(D496/worksheet!$E$28),0,worksheet!$E$30,TRUE)</f>
        <v>8.3458004783771855E-3</v>
      </c>
      <c r="F496">
        <f>1-_xlfn.NORM.DIST(LN(D496/worksheet!$E$35),0,worksheet!$E$37,TRUE)</f>
        <v>1.6400518482062587E-5</v>
      </c>
    </row>
    <row r="497" spans="1:6" x14ac:dyDescent="0.25">
      <c r="A497">
        <v>496</v>
      </c>
      <c r="B497">
        <f>A497/100*worksheet!$E$5</f>
        <v>485.39241491533653</v>
      </c>
      <c r="C497">
        <f>1-_xlfn.NORM.DIST(LN(B497/worksheet!$E$5),0,worksheet!$E$7,TRUE)</f>
        <v>8.801619382632464E-3</v>
      </c>
      <c r="D497">
        <f>A497/100*AVERAGE(worksheet!$E$28,worksheet!$E$35)</f>
        <v>3.9804884059771548</v>
      </c>
      <c r="E497">
        <f>1-_xlfn.NORM.DIST(LN(D497/worksheet!$E$28),0,worksheet!$E$30,TRUE)</f>
        <v>8.254416878812787E-3</v>
      </c>
      <c r="F497">
        <f>1-_xlfn.NORM.DIST(LN(D497/worksheet!$E$35),0,worksheet!$E$37,TRUE)</f>
        <v>1.6139421610827931E-5</v>
      </c>
    </row>
    <row r="498" spans="1:6" x14ac:dyDescent="0.25">
      <c r="A498">
        <v>497</v>
      </c>
      <c r="B498">
        <f>A498/100*worksheet!$E$5</f>
        <v>486.37102865508518</v>
      </c>
      <c r="C498">
        <f>1-_xlfn.NORM.DIST(LN(B498/worksheet!$E$5),0,worksheet!$E$7,TRUE)</f>
        <v>8.7307047900440082E-3</v>
      </c>
      <c r="D498">
        <f>A498/100*AVERAGE(worksheet!$E$28,worksheet!$E$35)</f>
        <v>3.9885135842150117</v>
      </c>
      <c r="E498">
        <f>1-_xlfn.NORM.DIST(LN(D498/worksheet!$E$28),0,worksheet!$E$30,TRUE)</f>
        <v>8.1640947325928304E-3</v>
      </c>
      <c r="F498">
        <f>1-_xlfn.NORM.DIST(LN(D498/worksheet!$E$35),0,worksheet!$E$37,TRUE)</f>
        <v>1.5882790951771142E-5</v>
      </c>
    </row>
    <row r="499" spans="1:6" x14ac:dyDescent="0.25">
      <c r="A499">
        <v>498</v>
      </c>
      <c r="B499">
        <f>A499/100*worksheet!$E$5</f>
        <v>487.34964239483389</v>
      </c>
      <c r="C499">
        <f>1-_xlfn.NORM.DIST(LN(B499/worksheet!$E$5),0,worksheet!$E$7,TRUE)</f>
        <v>8.6604326840546975E-3</v>
      </c>
      <c r="D499">
        <f>A499/100*AVERAGE(worksheet!$E$28,worksheet!$E$35)</f>
        <v>3.9965387624528694</v>
      </c>
      <c r="E499">
        <f>1-_xlfn.NORM.DIST(LN(D499/worksheet!$E$28),0,worksheet!$E$30,TRUE)</f>
        <v>8.0748210590689817E-3</v>
      </c>
      <c r="F499">
        <f>1-_xlfn.NORM.DIST(LN(D499/worksheet!$E$35),0,worksheet!$E$37,TRUE)</f>
        <v>1.5630544730305118E-5</v>
      </c>
    </row>
    <row r="500" spans="1:6" x14ac:dyDescent="0.25">
      <c r="A500">
        <v>499</v>
      </c>
      <c r="B500">
        <f>A500/100*worksheet!$E$5</f>
        <v>488.32825613458255</v>
      </c>
      <c r="C500">
        <f>1-_xlfn.NORM.DIST(LN(B500/worksheet!$E$5),0,worksheet!$E$7,TRUE)</f>
        <v>8.5907965887039861E-3</v>
      </c>
      <c r="D500">
        <f>A500/100*AVERAGE(worksheet!$E$28,worksheet!$E$35)</f>
        <v>4.0045639406907263</v>
      </c>
      <c r="E500">
        <f>1-_xlfn.NORM.DIST(LN(D500/worksheet!$E$28),0,worksheet!$E$30,TRUE)</f>
        <v>7.9865830432054308E-3</v>
      </c>
      <c r="F500">
        <f>1-_xlfn.NORM.DIST(LN(D500/worksheet!$E$35),0,worksheet!$E$37,TRUE)</f>
        <v>1.5382602768787557E-5</v>
      </c>
    </row>
    <row r="501" spans="1:6" x14ac:dyDescent="0.25">
      <c r="A501">
        <v>500</v>
      </c>
      <c r="B501">
        <f>A501/100*worksheet!$E$5</f>
        <v>489.3068698743312</v>
      </c>
      <c r="C501">
        <f>1-_xlfn.NORM.DIST(LN(B501/worksheet!$E$5),0,worksheet!$E$7,TRUE)</f>
        <v>8.5217900999308149E-3</v>
      </c>
      <c r="D501">
        <f>A501/100*AVERAGE(worksheet!$E$28,worksheet!$E$35)</f>
        <v>4.0125891189285836</v>
      </c>
      <c r="E501">
        <f>1-_xlfn.NORM.DIST(LN(D501/worksheet!$E$28),0,worksheet!$E$30,TRUE)</f>
        <v>7.8993680334001892E-3</v>
      </c>
      <c r="F501">
        <f>1-_xlfn.NORM.DIST(LN(D501/worksheet!$E$35),0,worksheet!$E$37,TRUE)</f>
        <v>1.5138886453436307E-5</v>
      </c>
    </row>
    <row r="502" spans="1:6" x14ac:dyDescent="0.25">
      <c r="A502">
        <v>501</v>
      </c>
      <c r="B502">
        <f>A502/100*worksheet!$E$5</f>
        <v>490.28548361407985</v>
      </c>
      <c r="C502">
        <f>1-_xlfn.NORM.DIST(LN(B502/worksheet!$E$5),0,worksheet!$E$7,TRUE)</f>
        <v>8.4534068847024191E-3</v>
      </c>
      <c r="D502">
        <f>A502/100*AVERAGE(worksheet!$E$28,worksheet!$E$35)</f>
        <v>4.02061429716644</v>
      </c>
      <c r="E502">
        <f>1-_xlfn.NORM.DIST(LN(D502/worksheet!$E$28),0,worksheet!$E$30,TRUE)</f>
        <v>7.8131635393365872E-3</v>
      </c>
      <c r="F502">
        <f>1-_xlfn.NORM.DIST(LN(D502/worksheet!$E$35),0,worksheet!$E$37,TRUE)</f>
        <v>1.4899318701799835E-5</v>
      </c>
    </row>
    <row r="503" spans="1:6" x14ac:dyDescent="0.25">
      <c r="A503">
        <v>502</v>
      </c>
      <c r="B503">
        <f>A503/100*worksheet!$E$5</f>
        <v>491.2640973538285</v>
      </c>
      <c r="C503">
        <f>1-_xlfn.NORM.DIST(LN(B503/worksheet!$E$5),0,worksheet!$E$7,TRUE)</f>
        <v>8.3856406801551264E-3</v>
      </c>
      <c r="D503">
        <f>A503/100*AVERAGE(worksheet!$E$28,worksheet!$E$35)</f>
        <v>4.0286394754042973</v>
      </c>
      <c r="E503">
        <f>1-_xlfn.NORM.DIST(LN(D503/worksheet!$E$28),0,worksheet!$E$30,TRUE)</f>
        <v>7.7279572298628585E-3</v>
      </c>
      <c r="F503">
        <f>1-_xlfn.NORM.DIST(LN(D503/worksheet!$E$35),0,worksheet!$E$37,TRUE)</f>
        <v>1.4663823931337916E-5</v>
      </c>
    </row>
    <row r="504" spans="1:6" x14ac:dyDescent="0.25">
      <c r="A504">
        <v>503</v>
      </c>
      <c r="B504">
        <f>A504/100*worksheet!$E$5</f>
        <v>492.24271109357721</v>
      </c>
      <c r="C504">
        <f>1-_xlfn.NORM.DIST(LN(B504/worksheet!$E$5),0,worksheet!$E$7,TRUE)</f>
        <v>8.3184852927455921E-3</v>
      </c>
      <c r="D504">
        <f>A504/100*AVERAGE(worksheet!$E$28,worksheet!$E$35)</f>
        <v>4.0366646536421547</v>
      </c>
      <c r="E504">
        <f>1-_xlfn.NORM.DIST(LN(D504/worksheet!$E$28),0,worksheet!$E$30,TRUE)</f>
        <v>7.6437369309002579E-3</v>
      </c>
      <c r="F504">
        <f>1-_xlfn.NORM.DIST(LN(D504/worksheet!$E$35),0,worksheet!$E$37,TRUE)</f>
        <v>1.4432328027891295E-5</v>
      </c>
    </row>
    <row r="505" spans="1:6" x14ac:dyDescent="0.25">
      <c r="A505">
        <v>504</v>
      </c>
      <c r="B505">
        <f>A505/100*worksheet!$E$5</f>
        <v>493.22132483332587</v>
      </c>
      <c r="C505">
        <f>1-_xlfn.NORM.DIST(LN(B505/worksheet!$E$5),0,worksheet!$E$7,TRUE)</f>
        <v>8.2519345974140235E-3</v>
      </c>
      <c r="D505">
        <f>A505/100*AVERAGE(worksheet!$E$28,worksheet!$E$35)</f>
        <v>4.044689831880012</v>
      </c>
      <c r="E505">
        <f>1-_xlfn.NORM.DIST(LN(D505/worksheet!$E$28),0,worksheet!$E$30,TRUE)</f>
        <v>7.5604906233789348E-3</v>
      </c>
      <c r="F505">
        <f>1-_xlfn.NORM.DIST(LN(D505/worksheet!$E$35),0,worksheet!$E$37,TRUE)</f>
        <v>1.420475831581669E-5</v>
      </c>
    </row>
    <row r="506" spans="1:6" x14ac:dyDescent="0.25">
      <c r="A506">
        <v>505</v>
      </c>
      <c r="B506">
        <f>A506/100*worksheet!$E$5</f>
        <v>494.19993857307452</v>
      </c>
      <c r="C506">
        <f>1-_xlfn.NORM.DIST(LN(B506/worksheet!$E$5),0,worksheet!$E$7,TRUE)</f>
        <v>8.1859825367577299E-3</v>
      </c>
      <c r="D506">
        <f>A506/100*AVERAGE(worksheet!$E$28,worksheet!$E$35)</f>
        <v>4.0527150101178693</v>
      </c>
      <c r="E506">
        <f>1-_xlfn.NORM.DIST(LN(D506/worksheet!$E$28),0,worksheet!$E$30,TRUE)</f>
        <v>7.4782064412006743E-3</v>
      </c>
      <c r="F506">
        <f>1-_xlfn.NORM.DIST(LN(D506/worksheet!$E$35),0,worksheet!$E$37,TRUE)</f>
        <v>1.3981043528232817E-5</v>
      </c>
    </row>
    <row r="507" spans="1:6" x14ac:dyDescent="0.25">
      <c r="A507">
        <v>506</v>
      </c>
      <c r="B507">
        <f>A507/100*worksheet!$E$5</f>
        <v>495.17855231282311</v>
      </c>
      <c r="C507">
        <f>1-_xlfn.NORM.DIST(LN(B507/worksheet!$E$5),0,worksheet!$E$7,TRUE)</f>
        <v>8.1206231202154422E-3</v>
      </c>
      <c r="D507">
        <f>A507/100*AVERAGE(worksheet!$E$28,worksheet!$E$35)</f>
        <v>4.0607401883557257</v>
      </c>
      <c r="E507">
        <f>1-_xlfn.NORM.DIST(LN(D507/worksheet!$E$28),0,worksheet!$E$30,TRUE)</f>
        <v>7.3968726692303921E-3</v>
      </c>
      <c r="F507">
        <f>1-_xlfn.NORM.DIST(LN(D507/worksheet!$E$35),0,worksheet!$E$37,TRUE)</f>
        <v>1.3761113777710499E-5</v>
      </c>
    </row>
    <row r="508" spans="1:6" x14ac:dyDescent="0.25">
      <c r="A508">
        <v>507</v>
      </c>
      <c r="B508">
        <f>A508/100*worksheet!$E$5</f>
        <v>496.15716605257188</v>
      </c>
      <c r="C508">
        <f>1-_xlfn.NORM.DIST(LN(B508/worksheet!$E$5),0,worksheet!$E$7,TRUE)</f>
        <v>8.0558504232626227E-3</v>
      </c>
      <c r="D508">
        <f>A508/100*AVERAGE(worksheet!$E$28,worksheet!$E$35)</f>
        <v>4.0687653665935839</v>
      </c>
      <c r="E508">
        <f>1-_xlfn.NORM.DIST(LN(D508/worksheet!$E$28),0,worksheet!$E$30,TRUE)</f>
        <v>7.3164777413122772E-3</v>
      </c>
      <c r="F508">
        <f>1-_xlfn.NORM.DIST(LN(D508/worksheet!$E$35),0,worksheet!$E$37,TRUE)</f>
        <v>1.3544900528295045E-5</v>
      </c>
    </row>
    <row r="509" spans="1:6" x14ac:dyDescent="0.25">
      <c r="A509">
        <v>508</v>
      </c>
      <c r="B509">
        <f>A509/100*worksheet!$E$5</f>
        <v>497.13577979232048</v>
      </c>
      <c r="C509">
        <f>1-_xlfn.NORM.DIST(LN(B509/worksheet!$E$5),0,worksheet!$E$7,TRUE)</f>
        <v>7.9916585866171008E-3</v>
      </c>
      <c r="D509">
        <f>A509/100*AVERAGE(worksheet!$E$28,worksheet!$E$35)</f>
        <v>4.0767905448314412</v>
      </c>
      <c r="E509">
        <f>1-_xlfn.NORM.DIST(LN(D509/worksheet!$E$28),0,worksheet!$E$30,TRUE)</f>
        <v>7.2370102383145785E-3</v>
      </c>
      <c r="F509">
        <f>1-_xlfn.NORM.DIST(LN(D509/worksheet!$E$35),0,worksheet!$E$37,TRUE)</f>
        <v>1.3332336567195568E-5</v>
      </c>
    </row>
    <row r="510" spans="1:6" x14ac:dyDescent="0.25">
      <c r="A510">
        <v>509</v>
      </c>
      <c r="B510">
        <f>A510/100*worksheet!$E$5</f>
        <v>498.11439353206913</v>
      </c>
      <c r="C510">
        <f>1-_xlfn.NORM.DIST(LN(B510/worksheet!$E$5),0,worksheet!$E$7,TRUE)</f>
        <v>7.9280418154549226E-3</v>
      </c>
      <c r="D510">
        <f>A510/100*AVERAGE(worksheet!$E$28,worksheet!$E$35)</f>
        <v>4.0848157230692976</v>
      </c>
      <c r="E510">
        <f>1-_xlfn.NORM.DIST(LN(D510/worksheet!$E$28),0,worksheet!$E$30,TRUE)</f>
        <v>7.1584588861984821E-3</v>
      </c>
      <c r="F510">
        <f>1-_xlfn.NORM.DIST(LN(D510/worksheet!$E$35),0,worksheet!$E$37,TRUE)</f>
        <v>1.312335597825065E-5</v>
      </c>
    </row>
    <row r="511" spans="1:6" x14ac:dyDescent="0.25">
      <c r="A511">
        <v>510</v>
      </c>
      <c r="B511">
        <f>A511/100*worksheet!$E$5</f>
        <v>499.09300727181778</v>
      </c>
      <c r="C511">
        <f>1-_xlfn.NORM.DIST(LN(B511/worksheet!$E$5),0,worksheet!$E$7,TRUE)</f>
        <v>7.864994378636303E-3</v>
      </c>
      <c r="D511">
        <f>A511/100*AVERAGE(worksheet!$E$28,worksheet!$E$35)</f>
        <v>4.0928409013071549</v>
      </c>
      <c r="E511">
        <f>1-_xlfn.NORM.DIST(LN(D511/worksheet!$E$28),0,worksheet!$E$30,TRUE)</f>
        <v>7.0808125541141909E-3</v>
      </c>
      <c r="F511">
        <f>1-_xlfn.NORM.DIST(LN(D511/worksheet!$E$35),0,worksheet!$E$37,TRUE)</f>
        <v>1.2917894114838901E-5</v>
      </c>
    </row>
    <row r="512" spans="1:6" x14ac:dyDescent="0.25">
      <c r="A512">
        <v>511</v>
      </c>
      <c r="B512">
        <f>A512/100*worksheet!$E$5</f>
        <v>500.07162101156649</v>
      </c>
      <c r="C512">
        <f>1-_xlfn.NORM.DIST(LN(B512/worksheet!$E$5),0,worksheet!$E$7,TRUE)</f>
        <v>7.8025106079421258E-3</v>
      </c>
      <c r="D512">
        <f>A512/100*AVERAGE(worksheet!$E$28,worksheet!$E$35)</f>
        <v>4.1008660795450123</v>
      </c>
      <c r="E512">
        <f>1-_xlfn.NORM.DIST(LN(D512/worksheet!$E$28),0,worksheet!$E$30,TRUE)</f>
        <v>7.0040602525217599E-3</v>
      </c>
      <c r="F512">
        <f>1-_xlfn.NORM.DIST(LN(D512/worksheet!$E$35),0,worksheet!$E$37,TRUE)</f>
        <v>1.2715887574232809E-5</v>
      </c>
    </row>
    <row r="513" spans="1:6" x14ac:dyDescent="0.25">
      <c r="A513">
        <v>512</v>
      </c>
      <c r="B513">
        <f>A513/100*worksheet!$E$5</f>
        <v>501.05023475131514</v>
      </c>
      <c r="C513">
        <f>1-_xlfn.NORM.DIST(LN(B513/worksheet!$E$5),0,worksheet!$E$7,TRUE)</f>
        <v>7.7405848973197688E-3</v>
      </c>
      <c r="D513">
        <f>A513/100*AVERAGE(worksheet!$E$28,worksheet!$E$35)</f>
        <v>4.1088912577828696</v>
      </c>
      <c r="E513">
        <f>1-_xlfn.NORM.DIST(LN(D513/worksheet!$E$28),0,worksheet!$E$30,TRUE)</f>
        <v>6.9281911313370248E-3</v>
      </c>
      <c r="F513">
        <f>1-_xlfn.NORM.DIST(LN(D513/worksheet!$E$35),0,worksheet!$E$37,TRUE)</f>
        <v>1.2517274171952586E-5</v>
      </c>
    </row>
    <row r="514" spans="1:6" x14ac:dyDescent="0.25">
      <c r="A514">
        <v>513</v>
      </c>
      <c r="B514">
        <f>A514/100*worksheet!$E$5</f>
        <v>502.0288484910638</v>
      </c>
      <c r="C514">
        <f>1-_xlfn.NORM.DIST(LN(B514/worksheet!$E$5),0,worksheet!$E$7,TRUE)</f>
        <v>7.6792117021390327E-3</v>
      </c>
      <c r="D514">
        <f>A514/100*AVERAGE(worksheet!$E$28,worksheet!$E$35)</f>
        <v>4.1169164360207269</v>
      </c>
      <c r="E514">
        <f>1-_xlfn.NORM.DIST(LN(D514/worksheet!$E$28),0,worksheet!$E$30,TRUE)</f>
        <v>6.8531944781025089E-3</v>
      </c>
      <c r="F514">
        <f>1-_xlfn.NORM.DIST(LN(D514/worksheet!$E$35),0,worksheet!$E$37,TRUE)</f>
        <v>1.2321992916786151E-5</v>
      </c>
    </row>
    <row r="515" spans="1:6" x14ac:dyDescent="0.25">
      <c r="A515">
        <v>514</v>
      </c>
      <c r="B515">
        <f>A515/100*worksheet!$E$5</f>
        <v>503.00746223081245</v>
      </c>
      <c r="C515">
        <f>1-_xlfn.NORM.DIST(LN(B515/worksheet!$E$5),0,worksheet!$E$7,TRUE)</f>
        <v>7.6183855384577281E-3</v>
      </c>
      <c r="D515">
        <f>A515/100*AVERAGE(worksheet!$E$28,worksheet!$E$35)</f>
        <v>4.1249416142585833</v>
      </c>
      <c r="E515">
        <f>1-_xlfn.NORM.DIST(LN(D515/worksheet!$E$28),0,worksheet!$E$30,TRUE)</f>
        <v>6.7790597161823118E-3</v>
      </c>
      <c r="F515">
        <f>1-_xlfn.NORM.DIST(LN(D515/worksheet!$E$35),0,worksheet!$E$37,TRUE)</f>
        <v>1.2129983986919335E-5</v>
      </c>
    </row>
    <row r="516" spans="1:6" x14ac:dyDescent="0.25">
      <c r="A516">
        <v>515</v>
      </c>
      <c r="B516">
        <f>A516/100*worksheet!$E$5</f>
        <v>503.98607597056116</v>
      </c>
      <c r="C516">
        <f>1-_xlfn.NORM.DIST(LN(B516/worksheet!$E$5),0,worksheet!$E$7,TRUE)</f>
        <v>7.5581009822962564E-3</v>
      </c>
      <c r="D516">
        <f>A516/100*AVERAGE(worksheet!$E$28,worksheet!$E$35)</f>
        <v>4.1329667924964415</v>
      </c>
      <c r="E516">
        <f>1-_xlfn.NORM.DIST(LN(D516/worksheet!$E$28),0,worksheet!$E$30,TRUE)</f>
        <v>6.7057764029816447E-3</v>
      </c>
      <c r="F516">
        <f>1-_xlfn.NORM.DIST(LN(D516/worksheet!$E$35),0,worksheet!$E$37,TRUE)</f>
        <v>1.1941188705399952E-5</v>
      </c>
    </row>
    <row r="517" spans="1:6" x14ac:dyDescent="0.25">
      <c r="A517">
        <v>516</v>
      </c>
      <c r="B517">
        <f>A517/100*worksheet!$E$5</f>
        <v>504.96468971030981</v>
      </c>
      <c r="C517">
        <f>1-_xlfn.NORM.DIST(LN(B517/worksheet!$E$5),0,worksheet!$E$7,TRUE)</f>
        <v>7.4983526689226254E-3</v>
      </c>
      <c r="D517">
        <f>A517/100*AVERAGE(worksheet!$E$28,worksheet!$E$35)</f>
        <v>4.1409919707342979</v>
      </c>
      <c r="E517">
        <f>1-_xlfn.NORM.DIST(LN(D517/worksheet!$E$28),0,worksheet!$E$30,TRUE)</f>
        <v>6.6333342281899021E-3</v>
      </c>
      <c r="F517">
        <f>1-_xlfn.NORM.DIST(LN(D517/worksheet!$E$35),0,worksheet!$E$37,TRUE)</f>
        <v>1.175554951748925E-5</v>
      </c>
    </row>
    <row r="518" spans="1:6" x14ac:dyDescent="0.25">
      <c r="A518">
        <v>517</v>
      </c>
      <c r="B518">
        <f>A518/100*worksheet!$E$5</f>
        <v>505.94330345005847</v>
      </c>
      <c r="C518">
        <f>1-_xlfn.NORM.DIST(LN(B518/worksheet!$E$5),0,worksheet!$E$7,TRUE)</f>
        <v>7.4391352921452381E-3</v>
      </c>
      <c r="D518">
        <f>A518/100*AVERAGE(worksheet!$E$28,worksheet!$E$35)</f>
        <v>4.1490171489721552</v>
      </c>
      <c r="E518">
        <f>1-_xlfn.NORM.DIST(LN(D518/worksheet!$E$28),0,worksheet!$E$30,TRUE)</f>
        <v>6.5617230120466052E-3</v>
      </c>
      <c r="F518">
        <f>1-_xlfn.NORM.DIST(LN(D518/worksheet!$E$35),0,worksheet!$E$37,TRUE)</f>
        <v>1.1573009967680292E-5</v>
      </c>
    </row>
    <row r="519" spans="1:6" x14ac:dyDescent="0.25">
      <c r="A519">
        <v>518</v>
      </c>
      <c r="B519">
        <f>A519/100*worksheet!$E$5</f>
        <v>506.92191718980712</v>
      </c>
      <c r="C519">
        <f>1-_xlfn.NORM.DIST(LN(B519/worksheet!$E$5),0,worksheet!$E$7,TRUE)</f>
        <v>7.3804436036163379E-3</v>
      </c>
      <c r="D519">
        <f>A519/100*AVERAGE(worksheet!$E$28,worksheet!$E$35)</f>
        <v>4.1570423272100125</v>
      </c>
      <c r="E519">
        <f>1-_xlfn.NORM.DIST(LN(D519/worksheet!$E$28),0,worksheet!$E$30,TRUE)</f>
        <v>6.4909327036319908E-3</v>
      </c>
      <c r="F519">
        <f>1-_xlfn.NORM.DIST(LN(D519/worksheet!$E$35),0,worksheet!$E$37,TRUE)</f>
        <v>1.139351467704941E-5</v>
      </c>
    </row>
    <row r="520" spans="1:6" x14ac:dyDescent="0.25">
      <c r="A520">
        <v>519</v>
      </c>
      <c r="B520">
        <f>A520/100*worksheet!$E$5</f>
        <v>507.90053092955583</v>
      </c>
      <c r="C520">
        <f>1-_xlfn.NORM.DIST(LN(B520/worksheet!$E$5),0,worksheet!$E$7,TRUE)</f>
        <v>7.322272412143338E-3</v>
      </c>
      <c r="D520">
        <f>A520/100*AVERAGE(worksheet!$E$28,worksheet!$E$35)</f>
        <v>4.1650675054478699</v>
      </c>
      <c r="E520">
        <f>1-_xlfn.NORM.DIST(LN(D520/worksheet!$E$28),0,worksheet!$E$30,TRUE)</f>
        <v>6.4209533791785844E-3</v>
      </c>
      <c r="F520">
        <f>1-_xlfn.NORM.DIST(LN(D520/worksheet!$E$35),0,worksheet!$E$37,TRUE)</f>
        <v>1.1217009321717875E-5</v>
      </c>
    </row>
    <row r="521" spans="1:6" x14ac:dyDescent="0.25">
      <c r="A521">
        <v>520</v>
      </c>
      <c r="B521">
        <f>A521/100*worksheet!$E$5</f>
        <v>508.87914466930448</v>
      </c>
      <c r="C521">
        <f>1-_xlfn.NORM.DIST(LN(B521/worksheet!$E$5),0,worksheet!$E$7,TRUE)</f>
        <v>7.2646165830090315E-3</v>
      </c>
      <c r="D521">
        <f>A521/100*AVERAGE(worksheet!$E$28,worksheet!$E$35)</f>
        <v>4.1730926836857272</v>
      </c>
      <c r="E521">
        <f>1-_xlfn.NORM.DIST(LN(D521/worksheet!$E$28),0,worksheet!$E$30,TRUE)</f>
        <v>6.351775240406532E-3</v>
      </c>
      <c r="F521">
        <f>1-_xlfn.NORM.DIST(LN(D521/worksheet!$E$35),0,worksheet!$E$37,TRUE)</f>
        <v>1.104344061175766E-5</v>
      </c>
    </row>
    <row r="522" spans="1:6" x14ac:dyDescent="0.25">
      <c r="A522">
        <v>521</v>
      </c>
      <c r="B522">
        <f>A522/100*worksheet!$E$5</f>
        <v>509.85775840905313</v>
      </c>
      <c r="C522">
        <f>1-_xlfn.NORM.DIST(LN(B522/worksheet!$E$5),0,worksheet!$E$7,TRUE)</f>
        <v>7.2074710373016826E-3</v>
      </c>
      <c r="D522">
        <f>A522/100*AVERAGE(worksheet!$E$28,worksheet!$E$35)</f>
        <v>4.1811178619235836</v>
      </c>
      <c r="E522">
        <f>1-_xlfn.NORM.DIST(LN(D522/worksheet!$E$28),0,worksheet!$E$30,TRUE)</f>
        <v>6.2833886128811356E-3</v>
      </c>
      <c r="F522">
        <f>1-_xlfn.NORM.DIST(LN(D522/worksheet!$E$35),0,worksheet!$E$37,TRUE)</f>
        <v>1.0872756269542094E-5</v>
      </c>
    </row>
    <row r="523" spans="1:6" x14ac:dyDescent="0.25">
      <c r="A523">
        <v>522</v>
      </c>
      <c r="B523">
        <f>A523/100*worksheet!$E$5</f>
        <v>510.83637214880173</v>
      </c>
      <c r="C523">
        <f>1-_xlfn.NORM.DIST(LN(B523/worksheet!$E$5),0,worksheet!$E$7,TRUE)</f>
        <v>7.150830751252335E-3</v>
      </c>
      <c r="D523">
        <f>A523/100*AVERAGE(worksheet!$E$28,worksheet!$E$35)</f>
        <v>4.1891430401614409</v>
      </c>
      <c r="E523">
        <f>1-_xlfn.NORM.DIST(LN(D523/worksheet!$E$28),0,worksheet!$E$30,TRUE)</f>
        <v>6.2157839443915952E-3</v>
      </c>
      <c r="F523">
        <f>1-_xlfn.NORM.DIST(LN(D523/worksheet!$E$35),0,worksheet!$E$37,TRUE)</f>
        <v>1.0704905010094912E-5</v>
      </c>
    </row>
    <row r="524" spans="1:6" x14ac:dyDescent="0.25">
      <c r="A524">
        <v>523</v>
      </c>
      <c r="B524">
        <f>A524/100*worksheet!$E$5</f>
        <v>511.8149858885505</v>
      </c>
      <c r="C524">
        <f>1-_xlfn.NORM.DIST(LN(B524/worksheet!$E$5),0,worksheet!$E$7,TRUE)</f>
        <v>7.0946907555811123E-3</v>
      </c>
      <c r="D524">
        <f>A524/100*AVERAGE(worksheet!$E$28,worksheet!$E$35)</f>
        <v>4.1971682183992982</v>
      </c>
      <c r="E524">
        <f>1-_xlfn.NORM.DIST(LN(D524/worksheet!$E$28),0,worksheet!$E$30,TRUE)</f>
        <v>6.1489518033518431E-3</v>
      </c>
      <c r="F524">
        <f>1-_xlfn.NORM.DIST(LN(D524/worksheet!$E$35),0,worksheet!$E$37,TRUE)</f>
        <v>1.0539836520551127E-5</v>
      </c>
    </row>
    <row r="525" spans="1:6" x14ac:dyDescent="0.25">
      <c r="A525">
        <v>524</v>
      </c>
      <c r="B525">
        <f>A525/100*worksheet!$E$5</f>
        <v>512.79359962829915</v>
      </c>
      <c r="C525">
        <f>1-_xlfn.NORM.DIST(LN(B525/worksheet!$E$5),0,worksheet!$E$7,TRUE)</f>
        <v>7.0390461348526223E-3</v>
      </c>
      <c r="D525">
        <f>A525/100*AVERAGE(worksheet!$E$28,worksheet!$E$35)</f>
        <v>4.2051933966371555</v>
      </c>
      <c r="E525">
        <f>1-_xlfn.NORM.DIST(LN(D525/worksheet!$E$28),0,worksheet!$E$30,TRUE)</f>
        <v>6.0828828772232502E-3</v>
      </c>
      <c r="F525">
        <f>1-_xlfn.NORM.DIST(LN(D525/worksheet!$E$35),0,worksheet!$E$37,TRUE)</f>
        <v>1.037750144061711E-5</v>
      </c>
    </row>
    <row r="526" spans="1:6" x14ac:dyDescent="0.25">
      <c r="A526">
        <v>525</v>
      </c>
      <c r="B526">
        <f>A526/100*worksheet!$E$5</f>
        <v>513.7722133680478</v>
      </c>
      <c r="C526">
        <f>1-_xlfn.NORM.DIST(LN(B526/worksheet!$E$5),0,worksheet!$E$7,TRUE)</f>
        <v>6.9838920268383564E-3</v>
      </c>
      <c r="D526">
        <f>A526/100*AVERAGE(worksheet!$E$28,worksheet!$E$35)</f>
        <v>4.2132185748750128</v>
      </c>
      <c r="E526">
        <f>1-_xlfn.NORM.DIST(LN(D526/worksheet!$E$28),0,worksheet!$E$30,TRUE)</f>
        <v>6.017567970957316E-3</v>
      </c>
      <c r="F526">
        <f>1-_xlfn.NORM.DIST(LN(D526/worksheet!$E$35),0,worksheet!$E$37,TRUE)</f>
        <v>1.0217851343807816E-5</v>
      </c>
    </row>
    <row r="527" spans="1:6" x14ac:dyDescent="0.25">
      <c r="A527">
        <v>526</v>
      </c>
      <c r="B527">
        <f>A527/100*worksheet!$E$5</f>
        <v>514.75082710779645</v>
      </c>
      <c r="C527">
        <f>1-_xlfn.NORM.DIST(LN(B527/worksheet!$E$5),0,worksheet!$E$7,TRUE)</f>
        <v>6.929223621888192E-3</v>
      </c>
      <c r="D527">
        <f>A527/100*AVERAGE(worksheet!$E$28,worksheet!$E$35)</f>
        <v>4.2212437531128693</v>
      </c>
      <c r="E527">
        <f>1-_xlfn.NORM.DIST(LN(D527/worksheet!$E$28),0,worksheet!$E$30,TRUE)</f>
        <v>5.9529980054598974E-3</v>
      </c>
      <c r="F527">
        <f>1-_xlfn.NORM.DIST(LN(D527/worksheet!$E$35),0,worksheet!$E$37,TRUE)</f>
        <v>1.0060838718128906E-5</v>
      </c>
    </row>
    <row r="528" spans="1:6" x14ac:dyDescent="0.25">
      <c r="A528">
        <v>527</v>
      </c>
      <c r="B528">
        <f>A528/100*worksheet!$E$5</f>
        <v>515.72944084754499</v>
      </c>
      <c r="C528">
        <f>1-_xlfn.NORM.DIST(LN(B528/worksheet!$E$5),0,worksheet!$E$7,TRUE)</f>
        <v>6.8750361623098888E-3</v>
      </c>
      <c r="D528">
        <f>A528/100*AVERAGE(worksheet!$E$28,worksheet!$E$35)</f>
        <v>4.2292689313507266</v>
      </c>
      <c r="E528">
        <f>1-_xlfn.NORM.DIST(LN(D528/worksheet!$E$28),0,worksheet!$E$30,TRUE)</f>
        <v>5.8891640160761982E-3</v>
      </c>
      <c r="F528">
        <f>1-_xlfn.NORM.DIST(LN(D528/worksheet!$E$35),0,worksheet!$E$37,TRUE)</f>
        <v>9.9064169479801123E-6</v>
      </c>
    </row>
    <row r="529" spans="1:6" x14ac:dyDescent="0.25">
      <c r="A529">
        <v>528</v>
      </c>
      <c r="B529">
        <f>A529/100*worksheet!$E$5</f>
        <v>516.70805458729376</v>
      </c>
      <c r="C529">
        <f>1-_xlfn.NORM.DIST(LN(B529/worksheet!$E$5),0,worksheet!$E$7,TRUE)</f>
        <v>6.821324941755802E-3</v>
      </c>
      <c r="D529">
        <f>A529/100*AVERAGE(worksheet!$E$28,worksheet!$E$35)</f>
        <v>4.2372941095885839</v>
      </c>
      <c r="E529">
        <f>1-_xlfn.NORM.DIST(LN(D529/worksheet!$E$28),0,worksheet!$E$30,TRUE)</f>
        <v>5.8260571510949655E-3</v>
      </c>
      <c r="F529">
        <f>1-_xlfn.NORM.DIST(LN(D529/worksheet!$E$35),0,worksheet!$E$37,TRUE)</f>
        <v>9.7545402963916672E-6</v>
      </c>
    </row>
    <row r="530" spans="1:6" x14ac:dyDescent="0.25">
      <c r="A530">
        <v>529</v>
      </c>
      <c r="B530">
        <f>A530/100*worksheet!$E$5</f>
        <v>517.68666832704241</v>
      </c>
      <c r="C530">
        <f>1-_xlfn.NORM.DIST(LN(B530/worksheet!$E$5),0,worksheet!$E$7,TRUE)</f>
        <v>6.7680853046179212E-3</v>
      </c>
      <c r="D530">
        <f>A530/100*AVERAGE(worksheet!$E$28,worksheet!$E$35)</f>
        <v>4.2453192878264412</v>
      </c>
      <c r="E530">
        <f>1-_xlfn.NORM.DIST(LN(D530/worksheet!$E$28),0,worksheet!$E$30,TRUE)</f>
        <v>5.7636686702734474E-3</v>
      </c>
      <c r="F530">
        <f>1-_xlfn.NORM.DIST(LN(D530/worksheet!$E$35),0,worksheet!$E$37,TRUE)</f>
        <v>9.6051638868166478E-6</v>
      </c>
    </row>
    <row r="531" spans="1:6" x14ac:dyDescent="0.25">
      <c r="A531">
        <v>530</v>
      </c>
      <c r="B531">
        <f>A531/100*worksheet!$E$5</f>
        <v>518.66528206679106</v>
      </c>
      <c r="C531">
        <f>1-_xlfn.NORM.DIST(LN(B531/worksheet!$E$5),0,worksheet!$E$7,TRUE)</f>
        <v>6.7153126454311263E-3</v>
      </c>
      <c r="D531">
        <f>A531/100*AVERAGE(worksheet!$E$28,worksheet!$E$35)</f>
        <v>4.2533444660642985</v>
      </c>
      <c r="E531">
        <f>1-_xlfn.NORM.DIST(LN(D531/worksheet!$E$28),0,worksheet!$E$30,TRUE)</f>
        <v>5.7019899433822241E-3</v>
      </c>
      <c r="F531">
        <f>1-_xlfn.NORM.DIST(LN(D531/worksheet!$E$35),0,worksheet!$E$37,TRUE)</f>
        <v>9.4582436868106967E-6</v>
      </c>
    </row>
    <row r="532" spans="1:6" x14ac:dyDescent="0.25">
      <c r="A532">
        <v>531</v>
      </c>
      <c r="B532">
        <f>A532/100*worksheet!$E$5</f>
        <v>519.64389580653972</v>
      </c>
      <c r="C532">
        <f>1-_xlfn.NORM.DIST(LN(B532/worksheet!$E$5),0,worksheet!$E$7,TRUE)</f>
        <v>6.6630024082827699E-3</v>
      </c>
      <c r="D532">
        <f>A532/100*AVERAGE(worksheet!$E$28,worksheet!$E$35)</f>
        <v>4.2613696443021549</v>
      </c>
      <c r="E532">
        <f>1-_xlfn.NORM.DIST(LN(D532/worksheet!$E$28),0,worksheet!$E$30,TRUE)</f>
        <v>5.6410124487688007E-3</v>
      </c>
      <c r="F532">
        <f>1-_xlfn.NORM.DIST(LN(D532/worksheet!$E$35),0,worksheet!$E$37,TRUE)</f>
        <v>9.3137364901574315E-6</v>
      </c>
    </row>
    <row r="533" spans="1:6" x14ac:dyDescent="0.25">
      <c r="A533">
        <v>532</v>
      </c>
      <c r="B533">
        <f>A533/100*worksheet!$E$5</f>
        <v>520.62250954628837</v>
      </c>
      <c r="C533">
        <f>1-_xlfn.NORM.DIST(LN(B533/worksheet!$E$5),0,worksheet!$E$7,TRUE)</f>
        <v>6.6111500862311434E-3</v>
      </c>
      <c r="D533">
        <f>A533/100*AVERAGE(worksheet!$E$28,worksheet!$E$35)</f>
        <v>4.2693948225400131</v>
      </c>
      <c r="E533">
        <f>1-_xlfn.NORM.DIST(LN(D533/worksheet!$E$28),0,worksheet!$E$30,TRUE)</f>
        <v>5.5807277719409631E-3</v>
      </c>
      <c r="F533">
        <f>1-_xlfn.NORM.DIST(LN(D533/worksheet!$E$35),0,worksheet!$E$37,TRUE)</f>
        <v>9.1715999013253224E-6</v>
      </c>
    </row>
    <row r="534" spans="1:6" x14ac:dyDescent="0.25">
      <c r="A534">
        <v>533</v>
      </c>
      <c r="B534">
        <f>A534/100*worksheet!$E$5</f>
        <v>521.60112328603702</v>
      </c>
      <c r="C534">
        <f>1-_xlfn.NORM.DIST(LN(B534/worksheet!$E$5),0,worksheet!$E$7,TRUE)</f>
        <v>6.559751220730492E-3</v>
      </c>
      <c r="D534">
        <f>A534/100*AVERAGE(worksheet!$E$28,worksheet!$E$35)</f>
        <v>4.2774200007778695</v>
      </c>
      <c r="E534">
        <f>1-_xlfn.NORM.DIST(LN(D534/worksheet!$E$28),0,worksheet!$E$30,TRUE)</f>
        <v>5.5211276041685631E-3</v>
      </c>
      <c r="F534">
        <f>1-_xlfn.NORM.DIST(LN(D534/worksheet!$E$35),0,worksheet!$E$37,TRUE)</f>
        <v>9.0317923187033244E-6</v>
      </c>
    </row>
    <row r="535" spans="1:6" x14ac:dyDescent="0.25">
      <c r="A535">
        <v>534</v>
      </c>
      <c r="B535">
        <f>A535/100*worksheet!$E$5</f>
        <v>522.57973702578568</v>
      </c>
      <c r="C535">
        <f>1-_xlfn.NORM.DIST(LN(B535/worksheet!$E$5),0,worksheet!$E$7,TRUE)</f>
        <v>6.5088014010631356E-3</v>
      </c>
      <c r="D535">
        <f>A535/100*AVERAGE(worksheet!$E$28,worksheet!$E$35)</f>
        <v>4.2854451790157269</v>
      </c>
      <c r="E535">
        <f>1-_xlfn.NORM.DIST(LN(D535/worksheet!$E$28),0,worksheet!$E$30,TRUE)</f>
        <v>5.4622037411046209E-3</v>
      </c>
      <c r="F535">
        <f>1-_xlfn.NORM.DIST(LN(D535/worksheet!$E$35),0,worksheet!$E$37,TRUE)</f>
        <v>8.8942729188357106E-6</v>
      </c>
    </row>
    <row r="536" spans="1:6" x14ac:dyDescent="0.25">
      <c r="A536">
        <v>535</v>
      </c>
      <c r="B536">
        <f>A536/100*worksheet!$E$5</f>
        <v>523.55835076553433</v>
      </c>
      <c r="C536">
        <f>1-_xlfn.NORM.DIST(LN(B536/worksheet!$E$5),0,worksheet!$E$7,TRUE)</f>
        <v>6.4582962637799168E-3</v>
      </c>
      <c r="D536">
        <f>A536/100*AVERAGE(worksheet!$E$28,worksheet!$E$35)</f>
        <v>4.2934703572535842</v>
      </c>
      <c r="E536">
        <f>1-_xlfn.NORM.DIST(LN(D536/worksheet!$E$28),0,worksheet!$E$30,TRUE)</f>
        <v>5.4039480814239704E-3</v>
      </c>
      <c r="F536">
        <f>1-_xlfn.NORM.DIST(LN(D536/worksheet!$E$35),0,worksheet!$E$37,TRUE)</f>
        <v>8.7590016413230387E-6</v>
      </c>
    </row>
    <row r="537" spans="1:6" x14ac:dyDescent="0.25">
      <c r="A537">
        <v>536</v>
      </c>
      <c r="B537">
        <f>A537/100*worksheet!$E$5</f>
        <v>524.53696450528309</v>
      </c>
      <c r="C537">
        <f>1-_xlfn.NORM.DIST(LN(B537/worksheet!$E$5),0,worksheet!$E$7,TRUE)</f>
        <v>6.4082314921468653E-3</v>
      </c>
      <c r="D537">
        <f>A537/100*AVERAGE(worksheet!$E$28,worksheet!$E$35)</f>
        <v>4.3014955354914415</v>
      </c>
      <c r="E537">
        <f>1-_xlfn.NORM.DIST(LN(D537/worksheet!$E$28),0,worksheet!$E$30,TRUE)</f>
        <v>5.34635262548111E-3</v>
      </c>
      <c r="F537">
        <f>1-_xlfn.NORM.DIST(LN(D537/worksheet!$E$35),0,worksheet!$E$37,TRUE)</f>
        <v>8.6259391733900515E-6</v>
      </c>
    </row>
    <row r="538" spans="1:6" x14ac:dyDescent="0.25">
      <c r="A538">
        <v>537</v>
      </c>
      <c r="B538">
        <f>A538/100*worksheet!$E$5</f>
        <v>525.51557824503175</v>
      </c>
      <c r="C538">
        <f>1-_xlfn.NORM.DIST(LN(B538/worksheet!$E$5),0,worksheet!$E$7,TRUE)</f>
        <v>6.3586028155984131E-3</v>
      </c>
      <c r="D538">
        <f>A538/100*AVERAGE(worksheet!$E$28,worksheet!$E$35)</f>
        <v>4.3095207137292988</v>
      </c>
      <c r="E538">
        <f>1-_xlfn.NORM.DIST(LN(D538/worksheet!$E$28),0,worksheet!$E$30,TRUE)</f>
        <v>5.2894094739850406E-3</v>
      </c>
      <c r="F538">
        <f>1-_xlfn.NORM.DIST(LN(D538/worksheet!$E$35),0,worksheet!$E$37,TRUE)</f>
        <v>8.49504693511971E-6</v>
      </c>
    </row>
    <row r="539" spans="1:6" x14ac:dyDescent="0.25">
      <c r="A539">
        <v>538</v>
      </c>
      <c r="B539">
        <f>A539/100*worksheet!$E$5</f>
        <v>526.4941919847804</v>
      </c>
      <c r="C539">
        <f>1-_xlfn.NORM.DIST(LN(B539/worksheet!$E$5),0,worksheet!$E$7,TRUE)</f>
        <v>6.3094060091991588E-3</v>
      </c>
      <c r="D539">
        <f>A539/100*AVERAGE(worksheet!$E$28,worksheet!$E$35)</f>
        <v>4.3175458919671552</v>
      </c>
      <c r="E539">
        <f>1-_xlfn.NORM.DIST(LN(D539/worksheet!$E$28),0,worksheet!$E$30,TRUE)</f>
        <v>5.233110826692311E-3</v>
      </c>
      <c r="F539">
        <f>1-_xlfn.NORM.DIST(LN(D539/worksheet!$E$35),0,worksheet!$E$37,TRUE)</f>
        <v>8.3662870646872278E-6</v>
      </c>
    </row>
    <row r="540" spans="1:6" x14ac:dyDescent="0.25">
      <c r="A540">
        <v>539</v>
      </c>
      <c r="B540">
        <f>A540/100*worksheet!$E$5</f>
        <v>527.47280572452905</v>
      </c>
      <c r="C540">
        <f>1-_xlfn.NORM.DIST(LN(B540/worksheet!$E$5),0,worksheet!$E$7,TRUE)</f>
        <v>6.2606368931106271E-3</v>
      </c>
      <c r="D540">
        <f>A540/100*AVERAGE(worksheet!$E$28,worksheet!$E$35)</f>
        <v>4.3255710702050125</v>
      </c>
      <c r="E540">
        <f>1-_xlfn.NORM.DIST(LN(D540/worksheet!$E$28),0,worksheet!$E$30,TRUE)</f>
        <v>5.177448981117605E-3</v>
      </c>
      <c r="F540">
        <f>1-_xlfn.NORM.DIST(LN(D540/worksheet!$E$35),0,worksheet!$E$37,TRUE)</f>
        <v>8.2396224048153499E-6</v>
      </c>
    </row>
    <row r="541" spans="1:6" x14ac:dyDescent="0.25">
      <c r="A541">
        <v>540</v>
      </c>
      <c r="B541">
        <f>A541/100*worksheet!$E$5</f>
        <v>528.45141946427771</v>
      </c>
      <c r="C541">
        <f>1-_xlfn.NORM.DIST(LN(B541/worksheet!$E$5),0,worksheet!$E$7,TRUE)</f>
        <v>6.2122913320661333E-3</v>
      </c>
      <c r="D541">
        <f>A541/100*AVERAGE(worksheet!$E$28,worksheet!$E$35)</f>
        <v>4.3335962484428707</v>
      </c>
      <c r="E541">
        <f>1-_xlfn.NORM.DIST(LN(D541/worksheet!$E$28),0,worksheet!$E$30,TRUE)</f>
        <v>5.1224163312610926E-3</v>
      </c>
      <c r="F541">
        <f>1-_xlfn.NORM.DIST(LN(D541/worksheet!$E$35),0,worksheet!$E$37,TRUE)</f>
        <v>8.1150164880083864E-6</v>
      </c>
    </row>
    <row r="542" spans="1:6" x14ac:dyDescent="0.25">
      <c r="A542">
        <v>541</v>
      </c>
      <c r="B542">
        <f>A542/100*worksheet!$E$5</f>
        <v>529.43003320402636</v>
      </c>
      <c r="C542">
        <f>1-_xlfn.NORM.DIST(LN(B542/worksheet!$E$5),0,worksheet!$E$7,TRUE)</f>
        <v>6.16436523485131E-3</v>
      </c>
      <c r="D542">
        <f>A542/100*AVERAGE(worksheet!$E$28,worksheet!$E$35)</f>
        <v>4.3416214266807271</v>
      </c>
      <c r="E542">
        <f>1-_xlfn.NORM.DIST(LN(D542/worksheet!$E$28),0,worksheet!$E$30,TRUE)</f>
        <v>5.0680053663533231E-3</v>
      </c>
      <c r="F542">
        <f>1-_xlfn.NORM.DIST(LN(D542/worksheet!$E$35),0,worksheet!$E$37,TRUE)</f>
        <v>7.9924335236736255E-6</v>
      </c>
    </row>
    <row r="543" spans="1:6" x14ac:dyDescent="0.25">
      <c r="A543">
        <v>542</v>
      </c>
      <c r="B543">
        <f>A543/100*worksheet!$E$5</f>
        <v>530.40864694377501</v>
      </c>
      <c r="C543">
        <f>1-_xlfn.NORM.DIST(LN(B543/worksheet!$E$5),0,worksheet!$E$7,TRUE)</f>
        <v>6.1168545537920727E-3</v>
      </c>
      <c r="D543">
        <f>A543/100*AVERAGE(worksheet!$E$28,worksheet!$E$35)</f>
        <v>4.3496466049185845</v>
      </c>
      <c r="E543">
        <f>1-_xlfn.NORM.DIST(LN(D543/worksheet!$E$28),0,worksheet!$E$30,TRUE)</f>
        <v>5.0142086696161048E-3</v>
      </c>
      <c r="F543">
        <f>1-_xlfn.NORM.DIST(LN(D543/worksheet!$E$35),0,worksheet!$E$37,TRUE)</f>
        <v>7.8718383842435458E-6</v>
      </c>
    </row>
    <row r="544" spans="1:6" x14ac:dyDescent="0.25">
      <c r="A544">
        <v>543</v>
      </c>
      <c r="B544">
        <f>A544/100*worksheet!$E$5</f>
        <v>531.38726068352366</v>
      </c>
      <c r="C544">
        <f>1-_xlfn.NORM.DIST(LN(B544/worksheet!$E$5),0,worksheet!$E$7,TRUE)</f>
        <v>6.069755284248024E-3</v>
      </c>
      <c r="D544">
        <f>A544/100*AVERAGE(worksheet!$E$28,worksheet!$E$35)</f>
        <v>4.3576717831564418</v>
      </c>
      <c r="E544">
        <f>1-_xlfn.NORM.DIST(LN(D544/worksheet!$E$28),0,worksheet!$E$30,TRUE)</f>
        <v>4.9610189170410379E-3</v>
      </c>
      <c r="F544">
        <f>1-_xlfn.NORM.DIST(LN(D544/worksheet!$E$35),0,worksheet!$E$37,TRUE)</f>
        <v>7.7531965925192736E-6</v>
      </c>
    </row>
    <row r="545" spans="1:6" x14ac:dyDescent="0.25">
      <c r="A545">
        <v>544</v>
      </c>
      <c r="B545">
        <f>A545/100*worksheet!$E$5</f>
        <v>532.36587442327243</v>
      </c>
      <c r="C545">
        <f>1-_xlfn.NORM.DIST(LN(B545/worksheet!$E$5),0,worksheet!$E$7,TRUE)</f>
        <v>6.0230634641132985E-3</v>
      </c>
      <c r="D545">
        <f>A545/100*AVERAGE(worksheet!$E$28,worksheet!$E$35)</f>
        <v>4.3656969613942991</v>
      </c>
      <c r="E545">
        <f>1-_xlfn.NORM.DIST(LN(D545/worksheet!$E$28),0,worksheet!$E$30,TRUE)</f>
        <v>4.9084288761832573E-3</v>
      </c>
      <c r="F545">
        <f>1-_xlfn.NORM.DIST(LN(D545/worksheet!$E$35),0,worksheet!$E$37,TRUE)</f>
        <v>7.6364743084589293E-6</v>
      </c>
    </row>
    <row r="546" spans="1:6" x14ac:dyDescent="0.25">
      <c r="A546">
        <v>545</v>
      </c>
      <c r="B546">
        <f>A546/100*worksheet!$E$5</f>
        <v>533.34448816302097</v>
      </c>
      <c r="C546">
        <f>1-_xlfn.NORM.DIST(LN(B546/worksheet!$E$5),0,worksheet!$E$7,TRUE)</f>
        <v>5.9767751733228458E-3</v>
      </c>
      <c r="D546">
        <f>A546/100*AVERAGE(worksheet!$E$28,worksheet!$E$35)</f>
        <v>4.3737221396321564</v>
      </c>
      <c r="E546">
        <f>1-_xlfn.NORM.DIST(LN(D546/worksheet!$E$28),0,worksheet!$E$30,TRUE)</f>
        <v>4.8564314049717172E-3</v>
      </c>
      <c r="F546">
        <f>1-_xlfn.NORM.DIST(LN(D546/worksheet!$E$35),0,worksheet!$E$37,TRUE)</f>
        <v>7.5216383171872181E-6</v>
      </c>
    </row>
    <row r="547" spans="1:6" x14ac:dyDescent="0.25">
      <c r="A547">
        <v>546</v>
      </c>
      <c r="B547">
        <f>A547/100*worksheet!$E$5</f>
        <v>534.32310190276962</v>
      </c>
      <c r="C547">
        <f>1-_xlfn.NORM.DIST(LN(B547/worksheet!$E$5),0,worksheet!$E$7,TRUE)</f>
        <v>5.9308865333650429E-3</v>
      </c>
      <c r="D547">
        <f>A547/100*AVERAGE(worksheet!$E$28,worksheet!$E$35)</f>
        <v>4.3817473178700128</v>
      </c>
      <c r="E547">
        <f>1-_xlfn.NORM.DIST(LN(D547/worksheet!$E$28),0,worksheet!$E$30,TRUE)</f>
        <v>4.8050194505357968E-3</v>
      </c>
      <c r="F547">
        <f>1-_xlfn.NORM.DIST(LN(D547/worksheet!$E$35),0,worksheet!$E$37,TRUE)</f>
        <v>7.4086560163388882E-6</v>
      </c>
    </row>
    <row r="548" spans="1:6" x14ac:dyDescent="0.25">
      <c r="A548">
        <v>547</v>
      </c>
      <c r="B548">
        <f>A548/100*worksheet!$E$5</f>
        <v>535.30171564251827</v>
      </c>
      <c r="C548">
        <f>1-_xlfn.NORM.DIST(LN(B548/worksheet!$E$5),0,worksheet!$E$7,TRUE)</f>
        <v>5.8853937068014117E-3</v>
      </c>
      <c r="D548">
        <f>A548/100*AVERAGE(worksheet!$E$28,worksheet!$E$35)</f>
        <v>4.3897724961078701</v>
      </c>
      <c r="E548">
        <f>1-_xlfn.NORM.DIST(LN(D548/worksheet!$E$28),0,worksheet!$E$30,TRUE)</f>
        <v>4.7541860480466713E-3</v>
      </c>
      <c r="F548">
        <f>1-_xlfn.NORM.DIST(LN(D548/worksheet!$E$35),0,worksheet!$E$37,TRUE)</f>
        <v>7.2974954039572992E-6</v>
      </c>
    </row>
    <row r="549" spans="1:6" x14ac:dyDescent="0.25">
      <c r="A549">
        <v>548</v>
      </c>
      <c r="B549">
        <f>A549/100*worksheet!$E$5</f>
        <v>536.28032938226704</v>
      </c>
      <c r="C549">
        <f>1-_xlfn.NORM.DIST(LN(B549/worksheet!$E$5),0,worksheet!$E$7,TRUE)</f>
        <v>5.8402928967905554E-3</v>
      </c>
      <c r="D549">
        <f>A549/100*AVERAGE(worksheet!$E$28,worksheet!$E$35)</f>
        <v>4.3977976743457274</v>
      </c>
      <c r="E549">
        <f>1-_xlfn.NORM.DIST(LN(D549/worksheet!$E$28),0,worksheet!$E$30,TRUE)</f>
        <v>4.7039243195746705E-3</v>
      </c>
      <c r="F549">
        <f>1-_xlfn.NORM.DIST(LN(D549/worksheet!$E$35),0,worksheet!$E$37,TRUE)</f>
        <v>7.188125067170148E-6</v>
      </c>
    </row>
    <row r="550" spans="1:6" x14ac:dyDescent="0.25">
      <c r="A550">
        <v>549</v>
      </c>
      <c r="B550">
        <f>A550/100*worksheet!$E$5</f>
        <v>537.25894312201569</v>
      </c>
      <c r="C550">
        <f>1-_xlfn.NORM.DIST(LN(B550/worksheet!$E$5),0,worksheet!$E$7,TRUE)</f>
        <v>5.7955803466197553E-3</v>
      </c>
      <c r="D550">
        <f>A550/100*AVERAGE(worksheet!$E$28,worksheet!$E$35)</f>
        <v>4.4058228525835847</v>
      </c>
      <c r="E550">
        <f>1-_xlfn.NORM.DIST(LN(D550/worksheet!$E$28),0,worksheet!$E$30,TRUE)</f>
        <v>4.6542274729621802E-3</v>
      </c>
      <c r="F550">
        <f>1-_xlfn.NORM.DIST(LN(D550/worksheet!$E$35),0,worksheet!$E$37,TRUE)</f>
        <v>7.0805141704211039E-6</v>
      </c>
    </row>
    <row r="551" spans="1:6" x14ac:dyDescent="0.25">
      <c r="A551">
        <v>550</v>
      </c>
      <c r="B551">
        <f>A551/100*worksheet!$E$5</f>
        <v>538.23755686176435</v>
      </c>
      <c r="C551">
        <f>1-_xlfn.NORM.DIST(LN(B551/worksheet!$E$5),0,worksheet!$E$7,TRUE)</f>
        <v>5.7512523392414527E-3</v>
      </c>
      <c r="D551">
        <f>A551/100*AVERAGE(worksheet!$E$28,worksheet!$E$35)</f>
        <v>4.4138480308214421</v>
      </c>
      <c r="E551">
        <f>1-_xlfn.NORM.DIST(LN(D551/worksheet!$E$28),0,worksheet!$E$30,TRUE)</f>
        <v>4.6050888007107549E-3</v>
      </c>
      <c r="F551">
        <f>1-_xlfn.NORM.DIST(LN(D551/worksheet!$E$35),0,worksheet!$E$37,TRUE)</f>
        <v>6.9746324441455343E-6</v>
      </c>
    </row>
    <row r="552" spans="1:6" x14ac:dyDescent="0.25">
      <c r="A552">
        <v>551</v>
      </c>
      <c r="B552">
        <f>A552/100*worksheet!$E$5</f>
        <v>539.216170601513</v>
      </c>
      <c r="C552">
        <f>1-_xlfn.NORM.DIST(LN(B552/worksheet!$E$5),0,worksheet!$E$7,TRUE)</f>
        <v>5.7073051968160593E-3</v>
      </c>
      <c r="D552">
        <f>A552/100*AVERAGE(worksheet!$E$28,worksheet!$E$35)</f>
        <v>4.4218732090592985</v>
      </c>
      <c r="E552">
        <f>1-_xlfn.NORM.DIST(LN(D552/worksheet!$E$28),0,worksheet!$E$30,TRUE)</f>
        <v>4.5565016788838841E-3</v>
      </c>
      <c r="F552">
        <f>1-_xlfn.NORM.DIST(LN(D552/worksheet!$E$35),0,worksheet!$E$37,TRUE)</f>
        <v>6.870450173890319E-6</v>
      </c>
    </row>
    <row r="553" spans="1:6" x14ac:dyDescent="0.25">
      <c r="A553">
        <v>552</v>
      </c>
      <c r="B553">
        <f>A553/100*worksheet!$E$5</f>
        <v>540.19478434126165</v>
      </c>
      <c r="C553">
        <f>1-_xlfn.NORM.DIST(LN(B553/worksheet!$E$5),0,worksheet!$E$7,TRUE)</f>
        <v>5.6637352802597629E-3</v>
      </c>
      <c r="D553">
        <f>A553/100*AVERAGE(worksheet!$E$28,worksheet!$E$35)</f>
        <v>4.4298983872971558</v>
      </c>
      <c r="E553">
        <f>1-_xlfn.NORM.DIST(LN(D553/worksheet!$E$28),0,worksheet!$E$30,TRUE)</f>
        <v>4.5084595660236371E-3</v>
      </c>
      <c r="F553">
        <f>1-_xlfn.NORM.DIST(LN(D553/worksheet!$E$35),0,worksheet!$E$37,TRUE)</f>
        <v>6.767938189322642E-6</v>
      </c>
    </row>
    <row r="554" spans="1:6" x14ac:dyDescent="0.25">
      <c r="A554">
        <v>553</v>
      </c>
      <c r="B554">
        <f>A554/100*worksheet!$E$5</f>
        <v>541.1733980810103</v>
      </c>
      <c r="C554">
        <f>1-_xlfn.NORM.DIST(LN(B554/worksheet!$E$5),0,worksheet!$E$7,TRUE)</f>
        <v>5.6205389887989954E-3</v>
      </c>
      <c r="D554">
        <f>A554/100*AVERAGE(worksheet!$E$28,worksheet!$E$35)</f>
        <v>4.4379235655350131</v>
      </c>
      <c r="E554">
        <f>1-_xlfn.NORM.DIST(LN(D554/worksheet!$E$28),0,worksheet!$E$30,TRUE)</f>
        <v>4.4609560020827388E-3</v>
      </c>
      <c r="F554">
        <f>1-_xlfn.NORM.DIST(LN(D554/worksheet!$E$35),0,worksheet!$E$37,TRUE)</f>
        <v>6.6670678539049177E-6</v>
      </c>
    </row>
    <row r="555" spans="1:6" x14ac:dyDescent="0.25">
      <c r="A555">
        <v>554</v>
      </c>
      <c r="B555">
        <f>A555/100*worksheet!$E$5</f>
        <v>542.15201182075896</v>
      </c>
      <c r="C555">
        <f>1-_xlfn.NORM.DIST(LN(B555/worksheet!$E$5),0,worksheet!$E$7,TRUE)</f>
        <v>5.5777127595294518E-3</v>
      </c>
      <c r="D555">
        <f>A555/100*AVERAGE(worksheet!$E$28,worksheet!$E$35)</f>
        <v>4.4459487437728704</v>
      </c>
      <c r="E555">
        <f>1-_xlfn.NORM.DIST(LN(D555/worksheet!$E$28),0,worksheet!$E$30,TRUE)</f>
        <v>4.4139846073694144E-3</v>
      </c>
      <c r="F555">
        <f>1-_xlfn.NORM.DIST(LN(D555/worksheet!$E$35),0,worksheet!$E$37,TRUE)</f>
        <v>6.5678110540146051E-6</v>
      </c>
    </row>
    <row r="556" spans="1:6" x14ac:dyDescent="0.25">
      <c r="A556">
        <v>555</v>
      </c>
      <c r="B556">
        <f>A556/100*worksheet!$E$5</f>
        <v>543.13062556050761</v>
      </c>
      <c r="C556">
        <f>1-_xlfn.NORM.DIST(LN(B556/worksheet!$E$5),0,worksheet!$E$7,TRUE)</f>
        <v>5.5352530669814382E-3</v>
      </c>
      <c r="D556">
        <f>A556/100*AVERAGE(worksheet!$E$28,worksheet!$E$35)</f>
        <v>4.4539739220107277</v>
      </c>
      <c r="E556">
        <f>1-_xlfn.NORM.DIST(LN(D556/worksheet!$E$28),0,worksheet!$E$30,TRUE)</f>
        <v>4.3675390815079984E-3</v>
      </c>
      <c r="F556">
        <f>1-_xlfn.NORM.DIST(LN(D556/worksheet!$E$35),0,worksheet!$E$37,TRUE)</f>
        <v>6.4701401896183341E-6</v>
      </c>
    </row>
    <row r="557" spans="1:6" x14ac:dyDescent="0.25">
      <c r="A557">
        <v>556</v>
      </c>
      <c r="B557">
        <f>A557/100*worksheet!$E$5</f>
        <v>544.10923930025626</v>
      </c>
      <c r="C557">
        <f>1-_xlfn.NORM.DIST(LN(B557/worksheet!$E$5),0,worksheet!$E$7,TRUE)</f>
        <v>5.4931564226899932E-3</v>
      </c>
      <c r="D557">
        <f>A557/100*AVERAGE(worksheet!$E$28,worksheet!$E$35)</f>
        <v>4.4619991002485841</v>
      </c>
      <c r="E557">
        <f>1-_xlfn.NORM.DIST(LN(D557/worksheet!$E$28),0,worksheet!$E$30,TRUE)</f>
        <v>4.3216132024122E-3</v>
      </c>
      <c r="F557">
        <f>1-_xlfn.NORM.DIST(LN(D557/worksheet!$E$35),0,worksheet!$E$37,TRUE)</f>
        <v>6.3740281632806983E-6</v>
      </c>
    </row>
    <row r="558" spans="1:6" x14ac:dyDescent="0.25">
      <c r="A558">
        <v>557</v>
      </c>
      <c r="B558">
        <f>A558/100*worksheet!$E$5</f>
        <v>545.08785304000503</v>
      </c>
      <c r="C558">
        <f>1-_xlfn.NORM.DIST(LN(B558/worksheet!$E$5),0,worksheet!$E$7,TRUE)</f>
        <v>5.4514193747705608E-3</v>
      </c>
      <c r="D558">
        <f>A558/100*AVERAGE(worksheet!$E$28,worksheet!$E$35)</f>
        <v>4.4700242784864423</v>
      </c>
      <c r="E558">
        <f>1-_xlfn.NORM.DIST(LN(D558/worksheet!$E$28),0,worksheet!$E$30,TRUE)</f>
        <v>4.2762008252724693E-3</v>
      </c>
      <c r="F558">
        <f>1-_xlfn.NORM.DIST(LN(D558/worksheet!$E$35),0,worksheet!$E$37,TRUE)</f>
        <v>6.2794483715045146E-6</v>
      </c>
    </row>
    <row r="559" spans="1:6" x14ac:dyDescent="0.25">
      <c r="A559">
        <v>558</v>
      </c>
      <c r="B559">
        <f>A559/100*worksheet!$E$5</f>
        <v>546.06646677975357</v>
      </c>
      <c r="C559">
        <f>1-_xlfn.NORM.DIST(LN(B559/worksheet!$E$5),0,worksheet!$E$7,TRUE)</f>
        <v>5.4100385075002144E-3</v>
      </c>
      <c r="D559">
        <f>A559/100*AVERAGE(worksheet!$E$28,worksheet!$E$35)</f>
        <v>4.4780494567242988</v>
      </c>
      <c r="E559">
        <f>1-_xlfn.NORM.DIST(LN(D559/worksheet!$E$28),0,worksheet!$E$30,TRUE)</f>
        <v>4.2312958815564627E-3</v>
      </c>
      <c r="F559">
        <f>1-_xlfn.NORM.DIST(LN(D559/worksheet!$E$35),0,worksheet!$E$37,TRUE)</f>
        <v>6.1863746942947273E-6</v>
      </c>
    </row>
    <row r="560" spans="1:6" x14ac:dyDescent="0.25">
      <c r="A560">
        <v>559</v>
      </c>
      <c r="B560">
        <f>A560/100*worksheet!$E$5</f>
        <v>547.04508051950222</v>
      </c>
      <c r="C560">
        <f>1-_xlfn.NORM.DIST(LN(B560/worksheet!$E$5),0,worksheet!$E$7,TRUE)</f>
        <v>5.3690104409037653E-3</v>
      </c>
      <c r="D560">
        <f>A560/100*AVERAGE(worksheet!$E$28,worksheet!$E$35)</f>
        <v>4.4860746349621561</v>
      </c>
      <c r="E560">
        <f>1-_xlfn.NORM.DIST(LN(D560/worksheet!$E$28),0,worksheet!$E$30,TRUE)</f>
        <v>4.1868923780239431E-3</v>
      </c>
      <c r="F560">
        <f>1-_xlfn.NORM.DIST(LN(D560/worksheet!$E$35),0,worksheet!$E$37,TRUE)</f>
        <v>6.0947814862766236E-6</v>
      </c>
    </row>
    <row r="561" spans="1:6" x14ac:dyDescent="0.25">
      <c r="A561">
        <v>560</v>
      </c>
      <c r="B561">
        <f>A561/100*worksheet!$E$5</f>
        <v>548.02369425925087</v>
      </c>
      <c r="C561">
        <f>1-_xlfn.NORM.DIST(LN(B561/worksheet!$E$5),0,worksheet!$E$7,TRUE)</f>
        <v>5.3283318303450899E-3</v>
      </c>
      <c r="D561">
        <f>A561/100*AVERAGE(worksheet!$E$28,worksheet!$E$35)</f>
        <v>4.4940998132000134</v>
      </c>
      <c r="E561">
        <f>1-_xlfn.NORM.DIST(LN(D561/worksheet!$E$28),0,worksheet!$E$30,TRUE)</f>
        <v>4.1429843957531132E-3</v>
      </c>
      <c r="F561">
        <f>1-_xlfn.NORM.DIST(LN(D561/worksheet!$E$35),0,worksheet!$E$37,TRUE)</f>
        <v>6.0046435674809828E-6</v>
      </c>
    </row>
    <row r="562" spans="1:6" x14ac:dyDescent="0.25">
      <c r="A562">
        <v>561</v>
      </c>
      <c r="B562">
        <f>A562/100*worksheet!$E$5</f>
        <v>549.00230799899964</v>
      </c>
      <c r="C562">
        <f>1-_xlfn.NORM.DIST(LN(B562/worksheet!$E$5),0,worksheet!$E$7,TRUE)</f>
        <v>5.2879993661232305E-3</v>
      </c>
      <c r="D562">
        <f>A562/100*AVERAGE(worksheet!$E$28,worksheet!$E$35)</f>
        <v>4.5021249914378707</v>
      </c>
      <c r="E562">
        <f>1-_xlfn.NORM.DIST(LN(D562/worksheet!$E$28),0,worksheet!$E$30,TRUE)</f>
        <v>4.0995660891812724E-3</v>
      </c>
      <c r="F562">
        <f>1-_xlfn.NORM.DIST(LN(D562/worksheet!$E$35),0,worksheet!$E$37,TRUE)</f>
        <v>5.9159362141292249E-6</v>
      </c>
    </row>
    <row r="563" spans="1:6" x14ac:dyDescent="0.25">
      <c r="A563">
        <v>562</v>
      </c>
      <c r="B563">
        <f>A563/100*worksheet!$E$5</f>
        <v>549.98092173874829</v>
      </c>
      <c r="C563">
        <f>1-_xlfn.NORM.DIST(LN(B563/worksheet!$E$5),0,worksheet!$E$7,TRUE)</f>
        <v>5.2480097730741582E-3</v>
      </c>
      <c r="D563">
        <f>A563/100*AVERAGE(worksheet!$E$28,worksheet!$E$35)</f>
        <v>4.510150169675728</v>
      </c>
      <c r="E563">
        <f>1-_xlfn.NORM.DIST(LN(D563/worksheet!$E$28),0,worksheet!$E$30,TRUE)</f>
        <v>4.0566316851577966E-3</v>
      </c>
      <c r="F563">
        <f>1-_xlfn.NORM.DIST(LN(D563/worksheet!$E$35),0,worksheet!$E$37,TRUE)</f>
        <v>5.8286351501957157E-6</v>
      </c>
    </row>
    <row r="564" spans="1:6" x14ac:dyDescent="0.25">
      <c r="A564">
        <v>563</v>
      </c>
      <c r="B564">
        <f>A564/100*worksheet!$E$5</f>
        <v>550.95953547849695</v>
      </c>
      <c r="C564">
        <f>1-_xlfn.NORM.DIST(LN(B564/worksheet!$E$5),0,worksheet!$E$7,TRUE)</f>
        <v>5.2083598101770878E-3</v>
      </c>
      <c r="D564">
        <f>A564/100*AVERAGE(worksheet!$E$28,worksheet!$E$35)</f>
        <v>4.5181753479135844</v>
      </c>
      <c r="E564">
        <f>1-_xlfn.NORM.DIST(LN(D564/worksheet!$E$28),0,worksheet!$E$30,TRUE)</f>
        <v>4.0141754820095521E-3</v>
      </c>
      <c r="F564">
        <f>1-_xlfn.NORM.DIST(LN(D564/worksheet!$E$35),0,worksheet!$E$37,TRUE)</f>
        <v>5.7427165387480272E-6</v>
      </c>
    </row>
    <row r="565" spans="1:6" x14ac:dyDescent="0.25">
      <c r="A565">
        <v>564</v>
      </c>
      <c r="B565">
        <f>A565/100*worksheet!$E$5</f>
        <v>551.9381492182456</v>
      </c>
      <c r="C565">
        <f>1-_xlfn.NORM.DIST(LN(B565/worksheet!$E$5),0,worksheet!$E$7,TRUE)</f>
        <v>5.169046270165234E-3</v>
      </c>
      <c r="D565">
        <f>A565/100*AVERAGE(worksheet!$E$28,worksheet!$E$35)</f>
        <v>4.5262005261514417</v>
      </c>
      <c r="E565">
        <f>1-_xlfn.NORM.DIST(LN(D565/worksheet!$E$28),0,worksheet!$E$30,TRUE)</f>
        <v>3.9721918486189667E-3</v>
      </c>
      <c r="F565">
        <f>1-_xlfn.NORM.DIST(LN(D565/worksheet!$E$35),0,worksheet!$E$37,TRUE)</f>
        <v>5.6581569732871984E-6</v>
      </c>
    </row>
    <row r="566" spans="1:6" x14ac:dyDescent="0.25">
      <c r="A566">
        <v>565</v>
      </c>
      <c r="B566">
        <f>A566/100*worksheet!$E$5</f>
        <v>552.91676295799425</v>
      </c>
      <c r="C566">
        <f>1-_xlfn.NORM.DIST(LN(B566/worksheet!$E$5),0,worksheet!$E$7,TRUE)</f>
        <v>5.1300659791422287E-3</v>
      </c>
      <c r="D566">
        <f>A566/100*AVERAGE(worksheet!$E$28,worksheet!$E$35)</f>
        <v>4.5342257043892999</v>
      </c>
      <c r="E566">
        <f>1-_xlfn.NORM.DIST(LN(D566/worksheet!$E$28),0,worksheet!$E$30,TRUE)</f>
        <v>3.9306752235142017E-3</v>
      </c>
      <c r="F566">
        <f>1-_xlfn.NORM.DIST(LN(D566/worksheet!$E$35),0,worksheet!$E$37,TRUE)</f>
        <v>5.5749334694210617E-6</v>
      </c>
    </row>
    <row r="567" spans="1:6" x14ac:dyDescent="0.25">
      <c r="A567">
        <v>566</v>
      </c>
      <c r="B567">
        <f>A567/100*worksheet!$E$5</f>
        <v>553.8953766977429</v>
      </c>
      <c r="C567">
        <f>1-_xlfn.NORM.DIST(LN(B567/worksheet!$E$5),0,worksheet!$E$7,TRUE)</f>
        <v>5.0914157962024253E-3</v>
      </c>
      <c r="D567">
        <f>A567/100*AVERAGE(worksheet!$E$28,worksheet!$E$35)</f>
        <v>4.5422508826271564</v>
      </c>
      <c r="E567">
        <f>1-_xlfn.NORM.DIST(LN(D567/worksheet!$E$28),0,worksheet!$E$30,TRUE)</f>
        <v>3.889620113971537E-3</v>
      </c>
      <c r="F567">
        <f>1-_xlfn.NORM.DIST(LN(D567/worksheet!$E$35),0,worksheet!$E$37,TRUE)</f>
        <v>5.4930234572037051E-6</v>
      </c>
    </row>
    <row r="568" spans="1:6" x14ac:dyDescent="0.25">
      <c r="A568">
        <v>567</v>
      </c>
      <c r="B568">
        <f>A568/100*worksheet!$E$5</f>
        <v>554.87399043749156</v>
      </c>
      <c r="C568">
        <f>1-_xlfn.NORM.DIST(LN(B568/worksheet!$E$5),0,worksheet!$E$7,TRUE)</f>
        <v>5.0530926130566423E-3</v>
      </c>
      <c r="D568">
        <f>A568/100*AVERAGE(worksheet!$E$28,worksheet!$E$35)</f>
        <v>4.5502760608650137</v>
      </c>
      <c r="E568">
        <f>1-_xlfn.NORM.DIST(LN(D568/worksheet!$E$28),0,worksheet!$E$30,TRUE)</f>
        <v>3.8490210951296344E-3</v>
      </c>
      <c r="F568">
        <f>1-_xlfn.NORM.DIST(LN(D568/worksheet!$E$35),0,worksheet!$E$37,TRUE)</f>
        <v>5.4124047730308433E-6</v>
      </c>
    </row>
    <row r="569" spans="1:6" x14ac:dyDescent="0.25">
      <c r="A569">
        <v>568</v>
      </c>
      <c r="B569">
        <f>A569/100*worksheet!$E$5</f>
        <v>555.85260417724021</v>
      </c>
      <c r="C569">
        <f>1-_xlfn.NORM.DIST(LN(B569/worksheet!$E$5),0,worksheet!$E$7,TRUE)</f>
        <v>5.0150933536619036E-3</v>
      </c>
      <c r="D569">
        <f>A569/100*AVERAGE(worksheet!$E$28,worksheet!$E$35)</f>
        <v>4.5583012391028701</v>
      </c>
      <c r="E569">
        <f>1-_xlfn.NORM.DIST(LN(D569/worksheet!$E$28),0,worksheet!$E$30,TRUE)</f>
        <v>3.8088728091160151E-3</v>
      </c>
      <c r="F569">
        <f>1-_xlfn.NORM.DIST(LN(D569/worksheet!$E$35),0,worksheet!$E$37,TRUE)</f>
        <v>5.3330556515351901E-6</v>
      </c>
    </row>
    <row r="570" spans="1:6" x14ac:dyDescent="0.25">
      <c r="A570">
        <v>569</v>
      </c>
      <c r="B570">
        <f>A570/100*worksheet!$E$5</f>
        <v>556.83121791698898</v>
      </c>
      <c r="C570">
        <f>1-_xlfn.NORM.DIST(LN(B570/worksheet!$E$5),0,worksheet!$E$7,TRUE)</f>
        <v>4.9774149738562867E-3</v>
      </c>
      <c r="D570">
        <f>A570/100*AVERAGE(worksheet!$E$28,worksheet!$E$35)</f>
        <v>4.5663264173407283</v>
      </c>
      <c r="E570">
        <f>1-_xlfn.NORM.DIST(LN(D570/worksheet!$E$28),0,worksheet!$E$30,TRUE)</f>
        <v>3.7691699641838605E-3</v>
      </c>
      <c r="F570">
        <f>1-_xlfn.NORM.DIST(LN(D570/worksheet!$E$35),0,worksheet!$E$37,TRUE)</f>
        <v>5.2549547183700085E-6</v>
      </c>
    </row>
    <row r="571" spans="1:6" x14ac:dyDescent="0.25">
      <c r="A571">
        <v>570</v>
      </c>
      <c r="B571">
        <f>A571/100*worksheet!$E$5</f>
        <v>557.80983165673763</v>
      </c>
      <c r="C571">
        <f>1-_xlfn.NORM.DIST(LN(B571/worksheet!$E$5),0,worksheet!$E$7,TRUE)</f>
        <v>4.9400544609972119E-3</v>
      </c>
      <c r="D571">
        <f>A571/100*AVERAGE(worksheet!$E$28,worksheet!$E$35)</f>
        <v>4.5743515955785856</v>
      </c>
      <c r="E571">
        <f>1-_xlfn.NORM.DIST(LN(D571/worksheet!$E$28),0,worksheet!$E$30,TRUE)</f>
        <v>3.7299073338619149E-3</v>
      </c>
      <c r="F571">
        <f>1-_xlfn.NORM.DIST(LN(D571/worksheet!$E$35),0,worksheet!$E$37,TRUE)</f>
        <v>5.1780809826595942E-6</v>
      </c>
    </row>
    <row r="572" spans="1:6" x14ac:dyDescent="0.25">
      <c r="A572">
        <v>571</v>
      </c>
      <c r="B572">
        <f>A572/100*worksheet!$E$5</f>
        <v>558.78844539648628</v>
      </c>
      <c r="C572">
        <f>1-_xlfn.NORM.DIST(LN(B572/worksheet!$E$5),0,worksheet!$E$7,TRUE)</f>
        <v>4.9030088336058375E-3</v>
      </c>
      <c r="D572">
        <f>A572/100*AVERAGE(worksheet!$E$28,worksheet!$E$35)</f>
        <v>4.582376773816442</v>
      </c>
      <c r="E572">
        <f>1-_xlfn.NORM.DIST(LN(D572/worksheet!$E$28),0,worksheet!$E$30,TRUE)</f>
        <v>3.6910797561147124E-3</v>
      </c>
      <c r="F572">
        <f>1-_xlfn.NORM.DIST(LN(D572/worksheet!$E$35),0,worksheet!$E$37,TRUE)</f>
        <v>5.1024138295607813E-6</v>
      </c>
    </row>
    <row r="573" spans="1:6" x14ac:dyDescent="0.25">
      <c r="A573">
        <v>572</v>
      </c>
      <c r="B573">
        <f>A573/100*worksheet!$E$5</f>
        <v>559.76705913623482</v>
      </c>
      <c r="C573">
        <f>1-_xlfn.NORM.DIST(LN(B573/worksheet!$E$5),0,worksheet!$E$7,TRUE)</f>
        <v>4.8662751410142313E-3</v>
      </c>
      <c r="D573">
        <f>A573/100*AVERAGE(worksheet!$E$28,worksheet!$E$35)</f>
        <v>4.5904019520542994</v>
      </c>
      <c r="E573">
        <f>1-_xlfn.NORM.DIST(LN(D573/worksheet!$E$28),0,worksheet!$E$30,TRUE)</f>
        <v>3.652682132514129E-3</v>
      </c>
      <c r="F573">
        <f>1-_xlfn.NORM.DIST(LN(D573/worksheet!$E$35),0,worksheet!$E$37,TRUE)</f>
        <v>5.0279330133795597E-6</v>
      </c>
    </row>
    <row r="574" spans="1:6" x14ac:dyDescent="0.25">
      <c r="A574">
        <v>573</v>
      </c>
      <c r="B574">
        <f>A574/100*worksheet!$E$5</f>
        <v>560.74567287598359</v>
      </c>
      <c r="C574">
        <f>1-_xlfn.NORM.DIST(LN(B574/worksheet!$E$5),0,worksheet!$E$7,TRUE)</f>
        <v>4.8298504630176486E-3</v>
      </c>
      <c r="D574">
        <f>A574/100*AVERAGE(worksheet!$E$28,worksheet!$E$35)</f>
        <v>4.5984271302921567</v>
      </c>
      <c r="E574">
        <f>1-_xlfn.NORM.DIST(LN(D574/worksheet!$E$28),0,worksheet!$E$30,TRUE)</f>
        <v>3.6147094274218139E-3</v>
      </c>
      <c r="F574">
        <f>1-_xlfn.NORM.DIST(LN(D574/worksheet!$E$35),0,worksheet!$E$37,TRUE)</f>
        <v>4.9546186502436029E-6</v>
      </c>
    </row>
    <row r="575" spans="1:6" x14ac:dyDescent="0.25">
      <c r="A575">
        <v>574</v>
      </c>
      <c r="B575">
        <f>A575/100*worksheet!$E$5</f>
        <v>561.72428661573224</v>
      </c>
      <c r="C575">
        <f>1-_xlfn.NORM.DIST(LN(B575/worksheet!$E$5),0,worksheet!$E$7,TRUE)</f>
        <v>4.7937319095312514E-3</v>
      </c>
      <c r="D575">
        <f>A575/100*AVERAGE(worksheet!$E$28,worksheet!$E$35)</f>
        <v>4.606452308530014</v>
      </c>
      <c r="E575">
        <f>1-_xlfn.NORM.DIST(LN(D575/worksheet!$E$28),0,worksheet!$E$30,TRUE)</f>
        <v>3.5771566671828348E-3</v>
      </c>
      <c r="F575">
        <f>1-_xlfn.NORM.DIST(LN(D575/worksheet!$E$35),0,worksheet!$E$37,TRUE)</f>
        <v>4.8824512112188856E-6</v>
      </c>
    </row>
    <row r="576" spans="1:6" x14ac:dyDescent="0.25">
      <c r="A576">
        <v>575</v>
      </c>
      <c r="B576">
        <f>A576/100*worksheet!$E$5</f>
        <v>562.70290035548089</v>
      </c>
      <c r="C576">
        <f>1-_xlfn.NORM.DIST(LN(B576/worksheet!$E$5),0,worksheet!$E$7,TRUE)</f>
        <v>4.7579166202500467E-3</v>
      </c>
      <c r="D576">
        <f>A576/100*AVERAGE(worksheet!$E$28,worksheet!$E$35)</f>
        <v>4.6144774867678713</v>
      </c>
      <c r="E576">
        <f>1-_xlfn.NORM.DIST(LN(D576/worksheet!$E$28),0,worksheet!$E$30,TRUE)</f>
        <v>3.5400189393298698E-3</v>
      </c>
      <c r="F576">
        <f>1-_xlfn.NORM.DIST(LN(D576/worksheet!$E$35),0,worksheet!$E$37,TRUE)</f>
        <v>4.8114115160924342E-6</v>
      </c>
    </row>
    <row r="577" spans="1:6" x14ac:dyDescent="0.25">
      <c r="A577">
        <v>576</v>
      </c>
      <c r="B577">
        <f>A577/100*worksheet!$E$5</f>
        <v>563.68151409522955</v>
      </c>
      <c r="C577">
        <f>1-_xlfn.NORM.DIST(LN(B577/worksheet!$E$5),0,worksheet!$E$7,TRUE)</f>
        <v>4.7224017643142657E-3</v>
      </c>
      <c r="D577">
        <f>A577/100*AVERAGE(worksheet!$E$28,worksheet!$E$35)</f>
        <v>4.6225026650057277</v>
      </c>
      <c r="E577">
        <f>1-_xlfn.NORM.DIST(LN(D577/worksheet!$E$28),0,worksheet!$E$30,TRUE)</f>
        <v>3.5032913917978359E-3</v>
      </c>
      <c r="F577">
        <f>1-_xlfn.NORM.DIST(LN(D577/worksheet!$E$35),0,worksheet!$E$37,TRUE)</f>
        <v>4.7414807260448555E-6</v>
      </c>
    </row>
    <row r="578" spans="1:6" x14ac:dyDescent="0.25">
      <c r="A578">
        <v>577</v>
      </c>
      <c r="B578">
        <f>A578/100*worksheet!$E$5</f>
        <v>564.6601278349782</v>
      </c>
      <c r="C578">
        <f>1-_xlfn.NORM.DIST(LN(B578/worksheet!$E$5),0,worksheet!$E$7,TRUE)</f>
        <v>4.6871845399779621E-3</v>
      </c>
      <c r="D578">
        <f>A578/100*AVERAGE(worksheet!$E$28,worksheet!$E$35)</f>
        <v>4.630527843243585</v>
      </c>
      <c r="E578">
        <f>1-_xlfn.NORM.DIST(LN(D578/worksheet!$E$28),0,worksheet!$E$30,TRUE)</f>
        <v>3.4669692321487311E-3</v>
      </c>
      <c r="F578">
        <f>1-_xlfn.NORM.DIST(LN(D578/worksheet!$E$35),0,worksheet!$E$37,TRUE)</f>
        <v>4.6726403376551318E-6</v>
      </c>
    </row>
    <row r="579" spans="1:6" x14ac:dyDescent="0.25">
      <c r="A579">
        <v>578</v>
      </c>
      <c r="B579">
        <f>A579/100*worksheet!$E$5</f>
        <v>565.63874157472685</v>
      </c>
      <c r="C579">
        <f>1-_xlfn.NORM.DIST(LN(B579/worksheet!$E$5),0,worksheet!$E$7,TRUE)</f>
        <v>4.6522621742816073E-3</v>
      </c>
      <c r="D579">
        <f>A579/100*AVERAGE(worksheet!$E$28,worksheet!$E$35)</f>
        <v>4.6385530214814423</v>
      </c>
      <c r="E579">
        <f>1-_xlfn.NORM.DIST(LN(D579/worksheet!$E$28),0,worksheet!$E$30,TRUE)</f>
        <v>3.4310477268074679E-3</v>
      </c>
      <c r="F579">
        <f>1-_xlfn.NORM.DIST(LN(D579/worksheet!$E$35),0,worksheet!$E$37,TRUE)</f>
        <v>4.6048721766833722E-6</v>
      </c>
    </row>
    <row r="580" spans="1:6" x14ac:dyDescent="0.25">
      <c r="A580">
        <v>579</v>
      </c>
      <c r="B580">
        <f>A580/100*worksheet!$E$5</f>
        <v>566.6173553144755</v>
      </c>
      <c r="C580">
        <f>1-_xlfn.NORM.DIST(LN(B580/worksheet!$E$5),0,worksheet!$E$7,TRUE)</f>
        <v>4.6176319227294593E-3</v>
      </c>
      <c r="D580">
        <f>A580/100*AVERAGE(worksheet!$E$28,worksheet!$E$35)</f>
        <v>4.6465781997192996</v>
      </c>
      <c r="E580">
        <f>1-_xlfn.NORM.DIST(LN(D580/worksheet!$E$28),0,worksheet!$E$30,TRUE)</f>
        <v>3.3955222003071439E-3</v>
      </c>
      <c r="F580">
        <f>1-_xlfn.NORM.DIST(LN(D580/worksheet!$E$35),0,worksheet!$E$37,TRUE)</f>
        <v>4.5381583910764078E-6</v>
      </c>
    </row>
    <row r="581" spans="1:6" x14ac:dyDescent="0.25">
      <c r="A581">
        <v>580</v>
      </c>
      <c r="B581">
        <f>A581/100*worksheet!$E$5</f>
        <v>567.59596905422416</v>
      </c>
      <c r="C581">
        <f>1-_xlfn.NORM.DIST(LN(B581/worksheet!$E$5),0,worksheet!$E$7,TRUE)</f>
        <v>4.5832910689698192E-3</v>
      </c>
      <c r="D581">
        <f>A581/100*AVERAGE(worksheet!$E$28,worksheet!$E$35)</f>
        <v>4.654603377957157</v>
      </c>
      <c r="E581">
        <f>1-_xlfn.NORM.DIST(LN(D581/worksheet!$E$28),0,worksheet!$E$30,TRUE)</f>
        <v>3.3603880345447479E-3</v>
      </c>
      <c r="F581">
        <f>1-_xlfn.NORM.DIST(LN(D581/worksheet!$E$35),0,worksheet!$E$37,TRUE)</f>
        <v>4.47248144608281E-6</v>
      </c>
    </row>
    <row r="582" spans="1:6" x14ac:dyDescent="0.25">
      <c r="A582">
        <v>581</v>
      </c>
      <c r="B582">
        <f>A582/100*worksheet!$E$5</f>
        <v>568.57458279397281</v>
      </c>
      <c r="C582">
        <f>1-_xlfn.NORM.DIST(LN(B582/worksheet!$E$5),0,worksheet!$E$7,TRUE)</f>
        <v>4.5492369244801711E-3</v>
      </c>
      <c r="D582">
        <f>A582/100*AVERAGE(worksheet!$E$28,worksheet!$E$35)</f>
        <v>4.6626285561950134</v>
      </c>
      <c r="E582">
        <f>1-_xlfn.NORM.DIST(LN(D582/worksheet!$E$28),0,worksheet!$E$30,TRUE)</f>
        <v>3.3256406680461925E-3</v>
      </c>
      <c r="F582">
        <f>1-_xlfn.NORM.DIST(LN(D582/worksheet!$E$35),0,worksheet!$E$37,TRUE)</f>
        <v>4.4078241170364407E-6</v>
      </c>
    </row>
    <row r="583" spans="1:6" x14ac:dyDescent="0.25">
      <c r="A583">
        <v>582</v>
      </c>
      <c r="B583">
        <f>A583/100*worksheet!$E$5</f>
        <v>569.55319653372158</v>
      </c>
      <c r="C583">
        <f>1-_xlfn.NORM.DIST(LN(B583/worksheet!$E$5),0,worksheet!$E$7,TRUE)</f>
        <v>4.5154668282554322E-3</v>
      </c>
      <c r="D583">
        <f>A583/100*AVERAGE(worksheet!$E$28,worksheet!$E$35)</f>
        <v>4.6706537344328716</v>
      </c>
      <c r="E583">
        <f>1-_xlfn.NORM.DIST(LN(D583/worksheet!$E$28),0,worksheet!$E$30,TRUE)</f>
        <v>3.2912755952420047E-3</v>
      </c>
      <c r="F583">
        <f>1-_xlfn.NORM.DIST(LN(D583/worksheet!$E$35),0,worksheet!$E$37,TRUE)</f>
        <v>4.3441694844714718E-6</v>
      </c>
    </row>
    <row r="584" spans="1:6" x14ac:dyDescent="0.25">
      <c r="A584">
        <v>583</v>
      </c>
      <c r="B584">
        <f>A584/100*worksheet!$E$5</f>
        <v>570.53181027347023</v>
      </c>
      <c r="C584">
        <f>1-_xlfn.NORM.DIST(LN(B584/worksheet!$E$5),0,worksheet!$E$7,TRUE)</f>
        <v>4.4819781464999764E-3</v>
      </c>
      <c r="D584">
        <f>A584/100*AVERAGE(worksheet!$E$28,worksheet!$E$35)</f>
        <v>4.678678912670728</v>
      </c>
      <c r="E584">
        <f>1-_xlfn.NORM.DIST(LN(D584/worksheet!$E$28),0,worksheet!$E$30,TRUE)</f>
        <v>3.2572883657512319E-3</v>
      </c>
      <c r="F584">
        <f>1-_xlfn.NORM.DIST(LN(D584/worksheet!$E$35),0,worksheet!$E$37,TRUE)</f>
        <v>4.2815009280161576E-6</v>
      </c>
    </row>
    <row r="585" spans="1:6" x14ac:dyDescent="0.25">
      <c r="A585">
        <v>584</v>
      </c>
      <c r="B585">
        <f>A585/100*worksheet!$E$5</f>
        <v>571.51042401321888</v>
      </c>
      <c r="C585">
        <f>1-_xlfn.NORM.DIST(LN(B585/worksheet!$E$5),0,worksheet!$E$7,TRUE)</f>
        <v>4.4487682723243216E-3</v>
      </c>
      <c r="D585">
        <f>A585/100*AVERAGE(worksheet!$E$28,worksheet!$E$35)</f>
        <v>4.6867040909085853</v>
      </c>
      <c r="E585">
        <f>1-_xlfn.NORM.DIST(LN(D585/worksheet!$E$28),0,worksheet!$E$30,TRUE)</f>
        <v>3.2236745836766723E-3</v>
      </c>
      <c r="F585">
        <f>1-_xlfn.NORM.DIST(LN(D585/worksheet!$E$35),0,worksheet!$E$37,TRUE)</f>
        <v>4.2198021206196756E-6</v>
      </c>
    </row>
    <row r="586" spans="1:6" x14ac:dyDescent="0.25">
      <c r="A586">
        <v>585</v>
      </c>
      <c r="B586">
        <f>A586/100*worksheet!$E$5</f>
        <v>572.48903775296742</v>
      </c>
      <c r="C586">
        <f>1-_xlfn.NORM.DIST(LN(B586/worksheet!$E$5),0,worksheet!$E$7,TRUE)</f>
        <v>4.4158346254439262E-3</v>
      </c>
      <c r="D586">
        <f>A586/100*AVERAGE(worksheet!$E$28,worksheet!$E$35)</f>
        <v>4.6947292691464426</v>
      </c>
      <c r="E586">
        <f>1-_xlfn.NORM.DIST(LN(D586/worksheet!$E$28),0,worksheet!$E$30,TRUE)</f>
        <v>3.1904299069073216E-3</v>
      </c>
      <c r="F586">
        <f>1-_xlfn.NORM.DIST(LN(D586/worksheet!$E$35),0,worksheet!$E$37,TRUE)</f>
        <v>4.1590570232230561E-6</v>
      </c>
    </row>
    <row r="587" spans="1:6" x14ac:dyDescent="0.25">
      <c r="A587">
        <v>586</v>
      </c>
      <c r="B587">
        <f>A587/100*worksheet!$E$5</f>
        <v>573.46765149271619</v>
      </c>
      <c r="C587">
        <f>1-_xlfn.NORM.DIST(LN(B587/worksheet!$E$5),0,worksheet!$E$7,TRUE)</f>
        <v>4.3831746518834258E-3</v>
      </c>
      <c r="D587">
        <f>A587/100*AVERAGE(worksheet!$E$28,worksheet!$E$35)</f>
        <v>4.7027544473842999</v>
      </c>
      <c r="E587">
        <f>1-_xlfn.NORM.DIST(LN(D587/worksheet!$E$28),0,worksheet!$E$30,TRUE)</f>
        <v>3.1575500464320339E-3</v>
      </c>
      <c r="F587">
        <f>1-_xlfn.NORM.DIST(LN(D587/worksheet!$E$35),0,worksheet!$E$37,TRUE)</f>
        <v>4.0992498795411336E-6</v>
      </c>
    </row>
    <row r="588" spans="1:6" x14ac:dyDescent="0.25">
      <c r="A588">
        <v>587</v>
      </c>
      <c r="B588">
        <f>A588/100*worksheet!$E$5</f>
        <v>574.44626523246484</v>
      </c>
      <c r="C588">
        <f>1-_xlfn.NORM.DIST(LN(B588/worksheet!$E$5),0,worksheet!$E$7,TRUE)</f>
        <v>4.3507858236828678E-3</v>
      </c>
      <c r="D588">
        <f>A588/100*AVERAGE(worksheet!$E$28,worksheet!$E$35)</f>
        <v>4.7107796256221572</v>
      </c>
      <c r="E588">
        <f>1-_xlfn.NORM.DIST(LN(D588/worksheet!$E$28),0,worksheet!$E$30,TRUE)</f>
        <v>3.1250307656607301E-3</v>
      </c>
      <c r="F588">
        <f>1-_xlfn.NORM.DIST(LN(D588/worksheet!$E$35),0,worksheet!$E$37,TRUE)</f>
        <v>4.0403652104004095E-6</v>
      </c>
    </row>
    <row r="589" spans="1:6" x14ac:dyDescent="0.25">
      <c r="A589">
        <v>588</v>
      </c>
      <c r="B589">
        <f>A589/100*worksheet!$E$5</f>
        <v>575.42487897221349</v>
      </c>
      <c r="C589">
        <f>1-_xlfn.NORM.DIST(LN(B589/worksheet!$E$5),0,worksheet!$E$7,TRUE)</f>
        <v>4.3186656386083877E-3</v>
      </c>
      <c r="D589">
        <f>A589/100*AVERAGE(worksheet!$E$28,worksheet!$E$35)</f>
        <v>4.7188048038600137</v>
      </c>
      <c r="E589">
        <f>1-_xlfn.NORM.DIST(LN(D589/worksheet!$E$28),0,worksheet!$E$30,TRUE)</f>
        <v>3.0928678797554898E-3</v>
      </c>
      <c r="F589">
        <f>1-_xlfn.NORM.DIST(LN(D589/worksheet!$E$35),0,worksheet!$E$37,TRUE)</f>
        <v>3.9823878089650933E-6</v>
      </c>
    </row>
    <row r="590" spans="1:6" x14ac:dyDescent="0.25">
      <c r="A590">
        <v>589</v>
      </c>
      <c r="B590">
        <f>A590/100*worksheet!$E$5</f>
        <v>576.40349271196214</v>
      </c>
      <c r="C590">
        <f>1-_xlfn.NORM.DIST(LN(B590/worksheet!$E$5),0,worksheet!$E$7,TRUE)</f>
        <v>4.2868116198662154E-3</v>
      </c>
      <c r="D590">
        <f>A590/100*AVERAGE(worksheet!$E$28,worksheet!$E$35)</f>
        <v>4.726829982097871</v>
      </c>
      <c r="E590">
        <f>1-_xlfn.NORM.DIST(LN(D590/worksheet!$E$28),0,worksheet!$E$30,TRUE)</f>
        <v>3.0610572549701898E-3</v>
      </c>
      <c r="F590">
        <f>1-_xlfn.NORM.DIST(LN(D590/worksheet!$E$35),0,worksheet!$E$37,TRUE)</f>
        <v>3.9253027350749647E-6</v>
      </c>
    </row>
    <row r="591" spans="1:6" x14ac:dyDescent="0.25">
      <c r="A591">
        <v>590</v>
      </c>
      <c r="B591">
        <f>A591/100*worksheet!$E$5</f>
        <v>577.3821064517108</v>
      </c>
      <c r="C591">
        <f>1-_xlfn.NORM.DIST(LN(B591/worksheet!$E$5),0,worksheet!$E$7,TRUE)</f>
        <v>4.2552213158200125E-3</v>
      </c>
      <c r="D591">
        <f>A591/100*AVERAGE(worksheet!$E$28,worksheet!$E$35)</f>
        <v>4.7348551603357283</v>
      </c>
      <c r="E591">
        <f>1-_xlfn.NORM.DIST(LN(D591/worksheet!$E$28),0,worksheet!$E$30,TRUE)</f>
        <v>3.0295948079986923E-3</v>
      </c>
      <c r="F591">
        <f>1-_xlfn.NORM.DIST(LN(D591/worksheet!$E$35),0,worksheet!$E$37,TRUE)</f>
        <v>3.8690953110265269E-6</v>
      </c>
    </row>
    <row r="592" spans="1:6" x14ac:dyDescent="0.25">
      <c r="A592">
        <v>591</v>
      </c>
      <c r="B592">
        <f>A592/100*worksheet!$E$5</f>
        <v>578.36072019145945</v>
      </c>
      <c r="C592">
        <f>1-_xlfn.NORM.DIST(LN(B592/worksheet!$E$5),0,worksheet!$E$7,TRUE)</f>
        <v>4.2238922997116513E-3</v>
      </c>
      <c r="D592">
        <f>A592/100*AVERAGE(worksheet!$E$28,worksheet!$E$35)</f>
        <v>4.7428803385735856</v>
      </c>
      <c r="E592">
        <f>1-_xlfn.NORM.DIST(LN(D592/worksheet!$E$28),0,worksheet!$E$30,TRUE)</f>
        <v>2.9984765053320261E-3</v>
      </c>
      <c r="F592">
        <f>1-_xlfn.NORM.DIST(LN(D592/worksheet!$E$35),0,worksheet!$E$37,TRUE)</f>
        <v>3.813751116132913E-6</v>
      </c>
    </row>
    <row r="593" spans="1:6" x14ac:dyDescent="0.25">
      <c r="A593">
        <v>592</v>
      </c>
      <c r="B593">
        <f>A593/100*worksheet!$E$5</f>
        <v>579.3393339312081</v>
      </c>
      <c r="C593">
        <f>1-_xlfn.NORM.DIST(LN(B593/worksheet!$E$5),0,worksheet!$E$7,TRUE)</f>
        <v>4.192822169385213E-3</v>
      </c>
      <c r="D593">
        <f>A593/100*AVERAGE(worksheet!$E$28,worksheet!$E$35)</f>
        <v>4.7509055168114429</v>
      </c>
      <c r="E593">
        <f>1-_xlfn.NORM.DIST(LN(D593/worksheet!$E$28),0,worksheet!$E$30,TRUE)</f>
        <v>2.9676983626236719E-3</v>
      </c>
      <c r="F593">
        <f>1-_xlfn.NORM.DIST(LN(D593/worksheet!$E$35),0,worksheet!$E$37,TRUE)</f>
        <v>3.7592559819499272E-6</v>
      </c>
    </row>
    <row r="594" spans="1:6" x14ac:dyDescent="0.25">
      <c r="A594">
        <v>593</v>
      </c>
      <c r="B594">
        <f>A594/100*worksheet!$E$5</f>
        <v>580.31794767095676</v>
      </c>
      <c r="C594">
        <f>1-_xlfn.NORM.DIST(LN(B594/worksheet!$E$5),0,worksheet!$E$7,TRUE)</f>
        <v>4.1620085470147616E-3</v>
      </c>
      <c r="D594">
        <f>A594/100*AVERAGE(worksheet!$E$28,worksheet!$E$35)</f>
        <v>4.7589306950492993</v>
      </c>
      <c r="E594">
        <f>1-_xlfn.NORM.DIST(LN(D594/worksheet!$E$28),0,worksheet!$E$30,TRUE)</f>
        <v>2.9372564440637294E-3</v>
      </c>
      <c r="F594">
        <f>1-_xlfn.NORM.DIST(LN(D594/worksheet!$E$35),0,worksheet!$E$37,TRUE)</f>
        <v>3.7055959879461753E-6</v>
      </c>
    </row>
    <row r="595" spans="1:6" x14ac:dyDescent="0.25">
      <c r="A595">
        <v>594</v>
      </c>
      <c r="B595">
        <f>A595/100*worksheet!$E$5</f>
        <v>581.29656141070552</v>
      </c>
      <c r="C595">
        <f>1-_xlfn.NORM.DIST(LN(B595/worksheet!$E$5),0,worksheet!$E$7,TRUE)</f>
        <v>4.1314490788350033E-3</v>
      </c>
      <c r="D595">
        <f>A595/100*AVERAGE(worksheet!$E$28,worksheet!$E$35)</f>
        <v>4.7669558732871575</v>
      </c>
      <c r="E595">
        <f>1-_xlfn.NORM.DIST(LN(D595/worksheet!$E$28),0,worksheet!$E$30,TRUE)</f>
        <v>2.9071468617605234E-3</v>
      </c>
      <c r="F595">
        <f>1-_xlfn.NORM.DIST(LN(D595/worksheet!$E$35),0,worksheet!$E$37,TRUE)</f>
        <v>3.6527574566180832E-6</v>
      </c>
    </row>
    <row r="596" spans="1:6" x14ac:dyDescent="0.25">
      <c r="A596">
        <v>595</v>
      </c>
      <c r="B596">
        <f>A596/100*worksheet!$E$5</f>
        <v>582.27517515045417</v>
      </c>
      <c r="C596">
        <f>1-_xlfn.NORM.DIST(LN(B596/worksheet!$E$5),0,worksheet!$E$7,TRUE)</f>
        <v>4.1011414348750552E-3</v>
      </c>
      <c r="D596">
        <f>A596/100*AVERAGE(worksheet!$E$28,worksheet!$E$35)</f>
        <v>4.774981051525014</v>
      </c>
      <c r="E596">
        <f>1-_xlfn.NORM.DIST(LN(D596/worksheet!$E$28),0,worksheet!$E$30,TRUE)</f>
        <v>2.8773657751313131E-3</v>
      </c>
      <c r="F596">
        <f>1-_xlfn.NORM.DIST(LN(D596/worksheet!$E$35),0,worksheet!$E$37,TRUE)</f>
        <v>3.6007269491600269E-6</v>
      </c>
    </row>
    <row r="597" spans="1:6" x14ac:dyDescent="0.25">
      <c r="A597">
        <v>596</v>
      </c>
      <c r="B597">
        <f>A597/100*worksheet!$E$5</f>
        <v>583.25378889020283</v>
      </c>
      <c r="C597">
        <f>1-_xlfn.NORM.DIST(LN(B597/worksheet!$E$5),0,worksheet!$E$7,TRUE)</f>
        <v>4.0710833086957665E-3</v>
      </c>
      <c r="D597">
        <f>A597/100*AVERAGE(worksheet!$E$28,worksheet!$E$35)</f>
        <v>4.7830062297628713</v>
      </c>
      <c r="E597">
        <f>1-_xlfn.NORM.DIST(LN(D597/worksheet!$E$28),0,worksheet!$E$30,TRUE)</f>
        <v>2.8479093903004404E-3</v>
      </c>
      <c r="F597">
        <f>1-_xlfn.NORM.DIST(LN(D597/worksheet!$E$35),0,worksheet!$E$37,TRUE)</f>
        <v>3.5494912606903739E-6</v>
      </c>
    </row>
    <row r="598" spans="1:6" x14ac:dyDescent="0.25">
      <c r="A598">
        <v>597</v>
      </c>
      <c r="B598">
        <f>A598/100*worksheet!$E$5</f>
        <v>584.23240262995148</v>
      </c>
      <c r="C598">
        <f>1-_xlfn.NORM.DIST(LN(B598/worksheet!$E$5),0,worksheet!$E$7,TRUE)</f>
        <v>4.0412724171299264E-3</v>
      </c>
      <c r="D598">
        <f>A598/100*AVERAGE(worksheet!$E$28,worksheet!$E$35)</f>
        <v>4.7910314080007286</v>
      </c>
      <c r="E598">
        <f>1-_xlfn.NORM.DIST(LN(D598/worksheet!$E$28),0,worksheet!$E$30,TRUE)</f>
        <v>2.8187739595054717E-3</v>
      </c>
      <c r="F598">
        <f>1-_xlfn.NORM.DIST(LN(D598/worksheet!$E$35),0,worksheet!$E$37,TRUE)</f>
        <v>3.4990374163657023E-6</v>
      </c>
    </row>
    <row r="599" spans="1:6" x14ac:dyDescent="0.25">
      <c r="A599">
        <v>598</v>
      </c>
      <c r="B599">
        <f>A599/100*worksheet!$E$5</f>
        <v>585.21101636970013</v>
      </c>
      <c r="C599">
        <f>1-_xlfn.NORM.DIST(LN(B599/worksheet!$E$5),0,worksheet!$E$7,TRUE)</f>
        <v>4.0117065000261354E-3</v>
      </c>
      <c r="D599">
        <f>A599/100*AVERAGE(worksheet!$E$28,worksheet!$E$35)</f>
        <v>4.7990565862385859</v>
      </c>
      <c r="E599">
        <f>1-_xlfn.NORM.DIST(LN(D599/worksheet!$E$28),0,worksheet!$E$30,TRUE)</f>
        <v>2.7899557805113329E-3</v>
      </c>
      <c r="F599">
        <f>1-_xlfn.NORM.DIST(LN(D599/worksheet!$E$35),0,worksheet!$E$37,TRUE)</f>
        <v>3.4493526669399088E-6</v>
      </c>
    </row>
    <row r="600" spans="1:6" x14ac:dyDescent="0.25">
      <c r="A600">
        <v>599</v>
      </c>
      <c r="B600">
        <f>A600/100*worksheet!$E$5</f>
        <v>586.18963010944879</v>
      </c>
      <c r="C600">
        <f>1-_xlfn.NORM.DIST(LN(B600/worksheet!$E$5),0,worksheet!$E$7,TRUE)</f>
        <v>3.9823833199943426E-3</v>
      </c>
      <c r="D600">
        <f>A600/100*AVERAGE(worksheet!$E$28,worksheet!$E$35)</f>
        <v>4.8070817644764432</v>
      </c>
      <c r="E600">
        <f>1-_xlfn.NORM.DIST(LN(D600/worksheet!$E$28),0,worksheet!$E$30,TRUE)</f>
        <v>2.7614511960323274E-3</v>
      </c>
      <c r="F600">
        <f>1-_xlfn.NORM.DIST(LN(D600/worksheet!$E$35),0,worksheet!$E$37,TRUE)</f>
        <v>3.4004244845453613E-6</v>
      </c>
    </row>
    <row r="601" spans="1:6" x14ac:dyDescent="0.25">
      <c r="A601">
        <v>600</v>
      </c>
      <c r="B601">
        <f>A601/100*worksheet!$E$5</f>
        <v>587.16824384919744</v>
      </c>
      <c r="C601">
        <f>1-_xlfn.NORM.DIST(LN(B601/worksheet!$E$5),0,worksheet!$E$7,TRUE)</f>
        <v>3.9533006621564892E-3</v>
      </c>
      <c r="D601">
        <f>A601/100*AVERAGE(worksheet!$E$28,worksheet!$E$35)</f>
        <v>4.8151069427142996</v>
      </c>
      <c r="E601">
        <f>1-_xlfn.NORM.DIST(LN(D601/worksheet!$E$28),0,worksheet!$E$30,TRUE)</f>
        <v>2.7332565931609265E-3</v>
      </c>
      <c r="F601">
        <f>1-_xlfn.NORM.DIST(LN(D601/worksheet!$E$35),0,worksheet!$E$37,TRUE)</f>
        <v>3.3522405586960957E-6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D21" sqref="D21"/>
    </sheetView>
  </sheetViews>
  <sheetFormatPr defaultColWidth="8.85546875" defaultRowHeight="15" x14ac:dyDescent="0.25"/>
  <cols>
    <col min="1" max="1" width="10.42578125" bestFit="1" customWidth="1"/>
    <col min="3" max="3" width="9.7109375" bestFit="1" customWidth="1"/>
    <col min="4" max="4" width="21" bestFit="1" customWidth="1"/>
    <col min="5" max="5" width="20.7109375" bestFit="1" customWidth="1"/>
    <col min="6" max="6" width="21.42578125" bestFit="1" customWidth="1"/>
  </cols>
  <sheetData>
    <row r="1" spans="1:6" x14ac:dyDescent="0.25">
      <c r="A1" t="s">
        <v>45</v>
      </c>
      <c r="B1" t="s">
        <v>46</v>
      </c>
      <c r="C1" t="s">
        <v>47</v>
      </c>
      <c r="D1" t="s">
        <v>48</v>
      </c>
      <c r="E1" t="s">
        <v>49</v>
      </c>
      <c r="F1" t="s">
        <v>50</v>
      </c>
    </row>
    <row r="2" spans="1:6" x14ac:dyDescent="0.25">
      <c r="A2" t="s">
        <v>51</v>
      </c>
      <c r="B2">
        <v>-5.8</v>
      </c>
      <c r="C2">
        <v>-13.063000000000001</v>
      </c>
      <c r="D2">
        <v>-3.6739999999999999</v>
      </c>
      <c r="E2">
        <v>-3.6739999999999999</v>
      </c>
      <c r="F2">
        <v>-4.8650000000000002</v>
      </c>
    </row>
    <row r="3" spans="1:6" x14ac:dyDescent="0.25">
      <c r="A3" t="s">
        <v>52</v>
      </c>
      <c r="B3">
        <v>3.593</v>
      </c>
      <c r="C3">
        <v>5.0780000000000003</v>
      </c>
      <c r="D3">
        <v>1.74</v>
      </c>
      <c r="E3">
        <v>1.74</v>
      </c>
      <c r="F3">
        <v>2.1080000000000001</v>
      </c>
    </row>
    <row r="4" spans="1:6" x14ac:dyDescent="0.25">
      <c r="A4" t="s">
        <v>53</v>
      </c>
      <c r="B4">
        <v>-0.23100000000000001</v>
      </c>
      <c r="C4">
        <v>-0.27300000000000002</v>
      </c>
      <c r="D4">
        <v>9.8000000000000004E-2</v>
      </c>
      <c r="E4">
        <v>9.8000000000000004E-2</v>
      </c>
      <c r="F4">
        <v>3.5999999999999997E-2</v>
      </c>
    </row>
    <row r="5" spans="1:6" x14ac:dyDescent="0.25">
      <c r="A5" t="s">
        <v>54</v>
      </c>
      <c r="B5">
        <v>-1.415</v>
      </c>
      <c r="C5">
        <v>0.439</v>
      </c>
      <c r="D5">
        <v>0.38100000000000001</v>
      </c>
      <c r="E5">
        <v>0</v>
      </c>
      <c r="F5">
        <v>-8.9999999999999993E-3</v>
      </c>
    </row>
    <row r="6" spans="1:6" x14ac:dyDescent="0.25">
      <c r="A6" t="s">
        <v>55</v>
      </c>
      <c r="B6">
        <v>0.13800000000000001</v>
      </c>
      <c r="C6">
        <v>-0.14499999999999999</v>
      </c>
      <c r="D6">
        <v>-0.33400000000000002</v>
      </c>
      <c r="E6">
        <v>-0.25</v>
      </c>
      <c r="F6">
        <v>-0.22</v>
      </c>
    </row>
    <row r="7" spans="1:6" x14ac:dyDescent="0.25">
      <c r="A7" t="s">
        <v>56</v>
      </c>
      <c r="B7">
        <v>-7.0000000000000001E-3</v>
      </c>
      <c r="C7">
        <v>-4.7000000000000002E-3</v>
      </c>
      <c r="D7">
        <v>4.7000000000000002E-3</v>
      </c>
      <c r="E7">
        <v>0</v>
      </c>
      <c r="F7">
        <v>1.4E-3</v>
      </c>
    </row>
    <row r="8" spans="1:6" x14ac:dyDescent="0.25">
      <c r="A8" t="s">
        <v>57</v>
      </c>
      <c r="B8">
        <v>0</v>
      </c>
      <c r="C8">
        <v>0</v>
      </c>
      <c r="D8">
        <v>0</v>
      </c>
      <c r="E8">
        <v>6.6E-3</v>
      </c>
      <c r="F8">
        <v>7.4000000000000003E-3</v>
      </c>
    </row>
    <row r="9" spans="1:6" x14ac:dyDescent="0.25">
      <c r="A9" t="s">
        <v>58</v>
      </c>
      <c r="B9">
        <v>-0.155</v>
      </c>
      <c r="C9">
        <v>0</v>
      </c>
      <c r="D9">
        <v>0</v>
      </c>
      <c r="E9">
        <v>0</v>
      </c>
      <c r="F9">
        <v>0</v>
      </c>
    </row>
    <row r="10" spans="1:6" x14ac:dyDescent="0.25">
      <c r="A10" t="s">
        <v>59</v>
      </c>
      <c r="B10">
        <v>-0.34300000000000003</v>
      </c>
      <c r="C10">
        <v>0</v>
      </c>
      <c r="D10">
        <v>0</v>
      </c>
      <c r="E10">
        <v>0</v>
      </c>
      <c r="F10">
        <v>0</v>
      </c>
    </row>
    <row r="12" spans="1:6" x14ac:dyDescent="0.25">
      <c r="A12" t="s">
        <v>60</v>
      </c>
      <c r="B12">
        <f>IF(worksheet!$B$8="Reverse",1,0)</f>
        <v>0</v>
      </c>
    </row>
    <row r="13" spans="1:6" x14ac:dyDescent="0.25">
      <c r="A13" t="s">
        <v>61</v>
      </c>
      <c r="B13">
        <f>IF(worksheet!$B$8="Normal",1,0)</f>
        <v>0</v>
      </c>
    </row>
    <row r="14" spans="1:6" x14ac:dyDescent="0.25">
      <c r="A14" s="1" t="s">
        <v>63</v>
      </c>
      <c r="B14">
        <f>0.00724*10^(0.507*MIN(worksheet!B4,8))</f>
        <v>10.072529921912606</v>
      </c>
    </row>
    <row r="15" spans="1:6" x14ac:dyDescent="0.25">
      <c r="A15" s="1" t="s">
        <v>64</v>
      </c>
      <c r="B15">
        <f>SQRT(B14^2+worksheet!B5^2)</f>
        <v>31.645787382016973</v>
      </c>
    </row>
    <row r="17" spans="1:2" x14ac:dyDescent="0.25">
      <c r="A17" t="s">
        <v>51</v>
      </c>
      <c r="B17">
        <f>IF(worksheet!$B$7="Crustal",B2,IF(worksheet!$B$7="Intraplate",C2,IF(AND(worksheet!$B$7="Subduction",worksheet!$B$8="Interface"),D2,IF(AND(worksheet!$B$7="Subduction",worksheet!$B$8="Intraslab"),E2,F2))))</f>
        <v>-5.8</v>
      </c>
    </row>
    <row r="18" spans="1:2" x14ac:dyDescent="0.25">
      <c r="A18" t="s">
        <v>52</v>
      </c>
      <c r="B18">
        <f>IF(worksheet!$B$7="Crustal",B3,IF(worksheet!$B$7="Intraplate",C3,IF(AND(worksheet!$B$7="Subduction",worksheet!$B$8="Interface"),D3,IF(AND(worksheet!$B$7="Subduction",worksheet!$B$8="Intraslab"),E3,F3))))</f>
        <v>3.593</v>
      </c>
    </row>
    <row r="19" spans="1:2" x14ac:dyDescent="0.25">
      <c r="A19" t="s">
        <v>53</v>
      </c>
      <c r="B19">
        <f>IF(worksheet!$B$7="Crustal",B4,IF(worksheet!$B$7="Intraplate",C4,IF(AND(worksheet!$B$7="Subduction",worksheet!$B$8="Interface"),D4,IF(AND(worksheet!$B$7="Subduction",worksheet!$B$8="Intraslab"),E4,F4))))</f>
        <v>-0.23100000000000001</v>
      </c>
    </row>
    <row r="20" spans="1:2" x14ac:dyDescent="0.25">
      <c r="A20" t="s">
        <v>54</v>
      </c>
      <c r="B20">
        <f>IF(worksheet!$B$7="Crustal",B5,IF(worksheet!$B$7="Intraplate",C5,IF(AND(worksheet!$B$7="Subduction",worksheet!$B$8="Interface"),D5,IF(AND(worksheet!$B$7="Subduction",worksheet!$B$8="Intraslab"),E5,F5))))</f>
        <v>-1.415</v>
      </c>
    </row>
    <row r="21" spans="1:2" x14ac:dyDescent="0.25">
      <c r="A21" t="s">
        <v>55</v>
      </c>
      <c r="B21">
        <f>IF(worksheet!$B$7="Crustal",B6,IF(worksheet!$B$7="Intraplate",C6,IF(AND(worksheet!$B$7="Subduction",worksheet!$B$8="Interface"),D6,IF(AND(worksheet!$B$7="Subduction",worksheet!$B$8="Intraslab"),E6,F6))))</f>
        <v>0.13800000000000001</v>
      </c>
    </row>
    <row r="22" spans="1:2" x14ac:dyDescent="0.25">
      <c r="A22" t="s">
        <v>56</v>
      </c>
      <c r="B22">
        <f>IF(worksheet!$B$7="Crustal",B7,IF(worksheet!$B$7="Intraplate",C7,IF(AND(worksheet!$B$7="Subduction",worksheet!$B$8="Interface"),D7,IF(AND(worksheet!$B$7="Subduction",worksheet!$B$8="Intraslab"),E7,F7))))</f>
        <v>-7.0000000000000001E-3</v>
      </c>
    </row>
    <row r="23" spans="1:2" x14ac:dyDescent="0.25">
      <c r="A23" t="s">
        <v>57</v>
      </c>
      <c r="B23">
        <f>IF(worksheet!$B$7="Crustal",B8,IF(worksheet!$B$7="Intraplate",C8,IF(AND(worksheet!$B$7="Subduction",worksheet!$B$8="Interface"),D8,IF(AND(worksheet!$B$7="Subduction",worksheet!$B$8="Intraslab"),E8,F8))))</f>
        <v>0</v>
      </c>
    </row>
    <row r="24" spans="1:2" x14ac:dyDescent="0.25">
      <c r="A24" t="s">
        <v>58</v>
      </c>
      <c r="B24">
        <f>IF(worksheet!$B$7="Crustal",B9,IF(worksheet!$B$7="Intraplate",C9,IF(AND(worksheet!$B$7="Subduction",worksheet!$B$8="Interface"),D9,IF(AND(worksheet!$B$7="Subduction",worksheet!$B$8="Intraslab"),E9,F9))))</f>
        <v>-0.155</v>
      </c>
    </row>
    <row r="25" spans="1:2" x14ac:dyDescent="0.25">
      <c r="A25" t="s">
        <v>59</v>
      </c>
      <c r="B25">
        <f>IF(worksheet!$B$7="Crustal",B10,IF(worksheet!$B$7="Intraplate",C10,IF(AND(worksheet!$B$7="Subduction",worksheet!$B$8="Interface"),D10,IF(AND(worksheet!$B$7="Subduction",worksheet!$B$8="Intraslab"),E10,F10))))</f>
        <v>-0.34300000000000003</v>
      </c>
    </row>
    <row r="27" spans="1:2" x14ac:dyDescent="0.25">
      <c r="A27" t="s">
        <v>65</v>
      </c>
      <c r="B27">
        <f>IF(worksheet!B7="Subduction",B17+B18*worksheet!B4+B19*worksheet!B4^2+(B20+B21*worksheet!B4)*LN(B15)+B22*B15+B23*worksheet!B6,B17+B18*worksheet!B4+B19*worksheet!B4^2+(B20+B21*worksheet!B4)*LN(worksheet!B5)+B22*worksheet!B5+B24*B12+B25*B13)</f>
        <v>5.48433018469819</v>
      </c>
    </row>
    <row r="28" spans="1:2" x14ac:dyDescent="0.25">
      <c r="A28" t="s">
        <v>62</v>
      </c>
      <c r="B28">
        <f>EXP(B27)</f>
        <v>240.88753978839159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6" workbookViewId="0">
      <selection activeCell="C15" sqref="C15"/>
    </sheetView>
  </sheetViews>
  <sheetFormatPr defaultColWidth="8.85546875" defaultRowHeight="15" x14ac:dyDescent="0.25"/>
  <cols>
    <col min="1" max="1" width="10.42578125" bestFit="1" customWidth="1"/>
    <col min="3" max="3" width="9.7109375" bestFit="1" customWidth="1"/>
    <col min="4" max="4" width="21" bestFit="1" customWidth="1"/>
    <col min="5" max="5" width="20.7109375" bestFit="1" customWidth="1"/>
    <col min="6" max="6" width="21.42578125" bestFit="1" customWidth="1"/>
  </cols>
  <sheetData>
    <row r="1" spans="1:6" x14ac:dyDescent="0.25">
      <c r="A1" t="s">
        <v>45</v>
      </c>
      <c r="B1" t="s">
        <v>46</v>
      </c>
      <c r="C1" t="s">
        <v>47</v>
      </c>
      <c r="D1" t="s">
        <v>48</v>
      </c>
      <c r="E1" t="s">
        <v>49</v>
      </c>
      <c r="F1" t="s">
        <v>50</v>
      </c>
    </row>
    <row r="2" spans="1:6" x14ac:dyDescent="0.25">
      <c r="A2" t="s">
        <v>51</v>
      </c>
      <c r="B2">
        <v>-8.2829999999999995</v>
      </c>
      <c r="C2">
        <v>-3.0289999999999999</v>
      </c>
      <c r="D2">
        <v>-8.7349999999999994</v>
      </c>
      <c r="E2">
        <v>-8.7349999999999994</v>
      </c>
      <c r="F2">
        <v>1.1259999999999999</v>
      </c>
    </row>
    <row r="3" spans="1:6" x14ac:dyDescent="0.25">
      <c r="A3" t="s">
        <v>52</v>
      </c>
      <c r="B3" s="43">
        <v>4.4800000000000004</v>
      </c>
      <c r="C3">
        <v>0.93100000000000005</v>
      </c>
      <c r="D3">
        <v>2.4540000000000002</v>
      </c>
      <c r="E3">
        <v>2.4540000000000002</v>
      </c>
      <c r="F3">
        <v>1.343</v>
      </c>
    </row>
    <row r="4" spans="1:6" x14ac:dyDescent="0.25">
      <c r="A4" t="s">
        <v>53</v>
      </c>
      <c r="B4">
        <v>-0.35299999999999998</v>
      </c>
      <c r="C4">
        <v>0.04</v>
      </c>
      <c r="D4">
        <v>5.1999999999999998E-2</v>
      </c>
      <c r="E4">
        <v>5.1999999999999998E-2</v>
      </c>
      <c r="F4">
        <v>-6.2E-2</v>
      </c>
    </row>
    <row r="5" spans="1:6" x14ac:dyDescent="0.25">
      <c r="A5" t="s">
        <v>54</v>
      </c>
      <c r="B5">
        <v>-2.7240000000000002</v>
      </c>
      <c r="C5">
        <v>-0.82799999999999996</v>
      </c>
      <c r="D5">
        <v>0.23100000000000001</v>
      </c>
      <c r="E5">
        <v>0</v>
      </c>
      <c r="F5">
        <v>-2.7370000000000001</v>
      </c>
    </row>
    <row r="6" spans="1:6" x14ac:dyDescent="0.25">
      <c r="A6" t="s">
        <v>55</v>
      </c>
      <c r="B6">
        <v>0.29399999999999998</v>
      </c>
      <c r="C6">
        <v>4.8000000000000001E-2</v>
      </c>
      <c r="D6">
        <v>-0.35399999999999998</v>
      </c>
      <c r="E6">
        <v>-0.28899999999999998</v>
      </c>
      <c r="F6">
        <v>0.182</v>
      </c>
    </row>
    <row r="7" spans="1:6" x14ac:dyDescent="0.25">
      <c r="A7" t="s">
        <v>56</v>
      </c>
      <c r="B7">
        <v>-6.4000000000000003E-3</v>
      </c>
      <c r="C7">
        <v>-3.3999999999999998E-3</v>
      </c>
      <c r="D7">
        <v>6.0000000000000001E-3</v>
      </c>
      <c r="E7">
        <v>0</v>
      </c>
      <c r="F7">
        <v>1.2999999999999999E-3</v>
      </c>
    </row>
    <row r="8" spans="1:6" x14ac:dyDescent="0.25">
      <c r="A8" t="s">
        <v>57</v>
      </c>
      <c r="B8">
        <v>0</v>
      </c>
      <c r="C8">
        <v>0</v>
      </c>
      <c r="D8">
        <v>0</v>
      </c>
      <c r="E8">
        <v>9.4999999999999998E-3</v>
      </c>
      <c r="F8">
        <v>1.0999999999999999E-2</v>
      </c>
    </row>
    <row r="9" spans="1:6" x14ac:dyDescent="0.25">
      <c r="A9" t="s">
        <v>58</v>
      </c>
      <c r="B9">
        <v>7.0999999999999994E-2</v>
      </c>
      <c r="C9">
        <v>0</v>
      </c>
      <c r="D9">
        <v>0</v>
      </c>
      <c r="E9">
        <v>0</v>
      </c>
      <c r="F9">
        <v>0</v>
      </c>
    </row>
    <row r="10" spans="1:6" x14ac:dyDescent="0.25">
      <c r="A10" t="s">
        <v>59</v>
      </c>
      <c r="B10">
        <v>-0.39</v>
      </c>
      <c r="C10">
        <v>0</v>
      </c>
      <c r="D10">
        <v>0</v>
      </c>
      <c r="E10">
        <v>0</v>
      </c>
      <c r="F10">
        <v>0</v>
      </c>
    </row>
    <row r="12" spans="1:6" x14ac:dyDescent="0.25">
      <c r="A12" t="s">
        <v>60</v>
      </c>
      <c r="B12">
        <f>IF(worksheet!$B$8="Reverse",1,0)</f>
        <v>0</v>
      </c>
    </row>
    <row r="13" spans="1:6" x14ac:dyDescent="0.25">
      <c r="A13" t="s">
        <v>61</v>
      </c>
      <c r="B13">
        <f>IF(worksheet!$B$8="Normal",1,0)</f>
        <v>0</v>
      </c>
    </row>
    <row r="14" spans="1:6" x14ac:dyDescent="0.25">
      <c r="A14" s="1" t="s">
        <v>63</v>
      </c>
      <c r="B14">
        <f>0.00724*10^(0.507*MIN(worksheet!B4,8))</f>
        <v>10.072529921912606</v>
      </c>
    </row>
    <row r="15" spans="1:6" x14ac:dyDescent="0.25">
      <c r="A15" s="1" t="s">
        <v>64</v>
      </c>
      <c r="B15">
        <f>SQRT(B14^2+worksheet!B5^2)</f>
        <v>31.645787382016973</v>
      </c>
    </row>
    <row r="17" spans="1:2" x14ac:dyDescent="0.25">
      <c r="A17" t="s">
        <v>51</v>
      </c>
      <c r="B17">
        <f>IF(worksheet!$B$7="Crustal",B2,IF(worksheet!$B$7="Intraplate",C2,IF(AND(worksheet!$B$7="Subduction",worksheet!$B$8="Interface"),D2,IF(AND(worksheet!$B$7="Subduction",worksheet!$B$8="Intraslab"),E2,F2))))</f>
        <v>-8.2829999999999995</v>
      </c>
    </row>
    <row r="18" spans="1:2" x14ac:dyDescent="0.25">
      <c r="A18" t="s">
        <v>52</v>
      </c>
      <c r="B18">
        <f>IF(worksheet!$B$7="Crustal",B3,IF(worksheet!$B$7="Intraplate",C3,IF(AND(worksheet!$B$7="Subduction",worksheet!$B$8="Interface"),D3,IF(AND(worksheet!$B$7="Subduction",worksheet!$B$8="Intraslab"),E3,F3))))</f>
        <v>4.4800000000000004</v>
      </c>
    </row>
    <row r="19" spans="1:2" x14ac:dyDescent="0.25">
      <c r="A19" t="s">
        <v>53</v>
      </c>
      <c r="B19">
        <f>IF(worksheet!$B$7="Crustal",B4,IF(worksheet!$B$7="Intraplate",C4,IF(AND(worksheet!$B$7="Subduction",worksheet!$B$8="Interface"),D4,IF(AND(worksheet!$B$7="Subduction",worksheet!$B$8="Intraslab"),E4,F4))))</f>
        <v>-0.35299999999999998</v>
      </c>
    </row>
    <row r="20" spans="1:2" x14ac:dyDescent="0.25">
      <c r="A20" t="s">
        <v>54</v>
      </c>
      <c r="B20">
        <f>IF(worksheet!$B$7="Crustal",B5,IF(worksheet!$B$7="Intraplate",C5,IF(AND(worksheet!$B$7="Subduction",worksheet!$B$8="Interface"),D5,IF(AND(worksheet!$B$7="Subduction",worksheet!$B$8="Intraslab"),E5,F5))))</f>
        <v>-2.7240000000000002</v>
      </c>
    </row>
    <row r="21" spans="1:2" x14ac:dyDescent="0.25">
      <c r="A21" t="s">
        <v>55</v>
      </c>
      <c r="B21">
        <f>IF(worksheet!$B$7="Crustal",B6,IF(worksheet!$B$7="Intraplate",C6,IF(AND(worksheet!$B$7="Subduction",worksheet!$B$8="Interface"),D6,IF(AND(worksheet!$B$7="Subduction",worksheet!$B$8="Intraslab"),E6,F6))))</f>
        <v>0.29399999999999998</v>
      </c>
    </row>
    <row r="22" spans="1:2" x14ac:dyDescent="0.25">
      <c r="A22" t="s">
        <v>56</v>
      </c>
      <c r="B22">
        <f>IF(worksheet!$B$7="Crustal",B7,IF(worksheet!$B$7="Intraplate",C7,IF(AND(worksheet!$B$7="Subduction",worksheet!$B$8="Interface"),D7,IF(AND(worksheet!$B$7="Subduction",worksheet!$B$8="Intraslab"),E7,F7))))</f>
        <v>-6.4000000000000003E-3</v>
      </c>
    </row>
    <row r="23" spans="1:2" x14ac:dyDescent="0.25">
      <c r="A23" t="s">
        <v>57</v>
      </c>
      <c r="B23">
        <f>IF(worksheet!$B$7="Crustal",B8,IF(worksheet!$B$7="Intraplate",C8,IF(AND(worksheet!$B$7="Subduction",worksheet!$B$8="Interface"),D8,IF(AND(worksheet!$B$7="Subduction",worksheet!$B$8="Intraslab"),E8,F8))))</f>
        <v>0</v>
      </c>
    </row>
    <row r="24" spans="1:2" x14ac:dyDescent="0.25">
      <c r="A24" t="s">
        <v>58</v>
      </c>
      <c r="B24">
        <f>IF(worksheet!$B$7="Crustal",B9,IF(worksheet!$B$7="Intraplate",C9,IF(AND(worksheet!$B$7="Subduction",worksheet!$B$8="Interface"),D9,IF(AND(worksheet!$B$7="Subduction",worksheet!$B$8="Intraslab"),E9,F9))))</f>
        <v>7.0999999999999994E-2</v>
      </c>
    </row>
    <row r="25" spans="1:2" x14ac:dyDescent="0.25">
      <c r="A25" t="s">
        <v>59</v>
      </c>
      <c r="B25">
        <f>IF(worksheet!$B$7="Crustal",B10,IF(worksheet!$B$7="Intraplate",C10,IF(AND(worksheet!$B$7="Subduction",worksheet!$B$8="Interface"),D10,IF(AND(worksheet!$B$7="Subduction",worksheet!$B$8="Intraslab"),E10,F10))))</f>
        <v>-0.39</v>
      </c>
    </row>
    <row r="27" spans="1:2" x14ac:dyDescent="0.25">
      <c r="A27" t="s">
        <v>65</v>
      </c>
      <c r="B27">
        <f>IF(worksheet!B7="Subduction",B17+B18*worksheet!B4+B19*worksheet!B4^2+(B20+B21*worksheet!B4)*LN(B15)+B22*B15+B23*worksheet!B6,B17+B18*worksheet!B4+B19*worksheet!B4^2+(B20+B21*worksheet!B4)*LN(worksheet!B5)+B22*worksheet!B5+B24*B12+B25*B13)</f>
        <v>2.6665209196460653</v>
      </c>
    </row>
    <row r="28" spans="1:2" x14ac:dyDescent="0.25">
      <c r="A28" t="s">
        <v>62</v>
      </c>
      <c r="B28">
        <f>EXP(B27)</f>
        <v>14.389818669108791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54" sqref="E54"/>
    </sheetView>
  </sheetViews>
  <sheetFormatPr defaultColWidth="8.85546875" defaultRowHeight="15" x14ac:dyDescent="0.25"/>
  <cols>
    <col min="1" max="1" width="18.28515625" bestFit="1" customWidth="1"/>
  </cols>
  <sheetData>
    <row r="1" spans="1:2" x14ac:dyDescent="0.25">
      <c r="A1" t="s">
        <v>45</v>
      </c>
      <c r="B1" t="s">
        <v>69</v>
      </c>
    </row>
    <row r="2" spans="1:2" x14ac:dyDescent="0.25">
      <c r="A2" t="s">
        <v>51</v>
      </c>
      <c r="B2">
        <v>1</v>
      </c>
    </row>
    <row r="3" spans="1:2" x14ac:dyDescent="0.25">
      <c r="A3" t="s">
        <v>52</v>
      </c>
      <c r="B3">
        <f>IF(worksheet!B23="SPT",-0.2174,-0.036)</f>
        <v>-0.21740000000000001</v>
      </c>
    </row>
    <row r="4" spans="1:2" x14ac:dyDescent="0.25">
      <c r="A4" t="s">
        <v>70</v>
      </c>
      <c r="B4">
        <v>0.30259999999999998</v>
      </c>
    </row>
    <row r="5" spans="1:2" x14ac:dyDescent="0.25">
      <c r="A5" t="s">
        <v>54</v>
      </c>
      <c r="B5">
        <v>-2.0500000000000001E-2</v>
      </c>
    </row>
    <row r="6" spans="1:2" x14ac:dyDescent="0.25">
      <c r="A6" t="s">
        <v>71</v>
      </c>
      <c r="B6">
        <v>1.3557999999999999</v>
      </c>
    </row>
    <row r="7" spans="1:2" x14ac:dyDescent="0.25">
      <c r="A7" t="s">
        <v>72</v>
      </c>
      <c r="B7">
        <v>-0.13400000000000001</v>
      </c>
    </row>
    <row r="8" spans="1:2" x14ac:dyDescent="0.25">
      <c r="A8" t="s">
        <v>73</v>
      </c>
      <c r="B8">
        <v>-1.3446</v>
      </c>
    </row>
    <row r="9" spans="1:2" x14ac:dyDescent="0.25">
      <c r="A9" t="s">
        <v>74</v>
      </c>
      <c r="B9">
        <v>0.2303</v>
      </c>
    </row>
    <row r="10" spans="1:2" x14ac:dyDescent="0.25">
      <c r="A10" t="s">
        <v>75</v>
      </c>
      <c r="B10">
        <v>0.41889999999999999</v>
      </c>
    </row>
    <row r="11" spans="1:2" x14ac:dyDescent="0.25">
      <c r="A11" t="s">
        <v>76</v>
      </c>
      <c r="B11">
        <v>-0.87270000000000003</v>
      </c>
    </row>
    <row r="12" spans="1:2" x14ac:dyDescent="0.25">
      <c r="A12" t="s">
        <v>77</v>
      </c>
      <c r="B12">
        <v>0.1137</v>
      </c>
    </row>
    <row r="13" spans="1:2" x14ac:dyDescent="0.25">
      <c r="A13" t="s">
        <v>78</v>
      </c>
      <c r="B13">
        <v>-9.4700000000000006E-2</v>
      </c>
    </row>
    <row r="14" spans="1:2" x14ac:dyDescent="0.25">
      <c r="A14" t="s">
        <v>79</v>
      </c>
      <c r="B14">
        <v>-0.21479999999999999</v>
      </c>
    </row>
    <row r="15" spans="1:2" x14ac:dyDescent="0.25">
      <c r="A15" t="s">
        <v>80</v>
      </c>
      <c r="B15">
        <v>-1.37E-2</v>
      </c>
    </row>
    <row r="16" spans="1:2" x14ac:dyDescent="0.25">
      <c r="A16" t="s">
        <v>58</v>
      </c>
      <c r="B16">
        <v>2.0999999999999999E-3</v>
      </c>
    </row>
    <row r="17" spans="1:2" x14ac:dyDescent="0.25">
      <c r="A17" t="s">
        <v>59</v>
      </c>
      <c r="B17">
        <v>0.17030000000000001</v>
      </c>
    </row>
    <row r="18" spans="1:2" x14ac:dyDescent="0.25">
      <c r="A18" t="s">
        <v>81</v>
      </c>
      <c r="B18">
        <v>0.49730000000000002</v>
      </c>
    </row>
    <row r="20" spans="1:2" x14ac:dyDescent="0.25">
      <c r="A20" t="s">
        <v>118</v>
      </c>
      <c r="B20">
        <f>IF(worksheet!B17="Yes",1,0)</f>
        <v>1</v>
      </c>
    </row>
    <row r="22" spans="1:2" x14ac:dyDescent="0.25">
      <c r="A22" t="s">
        <v>82</v>
      </c>
      <c r="B22">
        <v>-1.544</v>
      </c>
    </row>
    <row r="23" spans="1:2" x14ac:dyDescent="0.25">
      <c r="A23" t="s">
        <v>83</v>
      </c>
      <c r="B23">
        <v>2.5000000000000001E-2</v>
      </c>
    </row>
    <row r="24" spans="1:2" x14ac:dyDescent="0.25">
      <c r="A24" t="s">
        <v>84</v>
      </c>
      <c r="B24">
        <v>2.9499999999999998E-2</v>
      </c>
    </row>
    <row r="25" spans="1:2" x14ac:dyDescent="0.25">
      <c r="A25" t="s">
        <v>203</v>
      </c>
      <c r="B25">
        <v>-2.18E-2</v>
      </c>
    </row>
    <row r="27" spans="1:2" x14ac:dyDescent="0.25">
      <c r="A27" t="s">
        <v>164</v>
      </c>
      <c r="B27">
        <f>IF(worksheet!B23="SPT",28.695,24.666)</f>
        <v>28.695</v>
      </c>
    </row>
    <row r="28" spans="1:2" x14ac:dyDescent="0.25">
      <c r="A28" t="s">
        <v>165</v>
      </c>
      <c r="B28">
        <f>IF(worksheet!B23="SPT",-5.0571,-26.39)</f>
        <v>-5.0571000000000002</v>
      </c>
    </row>
    <row r="29" spans="1:2" x14ac:dyDescent="0.25">
      <c r="A29" t="s">
        <v>166</v>
      </c>
      <c r="B29">
        <f>IF(worksheet!B23="SPT",-12.574,-4.4152)</f>
        <v>-12.574</v>
      </c>
    </row>
    <row r="31" spans="1:2" x14ac:dyDescent="0.25">
      <c r="A31" t="s">
        <v>93</v>
      </c>
      <c r="B31">
        <f>IF(worksheet!B23="SPT",12.6,112.4)</f>
        <v>12.6</v>
      </c>
    </row>
    <row r="32" spans="1:2" x14ac:dyDescent="0.25">
      <c r="A32" t="s">
        <v>94</v>
      </c>
      <c r="B32">
        <f>IF(worksheet!B23="SPT",17.2,140.2)</f>
        <v>17.2</v>
      </c>
    </row>
    <row r="34" spans="1:12" x14ac:dyDescent="0.25">
      <c r="A34" t="s">
        <v>95</v>
      </c>
      <c r="B34">
        <f>IF(worksheet!B24&lt;$B$31,$B$2,IF(worksheet!B24&lt;$B$32,$B$2+$B$3*(worksheet!B24-$B$31),$B$2+$B$3*($B$32-$B$31)))</f>
        <v>1</v>
      </c>
      <c r="C34" t="s">
        <v>105</v>
      </c>
      <c r="D34">
        <f>$B$4*worksheet!B25*EXP($B$5*(MAX(worksheet!B26,2)^2-4))</f>
        <v>1.5330987156703924</v>
      </c>
      <c r="E34" t="s">
        <v>119</v>
      </c>
      <c r="F34">
        <f>IF(worksheet!B25&gt;=1,1,0)</f>
        <v>1</v>
      </c>
      <c r="G34" t="s">
        <v>296</v>
      </c>
      <c r="H34">
        <f>B34*D34*F34</f>
        <v>1.5330987156703924</v>
      </c>
      <c r="I34" t="s">
        <v>297</v>
      </c>
      <c r="J34">
        <f>IF(H34=MAX($H$34:$H$43),1,0)</f>
        <v>1</v>
      </c>
      <c r="K34" t="s">
        <v>298</v>
      </c>
      <c r="L34">
        <f>worksheet!B25</f>
        <v>6</v>
      </c>
    </row>
    <row r="35" spans="1:12" x14ac:dyDescent="0.25">
      <c r="A35" t="s">
        <v>96</v>
      </c>
      <c r="B35">
        <f>IF(worksheet!B27&lt;$B$31,$B$2,IF(worksheet!B27&lt;$B$32,$B$2+$B$3*(worksheet!B27-$B$31),$B$2+$B$3*($B$32-$B$31)))</f>
        <v>1</v>
      </c>
      <c r="C35" t="s">
        <v>106</v>
      </c>
      <c r="D35">
        <f>$B$4*worksheet!B28*EXP($B$5*(MAX(worksheet!B29,2)^2-4))</f>
        <v>0</v>
      </c>
      <c r="E35" t="s">
        <v>120</v>
      </c>
      <c r="F35">
        <f>IF(worksheet!B28&gt;=1,1,0)</f>
        <v>0</v>
      </c>
      <c r="G35" t="s">
        <v>299</v>
      </c>
      <c r="H35">
        <f t="shared" ref="H35:H43" si="0">B35*D35*F35</f>
        <v>0</v>
      </c>
      <c r="I35" t="s">
        <v>300</v>
      </c>
      <c r="J35">
        <f t="shared" ref="J35:J43" si="1">IF(H35=MAX($H$34:$H$43),1,0)</f>
        <v>0</v>
      </c>
      <c r="K35" t="s">
        <v>301</v>
      </c>
      <c r="L35">
        <f>worksheet!B28</f>
        <v>0</v>
      </c>
    </row>
    <row r="36" spans="1:12" x14ac:dyDescent="0.25">
      <c r="A36" t="s">
        <v>97</v>
      </c>
      <c r="B36">
        <f>IF(worksheet!B30&lt;$B$31,$B$2,IF(worksheet!B30&lt;$B$32,$B$2+$B$3*(worksheet!B30-$B$31),$B$2+$B$3*($B$32-$B$31)))</f>
        <v>1</v>
      </c>
      <c r="C36" t="s">
        <v>107</v>
      </c>
      <c r="D36">
        <f>$B$4*worksheet!B31*EXP($B$5*(MAX(worksheet!B32,2)^2-4))</f>
        <v>0</v>
      </c>
      <c r="E36" t="s">
        <v>121</v>
      </c>
      <c r="F36">
        <f>IF(worksheet!B31&gt;=1,1,0)</f>
        <v>0</v>
      </c>
      <c r="G36" t="s">
        <v>302</v>
      </c>
      <c r="H36">
        <f t="shared" si="0"/>
        <v>0</v>
      </c>
      <c r="I36" t="s">
        <v>303</v>
      </c>
      <c r="J36">
        <f t="shared" si="1"/>
        <v>0</v>
      </c>
      <c r="K36" t="s">
        <v>304</v>
      </c>
      <c r="L36">
        <f>worksheet!B31</f>
        <v>0</v>
      </c>
    </row>
    <row r="37" spans="1:12" x14ac:dyDescent="0.25">
      <c r="A37" t="s">
        <v>98</v>
      </c>
      <c r="B37">
        <f>IF(worksheet!B33&lt;$B$31,$B$2,IF(worksheet!B33&lt;$B$32,$B$2+$B$3*(worksheet!B33-$B$31),$B$2+$B$3*($B$32-$B$31)))</f>
        <v>1</v>
      </c>
      <c r="C37" t="s">
        <v>108</v>
      </c>
      <c r="D37">
        <f>$B$4*worksheet!B34*EXP($B$5*(MAX(worksheet!B35,2)^2-4))</f>
        <v>0</v>
      </c>
      <c r="E37" t="s">
        <v>122</v>
      </c>
      <c r="F37">
        <f>IF(worksheet!B34&gt;=1,1,0)</f>
        <v>0</v>
      </c>
      <c r="G37" t="s">
        <v>305</v>
      </c>
      <c r="H37">
        <f t="shared" si="0"/>
        <v>0</v>
      </c>
      <c r="I37" t="s">
        <v>306</v>
      </c>
      <c r="J37">
        <f t="shared" si="1"/>
        <v>0</v>
      </c>
      <c r="K37" t="s">
        <v>307</v>
      </c>
      <c r="L37">
        <f>worksheet!B34</f>
        <v>0</v>
      </c>
    </row>
    <row r="38" spans="1:12" x14ac:dyDescent="0.25">
      <c r="A38" t="s">
        <v>99</v>
      </c>
      <c r="B38">
        <f>IF(worksheet!B36&lt;$B$31,$B$2,IF(worksheet!B36&lt;$B$32,$B$2+$B$3*(worksheet!B36-$B$31),$B$2+$B$3*($B$32-$B$31)))</f>
        <v>1</v>
      </c>
      <c r="C38" t="s">
        <v>109</v>
      </c>
      <c r="D38">
        <f>$B$4*worksheet!B37*EXP($B$5*(MAX(worksheet!B38,2)^2-4))</f>
        <v>0</v>
      </c>
      <c r="E38" t="s">
        <v>123</v>
      </c>
      <c r="F38">
        <f>IF(worksheet!B37&gt;=1,1,0)</f>
        <v>0</v>
      </c>
      <c r="G38" t="s">
        <v>308</v>
      </c>
      <c r="H38">
        <f t="shared" si="0"/>
        <v>0</v>
      </c>
      <c r="I38" t="s">
        <v>309</v>
      </c>
      <c r="J38">
        <f t="shared" si="1"/>
        <v>0</v>
      </c>
      <c r="K38" t="s">
        <v>310</v>
      </c>
      <c r="L38">
        <f>worksheet!B37</f>
        <v>0</v>
      </c>
    </row>
    <row r="39" spans="1:12" x14ac:dyDescent="0.25">
      <c r="A39" t="s">
        <v>100</v>
      </c>
      <c r="B39">
        <f>IF(worksheet!B39&lt;$B$31,$B$2,IF(worksheet!B39&lt;$B$32,$B$2+$B$3*(worksheet!B39-$B$31),$B$2+$B$3*($B$32-$B$31)))</f>
        <v>1</v>
      </c>
      <c r="C39" t="s">
        <v>110</v>
      </c>
      <c r="D39">
        <f>$B$4*worksheet!B40*EXP($B$5*(MAX(worksheet!B41,2)^2-4))</f>
        <v>0</v>
      </c>
      <c r="E39" t="s">
        <v>124</v>
      </c>
      <c r="F39">
        <f>IF(worksheet!B40&gt;=1,1,0)</f>
        <v>0</v>
      </c>
      <c r="G39" t="s">
        <v>311</v>
      </c>
      <c r="H39">
        <f t="shared" si="0"/>
        <v>0</v>
      </c>
      <c r="I39" t="s">
        <v>312</v>
      </c>
      <c r="J39">
        <f t="shared" si="1"/>
        <v>0</v>
      </c>
      <c r="K39" t="s">
        <v>313</v>
      </c>
      <c r="L39">
        <f>worksheet!B40</f>
        <v>0</v>
      </c>
    </row>
    <row r="40" spans="1:12" x14ac:dyDescent="0.25">
      <c r="A40" t="s">
        <v>101</v>
      </c>
      <c r="B40">
        <f>IF(worksheet!B42&lt;$B$31,$B$2,IF(worksheet!B42&lt;$B$32,$B$2+$B$3*(worksheet!B42-$B$31),$B$2+$B$3*($B$32-$B$31)))</f>
        <v>1</v>
      </c>
      <c r="C40" t="s">
        <v>111</v>
      </c>
      <c r="D40">
        <f>$B$4*worksheet!B43*EXP($B$5*(MAX(worksheet!B44,2)^2-4))</f>
        <v>0</v>
      </c>
      <c r="E40" t="s">
        <v>125</v>
      </c>
      <c r="F40">
        <f>IF(worksheet!B43&gt;=1,1,0)</f>
        <v>0</v>
      </c>
      <c r="G40" t="s">
        <v>314</v>
      </c>
      <c r="H40">
        <f t="shared" si="0"/>
        <v>0</v>
      </c>
      <c r="I40" t="s">
        <v>315</v>
      </c>
      <c r="J40">
        <f t="shared" si="1"/>
        <v>0</v>
      </c>
      <c r="K40" t="s">
        <v>316</v>
      </c>
      <c r="L40">
        <f>worksheet!B43</f>
        <v>0</v>
      </c>
    </row>
    <row r="41" spans="1:12" x14ac:dyDescent="0.25">
      <c r="A41" t="s">
        <v>102</v>
      </c>
      <c r="B41">
        <f>IF(worksheet!B45&lt;$B$31,$B$2,IF(worksheet!B45&lt;$B$32,$B$2+$B$3*(worksheet!B45-$B$31),$B$2+$B$3*($B$32-$B$31)))</f>
        <v>1</v>
      </c>
      <c r="C41" t="s">
        <v>112</v>
      </c>
      <c r="D41">
        <f>$B$4*worksheet!B46*EXP($B$5*(MAX(worksheet!B47,2)^2-4))</f>
        <v>0</v>
      </c>
      <c r="E41" t="s">
        <v>126</v>
      </c>
      <c r="F41">
        <f>IF(worksheet!B46&gt;=1,1,0)</f>
        <v>0</v>
      </c>
      <c r="G41" t="s">
        <v>317</v>
      </c>
      <c r="H41">
        <f t="shared" si="0"/>
        <v>0</v>
      </c>
      <c r="I41" t="s">
        <v>318</v>
      </c>
      <c r="J41">
        <f t="shared" si="1"/>
        <v>0</v>
      </c>
      <c r="K41" t="s">
        <v>319</v>
      </c>
      <c r="L41">
        <f>worksheet!B46</f>
        <v>0</v>
      </c>
    </row>
    <row r="42" spans="1:12" x14ac:dyDescent="0.25">
      <c r="A42" t="s">
        <v>103</v>
      </c>
      <c r="B42">
        <f>IF(worksheet!B48&lt;$B$31,$B$2,IF(worksheet!B48&lt;$B$32,$B$2+$B$3*(worksheet!B48-$B$31),$B$2+$B$3*($B$32-$B$31)))</f>
        <v>1</v>
      </c>
      <c r="C42" t="s">
        <v>113</v>
      </c>
      <c r="D42">
        <f>$B$4*worksheet!B49*EXP($B$5*(MAX(worksheet!B50,2)^2-4))</f>
        <v>0</v>
      </c>
      <c r="E42" t="s">
        <v>127</v>
      </c>
      <c r="F42">
        <f>IF(worksheet!B49&gt;=1,1,0)</f>
        <v>0</v>
      </c>
      <c r="G42" t="s">
        <v>320</v>
      </c>
      <c r="H42">
        <f t="shared" si="0"/>
        <v>0</v>
      </c>
      <c r="I42" t="s">
        <v>321</v>
      </c>
      <c r="J42">
        <f t="shared" si="1"/>
        <v>0</v>
      </c>
      <c r="K42" t="s">
        <v>322</v>
      </c>
      <c r="L42">
        <f>worksheet!B49</f>
        <v>0</v>
      </c>
    </row>
    <row r="43" spans="1:12" x14ac:dyDescent="0.25">
      <c r="A43" t="s">
        <v>104</v>
      </c>
      <c r="B43">
        <f>IF(worksheet!B51&lt;$B$31,$B$2,IF(worksheet!B51&lt;$B$32,$B$2+$B$3*(worksheet!B51-$B$31),$B$2+$B$3*($B$32-$B$31)))</f>
        <v>1</v>
      </c>
      <c r="C43" t="s">
        <v>114</v>
      </c>
      <c r="D43">
        <f>$B$4*worksheet!B52*EXP($B$5*(MAX(worksheet!B53,2)^2-4))</f>
        <v>0</v>
      </c>
      <c r="E43" t="s">
        <v>128</v>
      </c>
      <c r="F43">
        <f>IF(worksheet!B52&gt;=1,1,0)</f>
        <v>0</v>
      </c>
      <c r="G43" t="s">
        <v>323</v>
      </c>
      <c r="H43">
        <f t="shared" si="0"/>
        <v>0</v>
      </c>
      <c r="I43" t="s">
        <v>324</v>
      </c>
      <c r="J43">
        <f t="shared" si="1"/>
        <v>0</v>
      </c>
      <c r="K43" t="s">
        <v>325</v>
      </c>
      <c r="L43">
        <f>worksheet!B52</f>
        <v>0</v>
      </c>
    </row>
    <row r="44" spans="1:12" x14ac:dyDescent="0.25">
      <c r="A44" t="s">
        <v>85</v>
      </c>
      <c r="B44">
        <f>(B6+B7*LN('cav calculations'!B28))*'settlement calculations'!B20</f>
        <v>0.62089975525044239</v>
      </c>
    </row>
    <row r="45" spans="1:12" x14ac:dyDescent="0.25">
      <c r="A45" t="s">
        <v>86</v>
      </c>
      <c r="B45">
        <f>SUMPRODUCT(B34:B43,D34:D43,F34:F43)+B44</f>
        <v>2.1539984709208349</v>
      </c>
    </row>
    <row r="47" spans="1:12" x14ac:dyDescent="0.25">
      <c r="A47" t="s">
        <v>87</v>
      </c>
      <c r="B47">
        <f>(B8+B9*LN(MIN('cav calculations'!B28,1000)))*LN(worksheet!B13)*EXP(B10*MIN(0,worksheet!B10-MAX(worksheet!B26,2)))</f>
        <v>-0.31165795486764925</v>
      </c>
    </row>
    <row r="48" spans="1:12" x14ac:dyDescent="0.25">
      <c r="A48" t="s">
        <v>88</v>
      </c>
      <c r="B48">
        <f>(B11+B12*LN(MAX('cav calculations'!B28,1500)))*(LN(worksheet!B10))^2+B13*(worksheet!B11/worksheet!B10)+B14*worksheet!B12</f>
        <v>-0.66602008130144319</v>
      </c>
    </row>
    <row r="49" spans="1:4" x14ac:dyDescent="0.25">
      <c r="A49" t="s">
        <v>89</v>
      </c>
      <c r="B49">
        <f>(B15+B16*LN(MIN('cav calculations'!B28,1000)))*(0.7*worksheet!B14)^2+B17*MIN(worksheet!B15/(10^6),1)</f>
        <v>-2.3158346380598993E-2</v>
      </c>
    </row>
    <row r="50" spans="1:4" x14ac:dyDescent="0.25">
      <c r="A50" t="s">
        <v>90</v>
      </c>
      <c r="B50">
        <f>B47+B48+B49</f>
        <v>-1.0008363825496915</v>
      </c>
    </row>
    <row r="52" spans="1:4" x14ac:dyDescent="0.25">
      <c r="A52" t="s">
        <v>91</v>
      </c>
      <c r="B52">
        <f>B45+B50+B18*LN('cav calculations'!B28)</f>
        <v>3.8805194892215531</v>
      </c>
    </row>
    <row r="54" spans="1:4" ht="18" x14ac:dyDescent="0.35">
      <c r="A54" t="s">
        <v>149</v>
      </c>
      <c r="B54">
        <f>IF(worksheet!B23="SPT",worksheet!B24,46*(0.478*worksheet!B24^0.264-1.063)^2)</f>
        <v>9</v>
      </c>
    </row>
    <row r="56" spans="1:4" x14ac:dyDescent="0.25">
      <c r="A56" t="s">
        <v>92</v>
      </c>
      <c r="B56">
        <f>B52+B22+B23*MIN(SUMPRODUCT(J34:J43,L34:L43),12)^2+B24*MIN(worksheet!B13,61)+B25*MAX(worksheet!B13-61,0)</f>
        <v>4.5835519259715527</v>
      </c>
    </row>
    <row r="58" spans="1:4" x14ac:dyDescent="0.25">
      <c r="A58" t="s">
        <v>167</v>
      </c>
      <c r="B58">
        <f>IF(worksheet!B24&lt;$B$32,1,0)</f>
        <v>1</v>
      </c>
      <c r="C58" t="s">
        <v>105</v>
      </c>
      <c r="D58">
        <f>IFERROR(worksheet!B25/worksheet!B26/worksheet!B24,0)</f>
        <v>0.19047619047619047</v>
      </c>
    </row>
    <row r="59" spans="1:4" x14ac:dyDescent="0.25">
      <c r="A59" t="s">
        <v>168</v>
      </c>
      <c r="B59">
        <f>IF(worksheet!B27&lt;$B$32,1,0)</f>
        <v>1</v>
      </c>
      <c r="C59" t="s">
        <v>106</v>
      </c>
      <c r="D59">
        <f>IFERROR(worksheet!B28/worksheet!B29/worksheet!B27,0)</f>
        <v>0</v>
      </c>
    </row>
    <row r="60" spans="1:4" x14ac:dyDescent="0.25">
      <c r="A60" t="s">
        <v>169</v>
      </c>
      <c r="B60">
        <f>IF(worksheet!B30&lt;$B$32,1,0)</f>
        <v>1</v>
      </c>
      <c r="C60" t="s">
        <v>107</v>
      </c>
      <c r="D60">
        <f>IFERROR(worksheet!B31/worksheet!B32/worksheet!B30,0)</f>
        <v>0</v>
      </c>
    </row>
    <row r="61" spans="1:4" x14ac:dyDescent="0.25">
      <c r="A61" t="s">
        <v>170</v>
      </c>
      <c r="B61">
        <f>IF(worksheet!B33&lt;$B$32,1,0)</f>
        <v>1</v>
      </c>
      <c r="C61" t="s">
        <v>108</v>
      </c>
      <c r="D61">
        <f>IFERROR(worksheet!B34/worksheet!B35/worksheet!B33,0)</f>
        <v>0</v>
      </c>
    </row>
    <row r="62" spans="1:4" x14ac:dyDescent="0.25">
      <c r="A62" t="s">
        <v>171</v>
      </c>
      <c r="B62">
        <f>IF(worksheet!B36&lt;$B$32,1,0)</f>
        <v>1</v>
      </c>
      <c r="C62" t="s">
        <v>109</v>
      </c>
      <c r="D62">
        <f>IFERROR(worksheet!B37/worksheet!B38/worksheet!B36,0)</f>
        <v>0</v>
      </c>
    </row>
    <row r="63" spans="1:4" x14ac:dyDescent="0.25">
      <c r="A63" t="s">
        <v>172</v>
      </c>
      <c r="B63">
        <f>IF(worksheet!B39&lt;$B$32,1,0)</f>
        <v>1</v>
      </c>
      <c r="C63" t="s">
        <v>110</v>
      </c>
      <c r="D63">
        <f>IFERROR(worksheet!B40/worksheet!B41/worksheet!B39,0)</f>
        <v>0</v>
      </c>
    </row>
    <row r="64" spans="1:4" x14ac:dyDescent="0.25">
      <c r="A64" t="s">
        <v>173</v>
      </c>
      <c r="B64">
        <f>IF(worksheet!B42&lt;$B$32,1,0)</f>
        <v>1</v>
      </c>
      <c r="C64" t="s">
        <v>111</v>
      </c>
      <c r="D64">
        <f>IFERROR(worksheet!B43/worksheet!B44/worksheet!B42,0)</f>
        <v>0</v>
      </c>
    </row>
    <row r="65" spans="1:4" x14ac:dyDescent="0.25">
      <c r="A65" t="s">
        <v>174</v>
      </c>
      <c r="B65">
        <f>IF(worksheet!B45&lt;$B$32,1,0)</f>
        <v>1</v>
      </c>
      <c r="C65" t="s">
        <v>112</v>
      </c>
      <c r="D65">
        <f>IFERROR(worksheet!B46/worksheet!B47/worksheet!B45,0)</f>
        <v>0</v>
      </c>
    </row>
    <row r="66" spans="1:4" x14ac:dyDescent="0.25">
      <c r="A66" t="s">
        <v>175</v>
      </c>
      <c r="B66">
        <f>IF(worksheet!B48&lt;$B$32,1,0)</f>
        <v>1</v>
      </c>
      <c r="C66" t="s">
        <v>113</v>
      </c>
      <c r="D66">
        <f>IFERROR(worksheet!B49/worksheet!B50/worksheet!B48,0)</f>
        <v>0</v>
      </c>
    </row>
    <row r="67" spans="1:4" x14ac:dyDescent="0.25">
      <c r="A67" t="s">
        <v>176</v>
      </c>
      <c r="B67">
        <f>IF(worksheet!B51&lt;$B$32,1,0)</f>
        <v>1</v>
      </c>
      <c r="C67" t="s">
        <v>114</v>
      </c>
      <c r="D67">
        <f>IFERROR(worksheet!B52/worksheet!B53/worksheet!B51,0)</f>
        <v>0</v>
      </c>
    </row>
    <row r="69" spans="1:4" x14ac:dyDescent="0.25">
      <c r="A69" t="s">
        <v>178</v>
      </c>
      <c r="B69">
        <f>B27+B28*SUMPRODUCT(B58:B67,D58:D67)+B29*LN(MIN('cav calculations'!B28,1000))</f>
        <v>-41.228224885252175</v>
      </c>
    </row>
    <row r="70" spans="1:4" x14ac:dyDescent="0.25">
      <c r="A70" t="s">
        <v>177</v>
      </c>
      <c r="B70">
        <f>_xlfn.NORM.DIST(B69,0,1,TRUE)</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F20" sqref="F20"/>
    </sheetView>
  </sheetViews>
  <sheetFormatPr defaultColWidth="8.85546875" defaultRowHeight="15" x14ac:dyDescent="0.25"/>
  <sheetData>
    <row r="1" spans="1:2" x14ac:dyDescent="0.25">
      <c r="A1" t="s">
        <v>165</v>
      </c>
      <c r="B1">
        <v>0.50900000000000001</v>
      </c>
    </row>
    <row r="2" spans="1:2" x14ac:dyDescent="0.25">
      <c r="A2" t="s">
        <v>166</v>
      </c>
      <c r="B2">
        <v>-0.93600000000000005</v>
      </c>
    </row>
    <row r="3" spans="1:2" x14ac:dyDescent="0.25">
      <c r="A3" t="s">
        <v>212</v>
      </c>
      <c r="B3">
        <v>-0.10199999999999999</v>
      </c>
    </row>
    <row r="4" spans="1:2" x14ac:dyDescent="0.25">
      <c r="A4" t="s">
        <v>213</v>
      </c>
      <c r="B4">
        <v>0.28699999999999998</v>
      </c>
    </row>
    <row r="5" spans="1:2" x14ac:dyDescent="0.25">
      <c r="A5" t="s">
        <v>214</v>
      </c>
      <c r="B5">
        <v>0.19400000000000001</v>
      </c>
    </row>
    <row r="7" spans="1:2" x14ac:dyDescent="0.25">
      <c r="A7" t="s">
        <v>217</v>
      </c>
      <c r="B7">
        <f>worksheet!B26-worksheet!B25/2</f>
        <v>0.5</v>
      </c>
    </row>
    <row r="9" spans="1:2" x14ac:dyDescent="0.25">
      <c r="A9" t="s">
        <v>215</v>
      </c>
      <c r="B9">
        <f>B1*'settlement calculations'!B56+B2*LN('simp. parameters'!B6)+B3*worksheet!B18</f>
        <v>0.18267064730719415</v>
      </c>
    </row>
    <row r="11" spans="1:2" x14ac:dyDescent="0.25">
      <c r="A11" t="s">
        <v>216</v>
      </c>
      <c r="B11">
        <f>SQRT(B4^2+B1^2*worksheet!E7^2+2*worksheet!E7*'empirical tilt calculations'!B5*'empirical tilt calculations'!B4)</f>
        <v>0.5247796451254183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opLeftCell="A41" workbookViewId="0">
      <selection activeCell="B57" sqref="B57"/>
    </sheetView>
  </sheetViews>
  <sheetFormatPr defaultColWidth="8.85546875" defaultRowHeight="15" x14ac:dyDescent="0.25"/>
  <cols>
    <col min="1" max="1" width="13.7109375" bestFit="1" customWidth="1"/>
    <col min="2" max="2" width="21.140625" customWidth="1"/>
  </cols>
  <sheetData>
    <row r="1" spans="1:2" x14ac:dyDescent="0.25">
      <c r="A1" t="s">
        <v>218</v>
      </c>
      <c r="B1">
        <v>-4.3529999999999998</v>
      </c>
    </row>
    <row r="2" spans="1:2" x14ac:dyDescent="0.25">
      <c r="A2" t="s">
        <v>219</v>
      </c>
      <c r="B2">
        <v>-0.32900000000000001</v>
      </c>
    </row>
    <row r="3" spans="1:2" x14ac:dyDescent="0.25">
      <c r="A3" t="s">
        <v>220</v>
      </c>
      <c r="B3">
        <v>-0.252</v>
      </c>
    </row>
    <row r="4" spans="1:2" x14ac:dyDescent="0.25">
      <c r="A4" t="s">
        <v>221</v>
      </c>
      <c r="B4">
        <v>-3.5999999999999997E-2</v>
      </c>
    </row>
    <row r="5" spans="1:2" x14ac:dyDescent="0.25">
      <c r="A5" t="s">
        <v>222</v>
      </c>
      <c r="B5">
        <v>-0.43</v>
      </c>
    </row>
    <row r="6" spans="1:2" x14ac:dyDescent="0.25">
      <c r="A6" t="s">
        <v>223</v>
      </c>
      <c r="B6">
        <v>-0.121</v>
      </c>
    </row>
    <row r="7" spans="1:2" x14ac:dyDescent="0.25">
      <c r="A7" t="s">
        <v>224</v>
      </c>
      <c r="B7">
        <v>3.0000000000000001E-3</v>
      </c>
    </row>
    <row r="8" spans="1:2" x14ac:dyDescent="0.25">
      <c r="A8" t="s">
        <v>225</v>
      </c>
      <c r="B8">
        <v>2.5999999999999999E-2</v>
      </c>
    </row>
    <row r="9" spans="1:2" x14ac:dyDescent="0.25">
      <c r="A9" t="s">
        <v>226</v>
      </c>
      <c r="B9">
        <v>-8.2000000000000003E-2</v>
      </c>
    </row>
    <row r="10" spans="1:2" x14ac:dyDescent="0.25">
      <c r="A10" t="s">
        <v>227</v>
      </c>
      <c r="B10">
        <v>0.314</v>
      </c>
    </row>
    <row r="11" spans="1:2" x14ac:dyDescent="0.25">
      <c r="A11" t="s">
        <v>228</v>
      </c>
      <c r="B11">
        <v>0.47199999999999998</v>
      </c>
    </row>
    <row r="12" spans="1:2" x14ac:dyDescent="0.25">
      <c r="A12" t="s">
        <v>229</v>
      </c>
      <c r="B12">
        <v>-0.02</v>
      </c>
    </row>
    <row r="13" spans="1:2" x14ac:dyDescent="0.25">
      <c r="A13" t="s">
        <v>230</v>
      </c>
      <c r="B13">
        <v>0.23400000000000001</v>
      </c>
    </row>
    <row r="14" spans="1:2" x14ac:dyDescent="0.25">
      <c r="A14" t="s">
        <v>231</v>
      </c>
      <c r="B14">
        <v>0.40400000000000003</v>
      </c>
    </row>
    <row r="15" spans="1:2" x14ac:dyDescent="0.25">
      <c r="A15" t="s">
        <v>232</v>
      </c>
      <c r="B15">
        <v>6.6000000000000003E-2</v>
      </c>
    </row>
    <row r="16" spans="1:2" x14ac:dyDescent="0.25">
      <c r="A16" t="s">
        <v>233</v>
      </c>
      <c r="B16">
        <v>0.16500000000000001</v>
      </c>
    </row>
    <row r="17" spans="1:7" x14ac:dyDescent="0.25">
      <c r="A17" t="s">
        <v>234</v>
      </c>
      <c r="B17">
        <v>2.383</v>
      </c>
    </row>
    <row r="18" spans="1:7" x14ac:dyDescent="0.25">
      <c r="A18" t="s">
        <v>235</v>
      </c>
      <c r="B18">
        <v>1.4910000000000001</v>
      </c>
    </row>
    <row r="19" spans="1:7" x14ac:dyDescent="0.25">
      <c r="A19" t="s">
        <v>236</v>
      </c>
      <c r="B19">
        <v>-0.16800000000000001</v>
      </c>
    </row>
    <row r="20" spans="1:7" x14ac:dyDescent="0.25">
      <c r="A20" t="s">
        <v>237</v>
      </c>
      <c r="B20">
        <v>-0.32700000000000001</v>
      </c>
    </row>
    <row r="21" spans="1:7" x14ac:dyDescent="0.25">
      <c r="A21" t="s">
        <v>238</v>
      </c>
      <c r="B21">
        <v>8.6999999999999994E-2</v>
      </c>
    </row>
    <row r="22" spans="1:7" x14ac:dyDescent="0.25">
      <c r="A22" t="s">
        <v>216</v>
      </c>
      <c r="B22">
        <f>SQRT(0.548^2+0.1^2)</f>
        <v>0.55704936944583294</v>
      </c>
    </row>
    <row r="24" spans="1:7" x14ac:dyDescent="0.25">
      <c r="B24" t="s">
        <v>239</v>
      </c>
      <c r="C24" t="s">
        <v>240</v>
      </c>
      <c r="D24" t="s">
        <v>241</v>
      </c>
      <c r="E24" t="s">
        <v>242</v>
      </c>
      <c r="F24" t="s">
        <v>243</v>
      </c>
      <c r="G24" t="s">
        <v>244</v>
      </c>
    </row>
    <row r="25" spans="1:7" x14ac:dyDescent="0.25">
      <c r="A25" t="s">
        <v>245</v>
      </c>
      <c r="B25">
        <f>IF(G25&gt;0,1,0)</f>
        <v>1</v>
      </c>
      <c r="C25">
        <f>IF(worksheet!B26+0.5*worksheet!B25&gt;worksheet!B$10,1,0)</f>
        <v>0</v>
      </c>
      <c r="D25">
        <f t="shared" ref="D25:D34" si="0">1-C25</f>
        <v>1</v>
      </c>
      <c r="E25">
        <f>worksheet!B25</f>
        <v>6</v>
      </c>
      <c r="F25">
        <f>MAX(worksheet!B$10-(worksheet!B26-0.5*worksheet!B25),0)</f>
        <v>7.5</v>
      </c>
      <c r="G25">
        <f>MAX(C25*F25,D25*E25)</f>
        <v>6</v>
      </c>
    </row>
    <row r="26" spans="1:7" x14ac:dyDescent="0.25">
      <c r="A26" t="s">
        <v>246</v>
      </c>
      <c r="B26">
        <f t="shared" ref="B26:B34" si="1">IF(G26&gt;0,1,0)</f>
        <v>0</v>
      </c>
      <c r="C26">
        <f>IF(worksheet!B29+0.5*worksheet!B28&gt;worksheet!B$10,1,0)</f>
        <v>0</v>
      </c>
      <c r="D26">
        <f t="shared" si="0"/>
        <v>1</v>
      </c>
      <c r="E26">
        <f>worksheet!B28</f>
        <v>0</v>
      </c>
      <c r="F26">
        <f>MAX(worksheet!B$10-(worksheet!B29-0.5*worksheet!B28),0)</f>
        <v>8</v>
      </c>
      <c r="G26">
        <f t="shared" ref="G26:G34" si="2">MAX(C26*F26,D26*E26)</f>
        <v>0</v>
      </c>
    </row>
    <row r="27" spans="1:7" x14ac:dyDescent="0.25">
      <c r="A27" t="s">
        <v>247</v>
      </c>
      <c r="B27">
        <f t="shared" si="1"/>
        <v>0</v>
      </c>
      <c r="C27">
        <f>IF(worksheet!B32+0.5*worksheet!B31&gt;worksheet!B$10,1,0)</f>
        <v>0</v>
      </c>
      <c r="D27">
        <f t="shared" si="0"/>
        <v>1</v>
      </c>
      <c r="E27">
        <f>worksheet!B31</f>
        <v>0</v>
      </c>
      <c r="F27">
        <f>MAX(worksheet!B$10-(worksheet!B32-0.5*worksheet!B31),0)</f>
        <v>8</v>
      </c>
      <c r="G27">
        <f>MAX(C27*F27,D27*E27)</f>
        <v>0</v>
      </c>
    </row>
    <row r="28" spans="1:7" x14ac:dyDescent="0.25">
      <c r="A28" t="s">
        <v>248</v>
      </c>
      <c r="B28">
        <f t="shared" si="1"/>
        <v>0</v>
      </c>
      <c r="C28">
        <f>IF(worksheet!B35+0.5*worksheet!B34&gt;worksheet!B$10,1,0)</f>
        <v>0</v>
      </c>
      <c r="D28">
        <f t="shared" si="0"/>
        <v>1</v>
      </c>
      <c r="E28">
        <f>worksheet!B34</f>
        <v>0</v>
      </c>
      <c r="F28">
        <f>MAX(worksheet!B$10-(worksheet!B35-0.5*worksheet!B34),0)</f>
        <v>8</v>
      </c>
      <c r="G28">
        <f t="shared" si="2"/>
        <v>0</v>
      </c>
    </row>
    <row r="29" spans="1:7" x14ac:dyDescent="0.25">
      <c r="A29" t="s">
        <v>249</v>
      </c>
      <c r="B29">
        <f t="shared" si="1"/>
        <v>0</v>
      </c>
      <c r="C29">
        <f>IF(worksheet!B38+0.5*worksheet!B37&gt;worksheet!B$10,1,0)</f>
        <v>0</v>
      </c>
      <c r="D29">
        <f t="shared" si="0"/>
        <v>1</v>
      </c>
      <c r="E29">
        <f>worksheet!B37</f>
        <v>0</v>
      </c>
      <c r="F29">
        <f>MAX(worksheet!B$10-(worksheet!B38-0.5*worksheet!B37),0)</f>
        <v>8</v>
      </c>
      <c r="G29">
        <f t="shared" si="2"/>
        <v>0</v>
      </c>
    </row>
    <row r="30" spans="1:7" x14ac:dyDescent="0.25">
      <c r="A30" t="s">
        <v>250</v>
      </c>
      <c r="B30">
        <f t="shared" si="1"/>
        <v>0</v>
      </c>
      <c r="C30">
        <f>IF(worksheet!B41+0.5*worksheet!B40&gt;worksheet!B$10,1,0)</f>
        <v>0</v>
      </c>
      <c r="D30">
        <f t="shared" si="0"/>
        <v>1</v>
      </c>
      <c r="E30">
        <f>worksheet!B40</f>
        <v>0</v>
      </c>
      <c r="F30">
        <f>MAX(worksheet!B$10-(worksheet!B41-0.5*worksheet!B40),0)</f>
        <v>8</v>
      </c>
      <c r="G30">
        <f t="shared" si="2"/>
        <v>0</v>
      </c>
    </row>
    <row r="31" spans="1:7" x14ac:dyDescent="0.25">
      <c r="A31" t="s">
        <v>251</v>
      </c>
      <c r="B31">
        <f t="shared" si="1"/>
        <v>0</v>
      </c>
      <c r="C31">
        <f>IF(worksheet!B44+0.5*worksheet!B43&gt;worksheet!B$10,1,0)</f>
        <v>0</v>
      </c>
      <c r="D31">
        <f t="shared" si="0"/>
        <v>1</v>
      </c>
      <c r="E31">
        <f>worksheet!B43</f>
        <v>0</v>
      </c>
      <c r="F31">
        <f>MAX(worksheet!B$10-(worksheet!B44-0.5*worksheet!B43),0)</f>
        <v>8</v>
      </c>
      <c r="G31">
        <f t="shared" si="2"/>
        <v>0</v>
      </c>
    </row>
    <row r="32" spans="1:7" x14ac:dyDescent="0.25">
      <c r="A32" t="s">
        <v>252</v>
      </c>
      <c r="B32">
        <f t="shared" si="1"/>
        <v>0</v>
      </c>
      <c r="C32">
        <f>IF(worksheet!B47+0.5*worksheet!B46&gt;worksheet!B$10,1,0)</f>
        <v>0</v>
      </c>
      <c r="D32">
        <f t="shared" si="0"/>
        <v>1</v>
      </c>
      <c r="E32">
        <f>worksheet!B46</f>
        <v>0</v>
      </c>
      <c r="F32">
        <f>MAX(worksheet!B$10-(worksheet!B47-0.5*worksheet!B46),0)</f>
        <v>8</v>
      </c>
      <c r="G32">
        <f t="shared" si="2"/>
        <v>0</v>
      </c>
    </row>
    <row r="33" spans="1:7" x14ac:dyDescent="0.25">
      <c r="A33" t="s">
        <v>253</v>
      </c>
      <c r="B33">
        <f t="shared" si="1"/>
        <v>0</v>
      </c>
      <c r="C33">
        <f>IF(worksheet!B50+0.5*worksheet!B49&gt;worksheet!B$10,1,0)</f>
        <v>0</v>
      </c>
      <c r="D33">
        <f t="shared" si="0"/>
        <v>1</v>
      </c>
      <c r="E33">
        <f>worksheet!B49</f>
        <v>0</v>
      </c>
      <c r="F33">
        <f>MAX(worksheet!B$10-(worksheet!B50-0.5*worksheet!B49),0)</f>
        <v>8</v>
      </c>
      <c r="G33">
        <f t="shared" si="2"/>
        <v>0</v>
      </c>
    </row>
    <row r="34" spans="1:7" x14ac:dyDescent="0.25">
      <c r="A34" t="s">
        <v>254</v>
      </c>
      <c r="B34">
        <f t="shared" si="1"/>
        <v>0</v>
      </c>
      <c r="C34">
        <f>IF(worksheet!B53+0.5*worksheet!B52&gt;worksheet!B$10,1,0)</f>
        <v>0</v>
      </c>
      <c r="D34">
        <f t="shared" si="0"/>
        <v>1</v>
      </c>
      <c r="E34">
        <f>worksheet!B52</f>
        <v>0</v>
      </c>
      <c r="F34">
        <f>MAX(worksheet!B$10-(worksheet!B53-0.5*worksheet!B52),0)</f>
        <v>8</v>
      </c>
      <c r="G34">
        <f t="shared" si="2"/>
        <v>0</v>
      </c>
    </row>
    <row r="36" spans="1:7" x14ac:dyDescent="0.25">
      <c r="B36" t="s">
        <v>255</v>
      </c>
      <c r="C36" t="s">
        <v>256</v>
      </c>
      <c r="D36" t="s">
        <v>257</v>
      </c>
    </row>
    <row r="37" spans="1:7" x14ac:dyDescent="0.25">
      <c r="A37" t="s">
        <v>258</v>
      </c>
      <c r="B37">
        <f>IF(worksheet!B25&gt;0,IF(worksheet!B28&gt;0,1,0),0)</f>
        <v>0</v>
      </c>
      <c r="C37">
        <f>IF(worksheet!B29-0.5*worksheet!B28=worksheet!B26+0.5*worksheet!B25,1,0)</f>
        <v>0</v>
      </c>
      <c r="D37">
        <f>IF(B37=1,IF(C37=0,1,0),0)</f>
        <v>0</v>
      </c>
    </row>
    <row r="38" spans="1:7" x14ac:dyDescent="0.25">
      <c r="A38" t="s">
        <v>259</v>
      </c>
      <c r="B38">
        <f>IF(worksheet!B28&gt;0,IF(worksheet!B31&gt;0,1,0),0)</f>
        <v>0</v>
      </c>
      <c r="C38">
        <f>IF(worksheet!B32-0.5*worksheet!B31=worksheet!B29+0.5*worksheet!B28,1,0)</f>
        <v>1</v>
      </c>
      <c r="D38">
        <f t="shared" ref="D38:D45" si="3">IF(B38=1,IF(C38=0,1,0),0)</f>
        <v>0</v>
      </c>
    </row>
    <row r="39" spans="1:7" x14ac:dyDescent="0.25">
      <c r="A39" t="s">
        <v>260</v>
      </c>
      <c r="B39">
        <f>IF(worksheet!B31&gt;0,IF(worksheet!B34&gt;0,1,0),0)</f>
        <v>0</v>
      </c>
      <c r="C39">
        <f>IF(worksheet!B35-0.5*worksheet!B34=worksheet!B32+0.5*worksheet!B31,1,0)</f>
        <v>1</v>
      </c>
      <c r="D39">
        <f t="shared" si="3"/>
        <v>0</v>
      </c>
    </row>
    <row r="40" spans="1:7" x14ac:dyDescent="0.25">
      <c r="A40" t="s">
        <v>261</v>
      </c>
      <c r="B40">
        <f>IF(worksheet!B34&gt;0,IF(worksheet!B37&gt;0,1,0),0)</f>
        <v>0</v>
      </c>
      <c r="C40">
        <f>IF(worksheet!B38-0.5*worksheet!B37=worksheet!B35+0.5*worksheet!B34,1,0)</f>
        <v>1</v>
      </c>
      <c r="D40">
        <f t="shared" si="3"/>
        <v>0</v>
      </c>
    </row>
    <row r="41" spans="1:7" x14ac:dyDescent="0.25">
      <c r="A41" t="s">
        <v>262</v>
      </c>
      <c r="B41">
        <f>IF(worksheet!B37&gt;0,IF(worksheet!B40&gt;0,1,0),0)</f>
        <v>0</v>
      </c>
      <c r="C41">
        <f>IF(worksheet!B41-0.5*worksheet!B40=worksheet!B38+0.5*worksheet!B37,1,0)</f>
        <v>1</v>
      </c>
      <c r="D41">
        <f t="shared" si="3"/>
        <v>0</v>
      </c>
    </row>
    <row r="42" spans="1:7" x14ac:dyDescent="0.25">
      <c r="A42" t="s">
        <v>263</v>
      </c>
      <c r="B42">
        <f>IF(worksheet!B40&gt;0,IF(worksheet!B43&gt;0,1,0),0)</f>
        <v>0</v>
      </c>
      <c r="C42">
        <f>IF(worksheet!B44-0.5*worksheet!B43=worksheet!B41+0.5*worksheet!B40,1,0)</f>
        <v>1</v>
      </c>
      <c r="D42">
        <f t="shared" si="3"/>
        <v>0</v>
      </c>
    </row>
    <row r="43" spans="1:7" x14ac:dyDescent="0.25">
      <c r="A43" t="s">
        <v>264</v>
      </c>
      <c r="B43">
        <f>IF(worksheet!B43&gt;0,IF(worksheet!B46&gt;0,1,0),0)</f>
        <v>0</v>
      </c>
      <c r="C43">
        <f>IF(worksheet!B47-0.5*worksheet!B46=worksheet!B44+0.5*worksheet!B43,1,0)</f>
        <v>1</v>
      </c>
      <c r="D43">
        <f t="shared" si="3"/>
        <v>0</v>
      </c>
    </row>
    <row r="44" spans="1:7" x14ac:dyDescent="0.25">
      <c r="A44" t="s">
        <v>265</v>
      </c>
      <c r="B44">
        <f>IF(worksheet!B46&gt;0,IF(worksheet!B49&gt;0,1,0),0)</f>
        <v>0</v>
      </c>
      <c r="C44">
        <f>IF(worksheet!B50-0.5*worksheet!B49=worksheet!B47+0.5*worksheet!B46,1,0)</f>
        <v>1</v>
      </c>
      <c r="D44">
        <f t="shared" si="3"/>
        <v>0</v>
      </c>
    </row>
    <row r="45" spans="1:7" x14ac:dyDescent="0.25">
      <c r="A45" t="s">
        <v>266</v>
      </c>
      <c r="B45">
        <f>IF(worksheet!B49&gt;0,IF(worksheet!B52&gt;0,1,0),0)</f>
        <v>0</v>
      </c>
      <c r="C45">
        <f>IF(worksheet!B53-0.5*worksheet!B52=worksheet!B50+0.5*worksheet!B49,1,0)</f>
        <v>1</v>
      </c>
      <c r="D45">
        <f t="shared" si="3"/>
        <v>0</v>
      </c>
    </row>
    <row r="47" spans="1:7" x14ac:dyDescent="0.25">
      <c r="A47" t="s">
        <v>267</v>
      </c>
      <c r="B47">
        <f>SUM(B25:B34)</f>
        <v>1</v>
      </c>
    </row>
    <row r="48" spans="1:7" x14ac:dyDescent="0.25">
      <c r="A48" t="s">
        <v>268</v>
      </c>
      <c r="B48">
        <f>IF(SUM(C25:C34)=0,1,0)</f>
        <v>1</v>
      </c>
    </row>
    <row r="49" spans="1:2" x14ac:dyDescent="0.25">
      <c r="A49" t="s">
        <v>269</v>
      </c>
      <c r="B49">
        <f>IF(worksheet!B26-0.5*worksheet!B25=0,0,1)</f>
        <v>1</v>
      </c>
    </row>
    <row r="50" spans="1:2" x14ac:dyDescent="0.25">
      <c r="A50" t="s">
        <v>270</v>
      </c>
      <c r="B50">
        <f>SUM(D37:D45)</f>
        <v>0</v>
      </c>
    </row>
    <row r="52" spans="1:2" x14ac:dyDescent="0.25">
      <c r="A52" t="s">
        <v>271</v>
      </c>
      <c r="B52">
        <f>IF(worksheet!B24&lt;17.2,1,0)</f>
        <v>1</v>
      </c>
    </row>
    <row r="53" spans="1:2" x14ac:dyDescent="0.25">
      <c r="A53" t="s">
        <v>272</v>
      </c>
      <c r="B53">
        <f>SUM(G25:G34)</f>
        <v>6</v>
      </c>
    </row>
    <row r="54" spans="1:2" x14ac:dyDescent="0.25">
      <c r="A54" t="s">
        <v>273</v>
      </c>
      <c r="B54">
        <f>worksheet!B19</f>
        <v>6</v>
      </c>
    </row>
    <row r="55" spans="1:2" x14ac:dyDescent="0.25">
      <c r="A55" t="s">
        <v>274</v>
      </c>
      <c r="B55">
        <f>worksheet!B21/worksheet!B20</f>
        <v>2</v>
      </c>
    </row>
    <row r="57" spans="1:2" x14ac:dyDescent="0.25">
      <c r="A57" t="s">
        <v>275</v>
      </c>
      <c r="B57">
        <f>B1+B2*LN(worksheet!B13)+B3*LN(worksheet!B10)^2+B4*worksheet!B11/worksheet!B10+B5*LN(worksheet!B11/worksheet!B10)+B6*LN(worksheet!B12)+(B7*LN(worksheet!E33)+B8*LN(worksheet!E3))*B53+B9*worksheet!B26+B10*B52+B11*MIN(worksheet!B15/(10^6),1)+B12*(0.7*worksheet!B14/worksheet!B10)*(worksheet!B15/(10^6))+B13*LN(worksheet!E33)+B14*LN(worksheet!E3)</f>
        <v>-3.0456423541646691</v>
      </c>
    </row>
    <row r="58" spans="1:2" x14ac:dyDescent="0.25">
      <c r="A58" t="s">
        <v>276</v>
      </c>
      <c r="B58">
        <f>B57+B15+B16*LN(IF('simp. parameters'!B4=1,worksheet!B14,0.7*worksheet!B14))</f>
        <v>-2.6548151642205768</v>
      </c>
    </row>
    <row r="59" spans="1:2" x14ac:dyDescent="0.25">
      <c r="A59" t="s">
        <v>277</v>
      </c>
      <c r="B59">
        <f>B58+B17+B18*'settlement calculations'!B20+B19*worksheet!B18+B20*B54+B21*B55</f>
        <v>-0.90481516422057706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vt:lpstr>
      <vt:lpstr>worksheet</vt:lpstr>
      <vt:lpstr>simp. parameters</vt:lpstr>
      <vt:lpstr>exceedance probability curves</vt:lpstr>
      <vt:lpstr>cav calculations</vt:lpstr>
      <vt:lpstr>vgi calculations</vt:lpstr>
      <vt:lpstr>settlement calculations</vt:lpstr>
      <vt:lpstr>empirical tilt calculations</vt:lpstr>
      <vt:lpstr>semiempirical tilt calculations</vt:lpstr>
      <vt:lpstr>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Bullock</dc:creator>
  <cp:lastModifiedBy>Zach Bullock</cp:lastModifiedBy>
  <dcterms:created xsi:type="dcterms:W3CDTF">2017-07-27T18:37:42Z</dcterms:created>
  <dcterms:modified xsi:type="dcterms:W3CDTF">2018-10-14T16:46:09Z</dcterms:modified>
</cp:coreProperties>
</file>