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DieseArbeitsmappe" defaultThemeVersion="124226"/>
  <bookViews>
    <workbookView xWindow="10800" yWindow="-15" windowWidth="10845" windowHeight="9435" tabRatio="944" firstSheet="10" activeTab="22"/>
  </bookViews>
  <sheets>
    <sheet name="Start" sheetId="14" r:id="rId1"/>
    <sheet name="Sys. Input" sheetId="7" r:id="rId2"/>
    <sheet name="Billed Cons" sheetId="8" r:id="rId3"/>
    <sheet name="Unb. Cons." sheetId="9" r:id="rId4"/>
    <sheet name="Unauth. Cons." sheetId="10" r:id="rId5"/>
    <sheet name="Meter Errors" sheetId="12" r:id="rId6"/>
    <sheet name="Network" sheetId="6" r:id="rId7"/>
    <sheet name="Pressure" sheetId="5" r:id="rId8"/>
    <sheet name="Intermittent Supply" sheetId="21" r:id="rId9"/>
    <sheet name="Financial Data" sheetId="22" r:id="rId10"/>
    <sheet name="Water Balance m3day" sheetId="25" r:id="rId11"/>
    <sheet name="Water Balance m3" sheetId="26" r:id="rId12"/>
    <sheet name="Water Balance m3year" sheetId="4" r:id="rId13"/>
    <sheet name="PIs" sheetId="13" r:id="rId14"/>
    <sheet name="Charts" sheetId="24" r:id="rId15"/>
    <sheet name="WHAT IF" sheetId="27" r:id="rId16"/>
    <sheet name="Getting Started" sheetId="15" r:id="rId17"/>
    <sheet name="Language 1" sheetId="17" r:id="rId18"/>
    <sheet name="Language 2" sheetId="18" r:id="rId19"/>
    <sheet name="Language 3" sheetId="20" r:id="rId20"/>
    <sheet name="Used Language" sheetId="11" r:id="rId21"/>
    <sheet name="Matrix" sheetId="16" r:id="rId22"/>
    <sheet name="Tabelle1" sheetId="28" r:id="rId23"/>
  </sheets>
  <definedNames>
    <definedName name="_xlnm.Print_Area" localSheetId="2">'Billed Cons'!$A$1:$I$33</definedName>
    <definedName name="_xlnm.Print_Area" localSheetId="14">Charts!$B$2:$K$95</definedName>
    <definedName name="_xlnm.Print_Area" localSheetId="9">'Financial Data'!$A$1:$M$34</definedName>
    <definedName name="_xlnm.Print_Area" localSheetId="8">'Intermittent Supply'!$A$1:$K$34</definedName>
    <definedName name="_xlnm.Print_Area" localSheetId="21">Matrix!$A$1:$J$20</definedName>
    <definedName name="_xlnm.Print_Area" localSheetId="5">'Meter Errors'!$C$1:$O$50</definedName>
    <definedName name="_xlnm.Print_Area" localSheetId="6">Network!$A$1:$K$42</definedName>
    <definedName name="_xlnm.Print_Area" localSheetId="13">PIs!$A$1:$Q$48</definedName>
    <definedName name="_xlnm.Print_Area" localSheetId="7">Pressure!$A$1:$I$34</definedName>
    <definedName name="_xlnm.Print_Area" localSheetId="0">Start!$A$1:$AD$18</definedName>
    <definedName name="_xlnm.Print_Area" localSheetId="1">'Sys. Input'!$A$1:$G$80</definedName>
    <definedName name="_xlnm.Print_Area" localSheetId="4">'Unauth. Cons.'!$A$1:$M$32</definedName>
    <definedName name="_xlnm.Print_Area" localSheetId="3">'Unb. Cons.'!$A$1:$K$33</definedName>
    <definedName name="_xlnm.Print_Area" localSheetId="20">'Used Language'!$A$1:$C$120</definedName>
    <definedName name="_xlnm.Print_Area" localSheetId="10">'Water Balance m3day'!$A$2:$BL$51</definedName>
    <definedName name="_xlnm.Print_Area" localSheetId="12">'Water Balance m3year'!$A$2:$BL$51</definedName>
    <definedName name="OLE_LINK1" localSheetId="18">'Language 2'!$U$150</definedName>
  </definedNames>
  <calcPr calcId="125725"/>
</workbook>
</file>

<file path=xl/calcChain.xml><?xml version="1.0" encoding="utf-8"?>
<calcChain xmlns="http://schemas.openxmlformats.org/spreadsheetml/2006/main">
  <c r="T1" i="28"/>
  <c r="U1" s="1"/>
  <c r="P1"/>
  <c r="Q1" s="1"/>
  <c r="L1"/>
  <c r="M1" s="1"/>
  <c r="H1"/>
  <c r="I1" s="1"/>
  <c r="F1"/>
  <c r="G1" s="1"/>
  <c r="E1"/>
  <c r="D1"/>
  <c r="T37"/>
  <c r="T36"/>
  <c r="T35"/>
  <c r="T33"/>
  <c r="T32"/>
  <c r="T30"/>
  <c r="T29"/>
  <c r="T28"/>
  <c r="T27"/>
  <c r="T25"/>
  <c r="T24"/>
  <c r="T23"/>
  <c r="T22"/>
  <c r="T20"/>
  <c r="T19"/>
  <c r="T17"/>
  <c r="T16"/>
  <c r="T15"/>
  <c r="T14"/>
  <c r="T13"/>
  <c r="T12"/>
  <c r="T11"/>
  <c r="T9"/>
  <c r="T8"/>
  <c r="T7"/>
  <c r="T6"/>
  <c r="T4"/>
  <c r="T3"/>
  <c r="T2"/>
  <c r="P37"/>
  <c r="P36"/>
  <c r="P35"/>
  <c r="P33"/>
  <c r="P32"/>
  <c r="P30"/>
  <c r="P29"/>
  <c r="P28"/>
  <c r="P27"/>
  <c r="P25"/>
  <c r="P24"/>
  <c r="P23"/>
  <c r="P22"/>
  <c r="P20"/>
  <c r="P19"/>
  <c r="P17"/>
  <c r="P16"/>
  <c r="P15"/>
  <c r="P14"/>
  <c r="P13"/>
  <c r="P12"/>
  <c r="P11"/>
  <c r="P9"/>
  <c r="P8"/>
  <c r="P7"/>
  <c r="P6"/>
  <c r="P4"/>
  <c r="P3"/>
  <c r="P2"/>
  <c r="L37"/>
  <c r="L36"/>
  <c r="L35"/>
  <c r="L33"/>
  <c r="L32"/>
  <c r="L30"/>
  <c r="L29"/>
  <c r="L28"/>
  <c r="L27"/>
  <c r="L25"/>
  <c r="L24"/>
  <c r="L23"/>
  <c r="L22"/>
  <c r="L20"/>
  <c r="L19"/>
  <c r="L17"/>
  <c r="L16"/>
  <c r="L15"/>
  <c r="L14"/>
  <c r="L13"/>
  <c r="L12"/>
  <c r="L11"/>
  <c r="L9"/>
  <c r="L8"/>
  <c r="L7"/>
  <c r="L6"/>
  <c r="L4"/>
  <c r="L3"/>
  <c r="L2"/>
  <c r="H37"/>
  <c r="H36"/>
  <c r="H35"/>
  <c r="H33"/>
  <c r="H32"/>
  <c r="H30"/>
  <c r="H29"/>
  <c r="H28"/>
  <c r="H27"/>
  <c r="H25"/>
  <c r="H24"/>
  <c r="H23"/>
  <c r="H22"/>
  <c r="H20"/>
  <c r="H19"/>
  <c r="H17"/>
  <c r="H16"/>
  <c r="H15"/>
  <c r="H14"/>
  <c r="H13"/>
  <c r="H12"/>
  <c r="H11"/>
  <c r="H9"/>
  <c r="H8"/>
  <c r="H7"/>
  <c r="H6"/>
  <c r="H4"/>
  <c r="H3"/>
  <c r="H2"/>
  <c r="F37"/>
  <c r="E37"/>
  <c r="F36"/>
  <c r="E36"/>
  <c r="F35"/>
  <c r="E35"/>
  <c r="F33"/>
  <c r="E33"/>
  <c r="F32"/>
  <c r="E32"/>
  <c r="F30"/>
  <c r="E30"/>
  <c r="F29"/>
  <c r="E29"/>
  <c r="F28"/>
  <c r="E28"/>
  <c r="F27"/>
  <c r="E27"/>
  <c r="F25"/>
  <c r="E25"/>
  <c r="F24"/>
  <c r="E24"/>
  <c r="F23"/>
  <c r="E23"/>
  <c r="F22"/>
  <c r="E22"/>
  <c r="F20"/>
  <c r="E20"/>
  <c r="F19"/>
  <c r="E19"/>
  <c r="F17"/>
  <c r="E17"/>
  <c r="F16"/>
  <c r="E16"/>
  <c r="F15"/>
  <c r="E15"/>
  <c r="F14"/>
  <c r="E14"/>
  <c r="F13"/>
  <c r="E13"/>
  <c r="F12"/>
  <c r="E12"/>
  <c r="F11"/>
  <c r="E11"/>
  <c r="F9"/>
  <c r="E9"/>
  <c r="F8"/>
  <c r="E8"/>
  <c r="F7"/>
  <c r="E7"/>
  <c r="F6"/>
  <c r="E6"/>
  <c r="F4"/>
  <c r="E4"/>
  <c r="F3"/>
  <c r="E3"/>
  <c r="F2"/>
  <c r="E2"/>
  <c r="B20"/>
  <c r="B19"/>
  <c r="B17"/>
  <c r="B16"/>
  <c r="B15"/>
  <c r="B14"/>
  <c r="B13"/>
  <c r="B12"/>
  <c r="B11"/>
  <c r="B9"/>
  <c r="B8"/>
  <c r="B7"/>
  <c r="B6"/>
  <c r="B4"/>
  <c r="B3"/>
  <c r="B2"/>
  <c r="D3"/>
  <c r="D4"/>
  <c r="D6"/>
  <c r="D7"/>
  <c r="D8"/>
  <c r="D9"/>
  <c r="D11"/>
  <c r="D12"/>
  <c r="D13"/>
  <c r="D14"/>
  <c r="D15"/>
  <c r="D16"/>
  <c r="D17"/>
  <c r="D19"/>
  <c r="D20"/>
  <c r="D22"/>
  <c r="D23"/>
  <c r="D24"/>
  <c r="D25"/>
  <c r="D27"/>
  <c r="D28"/>
  <c r="D29"/>
  <c r="D30"/>
  <c r="D32"/>
  <c r="D33"/>
  <c r="D35"/>
  <c r="D36"/>
  <c r="D37"/>
  <c r="D2"/>
  <c r="A6"/>
  <c r="A20"/>
  <c r="A19"/>
  <c r="A17"/>
  <c r="A16"/>
  <c r="A15"/>
  <c r="A14"/>
  <c r="A13"/>
  <c r="A12"/>
  <c r="A11"/>
  <c r="A9"/>
  <c r="A8"/>
  <c r="A7"/>
  <c r="A4"/>
  <c r="A3"/>
  <c r="A2"/>
  <c r="C20"/>
  <c r="C19"/>
  <c r="C17"/>
  <c r="C16"/>
  <c r="C15"/>
  <c r="C14"/>
  <c r="C13"/>
  <c r="C12"/>
  <c r="C11"/>
  <c r="C9"/>
  <c r="C8"/>
  <c r="C7"/>
  <c r="C6"/>
  <c r="C4"/>
  <c r="C3"/>
  <c r="C2"/>
  <c r="C33"/>
  <c r="C32"/>
  <c r="C37"/>
  <c r="C36"/>
  <c r="C35"/>
  <c r="C30"/>
  <c r="C29"/>
  <c r="C28"/>
  <c r="C27"/>
  <c r="C25"/>
  <c r="C24"/>
  <c r="C23"/>
  <c r="C22"/>
  <c r="A37"/>
  <c r="A36"/>
  <c r="A35"/>
  <c r="A33"/>
  <c r="A30"/>
  <c r="A32"/>
  <c r="A29"/>
  <c r="A28"/>
  <c r="A27"/>
  <c r="A25"/>
  <c r="A24"/>
  <c r="A23"/>
  <c r="A22"/>
  <c r="C4" i="11"/>
  <c r="C189" s="1"/>
  <c r="A196" i="20"/>
  <c r="A195"/>
  <c r="A194"/>
  <c r="A193"/>
  <c r="A192"/>
  <c r="A191"/>
  <c r="A190"/>
  <c r="A189"/>
  <c r="A188"/>
  <c r="A187"/>
  <c r="A186"/>
  <c r="A185"/>
  <c r="A184"/>
  <c r="A183"/>
  <c r="A182"/>
  <c r="A181"/>
  <c r="A180"/>
  <c r="A179"/>
  <c r="A178"/>
  <c r="A177"/>
  <c r="A176"/>
  <c r="A175"/>
  <c r="A174"/>
  <c r="A173"/>
  <c r="A172"/>
  <c r="A171"/>
  <c r="A170"/>
  <c r="A169"/>
  <c r="A168"/>
  <c r="A167"/>
  <c r="A166"/>
  <c r="A165"/>
  <c r="A164"/>
  <c r="A163"/>
  <c r="A162"/>
  <c r="A161"/>
  <c r="A160"/>
  <c r="A159"/>
  <c r="A158"/>
  <c r="A157"/>
  <c r="A156"/>
  <c r="A155"/>
  <c r="A154"/>
  <c r="A153"/>
  <c r="A152"/>
  <c r="A151"/>
  <c r="A150"/>
  <c r="A149"/>
  <c r="A148"/>
  <c r="A147"/>
  <c r="A146"/>
  <c r="A145"/>
  <c r="A144"/>
  <c r="A143"/>
  <c r="A142"/>
  <c r="A141"/>
  <c r="A140"/>
  <c r="A139"/>
  <c r="A138"/>
  <c r="A137"/>
  <c r="A136"/>
  <c r="A135"/>
  <c r="A134"/>
  <c r="A133"/>
  <c r="A132"/>
  <c r="A131"/>
  <c r="A130"/>
  <c r="A129"/>
  <c r="A128"/>
  <c r="A127"/>
  <c r="A126"/>
  <c r="A125"/>
  <c r="A124"/>
  <c r="A123"/>
  <c r="A122"/>
  <c r="A121"/>
  <c r="A120"/>
  <c r="A119"/>
  <c r="A118"/>
  <c r="A117"/>
  <c r="A116"/>
  <c r="A115"/>
  <c r="A114"/>
  <c r="A113"/>
  <c r="A112"/>
  <c r="A111"/>
  <c r="A110"/>
  <c r="A109"/>
  <c r="A108"/>
  <c r="A107"/>
  <c r="A106"/>
  <c r="A105"/>
  <c r="A104"/>
  <c r="A103"/>
  <c r="A102"/>
  <c r="A101"/>
  <c r="A100"/>
  <c r="A99"/>
  <c r="A98"/>
  <c r="A97"/>
  <c r="A96"/>
  <c r="A95"/>
  <c r="A94"/>
  <c r="A93"/>
  <c r="A92"/>
  <c r="A91"/>
  <c r="A90"/>
  <c r="A89"/>
  <c r="A88"/>
  <c r="A87"/>
  <c r="A86"/>
  <c r="A85"/>
  <c r="A84"/>
  <c r="A83"/>
  <c r="A82"/>
  <c r="A81"/>
  <c r="A80"/>
  <c r="A79"/>
  <c r="A78"/>
  <c r="A77"/>
  <c r="A76"/>
  <c r="A75"/>
  <c r="A74"/>
  <c r="A73"/>
  <c r="A72"/>
  <c r="A71"/>
  <c r="A70"/>
  <c r="A69"/>
  <c r="A68"/>
  <c r="A67"/>
  <c r="A66"/>
  <c r="A65"/>
  <c r="A64"/>
  <c r="A63"/>
  <c r="A62"/>
  <c r="A61"/>
  <c r="A60"/>
  <c r="A59"/>
  <c r="A58"/>
  <c r="A57"/>
  <c r="A56"/>
  <c r="A55"/>
  <c r="A54"/>
  <c r="A53"/>
  <c r="A52"/>
  <c r="A51"/>
  <c r="A50"/>
  <c r="A49"/>
  <c r="A48"/>
  <c r="A47"/>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C189" i="18"/>
  <c r="C188"/>
  <c r="C187"/>
  <c r="C186"/>
  <c r="C185"/>
  <c r="C184"/>
  <c r="C183"/>
  <c r="C182"/>
  <c r="C181"/>
  <c r="C180"/>
  <c r="C179"/>
  <c r="C178"/>
  <c r="C177"/>
  <c r="C176"/>
  <c r="C175"/>
  <c r="C174"/>
  <c r="C173"/>
  <c r="C172"/>
  <c r="C171"/>
  <c r="C170"/>
  <c r="C169"/>
  <c r="C168"/>
  <c r="C167"/>
  <c r="C166"/>
  <c r="C165"/>
  <c r="C164"/>
  <c r="C163"/>
  <c r="C162"/>
  <c r="C161"/>
  <c r="C160"/>
  <c r="C159"/>
  <c r="C158"/>
  <c r="C157"/>
  <c r="C156"/>
  <c r="C155"/>
  <c r="C154"/>
  <c r="C153"/>
  <c r="C152"/>
  <c r="C151"/>
  <c r="C150"/>
  <c r="C149"/>
  <c r="C148"/>
  <c r="C147"/>
  <c r="C146"/>
  <c r="C145"/>
  <c r="C144"/>
  <c r="C143"/>
  <c r="C142"/>
  <c r="C141"/>
  <c r="C140"/>
  <c r="C139"/>
  <c r="C138"/>
  <c r="C137"/>
  <c r="C136"/>
  <c r="C135"/>
  <c r="C134"/>
  <c r="C133"/>
  <c r="C132"/>
  <c r="C131"/>
  <c r="C130"/>
  <c r="C129"/>
  <c r="C128"/>
  <c r="C127"/>
  <c r="C126"/>
  <c r="C125"/>
  <c r="C124"/>
  <c r="C123"/>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4"/>
  <c r="C13"/>
  <c r="C12"/>
  <c r="C11"/>
  <c r="C10"/>
  <c r="C9"/>
  <c r="C8"/>
  <c r="C7"/>
  <c r="C6"/>
  <c r="C5"/>
  <c r="D28" i="17"/>
  <c r="D26"/>
  <c r="D24"/>
  <c r="D22"/>
  <c r="D20"/>
  <c r="D18"/>
  <c r="D16"/>
  <c r="D14"/>
  <c r="F49" i="27"/>
  <c r="J46"/>
  <c r="J49" s="1"/>
  <c r="G46"/>
  <c r="G49" s="1"/>
  <c r="I26"/>
  <c r="I23"/>
  <c r="I43" s="1"/>
  <c r="AI2" i="24"/>
  <c r="AB2"/>
  <c r="H11" i="13"/>
  <c r="H9"/>
  <c r="AO1" i="26"/>
  <c r="L8" i="22"/>
  <c r="L33" s="1"/>
  <c r="I24" i="21"/>
  <c r="I23"/>
  <c r="I22"/>
  <c r="I21"/>
  <c r="I20"/>
  <c r="I19"/>
  <c r="I18"/>
  <c r="I17"/>
  <c r="I16"/>
  <c r="I15"/>
  <c r="I14"/>
  <c r="I13"/>
  <c r="I12"/>
  <c r="I11"/>
  <c r="I10"/>
  <c r="I9"/>
  <c r="I8"/>
  <c r="I7"/>
  <c r="H33" s="1"/>
  <c r="F33" i="5"/>
  <c r="F11" i="13" s="1"/>
  <c r="D29" i="6"/>
  <c r="D34" s="1"/>
  <c r="J18"/>
  <c r="H18"/>
  <c r="H27" s="1"/>
  <c r="M15"/>
  <c r="N15" s="1"/>
  <c r="M7"/>
  <c r="N7" s="1"/>
  <c r="S40" i="12"/>
  <c r="R40"/>
  <c r="F34"/>
  <c r="L34" s="1"/>
  <c r="R34" s="1"/>
  <c r="S34" s="1"/>
  <c r="F32"/>
  <c r="L32" s="1"/>
  <c r="R32" s="1"/>
  <c r="S32" s="1"/>
  <c r="S28"/>
  <c r="R28"/>
  <c r="L28"/>
  <c r="S27"/>
  <c r="R27"/>
  <c r="L27"/>
  <c r="L26"/>
  <c r="R26" s="1"/>
  <c r="S26" s="1"/>
  <c r="L25"/>
  <c r="R25" s="1"/>
  <c r="S25" s="1"/>
  <c r="S24"/>
  <c r="R24"/>
  <c r="L24"/>
  <c r="S23"/>
  <c r="R23"/>
  <c r="L23"/>
  <c r="R22"/>
  <c r="S22" s="1"/>
  <c r="L22"/>
  <c r="L21"/>
  <c r="R21" s="1"/>
  <c r="S21" s="1"/>
  <c r="S20"/>
  <c r="R20"/>
  <c r="L20"/>
  <c r="R19"/>
  <c r="S19" s="1"/>
  <c r="L19"/>
  <c r="L18"/>
  <c r="R18" s="1"/>
  <c r="S18" s="1"/>
  <c r="L17"/>
  <c r="R17" s="1"/>
  <c r="S17" s="1"/>
  <c r="S16"/>
  <c r="R16"/>
  <c r="L16"/>
  <c r="R15"/>
  <c r="S15" s="1"/>
  <c r="L15"/>
  <c r="L14"/>
  <c r="R14" s="1"/>
  <c r="S14" s="1"/>
  <c r="L13"/>
  <c r="R13" s="1"/>
  <c r="S13" s="1"/>
  <c r="S12"/>
  <c r="R12"/>
  <c r="L12"/>
  <c r="F8"/>
  <c r="L8" s="1"/>
  <c r="L22" i="10"/>
  <c r="P22" s="1"/>
  <c r="Q22" s="1"/>
  <c r="L21"/>
  <c r="P21" s="1"/>
  <c r="Q21" s="1"/>
  <c r="L20"/>
  <c r="P20" s="1"/>
  <c r="Q20" s="1"/>
  <c r="L19"/>
  <c r="P19" s="1"/>
  <c r="Q19" s="1"/>
  <c r="L18"/>
  <c r="P18" s="1"/>
  <c r="Q18" s="1"/>
  <c r="L14"/>
  <c r="P14" s="1"/>
  <c r="Q14" s="1"/>
  <c r="L10"/>
  <c r="P10" s="1"/>
  <c r="Q10" s="1"/>
  <c r="L6"/>
  <c r="P6" s="1"/>
  <c r="Q6" s="1"/>
  <c r="D32" i="9"/>
  <c r="AF17" i="26" s="1"/>
  <c r="P23" i="9"/>
  <c r="O23"/>
  <c r="O22"/>
  <c r="P22" s="1"/>
  <c r="P21"/>
  <c r="O21"/>
  <c r="O20"/>
  <c r="P20" s="1"/>
  <c r="P19"/>
  <c r="O19"/>
  <c r="O18"/>
  <c r="P18" s="1"/>
  <c r="P17"/>
  <c r="O17"/>
  <c r="O16"/>
  <c r="P16" s="1"/>
  <c r="P15"/>
  <c r="O15"/>
  <c r="O14"/>
  <c r="P14" s="1"/>
  <c r="P13"/>
  <c r="O13"/>
  <c r="O12"/>
  <c r="P12" s="1"/>
  <c r="O11"/>
  <c r="P11" s="1"/>
  <c r="O10"/>
  <c r="P10" s="1"/>
  <c r="O9"/>
  <c r="P9" s="1"/>
  <c r="O8"/>
  <c r="P8" s="1"/>
  <c r="P7"/>
  <c r="O7"/>
  <c r="H32" i="8"/>
  <c r="AF11" i="26" s="1"/>
  <c r="D32" i="8"/>
  <c r="D79" i="7"/>
  <c r="B28" i="4" s="1"/>
  <c r="J70" i="7"/>
  <c r="K70" s="1"/>
  <c r="K69"/>
  <c r="J69"/>
  <c r="J68"/>
  <c r="K68" s="1"/>
  <c r="K67"/>
  <c r="J67"/>
  <c r="J66"/>
  <c r="K66" s="1"/>
  <c r="K65"/>
  <c r="J65"/>
  <c r="J64"/>
  <c r="K64" s="1"/>
  <c r="K63"/>
  <c r="J63"/>
  <c r="J62"/>
  <c r="K62" s="1"/>
  <c r="K61"/>
  <c r="J61"/>
  <c r="J60"/>
  <c r="K60" s="1"/>
  <c r="K59"/>
  <c r="J59"/>
  <c r="J58"/>
  <c r="K58" s="1"/>
  <c r="K57"/>
  <c r="J57"/>
  <c r="J56"/>
  <c r="K56" s="1"/>
  <c r="K55"/>
  <c r="J55"/>
  <c r="J54"/>
  <c r="K54" s="1"/>
  <c r="K53"/>
  <c r="J53"/>
  <c r="J52"/>
  <c r="K52" s="1"/>
  <c r="K51"/>
  <c r="J51"/>
  <c r="J50"/>
  <c r="K50" s="1"/>
  <c r="K49"/>
  <c r="J49"/>
  <c r="J48"/>
  <c r="K48" s="1"/>
  <c r="K47"/>
  <c r="J47"/>
  <c r="J46"/>
  <c r="K46" s="1"/>
  <c r="K45"/>
  <c r="J45"/>
  <c r="J44"/>
  <c r="K44" s="1"/>
  <c r="K43"/>
  <c r="J43"/>
  <c r="J42"/>
  <c r="K42" s="1"/>
  <c r="K41"/>
  <c r="J41"/>
  <c r="J40"/>
  <c r="K40" s="1"/>
  <c r="K39"/>
  <c r="J39"/>
  <c r="J38"/>
  <c r="K38" s="1"/>
  <c r="K37"/>
  <c r="J37"/>
  <c r="J36"/>
  <c r="K36" s="1"/>
  <c r="K35"/>
  <c r="J35"/>
  <c r="J34"/>
  <c r="K34" s="1"/>
  <c r="K33"/>
  <c r="J33"/>
  <c r="J32"/>
  <c r="K32" s="1"/>
  <c r="K31"/>
  <c r="J31"/>
  <c r="J30"/>
  <c r="K30" s="1"/>
  <c r="K29"/>
  <c r="J29"/>
  <c r="J28"/>
  <c r="K28" s="1"/>
  <c r="K27"/>
  <c r="J27"/>
  <c r="J26"/>
  <c r="K26" s="1"/>
  <c r="K25"/>
  <c r="J25"/>
  <c r="J24"/>
  <c r="K24" s="1"/>
  <c r="K23"/>
  <c r="J23"/>
  <c r="J22"/>
  <c r="K22" s="1"/>
  <c r="K21"/>
  <c r="J21"/>
  <c r="J20"/>
  <c r="K20" s="1"/>
  <c r="K19"/>
  <c r="J19"/>
  <c r="J18"/>
  <c r="K18" s="1"/>
  <c r="K17"/>
  <c r="J17"/>
  <c r="J16"/>
  <c r="K16" s="1"/>
  <c r="K15"/>
  <c r="J15"/>
  <c r="J14"/>
  <c r="K14" s="1"/>
  <c r="K13"/>
  <c r="J13"/>
  <c r="J12"/>
  <c r="K12" s="1"/>
  <c r="K11"/>
  <c r="J11"/>
  <c r="J10"/>
  <c r="K10" s="1"/>
  <c r="K9"/>
  <c r="J9"/>
  <c r="J8"/>
  <c r="K8" s="1"/>
  <c r="K7"/>
  <c r="J7"/>
  <c r="J6"/>
  <c r="K6" s="1"/>
  <c r="V1" i="28" l="1"/>
  <c r="U37"/>
  <c r="U36"/>
  <c r="U35"/>
  <c r="U33"/>
  <c r="U32"/>
  <c r="U30"/>
  <c r="U29"/>
  <c r="U28"/>
  <c r="U27"/>
  <c r="U25"/>
  <c r="U24"/>
  <c r="U23"/>
  <c r="U22"/>
  <c r="U20"/>
  <c r="U19"/>
  <c r="U17"/>
  <c r="U16"/>
  <c r="U15"/>
  <c r="U14"/>
  <c r="U13"/>
  <c r="U12"/>
  <c r="U11"/>
  <c r="U9"/>
  <c r="U8"/>
  <c r="U7"/>
  <c r="U6"/>
  <c r="U4"/>
  <c r="U3"/>
  <c r="U2"/>
  <c r="R1"/>
  <c r="Q37"/>
  <c r="Q36"/>
  <c r="Q35"/>
  <c r="Q33"/>
  <c r="Q32"/>
  <c r="Q30"/>
  <c r="Q29"/>
  <c r="Q28"/>
  <c r="Q27"/>
  <c r="Q25"/>
  <c r="Q24"/>
  <c r="Q23"/>
  <c r="Q22"/>
  <c r="Q20"/>
  <c r="Q19"/>
  <c r="Q17"/>
  <c r="Q16"/>
  <c r="Q15"/>
  <c r="Q14"/>
  <c r="Q13"/>
  <c r="Q12"/>
  <c r="Q11"/>
  <c r="Q9"/>
  <c r="Q8"/>
  <c r="Q7"/>
  <c r="Q6"/>
  <c r="Q4"/>
  <c r="Q3"/>
  <c r="Q2"/>
  <c r="N1"/>
  <c r="M37"/>
  <c r="M36"/>
  <c r="M35"/>
  <c r="M33"/>
  <c r="M32"/>
  <c r="M30"/>
  <c r="M29"/>
  <c r="M28"/>
  <c r="M27"/>
  <c r="M25"/>
  <c r="M24"/>
  <c r="M23"/>
  <c r="M22"/>
  <c r="M20"/>
  <c r="M19"/>
  <c r="M17"/>
  <c r="M16"/>
  <c r="M15"/>
  <c r="M14"/>
  <c r="M13"/>
  <c r="M12"/>
  <c r="M11"/>
  <c r="M9"/>
  <c r="M8"/>
  <c r="M7"/>
  <c r="M6"/>
  <c r="M4"/>
  <c r="M3"/>
  <c r="M2"/>
  <c r="J1"/>
  <c r="I37"/>
  <c r="I36"/>
  <c r="I35"/>
  <c r="I33"/>
  <c r="I32"/>
  <c r="I30"/>
  <c r="I29"/>
  <c r="I28"/>
  <c r="I27"/>
  <c r="I25"/>
  <c r="I24"/>
  <c r="I23"/>
  <c r="I22"/>
  <c r="I20"/>
  <c r="I19"/>
  <c r="I17"/>
  <c r="I16"/>
  <c r="I15"/>
  <c r="I14"/>
  <c r="I13"/>
  <c r="I12"/>
  <c r="I11"/>
  <c r="I9"/>
  <c r="I8"/>
  <c r="I7"/>
  <c r="I6"/>
  <c r="I4"/>
  <c r="I3"/>
  <c r="I2"/>
  <c r="G37"/>
  <c r="G36"/>
  <c r="G35"/>
  <c r="G33"/>
  <c r="G32"/>
  <c r="G30"/>
  <c r="G29"/>
  <c r="G28"/>
  <c r="G27"/>
  <c r="G25"/>
  <c r="G24"/>
  <c r="G23"/>
  <c r="G22"/>
  <c r="G20"/>
  <c r="G19"/>
  <c r="G17"/>
  <c r="G16"/>
  <c r="G15"/>
  <c r="G14"/>
  <c r="G13"/>
  <c r="G12"/>
  <c r="G11"/>
  <c r="G9"/>
  <c r="G8"/>
  <c r="G7"/>
  <c r="G6"/>
  <c r="G4"/>
  <c r="G3"/>
  <c r="G2"/>
  <c r="I29" i="27"/>
  <c r="I46" s="1"/>
  <c r="L20" i="22"/>
  <c r="L18"/>
  <c r="L24"/>
  <c r="L26"/>
  <c r="F9" i="27"/>
  <c r="H29" i="21"/>
  <c r="H31"/>
  <c r="L9" i="13" s="1"/>
  <c r="F29" i="5"/>
  <c r="F31"/>
  <c r="F7" i="27"/>
  <c r="D36" i="6"/>
  <c r="R15" i="13" s="1"/>
  <c r="AF17" i="4"/>
  <c r="H18" i="22" s="1"/>
  <c r="AF17" i="25"/>
  <c r="AF11" i="4"/>
  <c r="F38" i="12"/>
  <c r="L38" s="1"/>
  <c r="R38" s="1"/>
  <c r="S38" s="1"/>
  <c r="AF11" i="25"/>
  <c r="AF5" i="4"/>
  <c r="AF5" i="25"/>
  <c r="V10" s="1"/>
  <c r="B28"/>
  <c r="F32" i="27" s="1"/>
  <c r="B28" i="26"/>
  <c r="R17" i="13"/>
  <c r="Q24" i="10"/>
  <c r="P24" s="1"/>
  <c r="M18" i="6"/>
  <c r="N18" s="1"/>
  <c r="N22" s="1"/>
  <c r="M24" s="1"/>
  <c r="J21" s="1"/>
  <c r="C15" i="11"/>
  <c r="V18" i="14" s="1"/>
  <c r="C31" i="11"/>
  <c r="J32" i="27" s="1"/>
  <c r="C47" i="11"/>
  <c r="B19" i="13" s="1"/>
  <c r="C63" i="11"/>
  <c r="B36" i="6" s="1"/>
  <c r="C79" i="11"/>
  <c r="B74" i="7" s="1"/>
  <c r="C95" i="11"/>
  <c r="L4" i="12" s="1"/>
  <c r="C111" i="11"/>
  <c r="B10" i="10" s="1"/>
  <c r="C127" i="11"/>
  <c r="K5" i="16" s="1"/>
  <c r="C143" i="11"/>
  <c r="B15" i="15" s="1"/>
  <c r="C159" i="11"/>
  <c r="B2" i="27" s="1"/>
  <c r="C175" i="11"/>
  <c r="C45" i="27" s="1"/>
  <c r="C7" i="11"/>
  <c r="V15" i="14" s="1"/>
  <c r="C23" i="11"/>
  <c r="B27" i="8" s="1"/>
  <c r="C39" i="11"/>
  <c r="B33" i="13" s="1"/>
  <c r="C55" i="11"/>
  <c r="F2" i="6" s="1"/>
  <c r="C71" i="11"/>
  <c r="V10" i="14" s="1"/>
  <c r="C87" i="11"/>
  <c r="H16" i="22" s="1"/>
  <c r="C103" i="11"/>
  <c r="D34" i="12" s="1"/>
  <c r="C119" i="11"/>
  <c r="L9" i="14" s="1"/>
  <c r="C135" i="11"/>
  <c r="B6" i="15" s="1"/>
  <c r="C151" i="11"/>
  <c r="AM47" i="4" s="1"/>
  <c r="C167" i="11"/>
  <c r="D11" i="27" s="1"/>
  <c r="C183" i="11"/>
  <c r="C19"/>
  <c r="V5" i="4" s="1"/>
  <c r="C35" i="11"/>
  <c r="L23" i="13" s="1"/>
  <c r="C51" i="11"/>
  <c r="B37" i="13" s="1"/>
  <c r="C67" i="11"/>
  <c r="C22" i="27" s="1"/>
  <c r="C83" i="11"/>
  <c r="J4" i="22" s="1"/>
  <c r="C99" i="11"/>
  <c r="H4" i="12" s="1"/>
  <c r="C115" i="11"/>
  <c r="T12" i="14" s="1"/>
  <c r="C131" i="11"/>
  <c r="D18" i="16" s="1"/>
  <c r="C147" i="11"/>
  <c r="D6" i="12" s="1"/>
  <c r="C163" i="11"/>
  <c r="J16" i="27" s="1"/>
  <c r="C179" i="11"/>
  <c r="J52" i="27" s="1"/>
  <c r="AR5" i="4"/>
  <c r="C11" i="11"/>
  <c r="AD43" i="24" s="1"/>
  <c r="C27" i="11"/>
  <c r="C43"/>
  <c r="B11" i="16" s="1"/>
  <c r="C59" i="11"/>
  <c r="B29" i="6" s="1"/>
  <c r="C75" i="11"/>
  <c r="F4" i="21" s="1"/>
  <c r="C91" i="11"/>
  <c r="C107"/>
  <c r="B31" i="13" s="1"/>
  <c r="C123" i="11"/>
  <c r="B2" i="16" s="1"/>
  <c r="C139" i="11"/>
  <c r="B11" i="15" s="1"/>
  <c r="C155" i="11"/>
  <c r="A1" i="26" s="1"/>
  <c r="C171" i="11"/>
  <c r="J37" i="27" s="1"/>
  <c r="C187" i="11"/>
  <c r="AF4" i="25"/>
  <c r="BH10" i="4"/>
  <c r="AA19"/>
  <c r="Q41"/>
  <c r="B2" i="8"/>
  <c r="AR11" i="4"/>
  <c r="AR23"/>
  <c r="AA31"/>
  <c r="AF4"/>
  <c r="AF4" i="26"/>
  <c r="AR17" i="4"/>
  <c r="AR29"/>
  <c r="AR36"/>
  <c r="AA10"/>
  <c r="AH2" i="24" s="1"/>
  <c r="Q16" i="4"/>
  <c r="G28"/>
  <c r="BH35"/>
  <c r="F22" i="6"/>
  <c r="V16" i="14"/>
  <c r="B77" i="7"/>
  <c r="Q16" i="25"/>
  <c r="G32" i="27"/>
  <c r="B31" i="5"/>
  <c r="Q41" i="25"/>
  <c r="AR17"/>
  <c r="V5" i="26"/>
  <c r="K72" i="7"/>
  <c r="J72" s="1"/>
  <c r="F72" s="1"/>
  <c r="AF5" i="26"/>
  <c r="V10" s="1"/>
  <c r="R8" i="12"/>
  <c r="S8" s="1"/>
  <c r="S42" s="1"/>
  <c r="R42" s="1"/>
  <c r="L49"/>
  <c r="L11" i="13"/>
  <c r="L31" i="10"/>
  <c r="F23" i="27"/>
  <c r="H36" i="6"/>
  <c r="J11" i="13"/>
  <c r="L22" i="22"/>
  <c r="F9" i="13"/>
  <c r="J9" s="1"/>
  <c r="T15"/>
  <c r="B2" i="17"/>
  <c r="D6" i="15"/>
  <c r="C6" i="11"/>
  <c r="C10"/>
  <c r="C14"/>
  <c r="V7" i="14" s="1"/>
  <c r="C18" i="11"/>
  <c r="C22"/>
  <c r="C26"/>
  <c r="C30"/>
  <c r="C34"/>
  <c r="C38"/>
  <c r="B21" i="13" s="1"/>
  <c r="C42" i="11"/>
  <c r="C46"/>
  <c r="B17" i="13" s="1"/>
  <c r="C50" i="11"/>
  <c r="B25" i="13" s="1"/>
  <c r="C54" i="11"/>
  <c r="B2" i="6" s="1"/>
  <c r="C58" i="11"/>
  <c r="H4" i="6" s="1"/>
  <c r="C62" i="11"/>
  <c r="C66"/>
  <c r="F18" i="6" s="1"/>
  <c r="C70" i="11"/>
  <c r="C74"/>
  <c r="F4" i="5" s="1"/>
  <c r="C78" i="11"/>
  <c r="B4" i="7" s="1"/>
  <c r="C82" i="11"/>
  <c r="B8" i="22" s="1"/>
  <c r="C86" i="11"/>
  <c r="B16" i="22" s="1"/>
  <c r="C90" i="11"/>
  <c r="B6" i="9" s="1"/>
  <c r="C94" i="11"/>
  <c r="J4" i="10" s="1"/>
  <c r="C98" i="11"/>
  <c r="B26" i="10" s="1"/>
  <c r="C102" i="11"/>
  <c r="D32" i="12" s="1"/>
  <c r="C106" i="11"/>
  <c r="D40" i="12" s="1"/>
  <c r="C110" i="11"/>
  <c r="B6" i="10" s="1"/>
  <c r="C114" i="11"/>
  <c r="T3" i="14" s="1"/>
  <c r="C118" i="11"/>
  <c r="B9" i="14" s="1"/>
  <c r="C122" i="11"/>
  <c r="C126"/>
  <c r="E5" i="16" s="1"/>
  <c r="C130" i="11"/>
  <c r="D17" i="16" s="1"/>
  <c r="C134" i="11"/>
  <c r="B5" i="15" s="1"/>
  <c r="C138" i="11"/>
  <c r="B9" i="15" s="1"/>
  <c r="C142" i="11"/>
  <c r="B14" i="15" s="1"/>
  <c r="C146" i="11"/>
  <c r="B18" i="15" s="1"/>
  <c r="C150" i="11"/>
  <c r="C154"/>
  <c r="B39" i="13" s="1"/>
  <c r="C158" i="11"/>
  <c r="C11" i="27" s="1"/>
  <c r="C162" i="11"/>
  <c r="C166"/>
  <c r="C170"/>
  <c r="C174"/>
  <c r="C25" i="27" s="1"/>
  <c r="C178" i="11"/>
  <c r="C54" i="27" s="1"/>
  <c r="C182" i="11"/>
  <c r="C186"/>
  <c r="C8"/>
  <c r="V8" i="14" s="1"/>
  <c r="C12" i="11"/>
  <c r="V5" i="14" s="1"/>
  <c r="C16" i="11"/>
  <c r="C20"/>
  <c r="C24"/>
  <c r="C28"/>
  <c r="C32"/>
  <c r="C36"/>
  <c r="B5" i="13" s="1"/>
  <c r="C40" i="11"/>
  <c r="B41" i="13" s="1"/>
  <c r="C44" i="11"/>
  <c r="C48"/>
  <c r="C52"/>
  <c r="B45" i="13" s="1"/>
  <c r="C56" i="11"/>
  <c r="C60"/>
  <c r="B31" i="6" s="1"/>
  <c r="C64" i="11"/>
  <c r="C68"/>
  <c r="F29" i="6" s="1"/>
  <c r="C72" i="11"/>
  <c r="C76"/>
  <c r="H4" i="21" s="1"/>
  <c r="C80" i="11"/>
  <c r="C84"/>
  <c r="L4" i="22" s="1"/>
  <c r="C88" i="11"/>
  <c r="B26" i="22" s="1"/>
  <c r="C92" i="11"/>
  <c r="D4" i="10" s="1"/>
  <c r="C96" i="11"/>
  <c r="J8" i="10" s="1"/>
  <c r="C100" i="11"/>
  <c r="H36" i="12" s="1"/>
  <c r="C104" i="11"/>
  <c r="C108"/>
  <c r="F27" i="9" s="1"/>
  <c r="C112" i="11"/>
  <c r="B14" i="10" s="1"/>
  <c r="C116" i="11"/>
  <c r="C120"/>
  <c r="B31" i="24" s="1"/>
  <c r="C124" i="11"/>
  <c r="B4" i="16" s="1"/>
  <c r="C128" i="11"/>
  <c r="C132"/>
  <c r="D19" i="16" s="1"/>
  <c r="C136" i="11"/>
  <c r="B7" i="15" s="1"/>
  <c r="C140" i="11"/>
  <c r="B12" i="15" s="1"/>
  <c r="C144" i="11"/>
  <c r="B16" i="15" s="1"/>
  <c r="C148" i="11"/>
  <c r="F15" i="6" s="1"/>
  <c r="C152" i="11"/>
  <c r="C156"/>
  <c r="V14" i="14" s="1"/>
  <c r="C160" i="11"/>
  <c r="C5" i="27" s="1"/>
  <c r="C164" i="11"/>
  <c r="C168"/>
  <c r="C172"/>
  <c r="C176"/>
  <c r="C48" i="27" s="1"/>
  <c r="C180" i="11"/>
  <c r="J55" i="27" s="1"/>
  <c r="C184" i="11"/>
  <c r="C188"/>
  <c r="C5"/>
  <c r="C9"/>
  <c r="V9" i="14" s="1"/>
  <c r="C13" i="11"/>
  <c r="C17"/>
  <c r="C21"/>
  <c r="C25"/>
  <c r="C29"/>
  <c r="C33"/>
  <c r="C37"/>
  <c r="B13" i="13" s="1"/>
  <c r="C41" i="11"/>
  <c r="N21" i="13" s="1"/>
  <c r="C45" i="11"/>
  <c r="C49"/>
  <c r="B29" i="13" s="1"/>
  <c r="C53" i="11"/>
  <c r="B47" i="13" s="1"/>
  <c r="C57" i="11"/>
  <c r="D4" i="6" s="1"/>
  <c r="C61" i="11"/>
  <c r="B33" i="6" s="1"/>
  <c r="C65" i="11"/>
  <c r="F7" i="6" s="1"/>
  <c r="C69" i="11"/>
  <c r="F36" i="6" s="1"/>
  <c r="C73" i="11"/>
  <c r="C77"/>
  <c r="C81"/>
  <c r="B6" i="22" s="1"/>
  <c r="C85" i="11"/>
  <c r="B10" i="22" s="1"/>
  <c r="C89" i="11"/>
  <c r="B30" i="22" s="1"/>
  <c r="C93" i="11"/>
  <c r="H4" i="10" s="1"/>
  <c r="C97" i="11"/>
  <c r="J12" i="10" s="1"/>
  <c r="C101" i="11"/>
  <c r="C105"/>
  <c r="D38" i="12" s="1"/>
  <c r="C109" i="11"/>
  <c r="J16" i="10" s="1"/>
  <c r="C113" i="11"/>
  <c r="V17" i="14" s="1"/>
  <c r="C117" i="11"/>
  <c r="C121"/>
  <c r="B2" i="24" s="1"/>
  <c r="C125" i="11"/>
  <c r="E4" i="16" s="1"/>
  <c r="C129" i="11"/>
  <c r="D16" i="16" s="1"/>
  <c r="C133" i="11"/>
  <c r="B4" i="15" s="1"/>
  <c r="C137" i="11"/>
  <c r="B8" i="15" s="1"/>
  <c r="C141" i="11"/>
  <c r="B13" i="15" s="1"/>
  <c r="C145" i="11"/>
  <c r="B17" i="15" s="1"/>
  <c r="C149" i="11"/>
  <c r="B11" i="14" s="1"/>
  <c r="C153" i="11"/>
  <c r="C157"/>
  <c r="C9" i="27" s="1"/>
  <c r="C161" i="11"/>
  <c r="C20" i="27" s="1"/>
  <c r="C165" i="11"/>
  <c r="C169"/>
  <c r="C173"/>
  <c r="C177"/>
  <c r="C51" i="27" s="1"/>
  <c r="C181" i="11"/>
  <c r="C185"/>
  <c r="V37" i="28" l="1"/>
  <c r="V36"/>
  <c r="V35"/>
  <c r="V33"/>
  <c r="V32"/>
  <c r="V30"/>
  <c r="V29"/>
  <c r="V28"/>
  <c r="V27"/>
  <c r="V25"/>
  <c r="V24"/>
  <c r="V23"/>
  <c r="V22"/>
  <c r="V20"/>
  <c r="V19"/>
  <c r="V17"/>
  <c r="V16"/>
  <c r="V15"/>
  <c r="V14"/>
  <c r="V13"/>
  <c r="V12"/>
  <c r="V11"/>
  <c r="V9"/>
  <c r="V8"/>
  <c r="V7"/>
  <c r="V6"/>
  <c r="V4"/>
  <c r="V3"/>
  <c r="V2"/>
  <c r="W1"/>
  <c r="S1"/>
  <c r="R37"/>
  <c r="R36"/>
  <c r="R35"/>
  <c r="R33"/>
  <c r="R32"/>
  <c r="R30"/>
  <c r="R29"/>
  <c r="R28"/>
  <c r="R27"/>
  <c r="R25"/>
  <c r="R24"/>
  <c r="R23"/>
  <c r="R22"/>
  <c r="R20"/>
  <c r="R19"/>
  <c r="R17"/>
  <c r="R16"/>
  <c r="R15"/>
  <c r="R14"/>
  <c r="R13"/>
  <c r="R12"/>
  <c r="R11"/>
  <c r="R9"/>
  <c r="R8"/>
  <c r="R7"/>
  <c r="R6"/>
  <c r="R4"/>
  <c r="R3"/>
  <c r="R2"/>
  <c r="N37"/>
  <c r="N36"/>
  <c r="N35"/>
  <c r="N33"/>
  <c r="N32"/>
  <c r="N30"/>
  <c r="N29"/>
  <c r="N28"/>
  <c r="N27"/>
  <c r="N25"/>
  <c r="N24"/>
  <c r="N23"/>
  <c r="N22"/>
  <c r="N20"/>
  <c r="N19"/>
  <c r="N17"/>
  <c r="N16"/>
  <c r="N15"/>
  <c r="N14"/>
  <c r="N13"/>
  <c r="N12"/>
  <c r="N11"/>
  <c r="N9"/>
  <c r="N8"/>
  <c r="N7"/>
  <c r="N6"/>
  <c r="N4"/>
  <c r="N3"/>
  <c r="N2"/>
  <c r="O1"/>
  <c r="K1"/>
  <c r="J37"/>
  <c r="J36"/>
  <c r="J35"/>
  <c r="J33"/>
  <c r="J32"/>
  <c r="J30"/>
  <c r="J29"/>
  <c r="J28"/>
  <c r="J27"/>
  <c r="J25"/>
  <c r="J24"/>
  <c r="J23"/>
  <c r="J22"/>
  <c r="J20"/>
  <c r="J19"/>
  <c r="J17"/>
  <c r="J16"/>
  <c r="J15"/>
  <c r="J14"/>
  <c r="J13"/>
  <c r="J12"/>
  <c r="J11"/>
  <c r="J9"/>
  <c r="J8"/>
  <c r="J7"/>
  <c r="J6"/>
  <c r="J4"/>
  <c r="J3"/>
  <c r="J2"/>
  <c r="J43" i="27"/>
  <c r="BH35" i="25"/>
  <c r="G29" i="27"/>
  <c r="BH10" i="25"/>
  <c r="F30" i="9"/>
  <c r="AA31" i="25"/>
  <c r="D47" i="12"/>
  <c r="AR11" i="25"/>
  <c r="G40" i="27"/>
  <c r="L4" i="10"/>
  <c r="J40" i="27"/>
  <c r="AM47" i="25"/>
  <c r="AR23"/>
  <c r="J35" i="27"/>
  <c r="G28" i="25"/>
  <c r="B31" i="21"/>
  <c r="F25" i="6"/>
  <c r="G43" i="27"/>
  <c r="AR36" i="25"/>
  <c r="AA19"/>
  <c r="AA10"/>
  <c r="B29" i="10"/>
  <c r="G35" i="27"/>
  <c r="F4" i="12"/>
  <c r="AR5" i="25"/>
  <c r="AR29"/>
  <c r="J29" i="27"/>
  <c r="B2" i="13"/>
  <c r="V10" i="4"/>
  <c r="F46" i="27" s="1"/>
  <c r="H32" i="9"/>
  <c r="O6"/>
  <c r="P6" s="1"/>
  <c r="P25" s="1"/>
  <c r="O25" s="1"/>
  <c r="V4" i="25"/>
  <c r="P23" i="13"/>
  <c r="B2" i="21"/>
  <c r="T17" i="13"/>
  <c r="H23" i="6"/>
  <c r="H25"/>
  <c r="D38"/>
  <c r="F26" i="27" s="1"/>
  <c r="AF36" i="4"/>
  <c r="AF36" i="25"/>
  <c r="AF29"/>
  <c r="AF29" i="4"/>
  <c r="S15" i="13"/>
  <c r="U15" s="1"/>
  <c r="S17"/>
  <c r="G37" i="27"/>
  <c r="L43" i="13"/>
  <c r="L7"/>
  <c r="L35"/>
  <c r="AR36" i="26"/>
  <c r="AR29"/>
  <c r="AA19"/>
  <c r="H4" i="9"/>
  <c r="G28" i="26"/>
  <c r="BH10"/>
  <c r="B32" i="9"/>
  <c r="D4"/>
  <c r="AM47" i="26"/>
  <c r="Q16"/>
  <c r="AA10"/>
  <c r="H4" i="8"/>
  <c r="Q41" i="26"/>
  <c r="AA31"/>
  <c r="AR23"/>
  <c r="AR11"/>
  <c r="AR5"/>
  <c r="F32" i="8"/>
  <c r="D4"/>
  <c r="D4" i="7"/>
  <c r="BH35" i="26"/>
  <c r="AR17"/>
  <c r="B32" i="8"/>
  <c r="AF34" i="4"/>
  <c r="D44" i="12"/>
  <c r="AF34" i="26"/>
  <c r="D2" i="12"/>
  <c r="L15" i="13"/>
  <c r="AF34" i="25"/>
  <c r="G16" i="27"/>
  <c r="C28"/>
  <c r="V4" i="14"/>
  <c r="J13" i="27"/>
  <c r="G13"/>
  <c r="H55"/>
  <c r="H35"/>
  <c r="H32"/>
  <c r="H29"/>
  <c r="H26"/>
  <c r="H9"/>
  <c r="H11"/>
  <c r="H43"/>
  <c r="H37"/>
  <c r="H23"/>
  <c r="H7"/>
  <c r="H49"/>
  <c r="H13"/>
  <c r="H52"/>
  <c r="H40"/>
  <c r="H16"/>
  <c r="H46"/>
  <c r="D8" i="12"/>
  <c r="D10"/>
  <c r="C42" i="27"/>
  <c r="AD45" i="24"/>
  <c r="V29" i="4"/>
  <c r="AG6" i="24" s="1"/>
  <c r="V29" i="25"/>
  <c r="C16" i="27"/>
  <c r="V29" i="26"/>
  <c r="B22" i="22"/>
  <c r="B2" i="15"/>
  <c r="V2" i="14"/>
  <c r="D2" i="15"/>
  <c r="E2" i="20"/>
  <c r="K2" i="16"/>
  <c r="E2" i="11"/>
  <c r="P2" i="17"/>
  <c r="M2" i="24"/>
  <c r="B5" i="26"/>
  <c r="B5" i="25"/>
  <c r="H4" i="5"/>
  <c r="L4" i="9"/>
  <c r="J4" i="8"/>
  <c r="M2" i="27"/>
  <c r="B5" i="4"/>
  <c r="P4" i="12"/>
  <c r="N4" i="10"/>
  <c r="H4" i="7"/>
  <c r="N2" i="22"/>
  <c r="L2" i="6"/>
  <c r="N7" i="13"/>
  <c r="J4" i="21"/>
  <c r="B2" i="22"/>
  <c r="V11" i="14"/>
  <c r="F27" i="6"/>
  <c r="B79" i="7"/>
  <c r="B33" i="21"/>
  <c r="B33" i="5"/>
  <c r="B31" i="10"/>
  <c r="F32" i="9"/>
  <c r="D49" i="12"/>
  <c r="B38" i="6"/>
  <c r="B49" i="13"/>
  <c r="B27"/>
  <c r="F23"/>
  <c r="F35"/>
  <c r="F15"/>
  <c r="F43"/>
  <c r="F7"/>
  <c r="B22" i="26"/>
  <c r="B22" i="4"/>
  <c r="B22" i="25"/>
  <c r="B2" i="7"/>
  <c r="C35" i="27"/>
  <c r="C32"/>
  <c r="C52"/>
  <c r="C55"/>
  <c r="D9"/>
  <c r="D7"/>
  <c r="AR1" i="26"/>
  <c r="O11" i="14"/>
  <c r="C7" i="27"/>
  <c r="B2" i="5"/>
  <c r="H35" i="13"/>
  <c r="H43"/>
  <c r="H23"/>
  <c r="H15"/>
  <c r="J4" i="6"/>
  <c r="F4" i="10"/>
  <c r="J4" i="9"/>
  <c r="H7" i="13"/>
  <c r="N4" i="12"/>
  <c r="F4" i="7"/>
  <c r="L11" i="4"/>
  <c r="L11" i="25"/>
  <c r="L11" i="26"/>
  <c r="C26" i="27"/>
  <c r="C23"/>
  <c r="B9" i="13"/>
  <c r="B28" i="21"/>
  <c r="BC4" i="26"/>
  <c r="BC4" i="25"/>
  <c r="BC4" i="4"/>
  <c r="AG4" i="24" s="1"/>
  <c r="G9" i="27"/>
  <c r="J9"/>
  <c r="J43" i="13"/>
  <c r="J7"/>
  <c r="J35"/>
  <c r="J15"/>
  <c r="J23"/>
  <c r="L36" i="4"/>
  <c r="L36" i="25"/>
  <c r="L36" i="26"/>
  <c r="B31"/>
  <c r="BQ30" s="1"/>
  <c r="BR30" s="1"/>
  <c r="B31" i="25"/>
  <c r="BQ30" s="1"/>
  <c r="BR30" s="1"/>
  <c r="D75" i="7"/>
  <c r="B31" i="4"/>
  <c r="BQ30" s="1"/>
  <c r="BR30" s="1"/>
  <c r="C29" i="27"/>
  <c r="C43"/>
  <c r="C46"/>
  <c r="C49"/>
  <c r="C40"/>
  <c r="B11" i="13"/>
  <c r="B28" i="5"/>
  <c r="B64" i="24"/>
  <c r="C34" i="27"/>
  <c r="AB48" i="24"/>
  <c r="BC25" i="26"/>
  <c r="BC25" i="4"/>
  <c r="BC25" i="25"/>
  <c r="B2" i="10"/>
  <c r="AF28" i="26"/>
  <c r="AF28" i="4"/>
  <c r="V6" i="14"/>
  <c r="AF28" i="25"/>
  <c r="D16" i="27"/>
  <c r="D13"/>
  <c r="A1" i="4"/>
  <c r="V12" i="14"/>
  <c r="F6" i="8"/>
  <c r="B6"/>
  <c r="B4" i="5"/>
  <c r="B4" i="21"/>
  <c r="B4" i="8"/>
  <c r="B4" i="6"/>
  <c r="B4" i="9"/>
  <c r="D4" i="12"/>
  <c r="B4" i="10"/>
  <c r="F4" i="9"/>
  <c r="F4" i="8"/>
  <c r="F4" i="6"/>
  <c r="F27" i="8"/>
  <c r="F2"/>
  <c r="AF10" i="4"/>
  <c r="AF10" i="26"/>
  <c r="AF10" i="25"/>
  <c r="F28" i="9"/>
  <c r="B75" i="7"/>
  <c r="B29" i="21"/>
  <c r="B29" i="5"/>
  <c r="B34" i="6"/>
  <c r="F23"/>
  <c r="B27" i="10"/>
  <c r="D45" i="12"/>
  <c r="L42" i="4"/>
  <c r="V22"/>
  <c r="V48" i="26"/>
  <c r="BC36"/>
  <c r="AF30"/>
  <c r="B29"/>
  <c r="L17"/>
  <c r="L42" i="25"/>
  <c r="V22"/>
  <c r="V48" i="4"/>
  <c r="BC36"/>
  <c r="AF30"/>
  <c r="B29"/>
  <c r="L17"/>
  <c r="V48" i="25"/>
  <c r="BC36"/>
  <c r="AF30"/>
  <c r="B29"/>
  <c r="L17"/>
  <c r="F21" i="6"/>
  <c r="B72" i="7"/>
  <c r="AF24" i="4"/>
  <c r="V35" i="26"/>
  <c r="AF24"/>
  <c r="V22"/>
  <c r="AF37" i="25"/>
  <c r="B26" i="5"/>
  <c r="D42" i="12"/>
  <c r="F25" i="9"/>
  <c r="L42" i="26"/>
  <c r="V35" i="25"/>
  <c r="AF37" i="4"/>
  <c r="AF37" i="26"/>
  <c r="AF24" i="25"/>
  <c r="B24" i="10"/>
  <c r="V35" i="4"/>
  <c r="B26" i="21"/>
  <c r="J36" i="6"/>
  <c r="T19" i="13" s="1"/>
  <c r="AF36" i="26"/>
  <c r="N42" i="12"/>
  <c r="L45" s="1"/>
  <c r="BC10" i="26"/>
  <c r="BC35" s="1"/>
  <c r="G7" i="27"/>
  <c r="J7"/>
  <c r="A1" i="25"/>
  <c r="V13" i="14"/>
  <c r="D4" i="21"/>
  <c r="D4" i="5"/>
  <c r="AF16" i="26"/>
  <c r="B18" i="22"/>
  <c r="B27" i="9"/>
  <c r="B2"/>
  <c r="AF16" i="4"/>
  <c r="AF16" i="25"/>
  <c r="E13" i="27"/>
  <c r="E11"/>
  <c r="E35"/>
  <c r="E29"/>
  <c r="E16"/>
  <c r="E46"/>
  <c r="E40"/>
  <c r="E7"/>
  <c r="E23"/>
  <c r="E9"/>
  <c r="E55"/>
  <c r="E52"/>
  <c r="E49"/>
  <c r="E37"/>
  <c r="E32"/>
  <c r="E26"/>
  <c r="E43"/>
  <c r="P31" i="13"/>
  <c r="N31"/>
  <c r="AD44" i="24"/>
  <c r="V16" i="25"/>
  <c r="V16" i="4"/>
  <c r="AG5" i="24" s="1"/>
  <c r="V16" i="26"/>
  <c r="G26" i="27"/>
  <c r="J26"/>
  <c r="B7" i="16"/>
  <c r="N23" i="13"/>
  <c r="B20" i="22"/>
  <c r="F2" i="9"/>
  <c r="AF22" i="25"/>
  <c r="AF22" i="4"/>
  <c r="AF22" i="26"/>
  <c r="C31" i="27"/>
  <c r="V3" i="14"/>
  <c r="F24" i="10"/>
  <c r="L29" s="1"/>
  <c r="AF29" i="26"/>
  <c r="F19" i="13"/>
  <c r="AB43" i="24"/>
  <c r="AC43" s="1"/>
  <c r="F29" i="27"/>
  <c r="BC10" i="25"/>
  <c r="BC35" s="1"/>
  <c r="F49" i="13" s="1"/>
  <c r="F37" i="27" s="1"/>
  <c r="C39"/>
  <c r="B24" i="22"/>
  <c r="C13" i="27"/>
  <c r="V43" i="4"/>
  <c r="AG7" i="24" s="1"/>
  <c r="V43" i="26"/>
  <c r="AD46" i="24"/>
  <c r="V43" i="25"/>
  <c r="I40" i="27"/>
  <c r="I35" s="1"/>
  <c r="R19" i="13"/>
  <c r="S19" s="1"/>
  <c r="D77" i="7"/>
  <c r="W36" i="28" l="1"/>
  <c r="W33"/>
  <c r="W30"/>
  <c r="W28"/>
  <c r="W25"/>
  <c r="W23"/>
  <c r="W20"/>
  <c r="W17"/>
  <c r="W15"/>
  <c r="W13"/>
  <c r="W11"/>
  <c r="W8"/>
  <c r="W6"/>
  <c r="W3"/>
  <c r="W37"/>
  <c r="W35"/>
  <c r="W32"/>
  <c r="W29"/>
  <c r="W27"/>
  <c r="W24"/>
  <c r="W22"/>
  <c r="W19"/>
  <c r="W16"/>
  <c r="W14"/>
  <c r="W12"/>
  <c r="W9"/>
  <c r="W7"/>
  <c r="W4"/>
  <c r="W2"/>
  <c r="S37"/>
  <c r="S36"/>
  <c r="S35"/>
  <c r="S33"/>
  <c r="S32"/>
  <c r="S30"/>
  <c r="S29"/>
  <c r="S28"/>
  <c r="S27"/>
  <c r="S25"/>
  <c r="S24"/>
  <c r="S23"/>
  <c r="S22"/>
  <c r="S20"/>
  <c r="S19"/>
  <c r="S17"/>
  <c r="S16"/>
  <c r="S15"/>
  <c r="S14"/>
  <c r="S13"/>
  <c r="S12"/>
  <c r="S11"/>
  <c r="S9"/>
  <c r="S8"/>
  <c r="S7"/>
  <c r="S6"/>
  <c r="S4"/>
  <c r="S3"/>
  <c r="S2"/>
  <c r="O37"/>
  <c r="O36"/>
  <c r="O35"/>
  <c r="O33"/>
  <c r="O32"/>
  <c r="O30"/>
  <c r="O29"/>
  <c r="O28"/>
  <c r="O27"/>
  <c r="O25"/>
  <c r="O24"/>
  <c r="O23"/>
  <c r="O22"/>
  <c r="O20"/>
  <c r="O19"/>
  <c r="O17"/>
  <c r="O16"/>
  <c r="O15"/>
  <c r="O14"/>
  <c r="O13"/>
  <c r="O12"/>
  <c r="O11"/>
  <c r="O9"/>
  <c r="O8"/>
  <c r="O7"/>
  <c r="O6"/>
  <c r="O4"/>
  <c r="O3"/>
  <c r="O2"/>
  <c r="K37"/>
  <c r="K36"/>
  <c r="K35"/>
  <c r="K33"/>
  <c r="K32"/>
  <c r="K30"/>
  <c r="K29"/>
  <c r="K28"/>
  <c r="K27"/>
  <c r="K25"/>
  <c r="K24"/>
  <c r="K23"/>
  <c r="K22"/>
  <c r="K20"/>
  <c r="K19"/>
  <c r="K17"/>
  <c r="K16"/>
  <c r="K15"/>
  <c r="K14"/>
  <c r="K13"/>
  <c r="K12"/>
  <c r="K11"/>
  <c r="K9"/>
  <c r="K8"/>
  <c r="K7"/>
  <c r="K6"/>
  <c r="K4"/>
  <c r="K3"/>
  <c r="K2"/>
  <c r="BC10" i="4"/>
  <c r="BC35" s="1"/>
  <c r="BC38" s="1"/>
  <c r="J25" i="9"/>
  <c r="AR24" i="26" s="1"/>
  <c r="I32" i="27"/>
  <c r="I52" s="1"/>
  <c r="I37"/>
  <c r="I49"/>
  <c r="I55" s="1"/>
  <c r="V31" i="4"/>
  <c r="S32" i="13" s="1"/>
  <c r="H28" i="9"/>
  <c r="AF23" i="26"/>
  <c r="V19" s="1"/>
  <c r="AF23" i="4"/>
  <c r="AF23" i="25"/>
  <c r="V19" s="1"/>
  <c r="U17" i="13"/>
  <c r="V31" i="25"/>
  <c r="F39" i="13" s="1"/>
  <c r="F16" i="27" s="1"/>
  <c r="BC38" i="26"/>
  <c r="L47" i="12"/>
  <c r="L27" i="10"/>
  <c r="V31" i="26"/>
  <c r="AR37"/>
  <c r="BO37" s="1"/>
  <c r="BP37" s="1"/>
  <c r="AR37" i="4"/>
  <c r="BO37" s="1"/>
  <c r="BP37" s="1"/>
  <c r="AR37" i="25"/>
  <c r="BO37" s="1"/>
  <c r="BP37" s="1"/>
  <c r="BC38"/>
  <c r="F35" i="27"/>
  <c r="U19" i="13"/>
  <c r="AR30" i="4"/>
  <c r="BO30" s="1"/>
  <c r="BP30" s="1"/>
  <c r="AR30" i="25"/>
  <c r="BO30" s="1"/>
  <c r="BP30" s="1"/>
  <c r="AR30" i="26"/>
  <c r="BO30" s="1"/>
  <c r="BP30" s="1"/>
  <c r="AR24" i="25" l="1"/>
  <c r="AH6" i="24"/>
  <c r="H22" i="22"/>
  <c r="AI6" i="24" s="1"/>
  <c r="AI4"/>
  <c r="AH4"/>
  <c r="BP41" i="25"/>
  <c r="BO41" s="1"/>
  <c r="V37" s="1"/>
  <c r="H39" i="13" s="1"/>
  <c r="F43" i="27"/>
  <c r="F45" i="13"/>
  <c r="F52" i="27" s="1"/>
  <c r="AR24" i="4"/>
  <c r="H30" i="9"/>
  <c r="AB44" i="24"/>
  <c r="AC44" s="1"/>
  <c r="V24" i="25"/>
  <c r="L16"/>
  <c r="V24" i="26"/>
  <c r="L16"/>
  <c r="H20" i="22"/>
  <c r="AI5" i="24" s="1"/>
  <c r="V19" i="4"/>
  <c r="U20" i="13"/>
  <c r="H19" s="1"/>
  <c r="J19" s="1"/>
  <c r="AB45" i="24"/>
  <c r="AC45" s="1"/>
  <c r="BP41" i="26"/>
  <c r="BO41" s="1"/>
  <c r="V37" s="1"/>
  <c r="BQ37" s="1"/>
  <c r="BR37" s="1"/>
  <c r="BP41" i="4"/>
  <c r="BO41" s="1"/>
  <c r="V37" s="1"/>
  <c r="T32" i="13" s="1"/>
  <c r="U32" s="1"/>
  <c r="BQ37" i="25"/>
  <c r="BR37" s="1"/>
  <c r="H45" i="13"/>
  <c r="H49"/>
  <c r="L19" l="1"/>
  <c r="V24" i="4"/>
  <c r="L16"/>
  <c r="L19" s="1"/>
  <c r="AH5" i="24"/>
  <c r="L19" i="26"/>
  <c r="BQ18" s="1"/>
  <c r="BR18" s="1"/>
  <c r="BR43" s="1"/>
  <c r="BQ43" s="1"/>
  <c r="L41"/>
  <c r="V47" s="1"/>
  <c r="L19" i="25"/>
  <c r="BQ18" s="1"/>
  <c r="BR18" s="1"/>
  <c r="BR43" s="1"/>
  <c r="BQ43" s="1"/>
  <c r="L41"/>
  <c r="BQ37" i="4"/>
  <c r="BR37" s="1"/>
  <c r="L39" i="13"/>
  <c r="J39"/>
  <c r="J49"/>
  <c r="L49"/>
  <c r="H47"/>
  <c r="L45"/>
  <c r="J45"/>
  <c r="BR48" i="25" l="1"/>
  <c r="BQ48" s="1"/>
  <c r="L44" i="26"/>
  <c r="F37" i="13"/>
  <c r="T30"/>
  <c r="S30"/>
  <c r="L41" i="4"/>
  <c r="V47" s="1"/>
  <c r="V47" i="25"/>
  <c r="L44"/>
  <c r="BR48" i="26"/>
  <c r="BQ48" s="1"/>
  <c r="AM48" s="1"/>
  <c r="AB46" i="24" l="1"/>
  <c r="F40" i="27"/>
  <c r="AM48" i="25"/>
  <c r="F17" i="13"/>
  <c r="AH7" i="24"/>
  <c r="H24" i="22"/>
  <c r="U30" i="13"/>
  <c r="U34" s="1"/>
  <c r="S34"/>
  <c r="BQ18" i="4"/>
  <c r="BR18" s="1"/>
  <c r="H26" i="22" l="1"/>
  <c r="F47" i="13" s="1"/>
  <c r="AI7" i="24"/>
  <c r="F27" i="13"/>
  <c r="F25"/>
  <c r="F31"/>
  <c r="BR48" i="4"/>
  <c r="BQ48" s="1"/>
  <c r="AM48" s="1"/>
  <c r="BR43"/>
  <c r="BQ43" s="1"/>
  <c r="L44" s="1"/>
  <c r="AC48" i="24"/>
  <c r="AC46"/>
  <c r="H37" i="13"/>
  <c r="F55" i="27" l="1"/>
  <c r="J47" i="13"/>
  <c r="L47"/>
  <c r="L37"/>
  <c r="J37"/>
  <c r="F29"/>
  <c r="H31"/>
  <c r="L31" s="1"/>
  <c r="H17"/>
  <c r="H27"/>
  <c r="H29" s="1"/>
  <c r="AD2" i="24"/>
  <c r="F13" i="27"/>
  <c r="P27" i="13"/>
  <c r="N27"/>
  <c r="AE34" i="24" l="1"/>
  <c r="AE18"/>
  <c r="AE8"/>
  <c r="AE27"/>
  <c r="AE21"/>
  <c r="AE22"/>
  <c r="AE16"/>
  <c r="AE11"/>
  <c r="AE25"/>
  <c r="AE9"/>
  <c r="AE26"/>
  <c r="AE10"/>
  <c r="AE24"/>
  <c r="AE39"/>
  <c r="AB39"/>
  <c r="AE28"/>
  <c r="AE6"/>
  <c r="AE29"/>
  <c r="AE13"/>
  <c r="AE30"/>
  <c r="AE14"/>
  <c r="AE37"/>
  <c r="AE4"/>
  <c r="AE15"/>
  <c r="AE19"/>
  <c r="AE20"/>
  <c r="AE17"/>
  <c r="AE31"/>
  <c r="AE5"/>
  <c r="AE23"/>
  <c r="AE32"/>
  <c r="AE38"/>
  <c r="AE35"/>
  <c r="AE7"/>
  <c r="AE36"/>
  <c r="AE33"/>
  <c r="AE12"/>
  <c r="H25" i="13"/>
  <c r="J17"/>
  <c r="L17"/>
  <c r="J29"/>
  <c r="L29"/>
  <c r="L27"/>
  <c r="J31"/>
  <c r="J27"/>
  <c r="AD33" i="24" l="1"/>
  <c r="AB33"/>
  <c r="AD38"/>
  <c r="AB38"/>
  <c r="AB31"/>
  <c r="AD31"/>
  <c r="AD15"/>
  <c r="AB15"/>
  <c r="AD12"/>
  <c r="AB12"/>
  <c r="AD36"/>
  <c r="AB36"/>
  <c r="AD35"/>
  <c r="AB35"/>
  <c r="AD32"/>
  <c r="AB32"/>
  <c r="AD5"/>
  <c r="AB5"/>
  <c r="AB17"/>
  <c r="AD17"/>
  <c r="AD19"/>
  <c r="AB19"/>
  <c r="AD4"/>
  <c r="AB4"/>
  <c r="AD14"/>
  <c r="AB14"/>
  <c r="AB13"/>
  <c r="AD13"/>
  <c r="AB6"/>
  <c r="AD6"/>
  <c r="AD24"/>
  <c r="AB24"/>
  <c r="AB26"/>
  <c r="AD26"/>
  <c r="AB25"/>
  <c r="AD25"/>
  <c r="AB16"/>
  <c r="AD16"/>
  <c r="AD21"/>
  <c r="AB21"/>
  <c r="AB8"/>
  <c r="AD8"/>
  <c r="AB34"/>
  <c r="AD34"/>
  <c r="L25" i="13"/>
  <c r="J25"/>
  <c r="AD7" i="24"/>
  <c r="AB7"/>
  <c r="AD23"/>
  <c r="AB23"/>
  <c r="AD20"/>
  <c r="AB20"/>
  <c r="AB37"/>
  <c r="AD37"/>
  <c r="AD30"/>
  <c r="AB30"/>
  <c r="AD29"/>
  <c r="AB29"/>
  <c r="AD28"/>
  <c r="AB28"/>
  <c r="AD10"/>
  <c r="AB10"/>
  <c r="AB9"/>
  <c r="AD9"/>
  <c r="AD11"/>
  <c r="AB11"/>
  <c r="AD22"/>
  <c r="AB22"/>
  <c r="AD27"/>
  <c r="AB27"/>
  <c r="AD18"/>
  <c r="AB18"/>
</calcChain>
</file>

<file path=xl/sharedStrings.xml><?xml version="1.0" encoding="utf-8"?>
<sst xmlns="http://schemas.openxmlformats.org/spreadsheetml/2006/main" count="4108" uniqueCount="3189">
  <si>
    <r>
      <t xml:space="preserve">Mr. Josef Bramberger </t>
    </r>
    <r>
      <rPr>
        <sz val="12"/>
        <rFont val="Arial"/>
        <family val="2"/>
      </rPr>
      <t>from the Austrian consulting firm Hydro Ingenieure spotted a serious mistake in the Serbian language translation. Thank you!</t>
    </r>
  </si>
  <si>
    <t>Albanian</t>
  </si>
  <si>
    <t>Fillimi</t>
  </si>
  <si>
    <t>Bilanci i ujit</t>
  </si>
  <si>
    <t>Treguesit e performances</t>
  </si>
  <si>
    <t>Të dhënat e rrjetit</t>
  </si>
  <si>
    <t>Presioni</t>
  </si>
  <si>
    <t>Konsumi i faturuar</t>
  </si>
  <si>
    <t>Konsumi i pa-faturuar</t>
  </si>
  <si>
    <t>Konsumi ilegal</t>
  </si>
  <si>
    <t>Pasaktësitë e ujëmatësve të konsumatorëve dhe gabimi në trajtimin e të dhënave</t>
  </si>
  <si>
    <t>Konsumi i autorizuar</t>
  </si>
  <si>
    <t>Humbjet e ujit</t>
  </si>
  <si>
    <t>Konsumi i autorizuar i faturuar</t>
  </si>
  <si>
    <t>Konsumi i autorizuar i pa-faturuar</t>
  </si>
  <si>
    <t>Humbjet komerciale</t>
  </si>
  <si>
    <t>Humbjet fizike</t>
  </si>
  <si>
    <t>Konsumi i matur i faturuar</t>
  </si>
  <si>
    <t>Konsumi i pa-matur i pa-faturuar</t>
  </si>
  <si>
    <t>Konsumi i matur i pa-faturuar</t>
  </si>
  <si>
    <t>Pasaktësitë e ujëmatësve të konsumatorëve dhe gabimi në trajtimin e të dhënave </t>
  </si>
  <si>
    <t>Uji i faturuar</t>
  </si>
  <si>
    <t>Uji i pa-faturuar</t>
  </si>
  <si>
    <t>Margjina e gabimit [+/-]</t>
  </si>
  <si>
    <t>m3/ditë</t>
  </si>
  <si>
    <t>Vlerësimi më i mirë</t>
  </si>
  <si>
    <t>Margjina e gabimit [+/- %]</t>
  </si>
  <si>
    <t>Kufiri i poshtëm</t>
  </si>
  <si>
    <t>Kufiri i sipërm</t>
  </si>
  <si>
    <t>Niveli i shërbimit</t>
  </si>
  <si>
    <t>Sasia e humbjeve fizike</t>
  </si>
  <si>
    <t>Treguesit e performances financiare</t>
  </si>
  <si>
    <t>Gjendja në shtetet e zhvilluara</t>
  </si>
  <si>
    <t>Gjendja në shtetet në zhvillim</t>
  </si>
  <si>
    <t>Koha mesatare e furnizimit [orë/ditë]</t>
  </si>
  <si>
    <t>Presioni mesatar [m]</t>
  </si>
  <si>
    <t xml:space="preserve">SAHF - Sasia aktuale vjetore e humbjeve fizike </t>
  </si>
  <si>
    <t>MAHF - Sasia minimale e arritshme e humbjeve fizike [m3/ditë]</t>
  </si>
  <si>
    <t>Indeksi i rrjedhjeve infrastrukturore (IRI)</t>
  </si>
  <si>
    <t>Humbjet komerciale të shprehura në % të konsumit të autorizuar</t>
  </si>
  <si>
    <t>Sasia e Ujit të pa-faturuar shprehur në % të vëllimit hyrës në sistem</t>
  </si>
  <si>
    <t>Vlera e Ujit të pa-faturuar e shprehur në % të shpenzimeve operative vjetore</t>
  </si>
  <si>
    <t>Tubat kryesor të distribucionit dhe transmisionit</t>
  </si>
  <si>
    <t>Kyçjet në shërbime</t>
  </si>
  <si>
    <t>Përshkrimi</t>
  </si>
  <si>
    <t>Gjatësia [km]</t>
  </si>
  <si>
    <t>Numri</t>
  </si>
  <si>
    <t>Totali [km]</t>
  </si>
  <si>
    <t>Nënvlerësimi i mundshëm</t>
  </si>
  <si>
    <t>Gjatësia e tubit [km] </t>
  </si>
  <si>
    <t>Minimumi</t>
  </si>
  <si>
    <t>Maksimumi</t>
  </si>
  <si>
    <t>Numri i vlerësuar i kyçjeve të paligjshme</t>
  </si>
  <si>
    <t>Numri i kyçjeve</t>
  </si>
  <si>
    <t>Presioni mesatar</t>
  </si>
  <si>
    <t>Furnizimi me ndërprerje</t>
  </si>
  <si>
    <t>Numri i përafërt i kyçjeve</t>
  </si>
  <si>
    <t>Burimi i ujit</t>
  </si>
  <si>
    <t>Vëllimi hyrës në sistem [m3]</t>
  </si>
  <si>
    <t>Të dhënat financiare</t>
  </si>
  <si>
    <t>Tarifa mesatare</t>
  </si>
  <si>
    <t>Prodhimi variabël dhe kostoja e distribuimit (kostoja margjinale e ujit)</t>
  </si>
  <si>
    <t> Për m3</t>
  </si>
  <si>
    <t> Valuta</t>
  </si>
  <si>
    <t>Komponentët e Ujit të pa-faturuar për t’u vlerësuar sipas (i) Tarifës mesatare - nëse uji mund të shitet ose (ii) Kostos së prodhimit dhe distribuimit nëse zvogëlimi i komponentit të UPF do të rezultonte vetëm në uljen e vëllimit hyrës në sistem. Për tarifën mesatare inserto 1, për koston e prodhimit dhe të distribuimit inserto 2.</t>
  </si>
  <si>
    <t>Komponenti i UPF</t>
  </si>
  <si>
    <t>Vlera vjetore</t>
  </si>
  <si>
    <t>Vlera totale e UPF</t>
  </si>
  <si>
    <t>Shpenzimet operative vjetore (pa zhvlerësim)</t>
  </si>
  <si>
    <t>Furnizimi me shumicë i ujit (Export)</t>
  </si>
  <si>
    <t>[m3] </t>
  </si>
  <si>
    <t>Numri i vlerësuar </t>
  </si>
  <si>
    <t>Persona për shtëpi </t>
  </si>
  <si>
    <t>Leximi më i ulët i ujëmatësit </t>
  </si>
  <si>
    <t>% e vlerësuar e leximit më të ulët të ujëmatësit </t>
  </si>
  <si>
    <t>Konsumi i matur i faturuar (pa furnizimin me shumicë) </t>
  </si>
  <si>
    <t>Furnizimi i matur me shumicë (Export) </t>
  </si>
  <si>
    <t>Konsumi i matur i pa-faturuar (pa furnizimin me shumicë) </t>
  </si>
  <si>
    <t>Furnizimi i ujit me shumicë (Export)</t>
  </si>
  <si>
    <t>Praktikat e leximit të gabuar të ujëmatësve </t>
  </si>
  <si>
    <t>Konsumi i pa-matur i pa-faturuar [m3]</t>
  </si>
  <si>
    <t>Konsumi [m3/ditë] </t>
  </si>
  <si>
    <t>Kyçjet ilegale - shtëpiake </t>
  </si>
  <si>
    <t>Kyçjet ilegale - të tjera </t>
  </si>
  <si>
    <t>Manipulimet e ujëmatësve, bajpaset, etj. te konsumatorët e regjistruar</t>
  </si>
  <si>
    <t>Diagramet </t>
  </si>
  <si>
    <t>Futja e të dhënave </t>
  </si>
  <si>
    <t>Rezultatet </t>
  </si>
  <si>
    <t>Sqarimet</t>
  </si>
  <si>
    <t>Emri i ndërmarrjes: </t>
  </si>
  <si>
    <t>Viti: </t>
  </si>
  <si>
    <t>Humbjet e ujit - sasia dhe vlera (kostoja) </t>
  </si>
  <si>
    <t>Krahasimi ndërkombëtar </t>
  </si>
  <si>
    <t>Matrica e vlerësimit të humbjeve fizike </t>
  </si>
  <si>
    <t>Kategoria e performancës teknike </t>
  </si>
  <si>
    <t>Litra/kyçje/ditë </t>
  </si>
  <si>
    <t>(kur sistemi është nën presion) me një mesatare të presionit prej: </t>
  </si>
  <si>
    <t>Fillimi </t>
  </si>
  <si>
    <t>Zvogëlimi i mëtejshëm i humbjeve mund të mos jetë ekonomik përpos në rastet kur ka mungesë të ujit; janë të domosdoshme analiza të kujdesshme për të identifikuar përmirësimin sa më ekonomik-kosto efektiv </t>
  </si>
  <si>
    <t>Potenciali për përmirësime të konsiderueshme; duhet marrë parasysh menaxhimin e presionit; praktika aktive më të mira për kontrollin e rrjedhjeve, dhe mirëmbajtje më e mirë e rrjetit</t>
  </si>
  <si>
    <t>Shfrytëzim shumë i keq dhe jo-efiçient i resurseve; të domosdoshme dhe me prioritet të lartë programet për reduktimin e rrjedhjeve</t>
  </si>
  <si>
    <t>2.) Gjuha e para-caktuar është ajo Angleze me përdorim të terminologjisë së IWA. Nëse dëshironi që të përdorni terminologjinë e Bankës Botërore si "Humbjet Fizike" dhe "Humbjet Komerciale" kliko në tastin "Ndrysho gjuhën" dhe përzgjedh kodin 2.</t>
  </si>
  <si>
    <t>3.) Në terminologjinë e Bankës Botërore, termi i IWA “SPHRV - Sasia e Pashmangshme e Humbjeve Reale Vjetore” është zëvendësuar me termat e favorizuar të Bankës Botërore “MASVHF - Minimumi i Arritshëm i Sasisë Vjetore të Humbjeve Fizike” dhe “SAVHF - Sasia Aktuale Vjetore e Humbjeve Fizike”. Megjithatë formula bazë ka ngelur e pandryshuar.</t>
  </si>
  <si>
    <t>4.) WB-EasyCalc është optimizuar për rezulucion të monitorit në 10244 x 768 piksela</t>
  </si>
  <si>
    <t>5.) Kodet e ngjyrave</t>
  </si>
  <si>
    <t>qelizat e barrdha janë për futje të të dhënave</t>
  </si>
  <si>
    <t>qelizat me ngjyrë jeshile të hapur janë vlerat e përllogaritura</t>
  </si>
  <si>
    <t>6.) Edhe pse është bërë çdo përpjekje nga zhvilluesit për të siguruar që WB-EasyCalc të jetë pa asnjë gabim, ata të cilët e përdorin modelin (programin) e bëjnë këtë në rrezikun e tyre. Liemberger &amp; Partners nuk marrin përsipër asnjë detyrim të çfarëdo natyre për humbjet(direkte ose indirekte) të shkaktuara nga përdorimi i këtij modeli</t>
  </si>
  <si>
    <t>7.) Programi është i mbrojtur me fjalëkalim i cili nuk do të zbulohet.</t>
  </si>
  <si>
    <t xml:space="preserve">9.) ÇDO herë rekomandohet që të ndërmerren analiza të thukta të bazuara në matje të rrjetit shpërndarës për të mbështetur dhe verifikuar të dhënat e humbjeve fizike të përllogaritura me këtë program. </t>
  </si>
  <si>
    <t xml:space="preserve">10.) Me rastin e përdorimit të programit për herë të parë, rekomandohet që së pari të keni njohuri për metodologjinë. Materialet komplete për lexim mund të shkarkohen nga www.liemberger.cc </t>
  </si>
  <si>
    <t xml:space="preserve">11.) Liemberger &amp; Partners mirëpresin përshtypjet tuaja! Luteni që komentet tuaja t’i dergoni në office@liemberger.cc </t>
  </si>
  <si>
    <t>12.) WB-EasyCalc vazhdimisht do të përmirësohet dhe ngritet në cilësi – vizitoni kohë pas kohe www.liemberger.cc për të parë nëse ka verzione të reja të programit.</t>
  </si>
  <si>
    <t>Shtypni 1 për të përdorur % e përgjithshme të nën-leximit të ujëmatësve ose 2 për insertim manual të volumeve dhe nën-leximeve të ujëmatësve të ndryshëm ose kategorive të konsumatorëve</t>
  </si>
  <si>
    <t>Volumet e përdorura për këtë bilanc të ujit janë për periudhën:</t>
  </si>
  <si>
    <t>Ditë</t>
  </si>
  <si>
    <t>m3/vit</t>
  </si>
  <si>
    <t>Bilanci i ujit në m3/vit</t>
  </si>
  <si>
    <t>Bilanci i ujit në m3/ditë</t>
  </si>
  <si>
    <t>litra/kyçje/ditë </t>
  </si>
  <si>
    <t xml:space="preserve">Bilanci i ujit në m3 për periudhën e </t>
  </si>
  <si>
    <t>Bilanci i ujit për periudhën</t>
  </si>
  <si>
    <t>Litra për kyçje në ditë (k.s.n.p)
k.s.n.p.:kur sistemi është nën presion - kjo nënkupton se vlera tashmë është korigjuar në rast të furnizimit me ndërprerje (jo të rregullt)</t>
  </si>
  <si>
    <t>Numri i kyçjeve të konsumatorëve të regjistruar
Shënim: ky numër ka gjasa (me pak diferencë) që të jetë më i ulët se numri i konsumatorëve</t>
  </si>
  <si>
    <t>Presioni mesatar ditor
[m]</t>
  </si>
  <si>
    <t>Koha e furnizimit
[ditë në javë]</t>
  </si>
  <si>
    <t>Koha e furnizimit
[orë në ditë]</t>
  </si>
  <si>
    <t>Koha mesatare e furnizimit ditor
[orë]</t>
  </si>
  <si>
    <t>Konsumi
[litra/person/ditë]</t>
  </si>
  <si>
    <t>Totali
[m3]</t>
  </si>
  <si>
    <t>Konsumi
[litra/kyçje/ditë]</t>
  </si>
  <si>
    <t>Konsumi
[litra/konsumatorë/ditë]</t>
  </si>
  <si>
    <t>Konsumi i pa-autorizuar
[m3]</t>
  </si>
  <si>
    <t>m3/km të gypave për orë
(k.s.n.p)</t>
  </si>
  <si>
    <t>Kthim te treguesit </t>
  </si>
  <si>
    <t> 8.) Futja e të dhënave të gabuara = rezultate të gabuara). Përdoruesi duhet të ketë parasysh se rezultatet e llogaritura me këtë program mund të jenë plotësisht të gabuara nëse të dhënat bazë janë të gabuara ose jo të plota.</t>
  </si>
  <si>
    <t>Vëllimi hyrës në sistem</t>
  </si>
  <si>
    <t xml:space="preserve">6.) Несмотря на то, что разработчики приложили максимум усилий для составления Упрощенных вычислений ВБ без ошибок, пользователи модели выполняют вычисления на свой страх и риск. Компания "Лиембергер и Партнеры" не берет на себя ответственности за убытки (прямые или косвенные), понесенные в результате использования данной модели. </t>
  </si>
  <si>
    <t>7.) Программа защищена паролями,  которые не будут разглашаться.</t>
  </si>
  <si>
    <t xml:space="preserve">8.) GIGO-мусор на входе-мусор на выходе! Результаты м.б.неверным,если базовые данные не верны/не полные. </t>
  </si>
  <si>
    <t xml:space="preserve">9.) ВСЕГДА реком-ся анализ утечек по измерениям в распред.сети для поддержки/проверки цифр по физ. потерям, получ-ых при вычислениях по этой программе. </t>
  </si>
  <si>
    <t>10.) При исполь-ии программы впервые, реком-ся ознакомиться с методологией на сайте www.liemberger.cc</t>
  </si>
  <si>
    <t>11.) Компания "Лиембергер и Партнеры" будет призна-тельна получ. отзывы по адресу:  office@liemberger.cc</t>
  </si>
  <si>
    <t xml:space="preserve">12.) Упрощенные вычисления ВБ будут постоянно совершенствоваться и обновляться - см. сайт www.liemberger.cc . </t>
  </si>
  <si>
    <t>Nguồn nước</t>
  </si>
  <si>
    <t>Thông tin tài chính</t>
  </si>
  <si>
    <t>Înregistrarea diminuată a datelor contorului</t>
  </si>
  <si>
    <t>% estimativ al diminuărilor</t>
  </si>
  <si>
    <t>2.) Bahasa asli dalam Bahasa Inggris menggunakan terminologi IWA. Jika ingin menggunakan istilah Bank Dunia "Physical Losses" dan "Commercial Losses" dan bukannya istilah IWA "Real Losses" dan "Apparent Losses" klik pada "ganti bahasa" dan pilih Kode 2</t>
  </si>
  <si>
    <t>4.) WB-EasyCalc dioptimalkan untuk resolusi tampilan 1024 x 768 Pixel</t>
  </si>
  <si>
    <t>5.) Kode Warna:</t>
  </si>
  <si>
    <t>bidang putih untuk data entry</t>
  </si>
  <si>
    <t>bidang hijau muda untuk nilai</t>
  </si>
  <si>
    <t>6.) Meskipun telah diupayakan oleh pemrogram bahwa WB-EasyCalc tidak mengandung eror, tetapi pemakai program dapat melakukan kesalahan dengan risiko sendiri. Liemberger &amp; Partners tidak bertanggung jawab atas setiap penyebab kerugian (langsung maupun tidak langsung) akibat penggunaan model ini.</t>
  </si>
  <si>
    <t>7.) Program ini dilindungi password yang tidak bisa dibuka.</t>
  </si>
  <si>
    <t>8.) GIGO - Garbage in Garbage out! Pemakai program harus memahami bahwa hasil yang dihitung dengan program ini bisa saja salah bila data yang digunakan salah atau tidak lengkap.</t>
  </si>
  <si>
    <t xml:space="preserve">9.) SELALU disarankan untuk melakukan analisis kebocoran yang lengkap berdasarkan pengukuran di jaringan distribusi untuk mendukung dan verifikasi angka kehilangan air fisik yang dihitung dengan program ini. </t>
  </si>
  <si>
    <t>10.) Bila menggunakan program ini untuk kali pertama, disarankan untuk memahami terlebih dahulu metodologinya. Bahan bacaan yang lengkap tentang latar belakang dapat di-download dari www.liemberger.cc</t>
  </si>
  <si>
    <t>11.) Liemberger &amp; Partners sangat menghargai masukan Anda! Silakan kirim komentar kepada office@liemberger.cc</t>
  </si>
  <si>
    <t>Các lỗi xử lý dữ liệu (văn phòng)</t>
  </si>
  <si>
    <t>Đấu nối bất hợp pháp - sinh hoạt</t>
  </si>
  <si>
    <t>Đấu nối bất hợp pháp - những sử dụng khác</t>
  </si>
  <si>
    <t>Can thiệp xấu tới đồng hồ: gây nhiễu, lắp thêm ống nhánh… của những khách hàng đã đăng ký</t>
  </si>
  <si>
    <t>Các biểu đồ</t>
  </si>
  <si>
    <t>Nhập dữ liệu</t>
  </si>
  <si>
    <t>Kết quả</t>
  </si>
  <si>
    <t>Giải thích</t>
  </si>
  <si>
    <t>Tiêu thụ có đồng hồ đo, không có hoá đơn (không kể Cấp nước sỉ)</t>
  </si>
  <si>
    <t>Bộ dữ liệu quốc tế chọn lọc ngẫu nhiên</t>
  </si>
  <si>
    <t>Tên công ty:</t>
  </si>
  <si>
    <t>Năm:</t>
  </si>
  <si>
    <t>Thất thoát nước - Khối lượng và Giá trị (Chi phí)</t>
  </si>
  <si>
    <t>Benchmarking quốc tế</t>
  </si>
  <si>
    <t>Bảng đánh giá thất thoát cơ học</t>
  </si>
  <si>
    <t>Nhóm tác nghiệp kỹ thuật</t>
  </si>
  <si>
    <t>Lít/đấu nối/ngày</t>
  </si>
  <si>
    <t xml:space="preserve">(khi hệ thống được điều áp) tại mức áp lực trung bình : </t>
  </si>
  <si>
    <t>Quay lại phần Các chỉ số</t>
  </si>
  <si>
    <t>Trang chủ</t>
  </si>
  <si>
    <t xml:space="preserve">Tiếp tục giảm thất thoát hơn nữa có thể không kinh tế, trừ khi có sự khan hiếm nước sạch; cần phân tích kỹ để xác định biện pháp nâng cao hiệu quả chi phí </t>
  </si>
  <si>
    <t>Допустимая погрешность     [+/-]:</t>
  </si>
  <si>
    <t>Mức độ sai số                      [+/- %]</t>
  </si>
  <si>
    <t>Bilanţul apei</t>
  </si>
  <si>
    <t>Consumul nefacturat</t>
  </si>
  <si>
    <t>Consumul neautorizat</t>
  </si>
  <si>
    <t>Consumul contorizat facturat</t>
  </si>
  <si>
    <t>Consumul necontorizat facturat</t>
  </si>
  <si>
    <t>Consumul contorizat nefacturat</t>
  </si>
  <si>
    <t>Consumul necontorizat nefacturat</t>
  </si>
  <si>
    <t>Erori de măsurare apometre şi de prelucrare a datelor</t>
  </si>
  <si>
    <t>Marja de eroare [+/- %]</t>
  </si>
  <si>
    <t>Nivelul serviciului</t>
  </si>
  <si>
    <t>Volumul pierderilor reale</t>
  </si>
  <si>
    <t>Indicatori de performanţă ai pierderilor reale</t>
  </si>
  <si>
    <t>Indicatori de performanţă ai pierderilor aparente</t>
  </si>
  <si>
    <t>UARL – Pierderile Reale Anuale  Inevitabile [m3/zi]</t>
  </si>
  <si>
    <t>CARL – Pierderile Reale Anuale Curente [m3/zi]</t>
  </si>
  <si>
    <t>Litri pe branşament pe zi (p.a.a.)
p.a.a.: când sistemul este sub presiune – aceasta semnifică că valoarea este deja corectată în cazul de alimentare intermitentă</t>
  </si>
  <si>
    <t>Indicele de pierderi în infrastructură (ILI)</t>
  </si>
  <si>
    <t>Volumul de apă nefacturată exprimat în % din costurile operaţionale anuale</t>
  </si>
  <si>
    <t>Conducte de distribuţie şi transport</t>
  </si>
  <si>
    <t>Posibilă subestimare a indicatiilor contorului</t>
  </si>
  <si>
    <t>Numărul estimat al conexiunilor / branşamentelor ilegale</t>
  </si>
  <si>
    <t>Lungimea medie a branşamentelor de la frontiera de proprietate până la contorul consumatorului [metri]</t>
  </si>
  <si>
    <t>Lungimea totală a branşamentelor de la frontiera de proprietate până la contorul consumatorului [metri]</t>
  </si>
  <si>
    <t xml:space="preserve">Alimentare intermitentă </t>
  </si>
  <si>
    <t>Sursa de apă</t>
  </si>
  <si>
    <t>Apa nefacturată (NRW)</t>
  </si>
  <si>
    <t>Valoarea totală a apei nefacturate (NRW)</t>
  </si>
  <si>
    <t>Numărul estimat</t>
  </si>
  <si>
    <t>Consumul [litri/consumator/zi]</t>
  </si>
  <si>
    <t>Consumul neautorizat [m3]</t>
  </si>
  <si>
    <t>Timpul mediu de alimentare [ore/zi]</t>
  </si>
  <si>
    <t>Presiunea medie [m]</t>
  </si>
  <si>
    <t>Timpul de alimentare [ore pe zi]</t>
  </si>
  <si>
    <t>Timpul mediu zilnic de alimentare [ore]</t>
  </si>
  <si>
    <t>Volumul de apă intrat în sistem [m3]</t>
  </si>
  <si>
    <t>Terület</t>
  </si>
  <si>
    <t>Csatlakozások száma – körülbelül</t>
  </si>
  <si>
    <t>Napi átlag-nyomás [m]</t>
  </si>
  <si>
    <t>Átlag napi szolgáltatási idő [h]</t>
  </si>
  <si>
    <t>Víz forrása</t>
  </si>
  <si>
    <t>Pénzügyi információ</t>
  </si>
  <si>
    <t>Átlagos díjszabás</t>
  </si>
  <si>
    <t>Termelés és elosztás változó költsége (víz határköltsége)</t>
  </si>
  <si>
    <t>Pénznem</t>
  </si>
  <si>
    <t>Perdite Commerciali espresse in % di Consumo Autorizzato</t>
  </si>
  <si>
    <t>Romanian</t>
  </si>
  <si>
    <t>Potenzial für substanzielle Verlustreduktion vorhanden, Druckmanagement in die Überlegungen einbeziehen, Lecksuche öfter und intensiver durchführen, bessere Vorbeugende Wartung.</t>
  </si>
  <si>
    <t>Schlechtes und unzureichendes Leckverlustmanagement, akzeptable nur falls Wasser ausreichend und sehr billig vorhanden, Analyse für die Gründe der hohen Verluste empfehlenswert.</t>
  </si>
  <si>
    <t>Höchst ineffizienter Umgang mit den Ressourcen, Leckverlustreduktion umgehend durchführen.</t>
  </si>
  <si>
    <t>Willkürlich ausgewählte Internationale Werte</t>
  </si>
  <si>
    <t>Versorgungsbetrieb:</t>
  </si>
  <si>
    <t>Jahr:</t>
  </si>
  <si>
    <t>Wasserverluste - Menge und Wert (Kosten)</t>
  </si>
  <si>
    <t>Internationales Benchmarking</t>
  </si>
  <si>
    <t>Wasserverlustkategorien</t>
  </si>
  <si>
    <t>Technische Wasserverlust- kategorie</t>
  </si>
  <si>
    <t>Zurück zu den Kennzahlen</t>
  </si>
  <si>
    <t>(bei kontinuierlicher Versorgung) bei einem mittleren Versorgungsdruck von:</t>
  </si>
  <si>
    <t>Liter/Hausanschluss/Tag</t>
  </si>
  <si>
    <t>1.) WB-EasyCalc wurde entwickelt um Wasserversorgern und Consultants zuhelfen, die IWA Water Loss Task Force Methodik korrekt anzuwenden.</t>
  </si>
  <si>
    <t>2.) Die voreingestellte Sprache ist Englisch und verwendet die IWA Terminologie. If you would like to use the World Bank favored terms "Physical Losses" and "Commercial Losses" instead of the IWA terms "Real Losses" and "Apparent Losses" click on the button "change language" and select code 2.</t>
  </si>
  <si>
    <t>Litri pe branşament pe zi pe metru de presiune (p.a.a.)</t>
  </si>
  <si>
    <t>Branşamente</t>
  </si>
  <si>
    <t>Descrierea</t>
  </si>
  <si>
    <t>Lungimea [km]</t>
  </si>
  <si>
    <t>Numărul</t>
  </si>
  <si>
    <t>Numărul de branşamente</t>
  </si>
  <si>
    <t>Presiunea medie</t>
  </si>
  <si>
    <t>Suprafaţa</t>
  </si>
  <si>
    <t>Numărul aproximativ de branşamente</t>
  </si>
  <si>
    <t>Presiunea medie zilnică [m]</t>
  </si>
  <si>
    <t>Litres per Connection per Day (w.s.p.)
w.s.p.: when the system is pressurised - this means the value is already corrected in the case of intermittent supply</t>
  </si>
  <si>
    <t>Liters per Connection per Day (w.s.p.)
w.s.p.: when the system is pressurized - this means the value is already corrected in the case of intermittent supply</t>
  </si>
  <si>
    <t>Unbilled Metered Consumption (without Bulk Supply)</t>
  </si>
  <si>
    <t>Gemessener unentgeltlicher Verbrauch (ohne Export)</t>
  </si>
  <si>
    <t>Khởi động</t>
  </si>
  <si>
    <t>Cân bằng Nước</t>
  </si>
  <si>
    <t>Các chỉ số vận hành</t>
  </si>
  <si>
    <t>Dữ liệu về mạng lưới</t>
  </si>
  <si>
    <t>Áp lực</t>
  </si>
  <si>
    <t>Lưu lượng đầu vào hệ thống</t>
  </si>
  <si>
    <t>Tiêu thụ có hoá đơn</t>
  </si>
  <si>
    <t>Tiêu thụ không có hoá đơn</t>
  </si>
  <si>
    <t>Tiêu thụ bất hợp pháp</t>
  </si>
  <si>
    <t>Tiêu thụ hợp pháp</t>
  </si>
  <si>
    <t>Thất thoát nước</t>
  </si>
  <si>
    <t>Tiêu thụ hợp pháp có hoá đơn</t>
  </si>
  <si>
    <t>Tiêu thụ hợp pháp không có hoá đơn</t>
  </si>
  <si>
    <t>Thất thoát thương mại</t>
  </si>
  <si>
    <t>Thất thoát cơ học</t>
  </si>
  <si>
    <t>Tiêu thụ có đồng hồ đo, có hoá đơn</t>
  </si>
  <si>
    <t>Tiêu thụ không có đồng hồ đo, có hoá đơn</t>
  </si>
  <si>
    <t>Tiêu thụ có đồng hồ đo, không có hoá đơn</t>
  </si>
  <si>
    <t>Tiêu thụ không có đồng hồ đo, không có hoá đơn</t>
  </si>
  <si>
    <t>Nước có doanh thu</t>
  </si>
  <si>
    <t>Nước không có doanh thu</t>
  </si>
  <si>
    <t>Mức độ sai số [+/-]:</t>
  </si>
  <si>
    <t>Ước tính tốt nhất</t>
  </si>
  <si>
    <t>Giới hạn dưới</t>
  </si>
  <si>
    <t>Giới hạn trên</t>
  </si>
  <si>
    <t>Mức dịch vụ</t>
  </si>
  <si>
    <t>Khối lượng thất thoát cơ học</t>
  </si>
  <si>
    <t>Các chỉ số vận hành thất thoát cơ học</t>
  </si>
  <si>
    <t>Các chỉ số vận hành thất thoát thương mại</t>
  </si>
  <si>
    <t>Các chỉ số vận hành tài chính</t>
  </si>
  <si>
    <t>Nhóm tác nghiệp</t>
  </si>
  <si>
    <t>Tình hình quốc gia phát triển</t>
  </si>
  <si>
    <t>Tình hình quốc gia đang phát triển</t>
  </si>
  <si>
    <t>м3/км магистрали в час (к.с.н.)</t>
  </si>
  <si>
    <r>
      <t>Ronnie McKenzie</t>
    </r>
    <r>
      <rPr>
        <sz val="12"/>
        <rFont val="Arial"/>
        <family val="2"/>
      </rPr>
      <t xml:space="preserve"> (South Africa) has ensured that the statistical concept used follows the principles brought to the Water Industry by </t>
    </r>
    <r>
      <rPr>
        <b/>
        <sz val="12"/>
        <rFont val="Arial"/>
        <family val="2"/>
      </rPr>
      <t xml:space="preserve">Allan Lambert </t>
    </r>
    <r>
      <rPr>
        <sz val="12"/>
        <rFont val="Arial"/>
        <family val="2"/>
      </rPr>
      <t>(UK)</t>
    </r>
  </si>
  <si>
    <t>MAPL - Minimum Achievable Volume of Physical Losses [m3/day]</t>
  </si>
  <si>
    <t>DJRV - Derzeitige Jährliche Reale Verluste [m3/Tag]</t>
  </si>
  <si>
    <t>UJRV - Unvermeidbare Jährliche Reale Verluste [m3/Tag]</t>
  </si>
  <si>
    <t>CAPL - Текущий Годовой Объем Физических Потерь [м3/день]</t>
  </si>
  <si>
    <t>MAPL - Мин. Достижимый Объем Физических Потерь [м3/день]</t>
  </si>
  <si>
    <t>Valor total del agua no facturada</t>
  </si>
  <si>
    <t>Costos anuales de operación (sin depreciación)</t>
  </si>
  <si>
    <t>Agua en bloque (Exportada)</t>
  </si>
  <si>
    <t xml:space="preserve">Numero estimado  </t>
  </si>
  <si>
    <t>Personas por vivienda</t>
  </si>
  <si>
    <t>Submedición</t>
  </si>
  <si>
    <t>% estimado de submedición</t>
  </si>
  <si>
    <t>Consumo facturado medido (sin agua en bloque)</t>
  </si>
  <si>
    <t>Agua en bloque medida (Exportada)</t>
  </si>
  <si>
    <t>Consumo no facturado medido (sin agua en bloque)</t>
  </si>
  <si>
    <t>Practicas inadecuadas de lectura de los medidores</t>
  </si>
  <si>
    <t>Errores en el manejo de los datos de lectura (Oficina)</t>
  </si>
  <si>
    <t>Conexiones domesticas clandestinas</t>
  </si>
  <si>
    <t>Otras conexiones clandestinas</t>
  </si>
  <si>
    <t xml:space="preserve">Medidor alterado de usuarios registrados </t>
  </si>
  <si>
    <t>Graficas</t>
  </si>
  <si>
    <t>Datos de entrada</t>
  </si>
  <si>
    <t>Explicaciones</t>
  </si>
  <si>
    <t>Serie de datos internacionales seleccionada aleatoriamente</t>
  </si>
  <si>
    <t>Nombre de la Empresa:</t>
  </si>
  <si>
    <t>Año:</t>
  </si>
  <si>
    <t>Pérdidas de agua - Volumen y costo</t>
  </si>
  <si>
    <t>Comparación internacional</t>
  </si>
  <si>
    <t>Matriz de evaluación de la pérdidas físicas</t>
  </si>
  <si>
    <t xml:space="preserve">Categoría técnica de desempeño </t>
  </si>
  <si>
    <t>Litros/conexión/día</t>
  </si>
  <si>
    <t>(cuando el sistema esta presurizado) a una presión promedio de:</t>
  </si>
  <si>
    <t>Regresar a los indicadores</t>
  </si>
  <si>
    <t>La reducción adicional de las pérdidas puede ser antieconómica, aunque, se presenten racionamientos. Se requiere de un análisis cuidadoso para identificar las medidas de mejoramiento costo efectivas.</t>
  </si>
  <si>
    <t>Potencial de mejoramiento interesante. Considere la gestión de presiones, unas mejores practicas para el  control activo de pérdidas y un mejor mantenimiento del sistema.</t>
  </si>
  <si>
    <t>El nivel de pérdidas es importante. Esta situación es tolerable sólo si el agua es barata y en exceso. Aun así, analice el nivel y naturaleza de las pérdidas e intensifique los esfuerzos por su reducción.</t>
  </si>
  <si>
    <t>Geschätzte Anzahl Illegaler Hausanschlüsse</t>
  </si>
  <si>
    <t>Durchschnittliche Länge des Teilstückes der Hausanschlussleitung von der Grundstücksgrenze bis zum Zähler [m]</t>
  </si>
  <si>
    <t>Gesamtlänge aller Teilstücke der Hausanschlussleitungen von der Grundstücksgrenze bis zum Zähler [km]</t>
  </si>
  <si>
    <t>Durchschnittlicher Druck</t>
  </si>
  <si>
    <t>Nicht-Kontinuierliche Versorgung</t>
  </si>
  <si>
    <t>Gebiet</t>
  </si>
  <si>
    <t>Durchschnittliche Versorgungszeit [h]</t>
  </si>
  <si>
    <t>Einspeisung</t>
  </si>
  <si>
    <t>pro m3</t>
  </si>
  <si>
    <t>Währung</t>
  </si>
  <si>
    <t>Komponente der nicht in Rechnung gestellten Wassermenge</t>
  </si>
  <si>
    <t>Theoretischer Wert (Kosten) der nicht in Rechnung gestellten Wassermenge</t>
  </si>
  <si>
    <t>Jährliche Betriebskosten (ohne Abschreibungen)</t>
  </si>
  <si>
    <t>Wasserexport</t>
  </si>
  <si>
    <t>Geschätzte Anzahl</t>
  </si>
  <si>
    <t>Personen pro Haus</t>
  </si>
  <si>
    <t>Verbrauch
[Liter/Hausanschluss/Tag]</t>
  </si>
  <si>
    <t>Verbrauch
[Liter/Verbraucher/Tag]</t>
  </si>
  <si>
    <t>Kundenzähler-Abweichungen</t>
  </si>
  <si>
    <t>Geschätzter % um den die Zähler zuwenig messen</t>
  </si>
  <si>
    <t>Wasserverbrauch
(ohne Export)</t>
  </si>
  <si>
    <t>Gemessener Export</t>
  </si>
  <si>
    <t>Illegale Praktiken beim Zählerablesen</t>
  </si>
  <si>
    <t>Fehler im Rechnungswesen</t>
  </si>
  <si>
    <t>Litara po priključnoj vezi na dan (kjspp)                                                                                                            (kada je sistem pod pritiskom)-to znači da je vrednost već korigovana u slučaju prekida u snabdevanju</t>
  </si>
  <si>
    <t xml:space="preserve">Litara po priključnoj vezi na dan po metru pritiska (kjspp) </t>
  </si>
  <si>
    <t>Infrastukturni Indeks Curenja (ILI)</t>
  </si>
  <si>
    <t>Komercijalni gubici iskazani u % od legalne potrošnje</t>
  </si>
  <si>
    <t>Zapremina nefakturisane vode iskazana u % od zapremine ulaza u sistem</t>
  </si>
  <si>
    <t xml:space="preserve">Vrednost nefakturisane vode iskazana u % od Godišnjeg operativnog fonda </t>
  </si>
  <si>
    <t>Disttributivni i tranzitni glavni cevovodi</t>
  </si>
  <si>
    <t>Potrošačke veze</t>
  </si>
  <si>
    <t>Opis</t>
  </si>
  <si>
    <t>Dužina [km]</t>
  </si>
  <si>
    <t>Broj</t>
  </si>
  <si>
    <t>Ukupno [km]</t>
  </si>
  <si>
    <t>Moguća greška manjeg očitavanja</t>
  </si>
  <si>
    <t>Dužina cevovoda [km]</t>
  </si>
  <si>
    <t>Najverovatnije</t>
  </si>
  <si>
    <t>Broj priključnih veza registrovanih potrošača                                                                                                        Napomena: ovaj broj je manji od broja potrošača</t>
  </si>
  <si>
    <t>Očekivani broj nelegalnih priključaka</t>
  </si>
  <si>
    <t>Broj priključaka</t>
  </si>
  <si>
    <t>Prosečna dužina potrošačke veze od granice imanja do potrošačkog vodomera [m]</t>
  </si>
  <si>
    <t>Ukupna dužina potrošačke veze od granice imanja do potrošačkog vodomera [km]</t>
  </si>
  <si>
    <t>Prosečan pritisak</t>
  </si>
  <si>
    <t>Isprekidano snabdevanje</t>
  </si>
  <si>
    <t>Zona</t>
  </si>
  <si>
    <t>Približan broj veza</t>
  </si>
  <si>
    <t>Dnevni prosečan pritisak [m]</t>
  </si>
  <si>
    <t>Vreme snabdevenosti [dana/nedelji]</t>
  </si>
  <si>
    <t>Vreme snabdevenosti [sati/dan]</t>
  </si>
  <si>
    <t>Prosečno dnevno vreme snabdevenosti [sati]</t>
  </si>
  <si>
    <t>Izvor vode</t>
  </si>
  <si>
    <t>Finansijske informacije</t>
  </si>
  <si>
    <t>Prosečna cena</t>
  </si>
  <si>
    <t>Varijabilna proizvodnja i koštanje distribucije                     (granična cena vode)</t>
  </si>
  <si>
    <t>po m3</t>
  </si>
  <si>
    <t>Komponente Nefakturisane vode (NRW) će biti vrednovane na jedan od načina (i) Prosečna cena- ako voda može biti prodata ili (ii) Troškovima proizvodnje i distribucije ako bi redukcija NRW komponente samo vodila ka smanjenom Ulazu u sistem. Za prosečnu tarifu pritisnite 1, za troškove proizvodnje i distribucije pritisnite 2</t>
  </si>
  <si>
    <t>Komponente Nefakturisane vode (NRW)</t>
  </si>
  <si>
    <t>Ukupna vrednost Nefakturisane vode (NRW)</t>
  </si>
  <si>
    <t>Godišnji operativni troškovi (bez amortizacije)</t>
  </si>
  <si>
    <t>Masovno snabdevanja (Export)</t>
  </si>
  <si>
    <t>Očekivani broj</t>
  </si>
  <si>
    <t>Osoba na sat</t>
  </si>
  <si>
    <t>Potrošnja [l/potr/dan]</t>
  </si>
  <si>
    <t>Potrošnja [l/priklj/dan]</t>
  </si>
  <si>
    <t>Manje registrovano na vodomeru</t>
  </si>
  <si>
    <t>Procenjeni % manje registrovano na vodomeru</t>
  </si>
  <si>
    <t>อัตราค่าน้ำเฉลี่ย</t>
  </si>
  <si>
    <t>Litara po priključku na dan po metru pritiska (k.s.p.p.)</t>
  </si>
  <si>
    <t>Nepravilno očitavanje brojila</t>
  </si>
  <si>
    <t>Broj priključaka registriranih potrošača      Napomena: ovaj broj je najvjerovatnije (malo) manji od broja potrošača</t>
  </si>
  <si>
    <t>Vrijednost neobračunate vode izražena kao % godišnjih operativnih troškova</t>
  </si>
  <si>
    <t>Unesite 1 ako želite koristiti jedan zajednički % za brojila koja registriraju manje ili unesite 2 za ručni unos količina i % za različite vrste potrošača ili brojila koja registriraju manje</t>
  </si>
  <si>
    <t>Finanzielle Information</t>
  </si>
  <si>
    <t>Durchschnittlicher Wasserpreis</t>
  </si>
  <si>
    <t>Der Wert der Komponenten der nicht in Rechnung gestellten Wassermenge kann entweder (i) der durchschnittliche Wasserpreis oder (ii) die Kosten für Aufbereitung und Pumpen sein. 1 für Wasserpreis, 2 für Produktionskosten.</t>
  </si>
  <si>
    <t>Prokopf-Verbrauch
[Liter/Person/Tag]</t>
  </si>
  <si>
    <t>Versorgungs-zeit
[Stunden pro Tag]</t>
  </si>
  <si>
    <t>Versorgungs-zeit
[Tage pro Woche]</t>
  </si>
  <si>
    <t>Ungefähre Anzahl Hausanschluss-leitungen</t>
  </si>
  <si>
    <t>Durchschn. Druck
[m]</t>
  </si>
  <si>
    <t>Gemessener unentgeltlicher Verbrauch</t>
  </si>
  <si>
    <t>4.) WB-EasyCalc was optimized for a screen resolution of 1024 x 768 Pixel</t>
  </si>
  <si>
    <t>1.) WB-EasyCalc was designed to help water utilities and consultants to properly apply the IWA Water Loss Task Force Methodology</t>
  </si>
  <si>
    <t>m3/km mains per hour (w.s.p.)</t>
  </si>
  <si>
    <t>12.) WB-EasyCalc será continuamente melhorado e atualizado - visite www.liemberger.cc de tempos em tempos para checar as novas versões.</t>
  </si>
  <si>
    <t>Pemborosan sumber daya secara yang luar biasa; program penurunan kebocoran harus diprioritaskan</t>
  </si>
  <si>
    <t>1.) WB-EasyCalc didesain untuk membantu perusahaan air minum dan konsultan untuk menerapkan dengan benar Metodologi IWA Water Loss Task Force</t>
  </si>
  <si>
    <t>Italian</t>
  </si>
  <si>
    <t>Avvio Calcolo</t>
  </si>
  <si>
    <t>Bilancio Idrico</t>
  </si>
  <si>
    <t>Indicatori</t>
  </si>
  <si>
    <t>Dati Rete</t>
  </si>
  <si>
    <t>Pressione</t>
  </si>
  <si>
    <t>Volume Immesso nel Sistema</t>
  </si>
  <si>
    <t>Consumo Fatturato</t>
  </si>
  <si>
    <t>Consumo Non Fatturato</t>
  </si>
  <si>
    <t>Consumo Non Autorizzato</t>
  </si>
  <si>
    <t>Imprecisione Misura Contatori e Errori sui Dati</t>
  </si>
  <si>
    <t xml:space="preserve">Consumo Autorizzato </t>
  </si>
  <si>
    <t>Perdite Acqua</t>
  </si>
  <si>
    <t>Consumo Fatturato Autorizzato</t>
  </si>
  <si>
    <t>Consumo Non Fatturato Autorizzato</t>
  </si>
  <si>
    <t>Perdite Commerciali</t>
  </si>
  <si>
    <t>Perdite Tecniche</t>
  </si>
  <si>
    <t>Consumo Fatturato Misurato</t>
  </si>
  <si>
    <t>Consumo Fatturato Non Misurato</t>
  </si>
  <si>
    <t>Consumo Non Fatturato Misurato</t>
  </si>
  <si>
    <t>Hausanschlussleitungen</t>
  </si>
  <si>
    <t>Mögliche zusätzliche Leitungslänge [%]</t>
  </si>
  <si>
    <t>มูลค่ารายปี</t>
  </si>
  <si>
    <t>กด 1 เพื่อหา % รวมทั้งหมดของมาตรที่อ่านปริมาณน้ำต่ำกว่าที่ใช้จริง  หรือกด 2 เพื่อหาปริมาณน้ำและรายการที่บันทึกต่ำกว่าการใช้จริงแยกตามขนาดของมาตรและประเภทของผู้ใช้น้ำ</t>
  </si>
  <si>
    <t>กรณีค้างชำระค่าน้ำ  (แต่ยังคงเป็นผู้ใช้น้ำอยู่)…….....ราย</t>
  </si>
  <si>
    <t>ปริมาณน้ำที่ใช้สำหรับการตรวจสอบปริมาณน้ำสำหรับช่วงเวลา.......</t>
  </si>
  <si>
    <t>วัน</t>
  </si>
  <si>
    <t>การตรวจสอบปริมาณน้ำเป็น ลบ.ม./ปี</t>
  </si>
  <si>
    <t>การตรวจสอบปริมาณน้ำเป็น ลบ.ม./วัน</t>
  </si>
  <si>
    <t>การตรวจสอบปริมาณน้ำเป็น ลบ.ม. สำหรับช่วงเวลา.......</t>
  </si>
  <si>
    <t>การตรวจสอบปริมาณน้ำสำหรับช่วงเวลา.......</t>
  </si>
  <si>
    <r>
      <t>Sher Singh</t>
    </r>
    <r>
      <rPr>
        <sz val="12"/>
        <rFont val="Arial"/>
        <family val="2"/>
      </rPr>
      <t xml:space="preserve"> and his team from USAID's </t>
    </r>
    <r>
      <rPr>
        <b/>
        <sz val="12"/>
        <rFont val="Arial"/>
        <family val="2"/>
      </rPr>
      <t xml:space="preserve">ECO-Asia </t>
    </r>
    <r>
      <rPr>
        <sz val="12"/>
        <rFont val="Arial"/>
        <family val="2"/>
      </rPr>
      <t xml:space="preserve">program have jointly with their Thai colleagues from the Provincial Waterworks Authority, namely </t>
    </r>
    <r>
      <rPr>
        <b/>
        <sz val="12"/>
        <rFont val="Arial"/>
        <family val="2"/>
      </rPr>
      <t>Khun Kittiya</t>
    </r>
    <r>
      <rPr>
        <sz val="12"/>
        <rFont val="Arial"/>
        <family val="2"/>
      </rPr>
      <t>, have produced the Thai language version.</t>
    </r>
  </si>
  <si>
    <t xml:space="preserve">1.) WB-EasyCalc fue diseñado para ayudar a las empresas de abastecimiento y a los consultores para que apliquen adecuadamente la metodología del grupo de trabajo en perdidas de la IWA  </t>
  </si>
  <si>
    <t>4.) WB-EasyCalc se ha optimizado para una resolución de pantalla de 1024x768 píxeles</t>
  </si>
  <si>
    <t>5.) Código de color:</t>
  </si>
  <si>
    <t>Las celdas en blanco son los datos de entrada</t>
  </si>
  <si>
    <t>Las celdas en verde claro son los valores calculados</t>
  </si>
  <si>
    <t>Дальнейшее сокращение потерь м.б. неэкономичным за исключением случаев дефицита; необходим тщат-ый анализ для опред-ия экономически эффективного улучшения</t>
  </si>
  <si>
    <t xml:space="preserve">Потенциал для обозначенных улучшений; учет управления давлением; активный контроль над утечками, и более качественное обслуживание сети </t>
  </si>
  <si>
    <t xml:space="preserve">Совершенно неэффект. исп-ие ресурсов; программы по сокращ. утечек обязательны и имеют высок. приоритет </t>
  </si>
  <si>
    <t xml:space="preserve">1.) Упрощ-ые вычисл-ия ВБ разраб-ны для содействия водоканалам и консуль-там в надлеж-ем исполь-ии метод-ии комиссии МВА по проблемам потери воды </t>
  </si>
  <si>
    <t>2.) Заданным языком является английский, исп-ый для терминологии МВА. Если Вы хотите исп-ть термины Всемирного Банка "Физические потери" и "Коммерческие потери" вместо терминов, принятых МВА, "Реальные потери" и "Очевидные потери", нажмите на окно "изменить язык" и выберите код 2.</t>
  </si>
  <si>
    <t>Serbian</t>
  </si>
  <si>
    <t>Početak</t>
  </si>
  <si>
    <t>Balans vode</t>
  </si>
  <si>
    <t>Indikator performansi</t>
  </si>
  <si>
    <t>Podaci o mreži</t>
  </si>
  <si>
    <t>Pritisak</t>
  </si>
  <si>
    <t>Zapremina ulaza u sistem</t>
  </si>
  <si>
    <t>Fakturisana potrošnja</t>
  </si>
  <si>
    <t>Nefakturisana potrošnja</t>
  </si>
  <si>
    <t>Ilegalna potrošnja</t>
  </si>
  <si>
    <t>Netačnosti vodomera i greška rukovanja podacima</t>
  </si>
  <si>
    <t>Legalna potrošnja</t>
  </si>
  <si>
    <t>Gubici vode</t>
  </si>
  <si>
    <t>Fakturisana legalna potrošnja</t>
  </si>
  <si>
    <t>Nefakturisana legalna potrošnja</t>
  </si>
  <si>
    <t>Komercijalni gubici</t>
  </si>
  <si>
    <t>Fizički gubici</t>
  </si>
  <si>
    <t>Izmerena fakturisana potrošnja</t>
  </si>
  <si>
    <t>Neizmerena fakturisana potrošnja</t>
  </si>
  <si>
    <t>Izmerena  nefakturisana potrošnja</t>
  </si>
  <si>
    <t>Neizmerena nefakturisana potrošnja</t>
  </si>
  <si>
    <t>Fakturisana voda</t>
  </si>
  <si>
    <t>Nefakturisana voda</t>
  </si>
  <si>
    <t>Granica greške [+/- %]:</t>
  </si>
  <si>
    <t>m3/god</t>
  </si>
  <si>
    <t>Najbolja procena</t>
  </si>
  <si>
    <t>Donja granica</t>
  </si>
  <si>
    <t>Gornja granica</t>
  </si>
  <si>
    <t>Nivo usluge</t>
  </si>
  <si>
    <t>Zapremina fizičkih gubitaka</t>
  </si>
  <si>
    <t>Indikatori performansi fizičkih gubitaka</t>
  </si>
  <si>
    <t>Indikatori performansi finansijskih gubitaka</t>
  </si>
  <si>
    <t>Indikatori finansijskih performansi</t>
  </si>
  <si>
    <t>Grupa performansi</t>
  </si>
  <si>
    <t>Situacija u razvijenim zemljama</t>
  </si>
  <si>
    <t>Situacija u zemljama u razvoju</t>
  </si>
  <si>
    <t>Prosečno vreme snavdevenosti [sati/dan]</t>
  </si>
  <si>
    <t>Prosečan pritisak [m]</t>
  </si>
  <si>
    <t>开始</t>
  </si>
  <si>
    <t>性能指標</t>
  </si>
  <si>
    <t>管网資料</t>
  </si>
  <si>
    <t>水压</t>
  </si>
  <si>
    <t>系统输入水量</t>
  </si>
  <si>
    <t>收费用水</t>
  </si>
  <si>
    <t>不收费用水</t>
  </si>
  <si>
    <t>用戶水表失准和数据處理误差</t>
  </si>
  <si>
    <t>系统每年输入水量</t>
  </si>
  <si>
    <t>耗损水</t>
  </si>
  <si>
    <t>表觀損失</t>
  </si>
  <si>
    <t>实 際損失</t>
  </si>
  <si>
    <t>据表收费用水</t>
  </si>
  <si>
    <t>不据表收费用水</t>
  </si>
  <si>
    <t>据表不收费用水</t>
  </si>
  <si>
    <t>不据表不收费用水</t>
  </si>
  <si>
    <t>收益水</t>
  </si>
  <si>
    <t>无收益水</t>
  </si>
  <si>
    <t>误差幅度 [+/-]</t>
  </si>
  <si>
    <t>立方米/年</t>
  </si>
  <si>
    <t>最佳估计</t>
  </si>
  <si>
    <t>误差幅度</t>
  </si>
  <si>
    <t>服务水平</t>
  </si>
  <si>
    <t>财务性能指標</t>
  </si>
  <si>
    <t>性能組合</t>
  </si>
  <si>
    <t>发达国家状况</t>
  </si>
  <si>
    <t>发展中国家状况</t>
  </si>
  <si>
    <t>平均供水时间 [小時/日]</t>
  </si>
  <si>
    <t>平均水压[米]</t>
  </si>
  <si>
    <t xml:space="preserve">公升/户/天 (w.s.p)                                                            w.s.p.: 当系统处在加压情况下 : 数据是依循间歇性供水情况作出调整  </t>
  </si>
  <si>
    <t>配水和輸水管道</t>
  </si>
  <si>
    <t>描述</t>
  </si>
  <si>
    <t>长度[公里]</t>
  </si>
  <si>
    <t>数目</t>
  </si>
  <si>
    <t>总数（公里）</t>
  </si>
  <si>
    <t>可能低估</t>
  </si>
  <si>
    <t>管長（公里)</t>
  </si>
  <si>
    <t>最高</t>
  </si>
  <si>
    <t>最低</t>
  </si>
  <si>
    <t>平均水壓</t>
  </si>
  <si>
    <t>間斷供水</t>
  </si>
  <si>
    <t>地區</t>
  </si>
  <si>
    <t>平均每天水壓（米）</t>
  </si>
  <si>
    <t>每星期供水天數</t>
  </si>
  <si>
    <t>每日供水小時</t>
  </si>
  <si>
    <t>平均每日供水小時</t>
  </si>
  <si>
    <t>水源</t>
  </si>
  <si>
    <t>財務信息</t>
  </si>
  <si>
    <t>平均水价</t>
  </si>
  <si>
    <t>每立方米</t>
  </si>
  <si>
    <t>货币</t>
  </si>
  <si>
    <t>估计数目</t>
  </si>
  <si>
    <t>每戶人數</t>
  </si>
  <si>
    <t>總量（立方米/年）</t>
  </si>
  <si>
    <t>数据處理误差（辦公室）</t>
  </si>
  <si>
    <t>立方米/公里管道/小時</t>
  </si>
  <si>
    <t>登記用戶進行破壞水表，旁通等</t>
  </si>
  <si>
    <t>图表</t>
  </si>
  <si>
    <t>数据輸入</t>
  </si>
  <si>
    <t>计算结果</t>
  </si>
  <si>
    <t>解答</t>
  </si>
  <si>
    <t>年份</t>
  </si>
  <si>
    <t>国际基准</t>
  </si>
  <si>
    <t>技術性能類別</t>
  </si>
  <si>
    <t>平均水壓（當系統加壓）</t>
  </si>
  <si>
    <t>有潜力显著的改进；考虑应用压力管理，实行更有效泄漏控制，和更有效网线维修</t>
  </si>
  <si>
    <t>泄漏记录不全；如果水源充足并且廉宜尚可被接受；虽然如此，还必须分析泄漏的水平和性质并尽力加强削减泄漏工作</t>
  </si>
  <si>
    <t>以惊人低效率使用物资；必须优先和强制处理削减泄漏方案</t>
  </si>
  <si>
    <t>1.)设计WB-EasyCalc的目的是协助水业公司或顾问公司适当使用国际水务公会制止漏失委员会的工作法则</t>
  </si>
  <si>
    <t>2.)预先安装的语文是英语并沿用国际水务协会的术语名词。如果您选择应用世界银行所采纳的名词"物质损失"和"账面损失"，而不是国际水务协会通用的"实质损失"和"外观损失”，请击"change language"按钮和选择code 2</t>
  </si>
  <si>
    <t>白色格子 - 輸入資料</t>
  </si>
  <si>
    <t>淺青色格子 - 電腦計算數據， 不可變換</t>
  </si>
  <si>
    <t>7.)保护这个程序的密码将不公开</t>
  </si>
  <si>
    <t>6.)虽然软件开发者尽力使WB-EasyCalc无任何误差，可是这个模式使用者须自负任何后果。Liemberger &amp; Partners 将不会对使用这个模式所导致的任何损失(直接或间接的)承担任何义务或责任</t>
  </si>
  <si>
    <t>9.)为了支持和证实由这个程序所计算出的物质泄损量，泄漏分析就必须依据对管网系统精细测量</t>
  </si>
  <si>
    <t>11.) Liemberger &amp; Partners 歡迎您的意見。 請把意見發到office@liembergee.cc</t>
  </si>
  <si>
    <t>Verbrauch [m3/Tag]</t>
  </si>
  <si>
    <t>Illegale Anschlüsse - Haushalte</t>
  </si>
  <si>
    <t>Illegale Anschlüsse - Andere</t>
  </si>
  <si>
    <t>Manipulationen and den Kundenwasserzählern</t>
  </si>
  <si>
    <t>Unzulässige Wasserentnahmen</t>
  </si>
  <si>
    <t>اخطاء هامشية (+\-)</t>
  </si>
  <si>
    <t>Измер-ое потребл., на кот. не выставлен счет</t>
  </si>
  <si>
    <t>Неизмер. потребл., на кот.не выставлен счет</t>
  </si>
  <si>
    <t>Водоснабжение, приносящее доход</t>
  </si>
  <si>
    <t>Водоснабжение, не приносящее доход</t>
  </si>
  <si>
    <t>Допустимая погрешность [+/-]:</t>
  </si>
  <si>
    <t>Наилучшая оценка</t>
  </si>
  <si>
    <t xml:space="preserve">Нижний предел </t>
  </si>
  <si>
    <t>Верхний предел</t>
  </si>
  <si>
    <t>Объем физических потерь</t>
  </si>
  <si>
    <t>Показатели физических потерь</t>
  </si>
  <si>
    <t>Показатели коммерческих потерь</t>
  </si>
  <si>
    <t>Финансовые показатели</t>
  </si>
  <si>
    <t>Группа производственных показателей</t>
  </si>
  <si>
    <t>Ситуация в развитых странах</t>
  </si>
  <si>
    <t>Ситуация в развивающихся странах</t>
  </si>
  <si>
    <t>Индекс утечки в инфраструктуре (ИУИ)</t>
  </si>
  <si>
    <t xml:space="preserve">Коммерческие потери в % от санкционированного потребления </t>
  </si>
  <si>
    <t>Распред. и транспорт. Трубопроводы</t>
  </si>
  <si>
    <t>Отводящие линии</t>
  </si>
  <si>
    <t>Характеристика</t>
  </si>
  <si>
    <t>Количество</t>
  </si>
  <si>
    <t>Возможное занижение показателей</t>
  </si>
  <si>
    <t>минимум</t>
  </si>
  <si>
    <t>максимум</t>
  </si>
  <si>
    <t xml:space="preserve">عندما تكون الشبكه مضغوطه )على معدل الضغط </t>
  </si>
  <si>
    <t>بالعودة للمؤشرات</t>
  </si>
  <si>
    <t>المنزل</t>
  </si>
  <si>
    <t xml:space="preserve">خفض الفاقد قد يكون غير ذا جدوى اقتصادية, إلا في حالة الفقر الشديد للمياه,
 التحليل الاقتصادي الحذر للجدوى يجب أن يتقارن مع التوفير
</t>
  </si>
  <si>
    <t>Volume de Entrada no Sistema</t>
  </si>
  <si>
    <t>Valor Anual</t>
  </si>
  <si>
    <t>Perdas Aparentes</t>
  </si>
  <si>
    <t>Perdas Reais</t>
  </si>
  <si>
    <t>Volume de perdas reais</t>
  </si>
  <si>
    <t>Indicadores de Performance de perdas reais</t>
  </si>
  <si>
    <t>Indicadores de Performance de perdas aparentes</t>
  </si>
  <si>
    <t>AAPF - Volume Anual Atual de Perdas Reais [m3/dia]</t>
  </si>
  <si>
    <t>MAPF - Volume Mínimo Atingível de Perdas Reais [m3/dia]</t>
  </si>
  <si>
    <t>Matriz de Avaliação de Perdas Reais</t>
  </si>
  <si>
    <t>Número de contas inativas com ligação existente</t>
  </si>
  <si>
    <t>Os volumes usados para este balanço são para um período de:</t>
  </si>
  <si>
    <t>Dias</t>
  </si>
  <si>
    <t>Balanço Hídrico em m3/ano</t>
  </si>
  <si>
    <t>Balanço Hídrico em m3/dia</t>
  </si>
  <si>
    <t>Balanço Hídrico em m3 para um período de</t>
  </si>
  <si>
    <t>Balanço Hídrico para o período</t>
  </si>
  <si>
    <t>Digite 1 para usar % para submedição ou 2 para entrada manual de volumes e submedição para diferentes medidores  ou tipos de consumidores</t>
  </si>
  <si>
    <t>น้ำผ่านมาตรที่ไม่เรียกเก็บเงิน
(ไม่ได้จ่ายแบบเหมารวม)</t>
  </si>
  <si>
    <t>الخطوط التوزيعيه والناقله</t>
  </si>
  <si>
    <t>وصلات الخدمات</t>
  </si>
  <si>
    <t xml:space="preserve">الوصف </t>
  </si>
  <si>
    <t>الطول(كلم)</t>
  </si>
  <si>
    <t>الرقم</t>
  </si>
  <si>
    <t>الكلي(كلم)</t>
  </si>
  <si>
    <t>التقدير الاقل المحتمل</t>
  </si>
  <si>
    <t>طول المواسير(كلم)</t>
  </si>
  <si>
    <t>عدد الوصلات الغير القانونية المقدرة</t>
  </si>
  <si>
    <t>عدد الوصلات</t>
  </si>
  <si>
    <t>معدل طول ماسوره الوصله من حد الارض الى عداد المياه (كلم)</t>
  </si>
  <si>
    <t>معدل الضغط</t>
  </si>
  <si>
    <t xml:space="preserve">التزويد المتقطع </t>
  </si>
  <si>
    <t>المساحة</t>
  </si>
  <si>
    <t>عدد الوصلات التقديري</t>
  </si>
  <si>
    <t>معدل الضغط اليومي
(م)</t>
  </si>
  <si>
    <t>مده التزويد
(يوم\اسبوع)</t>
  </si>
  <si>
    <t>مده التزويد
(ساعة\يوم)</t>
  </si>
  <si>
    <t xml:space="preserve">معدل  التزويد اليومي  (ساعة) </t>
  </si>
  <si>
    <t>مصدر المياة</t>
  </si>
  <si>
    <t>المعلومات المالية</t>
  </si>
  <si>
    <t>معدل التعرفه</t>
  </si>
  <si>
    <t>تكلفه الانتاج والتوزيع (سعر المياه الهامشي)</t>
  </si>
  <si>
    <t>لكل م3</t>
  </si>
  <si>
    <t>العملة</t>
  </si>
  <si>
    <t>عناصر المياه المفقوده</t>
  </si>
  <si>
    <t xml:space="preserve">قيمه المياه المفقوده </t>
  </si>
  <si>
    <t xml:space="preserve">تكلفه التشغيل السنوي (بدون قيمه الاستهلاك) </t>
  </si>
  <si>
    <t>كميه التزويد للمياه الخارجه (م3\سنويا</t>
  </si>
  <si>
    <t>العدد التقريبي</t>
  </si>
  <si>
    <t>عدد الاشخاص لكل منزل</t>
  </si>
  <si>
    <t>الاستهلاك (لتر\شخص\يوم)</t>
  </si>
  <si>
    <t>الاستهلاك
(لتر\وصله\يوم)</t>
  </si>
  <si>
    <t>الاستهلاك
(لتر\مشترك\يوم)</t>
  </si>
  <si>
    <t>تدني كفاءه التسجيل للعدادات</t>
  </si>
  <si>
    <t>النسبه % لتدني قراءه للعدادات</t>
  </si>
  <si>
    <t>الاستهلاك المسجل (بدون قراءات المصادر)</t>
  </si>
  <si>
    <t>الاستهلاك المسجل  للمصادر(خارج)</t>
  </si>
  <si>
    <t>الاستهلاك الغير مسجل (بدون قراءات المصادر)</t>
  </si>
  <si>
    <t>تزويد  المصادر(خارج)</t>
  </si>
  <si>
    <t>اخطاء قراءه العدادات</t>
  </si>
  <si>
    <r>
      <t xml:space="preserve">13.) My thanks go to many friends and colleagues who have helped to improve and complement this free software </t>
    </r>
    <r>
      <rPr>
        <sz val="12"/>
        <rFont val="Arial"/>
        <family val="2"/>
      </rPr>
      <t>(and apologies to those that are not mentioned here)</t>
    </r>
    <r>
      <rPr>
        <b/>
        <sz val="12"/>
        <rFont val="Arial"/>
        <family val="2"/>
      </rPr>
      <t>:</t>
    </r>
  </si>
  <si>
    <r>
      <t>Philippe Marin</t>
    </r>
    <r>
      <rPr>
        <sz val="12"/>
        <rFont val="Arial"/>
        <family val="2"/>
      </rPr>
      <t xml:space="preserve"> (France) who contributed the slogan: </t>
    </r>
    <r>
      <rPr>
        <b/>
        <i/>
        <sz val="12"/>
        <rFont val="Arial"/>
        <family val="2"/>
      </rPr>
      <t>... because the best things in life are free! ...</t>
    </r>
  </si>
  <si>
    <t>Неизмеряемое потребление, на которое выставлен счет (без Общего объема подачи)</t>
  </si>
  <si>
    <t>Обводн. трубы, фальсиф. показ.и т.п. у зарег-ых потреб-ей</t>
  </si>
  <si>
    <t>Графики</t>
  </si>
  <si>
    <t>Ввод данных</t>
  </si>
  <si>
    <t xml:space="preserve">Результаты </t>
  </si>
  <si>
    <t>Объяснения</t>
  </si>
  <si>
    <t>Набор международных данных, отобранных выборочно</t>
  </si>
  <si>
    <t>Наименование предприятия:</t>
  </si>
  <si>
    <t>Год:</t>
  </si>
  <si>
    <t xml:space="preserve">Потери воды - Объем и ценность (стоимость) </t>
  </si>
  <si>
    <t>Международный сопоставительный анализ показателей</t>
  </si>
  <si>
    <t>Матрица оценки физических потерь</t>
  </si>
  <si>
    <t>Khu vực</t>
  </si>
  <si>
    <t>6.) Mặc dù các nhà thiết kế đã nỗ lực nhằm đảm bảo rằng WB-EasyCalc không có sai sót, nhưng những người sử dụng phần mềm này phải tự chấp nhận rủi ro có thể xảy ra.  Công ty Liemberger &amp; Partners không chịu trách nhiệm về bất kỳ mất mát  (trực tiếp hoặc gián tiếp) nảy sinh trong quá trình sử dụng phần mềm này.</t>
  </si>
  <si>
    <t>m3 / km Chiều dài đường ống / h (w.s.p.)</t>
  </si>
  <si>
    <t>Mulai</t>
  </si>
  <si>
    <t>Neraca Air</t>
  </si>
  <si>
    <t>Indikator Kinerja</t>
  </si>
  <si>
    <t>Data Jaringan</t>
  </si>
  <si>
    <t>Tekanan</t>
  </si>
  <si>
    <t>Volume Input Sistem</t>
  </si>
  <si>
    <t>Konsumsi Berekening</t>
  </si>
  <si>
    <t>Konsumsi Tak Berekening</t>
  </si>
  <si>
    <t>Konsumsi Tak Resmi</t>
  </si>
  <si>
    <t>Ketidakakuratan Meter dan Penanganan Data</t>
  </si>
  <si>
    <t>Konsumsi Resmi</t>
  </si>
  <si>
    <t>Kehilangan Air</t>
  </si>
  <si>
    <t>10). Lors de la première utilisation, il est recommandé de se familiariser avec la méthodologie. Une documentation complète pour l'interprétation du modèle peut être téléchargée sur www.liemberger.cc</t>
  </si>
  <si>
    <t>11.) Liemberger &amp; Partners apprécieront vos commentaires. Merci de les transmettre à office@liemberger.cc</t>
  </si>
  <si>
    <t>12.) WB-EasyCalc sera régulièrement mis à jour et amélioré - visitez www.liemberger.cc de temps en temps pour de nouvelles versions !</t>
  </si>
  <si>
    <t>French</t>
  </si>
  <si>
    <t>ตัวชี้วัดการดำเนินงานด้านน้ำสูญเสียหลัก</t>
  </si>
  <si>
    <t>ตัวชี้วัดการดำเนินงานด้านน้ำสูญเสียเชิงพาณิชย์</t>
  </si>
  <si>
    <t>ตัวชี้วัดการดำเนินงานทางการเงิน</t>
  </si>
  <si>
    <t>กลุ่มผู้ดำเนินงาน</t>
  </si>
  <si>
    <t>สถานการณ์ของประเทศที่พัฒนาแล้ว</t>
  </si>
  <si>
    <t>น้ำที่ก่อให้เกิดรายได้</t>
  </si>
  <si>
    <t>ความคลาดเคลื่อน
(+/-%)</t>
  </si>
  <si>
    <t>สถานการณ์ของประเทศที่กำลังพัฒนา</t>
  </si>
  <si>
    <t>เวลาจ่ายน้ำโดยเฉลี่ย (ชั่วโมง/วัน)</t>
  </si>
  <si>
    <t>แรงดันน้ำเฉลี่ย (เมตร)</t>
  </si>
  <si>
    <t>ลิตร/ราย/วัน (w.s.p.)
เมื่อเพิ่มความดันในระบบ  หมายความว่าค่าน้ำสูญเสียถูกต้องแล้ว (ในกรณีมีการจ่ายน้ำเป็นเวลา)</t>
  </si>
  <si>
    <t>ลิตร/ราย/วัน/มาตรวัดน้ำที่มีแรงดันน้ำ</t>
  </si>
  <si>
    <t>ดัชนีสูญเสียของสาธารณูปโภค</t>
  </si>
  <si>
    <t>น้ำสูญเสียเชิงพาณิชย์  คิดเป็น % ของน้ำที่ใช้อย่างถูกต้อง</t>
  </si>
  <si>
    <t>ปริมาณน้ำที่ไม่ก่อให้เกิดรายได้  คิดเป็น % ของปริมาณ น้ำผลิตรวม</t>
  </si>
  <si>
    <t>Số đấu nối khách hàng đăng ký.
Lưu ý: con số này nhiều khả năng thấp hơn (một chút) so với số khách hàng</t>
  </si>
  <si>
    <t>Jumlah Sambungan Pelanggan Terdaftar
Catatan: angka ini biasanya lebih kecil daripada jumlah pelanggan</t>
  </si>
  <si>
    <t>Número de conexiones de los usuarios registrados
Nota: este valor es muy probable que sea (un poco) menor que el numero de usuarios</t>
  </si>
  <si>
    <t xml:space="preserve">Numero Allacciamenti Clienti Registrati
Nota: numero minore, con buona probabilità, al numero clienti </t>
  </si>
  <si>
    <t>Среднесуточное давление
[м]</t>
  </si>
  <si>
    <t>Áp lực trung bình hàng ngày
[m]</t>
  </si>
  <si>
    <t>Время подачи 
[дней в неделю]</t>
  </si>
  <si>
    <t>Thời gian cấp nước
[ngày/tuần]</t>
  </si>
  <si>
    <t>Periodo de suministro
[días por semana]</t>
  </si>
  <si>
    <t>Durata Erogazione
[g/sett]</t>
  </si>
  <si>
    <t>Szolgáltatási idő
[nap/hét]</t>
  </si>
  <si>
    <t>Szolgáltatási idő
[h/nap]</t>
  </si>
  <si>
    <t>Durata Erogazione
[ore/g]</t>
  </si>
  <si>
    <t>Periodo de suministro
[horas por día]</t>
  </si>
  <si>
    <t>Thời gian cấp nước
[h/ngày]</t>
  </si>
  <si>
    <t>Время подачи
[часов в день]</t>
  </si>
  <si>
    <t>consumo
[litros/ligação/dia]</t>
  </si>
  <si>
    <t>Consumo
[litros/conexión/día]</t>
  </si>
  <si>
    <t>Tiêu thụ
[l/đấu nối/ngày]</t>
  </si>
  <si>
    <t>Consumo
[litros/cliente/dia]</t>
  </si>
  <si>
    <t>Consumo
[litros/usuario/día]</t>
  </si>
  <si>
    <t>Потребление
[литр/потребитель/день]</t>
  </si>
  <si>
    <t>Promena jezika
Change Language</t>
  </si>
  <si>
    <t xml:space="preserve">Numărul de branşamente ale consumatorilor înregistraţi
Notă: este foarte  probabil ca această cifră să fie (puţin) mai mică decât numărul de consumatori
</t>
  </si>
  <si>
    <t>Cheltuieli de exploatare anuale (fără amortizare)</t>
  </si>
  <si>
    <t>Mancata Vendita di Acqua Valore (i) con Tariffa Media se vendibile (ii) con Costo Prod. Distr. Se riduzione di NRW conduce a riduzione di Volume Immesso Sistema. Per Tariffa Media immettere 1, per Prod.Distr. Immettere 2</t>
  </si>
  <si>
    <t>Componente NRW</t>
  </si>
  <si>
    <t>Valore Totale di NRW</t>
  </si>
  <si>
    <t>Costo Annuale di Esercizio (senza Deprezzamento)</t>
  </si>
  <si>
    <t>Volume Acqua Fornito (Export)</t>
  </si>
  <si>
    <t>Numero Stimato</t>
  </si>
  <si>
    <t>Persone Abitazione</t>
  </si>
  <si>
    <t>Sottoregistrazione contatore</t>
  </si>
  <si>
    <t>Sottoregistrazione % stimata</t>
  </si>
  <si>
    <t>Consumo Misurato Fatturato (senza Fornito)</t>
  </si>
  <si>
    <t>Volume Fornito Misurato (Export)</t>
  </si>
  <si>
    <t>Consumo Misurato Non Fatturato (senza Fornito)</t>
  </si>
  <si>
    <t>Operazioni Lettura Errate</t>
  </si>
  <si>
    <t>Errori Elaborazione Dati (Ufficio)</t>
  </si>
  <si>
    <t>Classifiche</t>
  </si>
  <si>
    <t>Inserimento Dati</t>
  </si>
  <si>
    <t>Risultati</t>
  </si>
  <si>
    <t>Spiegazioni</t>
  </si>
  <si>
    <t>Selezione Casuale Internazionale</t>
  </si>
  <si>
    <t>Nome Società:</t>
  </si>
  <si>
    <t>Anno:</t>
  </si>
  <si>
    <t>Perdite Acqua - Volume e Valore (Costo)</t>
  </si>
  <si>
    <t>Comparazione Internazionale</t>
  </si>
  <si>
    <t>Matrice Valutazione Perdita Tecnica</t>
  </si>
  <si>
    <t>Categoria Prestazione Tecnica</t>
  </si>
  <si>
    <t>Litri/allacciamento/g</t>
  </si>
  <si>
    <t>(con sistema in pressione) a una pressione media di:</t>
  </si>
  <si>
    <t>Ritorno a Indicatori</t>
  </si>
  <si>
    <t>Inizio</t>
  </si>
  <si>
    <t>Riduzione Ulteriore Perdita può non essere economica salvo scarsità acqua; necessaria analisi approfondita per valutazione convenienza</t>
  </si>
  <si>
    <t>Potenziale per miglioramenti; considerare gestione pressione, migliore operazioni di controllo attivo perdita e migliore manutenzione</t>
  </si>
  <si>
    <t>Registrazioni perdite scarse, accettabile solo se acqua economica e grandi quantità; nondimeno analizzare livello/natura perdita e intensificare riduzione perdita</t>
  </si>
  <si>
    <t xml:space="preserve">Utilizzo risorse molto insufficiente; alta priorità per programmi di riduzione perdite </t>
  </si>
  <si>
    <t>1.) WB-EasyCalc è progettato per aiutare le società idriche ed i consulenti ad applicare correttamente la metodologia IWA</t>
  </si>
  <si>
    <t>Kategori Kinerja Teknis</t>
  </si>
  <si>
    <t>Liter/sambungan/hari</t>
  </si>
  <si>
    <r>
      <t xml:space="preserve">Gary McLay </t>
    </r>
    <r>
      <rPr>
        <sz val="12"/>
        <rFont val="Arial"/>
        <family val="2"/>
      </rPr>
      <t xml:space="preserve">(Australia) </t>
    </r>
    <r>
      <rPr>
        <sz val="12"/>
        <rFont val="Arial"/>
        <family val="2"/>
      </rPr>
      <t>has detected a few fundamental bugs in the beta version!!!</t>
    </r>
  </si>
  <si>
    <r>
      <t>Malcolm Farley</t>
    </r>
    <r>
      <rPr>
        <sz val="12"/>
        <rFont val="Arial"/>
        <family val="2"/>
      </rPr>
      <t xml:space="preserve"> has convinced me that the US spelling hurts too much for most people - therefore it is now only one of the language options!</t>
    </r>
  </si>
  <si>
    <r>
      <t>Pham Thach</t>
    </r>
    <r>
      <rPr>
        <sz val="12"/>
        <rFont val="Arial"/>
        <family val="2"/>
      </rPr>
      <t xml:space="preserve"> (Vietnam) has prepared the translations for the first Non-English version and </t>
    </r>
    <r>
      <rPr>
        <b/>
        <sz val="12"/>
        <rFont val="Arial"/>
        <family val="2"/>
      </rPr>
      <t>NT Dan</t>
    </r>
    <r>
      <rPr>
        <sz val="12"/>
        <rFont val="Arial"/>
        <family val="2"/>
      </rPr>
      <t xml:space="preserve"> from </t>
    </r>
    <r>
      <rPr>
        <b/>
        <sz val="12"/>
        <rFont val="Arial"/>
        <family val="2"/>
      </rPr>
      <t>ECO-Asia</t>
    </r>
    <r>
      <rPr>
        <sz val="12"/>
        <rFont val="Arial"/>
        <family val="2"/>
      </rPr>
      <t xml:space="preserve"> has translated additional bits and pieces.</t>
    </r>
  </si>
  <si>
    <r>
      <t xml:space="preserve">Hervé Guibentif </t>
    </r>
    <r>
      <rPr>
        <sz val="12"/>
        <rFont val="Arial"/>
        <family val="2"/>
      </rPr>
      <t>(France) has used WB-EasyCalc to analyze the water losses of SIG, the water utility of Geneve, and was so kind to share the French language terms with us. Merci!</t>
    </r>
  </si>
  <si>
    <r>
      <t xml:space="preserve">Ms. Kelly Arikawa </t>
    </r>
    <r>
      <rPr>
        <sz val="12"/>
        <rFont val="Arial"/>
        <family val="2"/>
      </rPr>
      <t>from BBL Engenharia in Brazil was kind enough to make the necessary changes in version 2 of the WB-EasyCalc in the Portuguese language.</t>
    </r>
  </si>
  <si>
    <r>
      <t xml:space="preserve">Ms. Annie Chai, </t>
    </r>
    <r>
      <rPr>
        <sz val="12"/>
        <rFont val="Arial"/>
        <family val="2"/>
      </rPr>
      <t xml:space="preserve">a good friend of mine and senior manager at SALCON (Malaysia), </t>
    </r>
    <r>
      <rPr>
        <b/>
        <sz val="12"/>
        <rFont val="Arial"/>
        <family val="2"/>
      </rPr>
      <t xml:space="preserve"> </t>
    </r>
    <r>
      <rPr>
        <sz val="12"/>
        <rFont val="Arial"/>
        <family val="2"/>
      </rPr>
      <t>kindly provided me with the Chinese language version prepared together with her colleagues.</t>
    </r>
  </si>
  <si>
    <r>
      <t xml:space="preserve">Mr. Winstone Mulaku </t>
    </r>
    <r>
      <rPr>
        <sz val="12"/>
        <rFont val="Arial"/>
        <family val="2"/>
      </rPr>
      <t>from Kenya has made me aware of a mistake in the error margin calculations of one of the performance indicators. Thanks a lot for this!</t>
    </r>
  </si>
  <si>
    <t>Kennzahlen für die Realen Verluste</t>
  </si>
  <si>
    <t>Finanzielle Kennzahlen</t>
  </si>
  <si>
    <t>Kategorie</t>
  </si>
  <si>
    <t>Durchschnittliche Versorgungszeit [h/Tag]</t>
  </si>
  <si>
    <t>Durchschnittsdruck [m]</t>
  </si>
  <si>
    <t>Liter pro Hausanschluss pro Tag</t>
  </si>
  <si>
    <t>Liter pro Hausanschluss pro Tag pro Meter Druck</t>
  </si>
  <si>
    <t>Scheinbare Verluste in % des Wasserverbrauches</t>
  </si>
  <si>
    <t>Volumen der nicht in Rechnung gestellten Wassermenge in % der Systemeinspeisung</t>
  </si>
  <si>
    <t>Monetärer Wert der nicht in Rechnung gestellten Wassermenge in % der Betriebskosten</t>
  </si>
  <si>
    <t>Haupt und Verteilungsleitungen (ohne Hausanschlüsse)</t>
  </si>
  <si>
    <t>Beschreibung</t>
  </si>
  <si>
    <t>Länge
[km]</t>
  </si>
  <si>
    <t>Anzahl</t>
  </si>
  <si>
    <t>Gesamt [km]</t>
  </si>
  <si>
    <t>Leitungslänge [km]</t>
  </si>
  <si>
    <t>Anzahl der Hausanschlüsse</t>
  </si>
  <si>
    <t>IF</t>
  </si>
  <si>
    <t>changes</t>
  </si>
  <si>
    <t>from</t>
  </si>
  <si>
    <t>m</t>
  </si>
  <si>
    <t>to</t>
  </si>
  <si>
    <t>Average Supply Time</t>
  </si>
  <si>
    <t>h/day</t>
  </si>
  <si>
    <t>Coverage</t>
  </si>
  <si>
    <t>increases</t>
  </si>
  <si>
    <t>%</t>
  </si>
  <si>
    <t>change</t>
  </si>
  <si>
    <t>THEN</t>
  </si>
  <si>
    <t>Length of mains</t>
  </si>
  <si>
    <t>km</t>
  </si>
  <si>
    <t>will change approximately</t>
  </si>
  <si>
    <t>Annual Revenues</t>
  </si>
  <si>
    <t>The volume of NRW</t>
  </si>
  <si>
    <t>% of System Input Volume</t>
  </si>
  <si>
    <t>The value of NRW</t>
  </si>
  <si>
    <t>% of Total Annual Operating Cost</t>
  </si>
  <si>
    <t>F</t>
  </si>
  <si>
    <t>l/conn./d</t>
  </si>
  <si>
    <t>l/conn./d (w.s.p.)</t>
  </si>
  <si>
    <t>THE "WHAT IF" TOOL</t>
  </si>
  <si>
    <t>CAPL- Aktuelna godišnja zapremina fizičkih gubitaka [m3/dan]</t>
  </si>
  <si>
    <t>MAPL- Minimalna ostvariva zapremina fizičkih gubitaka [m3/dan]</t>
  </si>
  <si>
    <t>Ulazna količina sistema [m3]</t>
  </si>
  <si>
    <t>Nelegalna potrošnja [m3]</t>
  </si>
  <si>
    <t>Nefakturisana nemerena potrošnja [m3]</t>
  </si>
  <si>
    <t>12.) WB-EasyCalc sẽ liên tục được cải thiện và nâng cấp -xin vui lòng vào trang web: www.liemberger để tìm kiếm những phiên bản mới nhất</t>
  </si>
  <si>
    <t>Vietnamese</t>
  </si>
  <si>
    <t>11.) Liemberger &amp; Partners freuen sich über Anregungen und Kommentare! Bitte senden Sie emails an: office@liemberger.cc</t>
  </si>
  <si>
    <t xml:space="preserve">Sai số đồng hồ khách hàng và lỗi xử lý dữ liệu </t>
  </si>
  <si>
    <t>Источник водоснабжения</t>
  </si>
  <si>
    <t>Средний тариф</t>
  </si>
  <si>
    <t>на м3</t>
  </si>
  <si>
    <t>Валюта</t>
  </si>
  <si>
    <t>Ежегодные операционные расходы (без амортизации)</t>
  </si>
  <si>
    <t>Общий объем водоснабжения (экспорт)</t>
  </si>
  <si>
    <t xml:space="preserve">Расчетное количество </t>
  </si>
  <si>
    <t>Количество человек на дом</t>
  </si>
  <si>
    <t xml:space="preserve">Занижение показаний счетчика </t>
  </si>
  <si>
    <t xml:space="preserve">Расчетный % занижения </t>
  </si>
  <si>
    <t>Измеряемое потребление, на которое выставлен счет (без Общего объема подачи)</t>
  </si>
  <si>
    <t>Kesalahan Penanganan Data (kantor)</t>
  </si>
  <si>
    <t>m3/km pipa/jam</t>
  </si>
  <si>
    <t xml:space="preserve">Погрешности в показ.счетчика и ошибки при обраб.данных </t>
  </si>
  <si>
    <t>Потери воды</t>
  </si>
  <si>
    <t>Длина                                [км]</t>
  </si>
  <si>
    <t>Затраты на подкачку и отчистку (электричество и химические средства)</t>
  </si>
  <si>
    <t>Компонент НДВ</t>
  </si>
  <si>
    <t>Общая стоимость НДВ</t>
  </si>
  <si>
    <t>Volume of Real Losses</t>
  </si>
  <si>
    <t>Real Loss Performance Indicators</t>
  </si>
  <si>
    <t>Apparent Loss Performance Indicators</t>
  </si>
  <si>
    <t>Litres per Connection per Day per meter Pressure (w.s.p.)</t>
  </si>
  <si>
    <t>Consumption [Litres/person/day]</t>
  </si>
  <si>
    <t>Consumption
[Litres/connection/day]</t>
  </si>
  <si>
    <t>Consumption
[Litres/customer/day]</t>
  </si>
  <si>
    <t>Apparent Losses expressed in % of Authorised Consumption</t>
  </si>
  <si>
    <t>CAPL - Khối lượng nước thất thoát cơ học hiện tại hàng năm [m3/ngày]</t>
  </si>
  <si>
    <t>MAPL - Khối lượng thất thoát cơ học tối thiểu có thể đạt được [m3/ngày]</t>
  </si>
  <si>
    <t>CAPL - Volume Tahunan Kehilangan Air Fisik Saat Ini [m3/hari]</t>
  </si>
  <si>
    <t>MAPL - Volume Minimum Kehilangan Air Fisik Yang Dapat Dicapai [m3/hari]</t>
  </si>
  <si>
    <t>CAPL - Volumen actual anual de pérdidas reales [m3/día]</t>
  </si>
  <si>
    <t>MAPL - Pérdidas reales anuales inevitables [m3/día]</t>
  </si>
  <si>
    <t>CAPL - Condizione Attuale Vol Perdite Tecniche [m3/g]</t>
  </si>
  <si>
    <t>MAPL - Minimo Raggiungibile Vol Perdite Tecniche [m3/g]</t>
  </si>
  <si>
    <t>CAPL -Aktuális éves fizikai veszteség [m3/nap]</t>
  </si>
  <si>
    <t>MAPL – Elérhető legkisebb fizikai veszteség [m3/nap]</t>
  </si>
  <si>
    <t>حجم الفاقدالحالي الحقيقي  سنوياً (م3\يوم)</t>
  </si>
  <si>
    <t>الحد الادنى لحجم الفاقد الحقيقي المتحقق سنوياً (م3\يوم)</t>
  </si>
  <si>
    <t>ปริมาณน้ำสูญเสียหลักในปัจจุบันรายปี (ลบ.ม./วัน)</t>
  </si>
  <si>
    <t>ปริมาณขั้นต่ำของน้ำสูญเสียหลักที่แก้ไขได้ (ลบ.ม./วัน)</t>
  </si>
  <si>
    <t>Moneta</t>
  </si>
  <si>
    <r>
      <t xml:space="preserve">Ms. </t>
    </r>
    <r>
      <rPr>
        <b/>
        <sz val="12"/>
        <rFont val="Arial"/>
        <family val="2"/>
      </rPr>
      <t>Natalia Sicora</t>
    </r>
    <r>
      <rPr>
        <sz val="12"/>
        <rFont val="Arial"/>
        <family val="2"/>
      </rPr>
      <t xml:space="preserve"> (from Chisinau, Moldova) has prepared the initial Romanian language version and </t>
    </r>
    <r>
      <rPr>
        <b/>
        <sz val="12"/>
        <rFont val="Arial"/>
        <family val="2"/>
      </rPr>
      <t>Ms. Afrodita Popa</t>
    </r>
    <r>
      <rPr>
        <sz val="12"/>
        <rFont val="Arial"/>
        <family val="2"/>
      </rPr>
      <t xml:space="preserve"> (from Bucharest, Romania) has made the effort to correct mistakes and improve the terminology. Thanks ladies!</t>
    </r>
  </si>
  <si>
    <t>Litres par Branchement par Jour (r.s.p)
r.s.p. : quand le réseau est sous pression - i.e. la valeur est déjà corrigée en cas d'alimentation discontinue</t>
  </si>
  <si>
    <t xml:space="preserve">Несанкционированное потребление </t>
  </si>
  <si>
    <t xml:space="preserve">Санкционированное потребление </t>
  </si>
  <si>
    <t>Санкц-ое потребл., на кот. выставлен счет</t>
  </si>
  <si>
    <t>Санкц-ое потребл., на кот. не выставлен счет</t>
  </si>
  <si>
    <t>Коммерческие потери</t>
  </si>
  <si>
    <t>Физические потери</t>
  </si>
  <si>
    <t>Измеряемое потребл., на кот. выставлен счет</t>
  </si>
  <si>
    <t>الحد الادنى</t>
  </si>
  <si>
    <t>الحد الاعلى</t>
  </si>
  <si>
    <t>مستوى الخدمة</t>
  </si>
  <si>
    <t xml:space="preserve">حجم الفاقد الحقيقي </t>
  </si>
  <si>
    <t>مؤشرات الأداء للفاقد الحقيقي</t>
  </si>
  <si>
    <t xml:space="preserve">مؤشرات الأداء للفاقد التجاري </t>
  </si>
  <si>
    <t>مؤشرات الأداء المالي</t>
  </si>
  <si>
    <t>اداء المجموعة</t>
  </si>
  <si>
    <t>وضع البلد المتطور</t>
  </si>
  <si>
    <t>وضع البلد النامي</t>
  </si>
  <si>
    <t>معدل التزويد   (ساعة\يوم)</t>
  </si>
  <si>
    <t>معدل الضغط (م)</t>
  </si>
  <si>
    <t>การจ่ายน้ำแบบเหมารวมผ่านมาตรวัดน้ำ
(การจำหน่าย)</t>
  </si>
  <si>
    <t>Tiêu thụ không có đồng hồ, không có hoá đơn [m3]</t>
  </si>
  <si>
    <t>Unzulässige Entnahme
[m3]</t>
  </si>
  <si>
    <t>Consommation Non Autorisée [m3]</t>
  </si>
  <si>
    <t>Unauthorized Consumption [m3]</t>
  </si>
  <si>
    <t>Unauthorised Consumption [m3]</t>
  </si>
  <si>
    <t>Total
[m3]</t>
  </si>
  <si>
    <t>Gesamt
[m3]</t>
  </si>
  <si>
    <t>Итого 
[м3]</t>
  </si>
  <si>
    <t>Tổng
[m3]</t>
  </si>
  <si>
    <t>Totale
[m3]</t>
  </si>
  <si>
    <t>Összesen
[m3]</t>
  </si>
  <si>
    <t>المجموع
(م3)</t>
  </si>
  <si>
    <t>ยอดรวม
(ลบ.ม.)</t>
  </si>
  <si>
    <t>Annual Value</t>
  </si>
  <si>
    <t>Bevétel (víz)</t>
  </si>
  <si>
    <t>Nem bevétel (víz)</t>
  </si>
  <si>
    <t>Hiba [+/-]</t>
  </si>
  <si>
    <t>Legjobb becslés</t>
  </si>
  <si>
    <t>Hiba [+/- %]</t>
  </si>
  <si>
    <t>Alsó határ</t>
  </si>
  <si>
    <t>Felső határ</t>
  </si>
  <si>
    <t>Szolgáltatási szint</t>
  </si>
  <si>
    <t>Fizikai veszteség mennyisége</t>
  </si>
  <si>
    <t>Fizikai veszteség teljesítmény mutató</t>
  </si>
  <si>
    <t>Kereskedelmi veszteség teljesítmény mutató</t>
  </si>
  <si>
    <t>12.) WB-EasyCalc akan terus diperbaiki dan diperbarui - kunjungi www.liemberger.cc lagi untuk mendapatkan versi terbaru.</t>
  </si>
  <si>
    <t>Margin Error
[+/- %]</t>
  </si>
  <si>
    <t>Panjang
[km]</t>
  </si>
  <si>
    <t>Tekanan Rata-rata Harian
[m]</t>
  </si>
  <si>
    <t>Waktu Pelayanan
[hari per minggu]</t>
  </si>
  <si>
    <t>Jam Pelayanan
[jam per hari]</t>
  </si>
  <si>
    <t>Konsumsi
[liter/orang/hari]</t>
  </si>
  <si>
    <t>Bahasa Indonesia</t>
  </si>
  <si>
    <t>Average Pressure</t>
  </si>
  <si>
    <t>www.liemberger.cc</t>
  </si>
  <si>
    <t>Intermittent Supply</t>
  </si>
  <si>
    <t>Approximate Number of Connections</t>
  </si>
  <si>
    <t>Supply Time
[days per week]</t>
  </si>
  <si>
    <t>Supply Time
[hours per day]</t>
  </si>
  <si>
    <t>Average Pressure [m]</t>
  </si>
  <si>
    <t>Average Daily Supply Time [hours]</t>
  </si>
  <si>
    <t>Minimum</t>
  </si>
  <si>
    <t>Maximum</t>
  </si>
  <si>
    <t>Best Estimate</t>
  </si>
  <si>
    <t>Distribution and Transmission Mains</t>
  </si>
  <si>
    <t>Service Connections</t>
  </si>
  <si>
    <t>4.) WB-EasyCalc a fost optimizat pentru o rezoluţie a ecranului de 1024 x 768 Pixel</t>
  </si>
  <si>
    <t>celulele de culoare albă sunt pentru introducerea datelor</t>
  </si>
  <si>
    <t>Volumul total de apă furnizat (exportul)</t>
  </si>
  <si>
    <t>Număr de persoane pe locuinţă</t>
  </si>
  <si>
    <t>10.) Quando si usa il programma per la prima volta, RACCOMANDATO familiarizzare con la metodologia. Un insieme completo di materiali di lettura sull'argomento scaricabile da www.liemberger.cc</t>
  </si>
  <si>
    <t>11.) Liemberger &amp; Partners sono contenti di ogni FEEDBACK! Commenti a office@liemberger.cc</t>
  </si>
  <si>
    <t>12.) WB-EasyCalc è in costante aggiornamento e sviluppo - visitare www.liemberger.cc di tanto in tanto per nuove versioni.</t>
  </si>
  <si>
    <t>Litri per Allacciamento al Giorno (s.p.)
s.p. sistema in pressione - significa valore corretto nel caso di erogazione parziale</t>
  </si>
  <si>
    <t>m3/km condotte per ora
(s.p.)</t>
  </si>
  <si>
    <t>Allacciamenti Abusivi - domestici</t>
  </si>
  <si>
    <t>Allacciamenti Abusivi - altri</t>
  </si>
  <si>
    <t>Fascia di Errore [+/-]</t>
  </si>
  <si>
    <t>Nyomás</t>
  </si>
  <si>
    <t>Betáplált mennyiség</t>
  </si>
  <si>
    <t>Számlázott fogyasztás</t>
  </si>
  <si>
    <t>Nem számlázott fogyasztás</t>
  </si>
  <si>
    <t>Jogtalan fogyasztás</t>
  </si>
  <si>
    <t>Fogyasztói mérők pontatlansága és adatkezelési hibák</t>
  </si>
  <si>
    <t>Jogosultak fogyasztása</t>
  </si>
  <si>
    <t>Vízveszteség</t>
  </si>
  <si>
    <t>Kereskedelmi veszteség</t>
  </si>
  <si>
    <t>Fizikai veszteség</t>
  </si>
  <si>
    <t>Számlázott, mért fogyasztás</t>
  </si>
  <si>
    <t>Számlázott, nem mért fogyasztás</t>
  </si>
  <si>
    <t>Nem számlázott, mért fogyasztás</t>
  </si>
  <si>
    <t>Nem számlázott, nem mért fogyasztás</t>
  </si>
  <si>
    <t>Jednogodišnja vrednost</t>
  </si>
  <si>
    <t>Unesite 1 da koristite globalni % za grešku manjeg regisdtrovanja potrošnje ili 2 za korisničko unošenje zapremina i pod-registracije različitih tipova vodomera ili korisnika</t>
  </si>
  <si>
    <t>Broj neaktivnih korisničkih naloga sa postojećim servisnim priključcima</t>
  </si>
  <si>
    <t>Dana</t>
  </si>
  <si>
    <t>Zapremine korišćene za ovaj vodei balans su za period od:</t>
  </si>
  <si>
    <r>
      <t>m</t>
    </r>
    <r>
      <rPr>
        <vertAlign val="superscript"/>
        <sz val="10"/>
        <rFont val="Arial"/>
        <family val="2"/>
      </rPr>
      <t>3</t>
    </r>
    <r>
      <rPr>
        <sz val="10"/>
        <rFont val="Arial"/>
        <family val="2"/>
      </rPr>
      <t>/god</t>
    </r>
  </si>
  <si>
    <r>
      <t>Vodeni balans u m</t>
    </r>
    <r>
      <rPr>
        <vertAlign val="superscript"/>
        <sz val="10"/>
        <rFont val="Arial"/>
        <family val="2"/>
      </rPr>
      <t>3</t>
    </r>
    <r>
      <rPr>
        <sz val="10"/>
        <rFont val="Arial"/>
        <family val="2"/>
      </rPr>
      <t>/god</t>
    </r>
  </si>
  <si>
    <r>
      <t>Vodeni balans u m</t>
    </r>
    <r>
      <rPr>
        <vertAlign val="superscript"/>
        <sz val="10"/>
        <rFont val="Arial"/>
        <family val="2"/>
      </rPr>
      <t>3</t>
    </r>
    <r>
      <rPr>
        <sz val="10"/>
        <rFont val="Arial"/>
        <family val="2"/>
      </rPr>
      <t>/dan</t>
    </r>
  </si>
  <si>
    <t>lit/priključku/dan</t>
  </si>
  <si>
    <t>Vodeni balans za period</t>
  </si>
  <si>
    <r>
      <t>Vodeni balans u m</t>
    </r>
    <r>
      <rPr>
        <vertAlign val="superscript"/>
        <sz val="10"/>
        <rFont val="Arial"/>
        <family val="2"/>
      </rPr>
      <t>3</t>
    </r>
    <r>
      <rPr>
        <sz val="10"/>
        <rFont val="Arial"/>
        <family val="2"/>
      </rPr>
      <t xml:space="preserve"> za period od</t>
    </r>
  </si>
  <si>
    <t>11, Liemberger &amp; Partners megbecsüli a visszajelzéseket. Küldje el véleményét az office@liemberger.cc címre</t>
  </si>
  <si>
    <t>12, A WB-EasyCalc programot folyamatosan fejlesztjük és frissítjük – időről időre nézzen vissza a www.liemberger.cc oldalunkra!</t>
  </si>
  <si>
    <r>
      <t>Gyula Pálfi</t>
    </r>
    <r>
      <rPr>
        <sz val="12"/>
        <rFont val="Arial"/>
        <family val="2"/>
      </rPr>
      <t xml:space="preserve"> (Hungary) from Spiderweb Bt. took the initiative to prepare the Hungarian language version.</t>
    </r>
  </si>
  <si>
    <t>Comprimento [km]</t>
  </si>
  <si>
    <t>Número</t>
  </si>
  <si>
    <t>Submedição estimada</t>
  </si>
  <si>
    <t>Comprimento da tubulação [km]</t>
  </si>
  <si>
    <t>Mínimo</t>
  </si>
  <si>
    <t>Máximo</t>
  </si>
  <si>
    <t>Nombre</t>
  </si>
  <si>
    <t>Sous-estimation possible</t>
  </si>
  <si>
    <t>Longueur de Conduites [km]</t>
  </si>
  <si>
    <t>Nombre de Branchements de Consommateurs Enregistrés
Note : ce nombre est en général (légèrement) inférieur au nombre de consommateurs</t>
  </si>
  <si>
    <t>Nombre Estimé de Branchements Illégaux</t>
  </si>
  <si>
    <t>Nombre de Branchements</t>
  </si>
  <si>
    <t>Longueur Moyenne des Branchements depuis la Limite de Propriété au Compteur [m]</t>
  </si>
  <si>
    <t>Longueur Totale des Branchements depuis la Limite de Propriété au Compteur [km]</t>
  </si>
  <si>
    <t>Pression Moyenne</t>
  </si>
  <si>
    <t>Alimentation Non Permanente</t>
  </si>
  <si>
    <t>Zone</t>
  </si>
  <si>
    <t>Nombre Approximatif de Branchements</t>
  </si>
  <si>
    <t>Pression Moyenne Journalière [m]</t>
  </si>
  <si>
    <t>Durée d'Alimentation [jours par semaine]</t>
  </si>
  <si>
    <t>Durée d'Alimentation [heures par jour]</t>
  </si>
  <si>
    <t>Durée Moyenne d'Alimentation Quotidienne [heures]</t>
  </si>
  <si>
    <t>Ressource / Station</t>
  </si>
  <si>
    <t>Informations Financières</t>
  </si>
  <si>
    <t>Tarif Moyen</t>
  </si>
  <si>
    <t>Coûts de Production et de Distribution</t>
  </si>
  <si>
    <t>Devise</t>
  </si>
  <si>
    <t>Les composants de l'Eau Non Vendue sont évalués soit à partir
 (i) du Tarif Moyen si l'eau peut être vendue ou
 (ii) du Coût d'Exploitation si une réduction de l'ENV ne conduirait qu'à réduire le Volume Introduit. 
Pour le Tarif Moyen, entrez 1, pour le Coût d'Exploitation, entrez 2.</t>
  </si>
  <si>
    <t>Composant de l'ENV</t>
  </si>
  <si>
    <t>Montant Total de l'ENV</t>
  </si>
  <si>
    <t>Coût d'Exploitation Annuel (sans Amortissement)</t>
  </si>
  <si>
    <t>Distribution en Gros (Exportation)</t>
  </si>
  <si>
    <t>Nombre Estimé</t>
  </si>
  <si>
    <t>Habitants par Maison</t>
  </si>
  <si>
    <t>Consommation [litres/hab./jour]</t>
  </si>
  <si>
    <t>Consommation
[litres/branchement/jour]</t>
  </si>
  <si>
    <t>Consommation
[litres/abonné/jour]</t>
  </si>
  <si>
    <t>Sous-Comptage des Compteurs</t>
  </si>
  <si>
    <t>Estimation du Sous-comptage en %</t>
  </si>
  <si>
    <t>Consommation Facturée Mesurée (hors Vente en Gros)</t>
  </si>
  <si>
    <t>Vente en Gros (Export)</t>
  </si>
  <si>
    <t>Consommation Mesurée Non Facturée (hors Vente en Gros)</t>
  </si>
  <si>
    <t>Relevés Corrompus des Compteurs</t>
  </si>
  <si>
    <t>Erreurs de Manipulation des Données</t>
  </si>
  <si>
    <t>litres/connection/day</t>
  </si>
  <si>
    <t>Литры на отводящ. линию в сутки на 1м. напора (к.с.н.)</t>
  </si>
  <si>
    <t>Объем водоснаб., не принос. доход, в % от объема воды, подаваемой в систему</t>
  </si>
  <si>
    <t>Стоимость водоснаб., не принос. доход, в % от ежегодных операционных расходов</t>
  </si>
  <si>
    <t>Giá nước trung bình</t>
  </si>
  <si>
    <t>Chi phí sản xuất và phân phối</t>
  </si>
  <si>
    <t>/m3</t>
  </si>
  <si>
    <t>Đơn vị tiền tệ</t>
  </si>
  <si>
    <t>Hợp phần NRW</t>
  </si>
  <si>
    <t>Tổng giá trị NRW</t>
  </si>
  <si>
    <t>Chi phí vận hành hàng năm (không tính Khấu hao)</t>
  </si>
  <si>
    <t>Cấp nước sỉ (xuất khẩu)</t>
  </si>
  <si>
    <t>Con số ước tính</t>
  </si>
  <si>
    <t>Số người/hộ gia đình</t>
  </si>
  <si>
    <t>Đăng ký dưới mức đồng hồ đo thực tế</t>
  </si>
  <si>
    <t>% ước tính việc biên đọc đồng hồ thấp hơn thực tế</t>
  </si>
  <si>
    <t>Tiêu thụ đo được có hoá đơn (không kể Cấp nước sỉ)</t>
  </si>
  <si>
    <t>Cấp nước sỉ đo được (xuất khẩu)</t>
  </si>
  <si>
    <t>Cấp nước sỉ (Xuất khẩu)</t>
  </si>
  <si>
    <t>Gian lận trong việc đọc đồng hồ</t>
  </si>
  <si>
    <t>การลักลอบใช้น้ำ - ประเภทอื่นๆ</t>
  </si>
  <si>
    <t>การทำให้มาตรเสีย, การลักลอบต่อท่อขโมยน้ำ  และอื่นๆ ที่ท่อ ของลูกค้าลงทะเบียน (ใช้น้ำถูกกฎหมาย)</t>
  </si>
  <si>
    <t>แผนภูมิ</t>
  </si>
  <si>
    <t>การใส่ข้อมูล</t>
  </si>
  <si>
    <t>ผลลัพธ์</t>
  </si>
  <si>
    <t>การอธิบาย</t>
  </si>
  <si>
    <t>กลุ่มข้อมูลนานาชาติที่สุ่มเลือกมา</t>
  </si>
  <si>
    <t>ชื่อหน่วยงานสาธารณูปโภคด้านน้ำ (การประปา)</t>
  </si>
  <si>
    <t>ปี</t>
  </si>
  <si>
    <t>น้ำสูญเสีย - ปริมาณและมูลค่า (ต้นทุน)</t>
  </si>
  <si>
    <t>การกำหนดมาตรฐานเปรียบเทียบของนานาชาติ</t>
  </si>
  <si>
    <t>ตัวเลขการประเมินน้ำสูญเสียที่เกิดจริง</t>
  </si>
  <si>
    <t>ประเภทของการดำเนินการทางวิชาการ</t>
  </si>
  <si>
    <t>ลิตร/ราย/วัน</t>
  </si>
  <si>
    <t>(เมื่อเพิ่มแรงดันในระบบ) ที่ความดันเฉลี่ยของ :</t>
  </si>
  <si>
    <t>กลับสู่ตัวชี้วัด</t>
  </si>
  <si>
    <t xml:space="preserve">กลับไปที่หัวข้อเรื่อง </t>
  </si>
  <si>
    <t>การลดน้ำสูญเสียต่อไปอาจไม่คุ้มค่าในเชิงเศรษฐศาสตร์  หากไม่มี ปัญหาการขาดแคลนน้ำ; ควรมีการวิเคราะห์อย่างรอบคอบเพื่อ ระบุเรื่องการปรับปรุงลดน้ำสูญเสียแบบมีประสิทธิภาพด้านต้นทุน</t>
  </si>
  <si>
    <t>ศักยภาพสำหรับการปรับปรุงลดน้ำสูญเสียอย่างเด่นชัด; คำนึงถึง การบริหารจัดการด้านแรงดันน้ำ, ดำเนินการควบคุมน้ำสูญเสีย แบบมีประสิทธิภาพมากขึ้น และการบำรุงรักษาเครือข่ายระบบ ประปาให้ดีขึ้น</t>
  </si>
  <si>
    <t>น้ำใช้ที่เรียกเก็บเงิน</t>
  </si>
  <si>
    <t>น้ำใช้ที่ไม่ได้เรียกเก็บเงิน</t>
  </si>
  <si>
    <t>น้ำที่ถูกลักใช้</t>
  </si>
  <si>
    <t>ความไม่เที่ยงตรงของมาตรผู้ใช้น้ำ และความผิดพลาดจากการดำเนินการด้านข้อมูล</t>
  </si>
  <si>
    <t>น้ำที่ใช้อย่างถูกต้อง</t>
  </si>
  <si>
    <t>น้ำสูญเสีย</t>
  </si>
  <si>
    <t>น้ำใช้อย่างถูกต้อง และเรียกเก็บเงิน</t>
  </si>
  <si>
    <t>น้ำใช้อย่างถูกต้อง แต่ไม่เรียกเก็บเงิน</t>
  </si>
  <si>
    <t>น้ำสูญเสียเชิงพาณิชย์</t>
  </si>
  <si>
    <t>น้ำสูญเสียที่เกิดจริง (น้ำสูญเสียหลัก)</t>
  </si>
  <si>
    <t>น้ำผ่านมาตรที่เรียกเก็บเงิน</t>
  </si>
  <si>
    <t>น้ำไม่ผ่านมาตรที่เรียกเก็บเงิน</t>
  </si>
  <si>
    <t>น้ำผ่านมาตรที่ไม่เรียกเก็บเงิน</t>
  </si>
  <si>
    <t>น้ำที่ไม่ผ่านมาตรและไม่เรียกเก็บเงิน</t>
  </si>
  <si>
    <t>น้ำที่ไม่ก่อให้เกิดรายได้</t>
  </si>
  <si>
    <t>ความคลาดเคลื่อน (+/-)</t>
  </si>
  <si>
    <t>การประมาณการที่ดีที่สุด</t>
  </si>
  <si>
    <t>ปริมาณด้านต่ำ</t>
  </si>
  <si>
    <t>ปริมาณด้านสูง</t>
  </si>
  <si>
    <t>ระดับการให้บริการ</t>
  </si>
  <si>
    <t>ปริมาณน้ำสูญเสียหลัก</t>
  </si>
  <si>
    <t>Suplai Air Curah Bermeter (ekspor)</t>
  </si>
  <si>
    <t>Konsumsi Bermeter Tak Berekening (tanpa Suplai Air Curah)</t>
  </si>
  <si>
    <t>Kecurangan Bacaan Meter</t>
  </si>
  <si>
    <t>Расчетное количество нелегальных врезок</t>
  </si>
  <si>
    <t xml:space="preserve">Количество врезок </t>
  </si>
  <si>
    <t>Среднее давление</t>
  </si>
  <si>
    <t>Периодическая подача</t>
  </si>
  <si>
    <t>Участок</t>
  </si>
  <si>
    <t>Приблизительное количество врезок</t>
  </si>
  <si>
    <t>Volume of Physical Losses</t>
  </si>
  <si>
    <t>volume</t>
  </si>
  <si>
    <t>error</t>
  </si>
  <si>
    <t>Physical Loss Performance Indicators</t>
  </si>
  <si>
    <t>Infrastructure Leakage Index (ILI)</t>
  </si>
  <si>
    <t>Lower Bound</t>
  </si>
  <si>
    <t>Upper Bound</t>
  </si>
  <si>
    <t>Commercial Losses expressed in % of Authorized Consumption</t>
  </si>
  <si>
    <t>AUT Cons</t>
  </si>
  <si>
    <t>Comm Loss</t>
  </si>
  <si>
    <t>NC</t>
  </si>
  <si>
    <t>LM</t>
  </si>
  <si>
    <t>LP</t>
  </si>
  <si>
    <t>variance</t>
  </si>
  <si>
    <t>มูลค่าของน้ำที่ไม่ก่อให้เกิดรายได้  คิดเป็น % ของต้นทุน ค่าดำเนินการรายปี</t>
  </si>
  <si>
    <t>ท่อเมนส่งและจ่ายน้ำ</t>
  </si>
  <si>
    <t>จุดเชื่อมต่อเข้าอาคาร</t>
  </si>
  <si>
    <t>คำบรรยาย (ลักษณะ)</t>
  </si>
  <si>
    <t>ความยาว (กม.)</t>
  </si>
  <si>
    <t>จำนวน</t>
  </si>
  <si>
    <t>ยอดรวม (กม.)</t>
  </si>
  <si>
    <t>การประเมินต่ำกว่าความจริงที่อาจเกิดขึ้น</t>
  </si>
  <si>
    <t>ความยาวท่อ (กม.)</t>
  </si>
  <si>
    <t>ต่ำสุด</t>
  </si>
  <si>
    <t>สูงสุด</t>
  </si>
  <si>
    <t>จำนวนผู้ใช้น้ำที่ลงทะเบียนการใช้น้ำ 
ยเหตุ : ตัวเลขนี้เป็นไปได้ที่จะน้อยกว่าจำนวนลูกค้า (เล็กน้อย)</t>
  </si>
  <si>
    <t>ตัวเลขโดยประมาณของผู้ลักลอบใช้น้ำ</t>
  </si>
  <si>
    <t>จำนวนผู้ใช้น้ำ</t>
  </si>
  <si>
    <t>แรงดันน้ำโดยเฉลี่ย</t>
  </si>
  <si>
    <t>การจ่ายน้ำเป็นเวลา</t>
  </si>
  <si>
    <t>พื้นที่</t>
  </si>
  <si>
    <t>จำนวนผู้ใช้น้ำโดยประมาณ</t>
  </si>
  <si>
    <t>แรงดันน้ำเฉลี่ยรายวัน</t>
  </si>
  <si>
    <t>แหล่งน้ำ</t>
  </si>
  <si>
    <t>ข้อมูลทางด้านการเงิน</t>
  </si>
  <si>
    <t>2.) Ngôn ngữ cài đặt trước là tiếng Anh, sử dụng hệ thống thuật ngữ của IWA. Nếu bạn muốn sử dụng các thuật ngữ của WB "Thất thoát cơ học" và "Thất thoát thương mại" thay vì sử dụng các thuật ngữ của IWA "Thất thoát thực sự" và "Thất thoát không thực sự ", ấn vào nút "thay đổi ngôn ngữ" và lựa chọn code 2</t>
  </si>
  <si>
    <t>4.) WB-phần mềm EasyCalc được tối ưu hoá để đạt độ phân giải của màn hình 1024x 768 pixel</t>
  </si>
  <si>
    <t>5.) Mã hoá màu:</t>
  </si>
  <si>
    <t>Ô màu trắng dành cho phần nhập dữ liệu</t>
  </si>
  <si>
    <t>Ô màu xanh nhạt là các giá trị tính toán được</t>
  </si>
  <si>
    <t>7.) Chương trình này được bảo vệ bằng mật khẩu</t>
  </si>
  <si>
    <t>8.) Dữ liệu không chính xác thì kết quả đầu ra cũng không chính xác. Người sử dụng cần biết rằng các kết quả tính toán trong chương trình này có thể hoàn toàn sai nếu dữ liệu cơ sở không đúng hoặc không đầy đủ</t>
  </si>
  <si>
    <t>4, A WB-EasyCalc 1024x768 pixel felbontású képernyőre van optimalizálva</t>
  </si>
  <si>
    <t>5, Színjelölés:</t>
  </si>
  <si>
    <t>Fehér cellák az adatbevitelt,</t>
  </si>
  <si>
    <t>Világos zöld cellák a számított értékeket jelölik</t>
  </si>
  <si>
    <t>Volumul de apă nefacturată exprimat în % din volumul de apă intrat în sistem</t>
  </si>
  <si>
    <t>Indicatori de performanţă financiară</t>
  </si>
  <si>
    <t>Situaţia din ţările în curs de dezvoltare</t>
  </si>
  <si>
    <t>Componentele apei nefacturate vor fi evaluate pe baza (i) Tarifului Mediu - dacă apa poate fi comercializată sau (ii) Costului de Producţie şi Distribuţie dacă o reducere a componentei apei nefacturate (NRW) va duce doar la scăderea Volumului de apă care intră în sistem. Pentru estimare pe baza Tarifului Mediu introduceţi 1 iar pentru estimare pe baza Costului de Producţie şi Distribuţie introduceţi 2.</t>
  </si>
  <si>
    <t>Volumul total contorizat (export)</t>
  </si>
  <si>
    <t>Volumul total furnizat (export)</t>
  </si>
  <si>
    <t>Consumul măsurat cu contor şi facturat (fără export)</t>
  </si>
  <si>
    <t>Volumul contorizat nefacturat (fără export)</t>
  </si>
  <si>
    <t>Cazuri de înregistrare eronată a contoarelor</t>
  </si>
  <si>
    <t>Erori la procesarea datelor (birou)</t>
  </si>
  <si>
    <t>Conexiuni / branşamente ilegale - casnice</t>
  </si>
  <si>
    <t>Conexiuni / branşamente ilegale - altele</t>
  </si>
  <si>
    <t>Falsificarea, ocolirea contorului, etc. la consumatorii înregistraţi</t>
  </si>
  <si>
    <t>Denumirea companiei:</t>
  </si>
  <si>
    <t>Analiza comparativă cu indicatorii internaţionali (Benchmarking)</t>
  </si>
  <si>
    <t>(când sistemul este sub presiune) la o presiune medie de:</t>
  </si>
  <si>
    <t>Reducerea în continuare a pierderilor poate fi nerentabilă, cu excepţia cazurilor cand nu poate fi asigurat necesarul de apă ; este necesară o analiză detaliată pentru identificarea masurilor de îmbunătăţire eficiente din punct de vedere al costurilor</t>
  </si>
  <si>
    <t>Exista potenţial pentru îmbunătăţiri substanţiale; aveti in vedere managementului presiunii, practici mai bune de control activ al pierderilor şi o întreţinere mai bună a reţelei</t>
  </si>
  <si>
    <t>Inregistrare nesatisfăcătoare a pierderilor; situaţie acceptabilă doar în cazul abundenţei resurselor de apă şi a costului mic; chiar şi în astfel de cazuri însă este nevoie de o analiză a nivelului şi naturii pierderilor şi de o intensificare a măsurilor de reducere a acestora</t>
  </si>
  <si>
    <t>Utilizare a resurselor absolut ineficientă; programele de reducere a pierderilor sunt obligatorii şi au un nivel înalt de prioritate</t>
  </si>
  <si>
    <t>1.) WB-EasyCalc a fost dezvoltat pentru sprijini companiile şi consultanţii din domeniul apei in aplicarea adecvată a metodologiei  IWA  referitoare la managementul pierderilor de apă</t>
  </si>
  <si>
    <t>2.) Limba prestabilită este limba engleză şi se foloseşte terminologia IWA. Dacă Dvs. doriţi să folosiţi termenii Băncii Mondiale „Pierderi Fizice” şi „Pierderi Comerciale” în locul termenilor IWA „Pierderi reale” şi „Pierderi Aparente” actionaţi  „Modifică limba” şi selectaţi codul 2.</t>
  </si>
  <si>
    <t>5.) Codul culorilor:</t>
  </si>
  <si>
    <t>celulele de culoare verde deschis conţin valorile calculate</t>
  </si>
  <si>
    <t>6.) Desi au fost depuse toate eforturile de către cei care au dezvoltat aplicaţia pentru ca WB-EasyCalc să  fie lipsit de erori, cei care utilizeaza aplicatia o fac pe propria răspundere. Liemberger &amp; Partners nu işi asumă nicio responsabilitate faţă de orice tip de pierderi (directe sau indirecte), care pot apărea ca rezultat al utilizării acestei aplicatii.</t>
  </si>
  <si>
    <t>7.) Programul este protejat de parole care nu vor fi divulgate.</t>
  </si>
  <si>
    <t>8.) GIGO – Garbage in Garbage out! (Date greşite la intrare, Date greşite la ieşire!) Utilizatorul trebuie să fie conştient de faptul că rezultatele calculate cu acest program pot fi extrem de eronate dacă datele de intrare sunt greşite sau incomplete.</t>
  </si>
  <si>
    <t>9.) Se recomandă INTOTDEAUNA să se efectueze o analiză detaliată a pierderilor pe baza măsurătorilor efectuate in reţeaua de distribuţie pentru a valida si verifica datele referitoare la pierderile fizice calculate prin acest program.</t>
  </si>
  <si>
    <t>10.) În cazul utilizării acestui program pentru prima dată, se recomandă iniţial  familiarizarea cu metodologia. Un set complet de materiale de bază pentru citit pot fi găsite la www.liemberger.cc</t>
  </si>
  <si>
    <t>11.) Liemberger &amp; Partners va aprecia mult comentariile Dvs.! Vă rugăm să le transmiteţi pe adresa office@liemberger.cc</t>
  </si>
  <si>
    <t>Introduceţi 1 pentru a utiliza un % fix pentru înregistrările diminuate ale contoarelor sau 2 pentru introducerea manuală a volumelor şi înregistrărilor diminuate pe diferite tipuri de contoare sau tipuri de consumatori</t>
  </si>
  <si>
    <t xml:space="preserve">Numărul de consumatori inactivi cu branşament existent </t>
  </si>
  <si>
    <t>Volumele folosite pentru Bilantul apei sunt pe o perioada de:</t>
  </si>
  <si>
    <t>Bilanţul apei în m3/an</t>
  </si>
  <si>
    <t>Bilanţul apei în m3 pentru o perioadă de</t>
  </si>
  <si>
    <t>Bilanţul apei pe perioada</t>
  </si>
  <si>
    <t>Bilanţul apei în m3/zi</t>
  </si>
  <si>
    <t>Pierderi aparente exprimate în % din consumul autorizat</t>
  </si>
  <si>
    <t xml:space="preserve">Pierderi aparente </t>
  </si>
  <si>
    <t>Pierderi reale</t>
  </si>
  <si>
    <t>3.) În terminologia Băncii Mondiale, termenii IWA „UARL – Volumul anual inevitabil al pierderilor reale” şi „CARL - Volumul anual actual al pierderilor reale” au fost înlocuite cu termenii Băncii Mondiale „MAPL - Volumul anual minim realizabil al pierderilor fizice” şi „CAPL - Volumul anual actual al pierderilor fizice”. Totuşi, formula de bază a rămas aceiaşi.</t>
  </si>
  <si>
    <t>Înainte de a începe</t>
  </si>
  <si>
    <t>Lungimea conductei [km]</t>
  </si>
  <si>
    <t>Date financiare</t>
  </si>
  <si>
    <t>Costuri variabile de producţie şi distribuţie (Costul Marginal al Apei)</t>
  </si>
  <si>
    <t>Volume di Mancata Vendita Acqua in % del Volume Immesso nel Sistema</t>
  </si>
  <si>
    <t>Valore di Mancata Vendita Acqua in % del Costo Annuale di Esercizio</t>
  </si>
  <si>
    <t>Condotte di Trasporto e di Distribuzione</t>
  </si>
  <si>
    <t>Allacciamenti di utenza</t>
  </si>
  <si>
    <t>Descrizione</t>
  </si>
  <si>
    <t>Numero</t>
  </si>
  <si>
    <t>Sottovalutazione stimata</t>
  </si>
  <si>
    <t>Minimo</t>
  </si>
  <si>
    <t>Massimo</t>
  </si>
  <si>
    <t>Migliore Stima</t>
  </si>
  <si>
    <t>Stima Numero Allacciamenti Illegali</t>
  </si>
  <si>
    <t>Numero di Allacciamenti</t>
  </si>
  <si>
    <t>Pressione Media</t>
  </si>
  <si>
    <t>Erogazione Non Continua</t>
  </si>
  <si>
    <t>Numero Stimato Allacciamenti</t>
  </si>
  <si>
    <t>Fonti Idriche</t>
  </si>
  <si>
    <t>Informazioni Finanziarie</t>
  </si>
  <si>
    <t>Tariffa media</t>
  </si>
  <si>
    <t>Produzione Distribuzione Costo Variabile                          (Costo Marginale Acqua)</t>
  </si>
  <si>
    <t>1 eingeben um einen eizigen Prozentsatz zu verwenden (Mittelwert für alle Zähler) oder 2 um Volumina und Prozentsätze für unterschiedliche Zähler typen oder Vunterschiedliche Verbrauchergruppen einzugeben</t>
  </si>
  <si>
    <t>Anzahl der Hausanschlüsse die existieren aber derzeit nicht in Verwendung sind</t>
  </si>
  <si>
    <t>Die Wassermengen die für diese Wasserbilanz verwendet wurden sind für einen Zeitraum von:</t>
  </si>
  <si>
    <t>Tagen</t>
  </si>
  <si>
    <t>تبديل اللغه
Change Language</t>
  </si>
  <si>
    <t>Water Balance in m3/day</t>
  </si>
  <si>
    <t>Water Balance in m3/year</t>
  </si>
  <si>
    <t>m3/year</t>
  </si>
  <si>
    <t>m3/an</t>
  </si>
  <si>
    <t>m3/Jahr</t>
  </si>
  <si>
    <t>м3/год</t>
  </si>
  <si>
    <t>m3/năm</t>
  </si>
  <si>
    <t>m3/tahun</t>
  </si>
  <si>
    <t>m3/año</t>
  </si>
  <si>
    <t>m3/anno</t>
  </si>
  <si>
    <t>m3/ano</t>
  </si>
  <si>
    <t>m3/év</t>
  </si>
  <si>
    <t>ลบ.ม./ปี</t>
  </si>
  <si>
    <t>Wasserbilanz in m3/Jahr</t>
  </si>
  <si>
    <t>Wasserbilanz in m3/Tag</t>
  </si>
  <si>
    <t>liters/connection/day</t>
  </si>
  <si>
    <t>litres/branchement/jour</t>
  </si>
  <si>
    <t>литр/отвод.линия/день</t>
  </si>
  <si>
    <t>l/đấu nối/ngày</t>
  </si>
  <si>
    <t>liter/sambungan/hari</t>
  </si>
  <si>
    <t>litros/conexión/día</t>
  </si>
  <si>
    <t>litri/allacciamento/g</t>
  </si>
  <si>
    <t>liter/csatlakozás/nap</t>
  </si>
  <si>
    <t>لتر\وصله\يوم</t>
  </si>
  <si>
    <t>Véletlenül választott nemzetközi adatkészlet</t>
  </si>
  <si>
    <t>Szolgáltató:</t>
  </si>
  <si>
    <t>Év:</t>
  </si>
  <si>
    <t>Vízveszteség – mennyiség és érték (költség)</t>
  </si>
  <si>
    <t>Nemzetközi összehasonlítás</t>
  </si>
  <si>
    <t>Fizikai veszteség értékelési mátrix</t>
  </si>
  <si>
    <t>Technikai teljesítmény kategória</t>
  </si>
  <si>
    <t>Liter/csatlakozás/nap</t>
  </si>
  <si>
    <t>(amikor a rendszer nyomás alatt van) átlagos nyomáson:</t>
  </si>
  <si>
    <t>Vissza a mutatókhoz</t>
  </si>
  <si>
    <t>Címlap</t>
  </si>
  <si>
    <t>További veszteség csökkentés nem gazdaságos, hacsak nincs hiány. Alapos elemzés szükséges a költséghatékonyság növeléséhez.</t>
  </si>
  <si>
    <t>Észrevehető javulás lehetséges; megfontolandó a nyomás menedzsment; jobb aktív veszteség ellenőrző gyakorlat és a jobb hálózat karbantartás bevezetése</t>
  </si>
  <si>
    <t>Rossz szivárgási adat; csak olcsó és bőséges vízkészlet esetén tolerálható, egyébként analizálja a szivárgás szintjét és természetét és intenzívebb szivárgás csökkentő lépéseket tegyen.</t>
  </si>
  <si>
    <t>Категория технических характеристик</t>
  </si>
  <si>
    <t xml:space="preserve">литры/отводящая линия/сутки </t>
  </si>
  <si>
    <t>(когда система под давлением) при среднем давлении:</t>
  </si>
  <si>
    <t>Возврат к показателям</t>
  </si>
  <si>
    <t>В начало</t>
  </si>
  <si>
    <t>Komponen Air Tak Berekening yang harus dinilai apakah (i) Tarif rata-rata - jika dapat dijual atau (ii) Biaya Produksi dan Distribusi jika penurunan komponen ATR hanya akan menurunkan Volume Sistem Input. Untuk Tarif Rata-rata masukkan 1, untuk Biaya Produksi dan Distribusi masukkan 2.</t>
  </si>
  <si>
    <t>Komponen Air Tak Berekening</t>
  </si>
  <si>
    <t>Nilai Total Air Tak Berekening</t>
  </si>
  <si>
    <t>Biaya Operasional Tahunan (tanpa penyusutan)</t>
  </si>
  <si>
    <t>Giá trị hàng năm</t>
  </si>
  <si>
    <t>Ấn số 1 khi dùng % tổng đối với đồng hồ đo ghi thấp hơn thực tế hoặc số 2 khi nhập cụ thể khối lượng nước và lượng nước đo ghi thấp đối với từng đồng hồ khác nhau hoặc từng loại khách hàng khác nhau</t>
  </si>
  <si>
    <t>4.) Упрощенные вычисления ВБ оптимизированы для разрешающей способности экрана 1024 x 768 пиксель</t>
  </si>
  <si>
    <t xml:space="preserve">5.) Цветовое кодирование: </t>
  </si>
  <si>
    <t>белые ячейки - для ввода данных</t>
  </si>
  <si>
    <t>в светло-зеленых ячейках - расчетные значения</t>
  </si>
  <si>
    <t>7, A program jelszóval védett, amelyet titokban kívánunk tartani.</t>
  </si>
  <si>
    <t>8, Szemét be, szemét ki! Ha az alapadatok hibásak vagy nem teljesek, akkor extrém rossz eredményeket kaphat!</t>
  </si>
  <si>
    <t>9, MINDIG ajánlott alapos, méréseken alapuló szivárgás elemzést végezni az elosztó hálózaton és ellenőrizni a program által számított fizikai veszteséget!</t>
  </si>
  <si>
    <t>10, A program első használata előtt ajánlott a módszer megismerése. A háttéranyagok letölthetők a www.liemberger.cc oldalról.</t>
  </si>
  <si>
    <t>Jährlicher Wert (Kosten)</t>
  </si>
  <si>
    <t>m3/day</t>
  </si>
  <si>
    <t>m3/jour</t>
  </si>
  <si>
    <t>m3/Tag</t>
  </si>
  <si>
    <t>м3/день</t>
  </si>
  <si>
    <t>m3/ngày</t>
  </si>
  <si>
    <t>m3/hari</t>
  </si>
  <si>
    <t>m3/día</t>
  </si>
  <si>
    <t>m3/g</t>
  </si>
  <si>
    <t>m3/dia</t>
  </si>
  <si>
    <t>m3/nap</t>
  </si>
  <si>
    <t>م3\يوم</t>
  </si>
  <si>
    <t>ลบ.ม./วัน</t>
  </si>
  <si>
    <t>CARL - Current Annual Volume of Real Losses [m3/day]</t>
  </si>
  <si>
    <t>UARL - Unavoidable Annual Real Losses [m3/day]</t>
  </si>
  <si>
    <t>CAPL - Current Annual Volume of Physical Losses [m3/day]</t>
  </si>
  <si>
    <t>3.) Trong hệ thống thuật ngữ của WB, các thuật ngữ của IWA như "UARL - Unavoidable Annual Volume of Real Losses" và "CARL - Current Annual Volume of Real Losses" được thay bằng các thuật ngữ mới, cũng của của WB là "MAPL - Minimum Achievable Annual Volume of Physical Losses" và "CAPL - Current Annual Volume of Physical Losses". Tuy nhiên, công thức vẫn không thay đổi.</t>
  </si>
  <si>
    <t>3.) Na terminologia do Banco Mundial, os termos da IWA "UARL-Unavoidable Annual Volume of Real Losses" e "CARL-Current Annual Volume of Real Losses" foram trocados pelos termos preferenciais do Banco Munidal "MAPL-Minimum Achievable Annual Volume of Physical Losses" e "CAPL-Current Annual Volume of Physical Losses". Entretanto, a fórmula oculta permanece a mesma.</t>
  </si>
  <si>
    <t>Number of Connections of Registered Customers
Note: this figure is most likely (a little bit) less than the number of customers</t>
  </si>
  <si>
    <t>Average Length of Service Connection from Property Boundary to Customer Meter [meter]</t>
  </si>
  <si>
    <t>Total Length of Service Connections from Property Boundary to Customer Meter [kilometer]</t>
  </si>
  <si>
    <t>Area</t>
  </si>
  <si>
    <t>Daily Average Pressure
[m]</t>
  </si>
  <si>
    <t>Consumption [liters/person/day]</t>
  </si>
  <si>
    <t>Consumption
[liters/connection/day]</t>
  </si>
  <si>
    <t>Consumption
[liters/customer/day]</t>
  </si>
  <si>
    <t>Billed Metered Consumption (without Bulk Supply)</t>
  </si>
  <si>
    <t>Metered Bulk Supply (Export)</t>
  </si>
  <si>
    <t>7.) The program is protected with passwords which will not be revealed.</t>
  </si>
  <si>
    <t>11.) Liemberger &amp; Partners would appreciate feedback! Please send your comments to office@liemberger.cc</t>
  </si>
  <si>
    <t>10.) When using this program for the first time, it is recommended to first familiarize with the methodology. A complete set of background reading materials can be downloaded from www.liemberger.cc</t>
  </si>
  <si>
    <t>Technical Performance Category</t>
  </si>
  <si>
    <t>ILI</t>
  </si>
  <si>
    <t xml:space="preserve">Litres/connection/day </t>
  </si>
  <si>
    <t>(when the system is pressurised) at an average pressure of:</t>
  </si>
  <si>
    <t>10 m</t>
  </si>
  <si>
    <t>20 m</t>
  </si>
  <si>
    <t>30 m</t>
  </si>
  <si>
    <t>40 m</t>
  </si>
  <si>
    <t>50 m</t>
  </si>
  <si>
    <t>Cyprus</t>
  </si>
  <si>
    <t xml:space="preserve">Volumen de agua no facturada expresado como % del volumen de entrada al sistema </t>
  </si>
  <si>
    <t>Valor del agua no facturada expresado como % de los costos anuales de operación</t>
  </si>
  <si>
    <t>Redes de distribución y transmisión</t>
  </si>
  <si>
    <t>Acometidas</t>
  </si>
  <si>
    <t>Descripción</t>
  </si>
  <si>
    <t>Posible subestimación</t>
  </si>
  <si>
    <t>Número estimado de conexiones clandestinas</t>
  </si>
  <si>
    <t>Número de conexiones</t>
  </si>
  <si>
    <t>Presión promedio</t>
  </si>
  <si>
    <t>Suministro intermitente</t>
  </si>
  <si>
    <t>Número aproximado de conexiones</t>
  </si>
  <si>
    <t>Fuentes de suministro</t>
  </si>
  <si>
    <t>Información financiera</t>
  </si>
  <si>
    <t>Tarifa promedio</t>
  </si>
  <si>
    <t>Costos variables de producción y distribución      (costo marginal del agua)</t>
  </si>
  <si>
    <t>Moneda</t>
  </si>
  <si>
    <t xml:space="preserve">Para la valoración de los componentes del agua no facturada se puede emplear: (i) Tarifa promedio, si el agua puede ser vendida, o (ii) Costos de producción y distribución, si la reducción del nivel de agua no facturada sólo llevara a reducir el volumen de entrada al sistema. Para la opción de tarifa promedio, digite 1. Para la opción de Costos de producción y distribución, digite 2. </t>
  </si>
  <si>
    <t>Componente del agua no facturada</t>
  </si>
  <si>
    <t>Consumo [litri/persona/g]</t>
  </si>
  <si>
    <t>Consumo [litri/allacciamento/g]</t>
  </si>
  <si>
    <t>Consumo
[litri/cliente/g]</t>
  </si>
  <si>
    <t>Consumo [m3/g]</t>
  </si>
  <si>
    <r>
      <t>Marcello Schiatti</t>
    </r>
    <r>
      <rPr>
        <sz val="12"/>
        <rFont val="Arial"/>
        <family val="2"/>
      </rPr>
      <t xml:space="preserve"> (Italy) was so kind to prepare the Italian language version (thanks also to my friend </t>
    </r>
    <r>
      <rPr>
        <b/>
        <sz val="12"/>
        <rFont val="Arial"/>
        <family val="2"/>
      </rPr>
      <t>Dewi Rogers</t>
    </r>
    <r>
      <rPr>
        <sz val="12"/>
        <rFont val="Arial"/>
        <family val="2"/>
      </rPr>
      <t>!)</t>
    </r>
  </si>
  <si>
    <t>Cambio Lingua
Change Language</t>
  </si>
  <si>
    <t>Liter per Sambungan per Hari per meter Tekanan (w.s.p)</t>
  </si>
  <si>
    <t>Indeks Kebocoran Infrastruktur (ILI)</t>
  </si>
  <si>
    <t>Kehilangan Air Fisik dinyatakan dalam % dari Konsumsi Resmi</t>
  </si>
  <si>
    <t>Volume Air Tak Berekening dinyatakan dalam % dari Volume Input Sistem</t>
  </si>
  <si>
    <t>Nilai Air Tak Berekening dinyatakan dalam % dari Biaya Operasional Tahunan</t>
  </si>
  <si>
    <t>Pipa Distribusi dan Transmisi</t>
  </si>
  <si>
    <t>Pipa Dinas</t>
  </si>
  <si>
    <t>Deskripsi</t>
  </si>
  <si>
    <t>Jumlah</t>
  </si>
  <si>
    <t>Kemungkinan di Bawah Taksiran</t>
  </si>
  <si>
    <t>Panjang Pipa [km]</t>
  </si>
  <si>
    <t>Maksimum</t>
  </si>
  <si>
    <t>Estimasi Jumlah Sambungan Ilegal</t>
  </si>
  <si>
    <t>Jumlah Sambungan</t>
  </si>
  <si>
    <t>Rata-rata Panjang Pipa Dinas dari Batas Persil Pelanggan ke Meter Pelanggan [meter]</t>
  </si>
  <si>
    <t>Variable Production and Distribution Cost
(Marginal Cost of Water)</t>
  </si>
  <si>
    <t>par m3</t>
  </si>
  <si>
    <t>m3/km de conduites et par heure (r.s.p.)</t>
  </si>
  <si>
    <t>m3/km de red por hora (c.s.p.)</t>
  </si>
  <si>
    <t>Ghi chép số liệu rò rỉ kém; chỉ chấp nhận được khi nước dồi dào và chi phí thấp; kể cả như vậy cũng phải phân tích mức độ và bản chất rò rỉ đồng thời tăng cường nỗ lực giảm rò rỉ</t>
  </si>
  <si>
    <t>Sử dụng các nguồn lực quá kém hiệu quả; các chương trình giảm rò rỉ chắc chắn có lợi và cần được ưu tiên cao</t>
  </si>
  <si>
    <t>1.) WB-Phần mềm EasyCalc được thiết kế để giúp các công ty và các nhà tư vấn áp dụng Phương pháp luận Chống Thất thoát Nước của Hội Nước Quốc tế (IWA) một cách hợp lý</t>
  </si>
  <si>
    <t>ต่อ ลบ.ม.</t>
  </si>
  <si>
    <t>อัตราแลกเปลี่ยน</t>
  </si>
  <si>
    <t>Lít/đấu nối/ngày (w.s.p: khi hệ thống được điều áp - điều này có nghĩa là giá trị đã được chỉnh sửa trong trường hợp cấp nước gián đoạn)</t>
  </si>
  <si>
    <t xml:space="preserve">Lít/đấu nối/ngày/ áp lực đồng hồ (w.s.p) </t>
  </si>
  <si>
    <t>Chỉ số rò rỉ hạ tầng (ILI)</t>
  </si>
  <si>
    <t>Thất thoát thương mại tính theo % của Tiêu thụ hợp pháp</t>
  </si>
  <si>
    <t>Lượng Nước thất thu tính theo % của Lưu lượng đầu vào hệ thống</t>
  </si>
  <si>
    <t>Giá trị Nước thất thu tính theo % Chi phí vận hành hàng năm</t>
  </si>
  <si>
    <t>daily volume</t>
  </si>
  <si>
    <t xml:space="preserve"> عناصر المياه المفقودةيجب ان يتم تقيمهامن خلال :
(1)معدل التعرفه إذاكانت المياه سلعه مباعه .
(2)تكلفه الإنتاج والتوزيع إذا كان خفض الفاقد  يؤدي إلى تخفيض حجم المياه الداخلة للشبكه.
لمعدل التعرفه ادخل (1) لمعدل تكلفه الانتاج والتوزيع ادخل (2).    
</t>
  </si>
  <si>
    <t xml:space="preserve">
ا:GIGO تعني أن المعطيات السيئة الداخلة للبرنامج تعطي مخرجات سيئة أيضا, لذلك يجب أن توخي الدقه للحصول على مخرجات صحيحة.
</t>
  </si>
  <si>
    <t>4.) WB-EasyCalc wurde entworfen für eine Bildschirmauflösung von 1024 x 768 Pixel</t>
  </si>
  <si>
    <t>5.) Farbschema:</t>
  </si>
  <si>
    <t>weiße Felder für die Dateneingabe</t>
  </si>
  <si>
    <t>hellgrüne Felder zeigen berrechnete Werte an</t>
  </si>
  <si>
    <r>
      <t>Ms. Debora Soares</t>
    </r>
    <r>
      <rPr>
        <sz val="12"/>
        <rFont val="Arial"/>
        <family val="2"/>
      </rPr>
      <t xml:space="preserve"> (Brazil) from the water utility of São Paulo (SABESP) was so kind to prepare the Portuguese version.</t>
    </r>
  </si>
  <si>
    <r>
      <t xml:space="preserve">Professor </t>
    </r>
    <r>
      <rPr>
        <b/>
        <sz val="12"/>
        <rFont val="Arial"/>
        <family val="2"/>
      </rPr>
      <t>Fabio Garzon Contreras</t>
    </r>
    <r>
      <rPr>
        <sz val="12"/>
        <rFont val="Arial"/>
        <family val="2"/>
      </rPr>
      <t xml:space="preserve"> (Columbia) from the Pontificia Universidad Javeriana in Cali has contributed the Spanish translation.</t>
    </r>
  </si>
  <si>
    <t>9). Il est TOUJOURS recommandé de réaliser une analyse poussée des pertes sur la base de mesures directes sur le réseau de distribution pour contrôler les pertes réelles calculées avec ce programme.</t>
  </si>
  <si>
    <t>El uso de los recursos es terriblemente ineficiente. Los programas de reducción de pérdidas son imperativos y de alta prioridad.</t>
  </si>
  <si>
    <t>12.) El Balance hídrico se mejorará y actualizará continuamente, por lo que se recomienda que usted visite el sitio www.liemberger.cc de tiempo en tiempo para verificar la aparición de nuevas versiones.</t>
  </si>
  <si>
    <t>Spanish</t>
  </si>
  <si>
    <t>Cambio de idioma
Change Language</t>
  </si>
  <si>
    <t>Número de ligações de clientes registrados
Nota: este número é geralmente (ligeiramente) menor que o número de clientes</t>
  </si>
  <si>
    <t>Número estimado de ligações clandestinas</t>
  </si>
  <si>
    <t>Número de ligações</t>
  </si>
  <si>
    <t>Comprimento médio do ramal predial do limite da propriedade até hidrômetro [metro]</t>
  </si>
  <si>
    <t>Comprimento total dos ramais prediais do limite da propriedade até hidrômetro [metro]</t>
  </si>
  <si>
    <t>Abastecimento intermitente</t>
  </si>
  <si>
    <t>Área</t>
  </si>
  <si>
    <t>Número de ligações aproximado</t>
  </si>
  <si>
    <t>Pressão média diária [m]</t>
  </si>
  <si>
    <t>Tempo de abastecimento médio diário [horas]</t>
  </si>
  <si>
    <t>Fonte de água</t>
  </si>
  <si>
    <t>Informação financeira</t>
  </si>
  <si>
    <t>Tarifa média</t>
  </si>
  <si>
    <t>10.) Wenn Sie dieses Programm zum ersten Mal verwenden empfehlen wir Ihnen, sich zuerst mit der Methodik im Allgemeinen vertraut zu machen. Umfangreiche Literatur (in Englischer Sprache) können Sie von www.liemberger.cc herunterladen.</t>
  </si>
  <si>
    <t>12.) WB-EasyCalc wird kontinuierlich verbessert - schauen Sie von Zeit zu Zeit auf www.liemberger.cc vorbei um die neueste Version herunterzuladen!</t>
  </si>
  <si>
    <t>6.) While every effort has been made by the developers to ensure that WB-EasyCalc is free from error, those using the model do so at their own risk. Liemberger &amp; Partners accept no liability of any nature for losses (direct or indirect) incurred through the use of this model.</t>
  </si>
  <si>
    <t>System Input Volume</t>
  </si>
  <si>
    <t>Water Balance in m3 for a period of</t>
  </si>
  <si>
    <t>Wasserbilanz in m3 für einen Zeitraum von</t>
  </si>
  <si>
    <t>E</t>
  </si>
  <si>
    <t>Water Balance for Period</t>
  </si>
  <si>
    <t>Wasserbilanz für den Zeitraum</t>
  </si>
  <si>
    <t xml:space="preserve">التحسينات على خفض الفاقد , تشمل إدارة الضغوط  إضافة إلى ممارسة المسح الميداني ,والتحسين في صيانة الشبكة.
</t>
  </si>
  <si>
    <r>
      <t xml:space="preserve">Mr. Kuo-Ding JOU, </t>
    </r>
    <r>
      <rPr>
        <sz val="12"/>
        <rFont val="Arial"/>
        <family val="2"/>
      </rPr>
      <t>a Senior Engineer of the Taiwan Water Corporation, has kindly produced two alternative Chinese language versions. Since it is impossible for me to decide which version is the best and most appropriate, I have decided to leave the decision which version to use to the Chinese users of WB-EasyCalc.</t>
    </r>
  </si>
  <si>
    <t>Custo variável de produção e distribuição (custo marginal da água)</t>
  </si>
  <si>
    <t>por m3</t>
  </si>
  <si>
    <t>moeda</t>
  </si>
  <si>
    <t>Componentes da água não faturada para serem valorados a partir (i) Tarifa Média - se a água puder ser vendida ou (ii) Custo de Produção e Distribuição - se a redução da componente de água não faturada levar apenas à redução do volume de entrada no sistema</t>
  </si>
  <si>
    <t>Componente de ANF</t>
  </si>
  <si>
    <t>Valor total de ANF</t>
  </si>
  <si>
    <t>Custo operacional anual (sem depreciação)</t>
  </si>
  <si>
    <t>Venda de água por atacado (exportação)</t>
  </si>
  <si>
    <t>Número estimado</t>
  </si>
  <si>
    <t>Pessoas por residência</t>
  </si>
  <si>
    <t>Consumo [litros/pessoa/dia]</t>
  </si>
  <si>
    <t>Submedição</t>
  </si>
  <si>
    <t xml:space="preserve">عند استخدام البرنامج لأول مرة يجب أن يتعرف المستخدم على طريقة العمل
 .علما بأن إيضاحات مختلفة للاستخدام يمكن الحصول عليها من خلال الموقعwww.liemberger.cc
</t>
  </si>
  <si>
    <t>نقدر الاستفسارات وعليه اذا كان لديك استفسار أرسله إلى office@liemberger.cc</t>
  </si>
  <si>
    <t>3.) Wenn "World Bank Terminology" gewählt wird, werden die IWA Begriffe "UARL - Unavoidable Annual Volume of Real Losses" und "CARL - Current Annual Volume of Real Losses" ersetzt durch die von der Weltbank bevorzugten Begriffe "MAPL - Minimum Achievable Annual Volume of Physical Losses" und "CAPL - Current Annual Volume of Physical Losses". Die der Berechnung zugrunde liegende Formel bleibt natürlich unverändert.</t>
  </si>
  <si>
    <r>
      <t>Mohammed Hossam Sallam</t>
    </r>
    <r>
      <rPr>
        <sz val="12"/>
        <rFont val="Arial"/>
        <family val="2"/>
      </rPr>
      <t>, an old friend of mine and a seasoned water loss professional from Jordan pioneered this "first ever" Arabic language version! Shokran!</t>
    </r>
  </si>
  <si>
    <r>
      <t xml:space="preserve">ليتر لكل وصله باليوم
</t>
    </r>
    <r>
      <rPr>
        <sz val="12"/>
        <color indexed="9"/>
        <rFont val="Arial"/>
        <family val="2"/>
      </rPr>
      <t>عندما تكون الشبكة مضغوطة هذا يعني أن القيمة معدله لوضع الضخ المتقطع</t>
    </r>
    <r>
      <rPr>
        <sz val="14"/>
        <color indexed="9"/>
        <rFont val="Arial"/>
        <family val="2"/>
      </rPr>
      <t xml:space="preserve">
 </t>
    </r>
  </si>
  <si>
    <r>
      <t xml:space="preserve">عدد الوصلات للمشتركين المسجلين
</t>
    </r>
    <r>
      <rPr>
        <sz val="12"/>
        <color indexed="9"/>
        <rFont val="Arial"/>
        <family val="2"/>
      </rPr>
      <t>ملاحظه : هذه القيمة قد تكون أقل بقليل من عدد المشتركين</t>
    </r>
    <r>
      <rPr>
        <sz val="14"/>
        <color indexed="9"/>
        <rFont val="Arial"/>
        <family val="2"/>
      </rPr>
      <t xml:space="preserve">
</t>
    </r>
  </si>
  <si>
    <t xml:space="preserve">3.) Nella Terminologia World Bank, i termini IWA "UARL-Unavoidable Annual Volume of Real Losses" e "CARL-Current Annual Volume of Real Losses" sostituiti da termini preferiti dalla World Bank "MAPL-Minimum Achievable Annual Volume of Physical Losses" e "CAPL-Current Annual Volume of Physical Losses". La formula utilizzata è invariata.  </t>
  </si>
  <si>
    <t>Consommation [m3/jour]</t>
  </si>
  <si>
    <t>Consumo [m3/día]</t>
  </si>
  <si>
    <t>Consumo Non Fatturato Non Misurato</t>
  </si>
  <si>
    <t>Ricavo da Vendita Acqua</t>
  </si>
  <si>
    <t>Mancato Ricavo da Vendita Acqua</t>
  </si>
  <si>
    <t>Migliore Valutazione</t>
  </si>
  <si>
    <t>Limite Inferiore</t>
  </si>
  <si>
    <t>Limite Superiore</t>
  </si>
  <si>
    <t>Livello di Servizio</t>
  </si>
  <si>
    <t>Volume di Perdite Tecniche</t>
  </si>
  <si>
    <t>Indicatori Perdita Tecnica</t>
  </si>
  <si>
    <t>Indicatori Perdita Commerciale</t>
  </si>
  <si>
    <t>Indicatori Finanziari</t>
  </si>
  <si>
    <t>Gruppo di Prestazioni</t>
  </si>
  <si>
    <t>Condizione Paese Sviluppato</t>
  </si>
  <si>
    <t>Condizione Paese in Via di Sviluppo</t>
  </si>
  <si>
    <t xml:space="preserve">Litri per Allacciamento al Giorno per metro Pressione (s.p.) </t>
  </si>
  <si>
    <t>Indice Perdita Infrastruttura (ILI)</t>
  </si>
  <si>
    <t>การหามูลค่าขององค์ประกอบของน้ำที่ไม่ก่อให้เกิดรายได้ทำได้ โดยอย่างใดอย่างหนึ่ง คือ (1) อัตราค่าน้ำเฉลี่ยถ้าสามารถขายน้ำ ได้ หรือ (2) ต้นทุนการผลิตและจ่ายน้ำ หากการลดปริมาณน้ำ ที่ไม่ก่อให้เกิดรายได้  ทำให้ปริมาณน้ำผลิตรวมลดลง, สำหรับ อัตราค่าน้ำเฉลี่ย กด 1,  สำหรับต้นทุนการผลิตและการจ่ายน้ำ กด 2</t>
  </si>
  <si>
    <t>ส่วนประกอบของน้ำที่ไม่ก่อให้เกิดรายได้</t>
  </si>
  <si>
    <t>มูลค่ารวมของน้ำที่ไม่ก่อให้เกิดรายได้</t>
  </si>
  <si>
    <t>จำนวนโดยประมาณ</t>
  </si>
  <si>
    <t>จำนวนคนต่อบ้าน</t>
  </si>
  <si>
    <t>การใช้น้ำ (ลิตร/คน/วัน)</t>
  </si>
  <si>
    <t>มาตรวัดน้ำที่ไม่ได้ลงทะเบียน</t>
  </si>
  <si>
    <t>% โดยประมาณของการอ่านมาตรต่ำกว่าตัวเลขจริง</t>
  </si>
  <si>
    <t>น้ำผ่านมาตรที่เรียกเก็บเงิน (ไม่ได้จ่ายแบบเหมารวม)</t>
  </si>
  <si>
    <t>การทุจริตในการอ่านมาตรวัดน้ำ</t>
  </si>
  <si>
    <t>ลบ.ม./ท่อส่งน้ำ 1 กม./ชม.</t>
  </si>
  <si>
    <t>การใช้น้ำ (ลบ.ม./วัน)</t>
  </si>
  <si>
    <t>การลักลอบใช้น้ำ - ประเภทที่อยู่อาศัย</t>
  </si>
  <si>
    <t>Einspeisemenge</t>
  </si>
  <si>
    <t>Pressure</t>
  </si>
  <si>
    <t>Druck</t>
  </si>
  <si>
    <t>Charts</t>
  </si>
  <si>
    <t>Grafiken</t>
  </si>
  <si>
    <t xml:space="preserve">5.) Color Coding: </t>
  </si>
  <si>
    <t>white cells are for data entry</t>
  </si>
  <si>
    <t>light green cells are calculated values</t>
  </si>
  <si>
    <t>Data Entry</t>
  </si>
  <si>
    <t>Dateneingabe</t>
  </si>
  <si>
    <t>Results</t>
  </si>
  <si>
    <t>Ergebnisse</t>
  </si>
  <si>
    <t>1.)</t>
  </si>
  <si>
    <t>2.)</t>
  </si>
  <si>
    <t>3.)</t>
  </si>
  <si>
    <t>4.)</t>
  </si>
  <si>
    <t>5.)</t>
  </si>
  <si>
    <t>6.)</t>
  </si>
  <si>
    <t>7.)</t>
  </si>
  <si>
    <t>8.)</t>
  </si>
  <si>
    <t>9.)</t>
  </si>
  <si>
    <t>Explanations</t>
  </si>
  <si>
    <t>Erläuterung</t>
  </si>
  <si>
    <t>8.) GIGO - Garbage in Garbage out! The user has to be aware that results calculated with this program can be extremely wrong if base data is wrong or incomplete.</t>
  </si>
  <si>
    <t>Australia</t>
  </si>
  <si>
    <t>New Zealand</t>
  </si>
  <si>
    <t>Germany</t>
  </si>
  <si>
    <t>France</t>
  </si>
  <si>
    <t>Japan</t>
  </si>
  <si>
    <t>Ireland</t>
  </si>
  <si>
    <t>Hungary</t>
  </si>
  <si>
    <t>South Africa</t>
  </si>
  <si>
    <t>Italy</t>
  </si>
  <si>
    <t>Ukraine</t>
  </si>
  <si>
    <t>Greece</t>
  </si>
  <si>
    <t>Caribbean</t>
  </si>
  <si>
    <t>Sri Lanka</t>
  </si>
  <si>
    <t>Turkey</t>
  </si>
  <si>
    <t>Costa Rica</t>
  </si>
  <si>
    <t>Malaysia</t>
  </si>
  <si>
    <t>Bulgaria</t>
  </si>
  <si>
    <t>Jordan</t>
  </si>
  <si>
    <t>Indonesia</t>
  </si>
  <si>
    <t>Russia</t>
  </si>
  <si>
    <t>Vietnam</t>
  </si>
  <si>
    <t>UK</t>
  </si>
  <si>
    <t>Начало работы</t>
  </si>
  <si>
    <t>Водный баланс</t>
  </si>
  <si>
    <t>Индикаторы производительности</t>
  </si>
  <si>
    <t>Данные сетей</t>
  </si>
  <si>
    <t>Потребление, на которое выставлен счет</t>
  </si>
  <si>
    <t>Потреб-ие, на которое не выставлен счет</t>
  </si>
  <si>
    <t>Démarrer</t>
  </si>
  <si>
    <t>Bilan de l'Eau</t>
  </si>
  <si>
    <t xml:space="preserve">10.) Cuando emplee este programa por primera vez, se recomienda familiarizarse inicialmente con la metodología. Para ello, usted puede descargar una serie de lecturas del sitio www.liemberger.cc  </t>
  </si>
  <si>
    <t>11.) Liemberger &amp; Asociados agradecen sus comentarios. Por favor, enviarlos a office@liemberger.cc</t>
  </si>
  <si>
    <t>Fakturisana merena potrošnja ( Bez Masovnog snabdevanja)</t>
  </si>
  <si>
    <t>Merena Bulk Suply (export)</t>
  </si>
  <si>
    <t>Nefakturisana merena potrošnja (bez Masovnog snabdevanja)</t>
  </si>
  <si>
    <t>Masovno snabdevanje (Export)</t>
  </si>
  <si>
    <t>Praksa pogrešnih očitavanja vodomera</t>
  </si>
  <si>
    <t>Greške rukovanja podacima (kancelarija)</t>
  </si>
  <si>
    <t>m3/km cevovoda po satu (kada je sistem pod pritiskom)</t>
  </si>
  <si>
    <t>Potrošnja [m3/dan]</t>
  </si>
  <si>
    <t>Nelegalni priključci- domaćinstva</t>
  </si>
  <si>
    <t>Nelegalni priključci- ostali</t>
  </si>
  <si>
    <t>Potrošačko varanje na merenju kod registrovanih potrošača</t>
  </si>
  <si>
    <t>Dijagrami</t>
  </si>
  <si>
    <t>Ulazni podatak</t>
  </si>
  <si>
    <t>Rezultati</t>
  </si>
  <si>
    <t>Objašnjenja</t>
  </si>
  <si>
    <t>Slučajno selektovan internacionalni set podataka</t>
  </si>
  <si>
    <t>Preduzeće</t>
  </si>
  <si>
    <t>Godina</t>
  </si>
  <si>
    <t>Gubici vode - Zapremina i Vrednost</t>
  </si>
  <si>
    <t>Međunarodno poređenje</t>
  </si>
  <si>
    <t>Matrica procene fizičkih gubitaka</t>
  </si>
  <si>
    <t>Kategorija tehničke performanse</t>
  </si>
  <si>
    <t>Litara/prikljuku/dan</t>
  </si>
  <si>
    <t>(kada je sistem pod pritiskom) pri prosečnom pritisku od:</t>
  </si>
  <si>
    <t>Povratak na indikatore</t>
  </si>
  <si>
    <t>Dalja redukcija gubitaka može biti neekonomična ukoliko nema nedostatka vode; neophodna je pažljiva analiza da se identifikuju ekonomski smislena poboljšanja.</t>
  </si>
  <si>
    <t>Potencijal za značajna poboljšanja: uteti u razmatranje redukciju pritiska; bolja praksa aktivne kontrole curenja i bolje održavanje vodovodne mreže</t>
  </si>
  <si>
    <t>Loša evidencija kvarova; dopušteno samo ako vode ima dovoljno i ako je jeftina; čak i tada, analizirajte nivo i prirodu curenja i intenzivirajte napore na pronalaženju kvarova</t>
  </si>
  <si>
    <t>Vrlo neefikasno korišćenje resursa; Kampanja redukcije gubitaka je imperativ i visoko prioritetna</t>
  </si>
  <si>
    <t>1.) WB-EasyCalc je razvijen da pomogne vodovodnim preduzećima i konsultantima da pravilno primene IWA Metodologiju za smanjivanje gubitaka</t>
  </si>
  <si>
    <t>2.) Podešavanje jezika aplikacije je engleski sa IWA terminologijom. Ako želite da koristite terminologiju Svetske banke "Fizički gubici" i "Komercijalni gubici" umesto IWA termina "Pravi gubici" i "Prividni gubici" kliknite na dugme "Promeni jezik" i selektujte kod 2</t>
  </si>
  <si>
    <t>3.)U WB terminologiji , IWA termini "UARL - Neizbežna godišnja zapremina stvarnih gubitaka" i "CARL- Minimalna ostvariva zapremina fizičkih gubitaka" su zamenjene sa terminima koje forsira WB  "MAPL-Minimalna očekivana godišnja zapremina stvarnih gubitaka" i "CAPL-Aktuelna godišnja zapremina fizičkih gubitaka". Naravno, formula ostaje nepromenjena.</t>
  </si>
  <si>
    <t>4.) WB-EasyCalc je optimizovan za rezoluciju ekrana 1024 x 768 piksela</t>
  </si>
  <si>
    <t>5.)Značenje boja ćelija</t>
  </si>
  <si>
    <t>bele ćelije su za unos podataka</t>
  </si>
  <si>
    <t>svetlo zelene su za izračunate podatke</t>
  </si>
  <si>
    <t>6.) Iako su uloženi svi napori od strane tvoraca WBEasiCalc da program bude bez grešaka, oni koji ga koriste čine to na svoj sopstveni rizik. Liemberger &amp; Partners ne prihvataju bilo kakvu odgovornost za gubitke (direktne ili indirektne) koji se dese korišćenjem ovog modela.</t>
  </si>
  <si>
    <t>7.) Program je zaštićen lozinkom koja neće biti otkrivema</t>
  </si>
  <si>
    <t>8.) GIGO- Garbage in Garbage out (Smeće podaci smeće rezultat!) ! Korisnik mora biti svestan da rezultati dobijeni ovim programom mogu biti ekstremno pogrešni ako su ulazni podaci pogrešni ili nekompletni.</t>
  </si>
  <si>
    <t>9.) UVEK je preporučeno da rezultate dobijene ovim programom proverite i "ručnom" kalkulacijom na osnovu ezultata merenja u mreži.</t>
  </si>
  <si>
    <t xml:space="preserve">10.) Preporučljivo je da se pre korišćenja ovog programa upoznate sa terminologijom. Možete ih preuzeti na: http://www.liemberger.cc </t>
  </si>
  <si>
    <t>11.) Liemberger &amp; Partners očekuju vaše reakcije! Molimo Vas da šaljete komentare na office@liemberger.cc</t>
  </si>
  <si>
    <t>12.) WB-EasyCalc će biti konstantno unapređivan i nadgrađivan- posetite s' vremena na vreme http://www.liemberger.cc da proverite postojanje nove verzije</t>
  </si>
  <si>
    <t>Granica greške
[+/- %]:</t>
  </si>
  <si>
    <r>
      <t xml:space="preserve">Mr. Nebojša Tanasković </t>
    </r>
    <r>
      <rPr>
        <sz val="12"/>
        <rFont val="Arial"/>
        <family val="2"/>
      </rPr>
      <t xml:space="preserve">from Nis, Serbia, </t>
    </r>
    <r>
      <rPr>
        <b/>
        <sz val="12"/>
        <rFont val="Arial"/>
        <family val="2"/>
      </rPr>
      <t xml:space="preserve"> </t>
    </r>
    <r>
      <rPr>
        <sz val="12"/>
        <rFont val="Arial"/>
        <family val="2"/>
      </rPr>
      <t>was so kind and has prepared the Serbian language version</t>
    </r>
  </si>
  <si>
    <t>2.) La langue par défaut est l'anglais, avec la terminologie de l'IWA. Si vous souhaitez utiliser la terminologie anglaise de la Banque Mondiale plutôt que celle de l'IWA (par exemple "Physical Losses" au lieu de "Real Losses", cliquez sur le bouton "Changer de Langue" et sélectionnez le code 2.</t>
  </si>
  <si>
    <t>Changer de Langue 
Change Language</t>
  </si>
  <si>
    <t>Sprachauswahl 
Change Language</t>
  </si>
  <si>
    <t>Изменить язык 
Change Language</t>
  </si>
  <si>
    <t>Thay đổi ngôn ngữ 
Change Language</t>
  </si>
  <si>
    <t>Ganti Bahasa 
Change Language</t>
  </si>
  <si>
    <t>4.) WB-EasyCalc est optimisé pour une résolution d'écran de 1024 x 768 pixels</t>
  </si>
  <si>
    <t xml:space="preserve">5.) Code Couleurs : </t>
  </si>
  <si>
    <t>Cellules blanches pour entrer les données</t>
  </si>
  <si>
    <t>Cellules vert clair pour les cellules calculées</t>
  </si>
  <si>
    <t>6.) Malgré tous les efforts réalisés par les développeurs pour s'assurer de l'absence d'erreur dans WB-EasyCal, les utilisateurs le font à leurs seuls risques. Liemberger &amp; Partners rejette toute responsabilité de quelque nature en cas de perte de données (directe ou indirecte) en liaison avec l'utilisation de ce modèle.</t>
  </si>
  <si>
    <t>7.) Le programme est protégé par mots de passe qui ne seront pas révélés…</t>
  </si>
  <si>
    <t>8.) GIGO - Garbage In Garbage Out! L'utilisateur est averti que les résultats calculés par le programme peuvent être erronés si les données entrées sont fausses ou incomplètes</t>
  </si>
  <si>
    <t>12.) WB-EasyCalc va fi în continuu perfecţionat şi actualizat – vizitaţi din când în când www.liemberger.cc pentru a vedea noile versiuni.</t>
  </si>
  <si>
    <t xml:space="preserve">Zile </t>
  </si>
  <si>
    <t>Unbilled Unmetered Consumption</t>
  </si>
  <si>
    <t>Unauthorized Consumption</t>
  </si>
  <si>
    <t>Illegal Connections - domestic</t>
  </si>
  <si>
    <t>Persons per House</t>
  </si>
  <si>
    <t>Estimated Number</t>
  </si>
  <si>
    <t>Förtelmesen szakszerűtlen használata az erőforrásoknak. Szivárgás csökkentő program indítása sürgős és kiemelt fontosságú.</t>
  </si>
  <si>
    <t>1, A WB-EasyCalc a vízszolgáltató és tanácsadó társaságoknak készült, hogy helyesen alkalmazzák az IWA Water Loss Task Force metódust</t>
  </si>
  <si>
    <t xml:space="preserve">2, Az előre beállított nyelv az angol. Ha a Világ Bank terminológiáját „Fizikai veszteség” és „Kereskedelmi veszteség” favorizálod az IWA „Valódi veszteség” és „Látszólagos veszteség” fogalmak helyett, kattints a CHANGE LANGUAGE-ra és használd a 2. kódot a nyelv választásakor </t>
  </si>
  <si>
    <t>3, A Világ Bank-i terminológiában az IWA „UARL – Unavoindable Annual Volume of Real Losses” és a „CARL – Current Annual Volume of Real Losses” fogalmak helyett a „MAPL – Minimum Achievable Annual Volume of Physical Losses” és a „CAPL – Current Annual Volume of Physical Losses” fogalmakat használja.</t>
  </si>
  <si>
    <t>Sous-Comptage Compteurs et Erreurs de Manipulation de Données</t>
  </si>
  <si>
    <t>Consommation Autorisée</t>
  </si>
  <si>
    <t>Pertes en Eau</t>
  </si>
  <si>
    <t>Consommation Autorisée Facturée</t>
  </si>
  <si>
    <t>Consommation Autorisée Non Facturée</t>
  </si>
  <si>
    <t>Pertes Apparentes</t>
  </si>
  <si>
    <t>Pertes Réelles</t>
  </si>
  <si>
    <t>Consommation Facturée Mesurée</t>
  </si>
  <si>
    <t>Consommation Facturée Non Mesurée</t>
  </si>
  <si>
    <t>Consommation Non Facturée Mesurée</t>
  </si>
  <si>
    <t>Consommation Non Facturée Non Mesurée</t>
  </si>
  <si>
    <t>Eau Vendue</t>
  </si>
  <si>
    <t>Eau Non Vendue</t>
  </si>
  <si>
    <t>Marge d'Erreur [±]</t>
  </si>
  <si>
    <t>Estimation Retenue</t>
  </si>
  <si>
    <t>Marge d'Erreur
[±%]</t>
  </si>
  <si>
    <t>Limite Inférieure</t>
  </si>
  <si>
    <t>Limite Supérieure</t>
  </si>
  <si>
    <t>Niveau de Service</t>
  </si>
  <si>
    <t>Volume des Pertes Réelles</t>
  </si>
  <si>
    <t>Indicateurs de Performance des Pertes Réelles</t>
  </si>
  <si>
    <t>Indicateur de Performance des Pertes Apparentes</t>
  </si>
  <si>
    <t>Indicateurs de Performance Financiers</t>
  </si>
  <si>
    <t>Groupes de Performance</t>
  </si>
  <si>
    <t>Pays Développés</t>
  </si>
  <si>
    <t>Pays en Voie de Développement</t>
  </si>
  <si>
    <t>Components of Non-Revenue Water to be valued at either (i) Average Tariff - if water could be sold or (ii) Production and Distribution Cost if a reduction of the NRW component would only lead to reduced System Input Volume. For Average Tariff enter 1, for Production and Distribution Cost enter 2.</t>
  </si>
  <si>
    <t>NRW Component</t>
  </si>
  <si>
    <t>Tariful mediu</t>
  </si>
  <si>
    <t>pe m3</t>
  </si>
  <si>
    <t>Valuta</t>
  </si>
  <si>
    <t>Valoarea anuală</t>
  </si>
  <si>
    <t>Consumul [litri/persoană/zi]</t>
  </si>
  <si>
    <t>Total [m3]</t>
  </si>
  <si>
    <t>Consumul [litri/branşament/zi]</t>
  </si>
  <si>
    <t xml:space="preserve">Количество врезок зарегистрированных потребителей                                              Примечание: эта цифра скорее всего (немного) ниже, чем количество потребителей </t>
  </si>
  <si>
    <t>Финансовая информация</t>
  </si>
  <si>
    <t>Margine di Errore
[+/-]</t>
  </si>
  <si>
    <t>Tiempo promedio de suministro [h/día]</t>
  </si>
  <si>
    <t>Presión promedio [m]</t>
  </si>
  <si>
    <t>Tempo de abastecimento médio [h/dia]</t>
  </si>
  <si>
    <t>Pressão média [m]</t>
  </si>
  <si>
    <t>Tổng [km]</t>
  </si>
  <si>
    <t>Chiều dài                                                                   [km]</t>
  </si>
  <si>
    <t>Longitud [km]</t>
  </si>
  <si>
    <t>Общая длина [км]</t>
  </si>
  <si>
    <t>Протяженность трубы [км]</t>
  </si>
  <si>
    <t>Chiều dài đường ống [km]</t>
  </si>
  <si>
    <t>Longitud de tubería [km]</t>
  </si>
  <si>
    <t>Средняя длина отводящих линий от границы собственности до водомера потребителя [метр]</t>
  </si>
  <si>
    <t>Illegal Connections - others</t>
  </si>
  <si>
    <t>Consumption [m3/day]</t>
  </si>
  <si>
    <t>Meter tampering, bypasses, etc. at registered customers</t>
  </si>
  <si>
    <t>Customer Meter Inaccuracies and Data Handling Errors</t>
  </si>
  <si>
    <t>Meter under-registration</t>
  </si>
  <si>
    <t>Estimated % of under-reading</t>
  </si>
  <si>
    <t>Corrupt Meter Reading Practices</t>
  </si>
  <si>
    <t>Data Handling Errors (Office)</t>
  </si>
  <si>
    <t>Bulk Water Supply (Export)</t>
  </si>
  <si>
    <t>Billed Authorized Consumption</t>
  </si>
  <si>
    <t>Authorized Consumption</t>
  </si>
  <si>
    <t>Unbilled Authorized Consumption</t>
  </si>
  <si>
    <t>Error Margin [+/-]:</t>
  </si>
  <si>
    <t>Water Losses</t>
  </si>
  <si>
    <t>Commercial Losses</t>
  </si>
  <si>
    <t>Physical Losses</t>
  </si>
  <si>
    <t>Non-Revenue Water</t>
  </si>
  <si>
    <t>Revenue Water</t>
  </si>
  <si>
    <t>Performance Indicators</t>
  </si>
  <si>
    <t>Average Supply Time [h/day]</t>
  </si>
  <si>
    <t>Consumo autorizado não faturado</t>
  </si>
  <si>
    <t>Consumo medido faturado</t>
  </si>
  <si>
    <t>Consumo não medido faturado</t>
  </si>
  <si>
    <t xml:space="preserve">Компоненты недоходного водоснабжения (НДВ), расчитыв-ся либо  (i) по Средн. тарифу - если воду можно продавать, либо (ii) по Затратам на произв-во и реализ-ию, если сокращение компонента по НДВ приведет лишь к снижению V воды, подаваемой в систему. Для расчетов по Среднему тарифу ввести 1, по Затратам на произв. и реализ. ввести 2.  </t>
  </si>
  <si>
    <t>Слабый учет утечек; терпимо только при обильных водных ресурсах и дешевой стоимости ; но при этом, нужен анализ уровня и характера утечек и усиление мер по сокращ. объемов утечек</t>
  </si>
  <si>
    <t>Tiềm năng cải thiện rõ rệt; xem xét việc quản lý áp lực; cải thiện các biện pháp kiểm soát rò rỉ chủ động, và bảo dưỡng mạng tốt hơn</t>
  </si>
  <si>
    <t>Pénzügyi teljesítmény mutató</t>
  </si>
  <si>
    <t>Teljesítmény csoport</t>
  </si>
  <si>
    <t>Fejlett ország</t>
  </si>
  <si>
    <t>Fejlődő ország</t>
  </si>
  <si>
    <t>Átlag szolgáltatási idő [h/nap]</t>
  </si>
  <si>
    <t>Átlagnyomás [m]</t>
  </si>
  <si>
    <t>Liter/csatlakozás/nap (ny.a) – amikor a rendszer nyomás alatt van (a szakaszos szolgáltatással korrigálva)</t>
  </si>
  <si>
    <t>Liter/csatlakozás/nap/m (nyomás) (ny.a)</t>
  </si>
  <si>
    <t xml:space="preserve">Infrastruktúra szivárgási index (ILI) </t>
  </si>
  <si>
    <t>Kereskedelmi veszteség a jogosult fogyasztás %-ban</t>
  </si>
  <si>
    <t>Bevételt nem hozó mennyiség a betáplált mennyiség %-ban</t>
  </si>
  <si>
    <t>Bevételt nem hozó mennyiség az éves működési költség %-ban</t>
  </si>
  <si>
    <t>Elosztó és szállító hálózat</t>
  </si>
  <si>
    <t>Fogyasztói csatlakozások</t>
  </si>
  <si>
    <t>Leírás</t>
  </si>
  <si>
    <t>Hossz [km]</t>
  </si>
  <si>
    <t>Darab</t>
  </si>
  <si>
    <t>Összesen [km]</t>
  </si>
  <si>
    <t>Lehetséges alá becslés</t>
  </si>
  <si>
    <t>Csőhossz [km]</t>
  </si>
  <si>
    <t>Legvalószínűbb</t>
  </si>
  <si>
    <t>Nyilvántartott fogyasztói csatlakozások száma. Megj.: feltétlenül kevesebb (kicsivel), mint a fogyasztók száma</t>
  </si>
  <si>
    <t>Illegális csatlakozások becsült száma</t>
  </si>
  <si>
    <t>Csatlakozások száma</t>
  </si>
  <si>
    <t>Csatlakozó vezeték átlagos hossza a telekhatár és a mérő között [m]</t>
  </si>
  <si>
    <t>Csatlakozó vezetékek összes hossza a telekhatár és a mérő között [km]</t>
  </si>
  <si>
    <t>Átlagnyomás</t>
  </si>
  <si>
    <t>Szakaszos szolgáltatás</t>
  </si>
  <si>
    <t>Annual Operating Cost (without Depreciation)</t>
  </si>
  <si>
    <t>Financial Performance Indicators</t>
  </si>
  <si>
    <t>Total Value of NRW</t>
  </si>
  <si>
    <t>Financial Information</t>
  </si>
  <si>
    <t>Getting Started</t>
  </si>
  <si>
    <t>Water Balance</t>
  </si>
  <si>
    <t>Network Data</t>
  </si>
  <si>
    <t>Billed Consumption</t>
  </si>
  <si>
    <t>Unbilled Consumption</t>
  </si>
  <si>
    <t>Change Language</t>
  </si>
  <si>
    <t>Home</t>
  </si>
  <si>
    <t>My Language</t>
  </si>
  <si>
    <t>Commercial Loss Performance Indicators</t>
  </si>
  <si>
    <t>Liters per Connection per Day per meter Pressure (w.s.p.)</t>
  </si>
  <si>
    <t>Volume of Non-Revenue Water expressed in % of System Input Volume</t>
  </si>
  <si>
    <t>Value of Non-Revenue Water expressed in % of Annual Operating Cost</t>
  </si>
  <si>
    <t>Length
[km]</t>
  </si>
  <si>
    <t>Possible underestimation</t>
  </si>
  <si>
    <t>Pipe Length [km]</t>
  </si>
  <si>
    <t xml:space="preserve">6.) Obwohl die Entwickler alles unternommen haben um  WB-EasyCalc fehlerfrei zu gestalten, wird klargestellt, dass die Benutzer dieses Programm auf eigenes Risiko verwenden. Liemberger &amp; Partners akzeptieren keine wie immer geartete Haftung für jegliche Schäden (direkt oder indirekt) die durch die Verwendung dieses Programmes entstehen. </t>
  </si>
  <si>
    <t>حجم المياه الداخله للشبكه</t>
  </si>
  <si>
    <t>الاستهلاك المسجل و(الموفوتر)</t>
  </si>
  <si>
    <t>الاستهلاك الغير مسجل والغير(موفوتر)</t>
  </si>
  <si>
    <t>معدل طول ماسوره الوصله من حدود الارض الى عداد المياه (م)</t>
  </si>
  <si>
    <t>A</t>
  </si>
  <si>
    <t>&lt; 50</t>
  </si>
  <si>
    <t>&lt; 75</t>
  </si>
  <si>
    <t>&lt; 100</t>
  </si>
  <si>
    <t>&lt; 125</t>
  </si>
  <si>
    <t>B</t>
  </si>
  <si>
    <t>50-100</t>
  </si>
  <si>
    <t>75-150</t>
  </si>
  <si>
    <t>100-200</t>
  </si>
  <si>
    <t>125-250</t>
  </si>
  <si>
    <t>C</t>
  </si>
  <si>
    <t>150-300</t>
  </si>
  <si>
    <t>200-400</t>
  </si>
  <si>
    <t>250-500</t>
  </si>
  <si>
    <t>D</t>
  </si>
  <si>
    <t>&gt; 8</t>
  </si>
  <si>
    <t>&gt; 200</t>
  </si>
  <si>
    <t>&gt; 300</t>
  </si>
  <si>
    <t>&gt; 400</t>
  </si>
  <si>
    <t>&gt; 500</t>
  </si>
  <si>
    <t>&lt; 150</t>
  </si>
  <si>
    <t>&lt; 200</t>
  </si>
  <si>
    <t>&lt; 250</t>
  </si>
  <si>
    <t>300-600</t>
  </si>
  <si>
    <t>400-800</t>
  </si>
  <si>
    <t>500-1000</t>
  </si>
  <si>
    <t>&gt; 16</t>
  </si>
  <si>
    <t>&gt; 600</t>
  </si>
  <si>
    <t>&gt; 800</t>
  </si>
  <si>
    <t>&gt; 1000</t>
  </si>
  <si>
    <t>1 - 2</t>
  </si>
  <si>
    <t>2 - 4</t>
  </si>
  <si>
    <t>4 - 8</t>
  </si>
  <si>
    <t>1 - 4</t>
  </si>
  <si>
    <t>8 - 16</t>
  </si>
  <si>
    <t>Physical Loss Assessment Matrix</t>
  </si>
  <si>
    <t>Further loss reduction may be uneconomic unless there are shortages; careful analysis needed to identify cost effective improvement</t>
  </si>
  <si>
    <t>Potential for marked improvements; consider   pressure management; better active leakage control practices, and better network maintenance</t>
  </si>
  <si>
    <t>Durata Media Erogazione [ore/giorno]</t>
  </si>
  <si>
    <t>Pressione Media [m]</t>
  </si>
  <si>
    <t>Lunghezza
[km]</t>
  </si>
  <si>
    <t>Totale [km]</t>
  </si>
  <si>
    <t>Lunghezza condotte [km]</t>
  </si>
  <si>
    <t>Estensione media di Allacciamento da Limite Proprietà a Contatore
[metri]</t>
  </si>
  <si>
    <t>Totale Lunghezza Allacciamenti da Limite Proprietà a Contatore
[chilometri]</t>
  </si>
  <si>
    <t>Pressione Media Giornata [m]</t>
  </si>
  <si>
    <t>Durata Erogazione Giorno Medio [ore]</t>
  </si>
  <si>
    <t>Litros por conexión por día (c.s.p.)                               c.s.p.: cuando el sistema esta presurizado. Esto significa que el valor ya está corregido en el caso de sistemas intermitentes</t>
  </si>
  <si>
    <t>Litros por conexión por día por metro de presión (c.s.p.)</t>
  </si>
  <si>
    <t>Índice de fugas estructural (IFE)</t>
  </si>
  <si>
    <t>Pérdidas aparentes (comerciales) expresadas como % del consumo autorizado</t>
  </si>
  <si>
    <t>Branchements Illégaux - Domestiques</t>
  </si>
  <si>
    <t>Branchements Illégaux - Autres</t>
  </si>
  <si>
    <t>Falsification, by-pass etc. de Compteurs d'Abonnés</t>
  </si>
  <si>
    <t>Graphiques</t>
  </si>
  <si>
    <t>Entrée des Données</t>
  </si>
  <si>
    <t>Résultats</t>
  </si>
  <si>
    <t>Explications</t>
  </si>
  <si>
    <t>Echantillon de Résultats Internationaux</t>
  </si>
  <si>
    <t xml:space="preserve">Nom : </t>
  </si>
  <si>
    <t xml:space="preserve">Année : </t>
  </si>
  <si>
    <t>Pertes en Eau : Volume et Valeur (Financière)</t>
  </si>
  <si>
    <t>Benchmarking International</t>
  </si>
  <si>
    <t>Matrice des Caractéristiques des Pertes Réelles</t>
  </si>
  <si>
    <t>Catégorie de Performance Technique</t>
  </si>
  <si>
    <t>Litres/branchement/Jour</t>
  </si>
  <si>
    <t>(quand le réseau est sous pression)
à une pression moyenne de :</t>
  </si>
  <si>
    <t>Retour aux Indicateurs</t>
  </si>
  <si>
    <t>Accueil</t>
  </si>
  <si>
    <t>Des réductions supplémentaires des pertes peuvent ne pas être économiques, hormis en cas de manque d'eau; une analyse détaillée est nécessaire pour en identifier l'intérêt économique réel</t>
  </si>
  <si>
    <t>Potentiel d'amélioration intéressant; gestion de la pression, meilleures pratiques de suivi des fuites, et meilleure maintenance du réseau</t>
  </si>
  <si>
    <t>Fuites importantes; situation acceptable seulement en cas d'abondance de la ressource à coût réduit;  l'analyse du niveau et du type de fuites et l'intensification des efforts pour leur réduction restent nécessaires.</t>
  </si>
  <si>
    <t>Inefficacité flagrante dans l'utilisation des ressources; programme de réduction des fuites impératif et prioritaire</t>
  </si>
  <si>
    <t>1.) WB-EasyCalc a été réalisé pour assister les distributeurs et les consultants à appliquer la méthodologie développée par le groupe spécialisé de l'IWA</t>
  </si>
  <si>
    <t>Số lượng các khách hàng hiện đã có đấu nối nhưng không sử dụng</t>
  </si>
  <si>
    <t>Khối lượng sử dụng trong cân bằng nước này là của giai đoạn:</t>
  </si>
  <si>
    <t>Ngày</t>
  </si>
  <si>
    <t>Cân bằng Nước tính theo m3/năm</t>
  </si>
  <si>
    <t>Cân bằng Nước tính theo m3/ngày</t>
  </si>
  <si>
    <t>Cân bằng Nước tính theo m3 của giai đoạn</t>
  </si>
  <si>
    <t>Cân bằng Nước của giai đoạn</t>
  </si>
  <si>
    <t xml:space="preserve">3.) En la terminología inglesa del Banco Mundial, los términos de la IWA: "UARL-Unavoidable Annual Volume of Real Losses" y "CARL-Current Annual Volume of Real Losses" fueron reemplazados por "MAPL-Minimum Achievable Annual Volume of Physical Losses"; y "CAPL-Current Annual Volume of Physical Losses". Sin embargo, las formulas se mantiene sin cambio alguno. </t>
  </si>
  <si>
    <t>Margen de error
[+/- %]</t>
  </si>
  <si>
    <t>Margen de error [+/-]</t>
  </si>
  <si>
    <t>اخطاء نقل المعلومات (المكتب)</t>
  </si>
  <si>
    <t>م3\كلم من الخط الرئيسي  بالساعة</t>
  </si>
  <si>
    <t>الاستهلاك (م3\يوم)</t>
  </si>
  <si>
    <t>الوصلات غير القانونية- منزلياً</t>
  </si>
  <si>
    <t>الوصلات غير القانونية- اخرى</t>
  </si>
  <si>
    <t>عبث العدادات وصلات غير قانونيه ..الخ عند المشتركين المسجلين</t>
  </si>
  <si>
    <t>بيانات</t>
  </si>
  <si>
    <t>ادخال البيانات</t>
  </si>
  <si>
    <t>النتائج</t>
  </si>
  <si>
    <t>التوضيحات</t>
  </si>
  <si>
    <t>قاعدة البيانات الدولية المختارة عشوائياً</t>
  </si>
  <si>
    <t>اسم الخدمه:</t>
  </si>
  <si>
    <t>السنة:</t>
  </si>
  <si>
    <t>المياه الضائعه-الحجم والقيمة(التكلفة)</t>
  </si>
  <si>
    <t>نقطة المرجعيه الدولية</t>
  </si>
  <si>
    <t>مصفوفة الفاقد الحقيقي المسانده</t>
  </si>
  <si>
    <t>فئة الاداء الفني</t>
  </si>
  <si>
    <t>لتر\وصلة\يوم</t>
  </si>
  <si>
    <t>Consumo medido não faturado</t>
  </si>
  <si>
    <t>Consumo não medido não faturado</t>
  </si>
  <si>
    <t>Água faturada</t>
  </si>
  <si>
    <t>Água não faturada</t>
  </si>
  <si>
    <t>Margem de erro [+/-]</t>
  </si>
  <si>
    <t>Melhor estimativa</t>
  </si>
  <si>
    <t>Margem de erro
[+/- %]</t>
  </si>
  <si>
    <t>Limite inferior</t>
  </si>
  <si>
    <t>Limite superior</t>
  </si>
  <si>
    <t>Nível de serviço</t>
  </si>
  <si>
    <t>Indicadores de Performance financeira</t>
  </si>
  <si>
    <t>Grupo de performance</t>
  </si>
  <si>
    <t>País Desenvolvido</t>
  </si>
  <si>
    <t>País em Desenvolvimento</t>
  </si>
  <si>
    <t>Litros por ligação por dia (q.s.p.)
q.s.p.: quando o sistema está pressurizado - isto significa que o valor já está corrigido no caso de intermitência no abastecimento</t>
  </si>
  <si>
    <t>Litros por ligação por dia por metro de pressão (q.s.p.)</t>
  </si>
  <si>
    <t>Índice Infra-estrutural de Perdas (IIE)</t>
  </si>
  <si>
    <t>Liter per Sambungan per Hari (w.s.p)
w.s.p : saat jaringan bertekanan - artinya nilainya sudah disesuaikan/dikoreksi untuk suplai intermittent</t>
  </si>
  <si>
    <t>Performance Group</t>
  </si>
  <si>
    <t>Developed Country Situation</t>
  </si>
  <si>
    <t>Developing Country Situation</t>
  </si>
  <si>
    <t>Average Tariff</t>
  </si>
  <si>
    <t>per m3</t>
  </si>
  <si>
    <t>Currency</t>
  </si>
  <si>
    <t>Chiều dài trung bình của đấu nối dịch vụ từ ranh giới khu đất ở cho tới đồng hồ khách hàng [m]</t>
  </si>
  <si>
    <t>Longitud promedio de la acometida desde el limite de la propiedad hasta el medidor de consumos [metros]</t>
  </si>
  <si>
    <t>Общая длина отводящих линий от границы собственности до водомера потребителя [км]</t>
  </si>
  <si>
    <t>Tổng chiều dài đấu nối dịch vụ: từ ranh giới khu đất ở cho tới đồng hồ khách hàng [km]</t>
  </si>
  <si>
    <t>Longitud total de las acometidas desde el limite de la propiedad hasta el medidor de consumos [km]</t>
  </si>
  <si>
    <t>Presión promedio diaria [m]</t>
  </si>
  <si>
    <t>Tempo de abastecimento [dias por semana]</t>
  </si>
  <si>
    <t>Tempo de abastecimento [horas por dia]</t>
  </si>
  <si>
    <t>Среднесуточное время подачи [час]</t>
  </si>
  <si>
    <t>Thời gian cấp nước trung bình hàng ngày [h]</t>
  </si>
  <si>
    <t>Periodo promedio diario de suministro [horas]</t>
  </si>
  <si>
    <t>Потребление [литр/чел/день]</t>
  </si>
  <si>
    <t>Tiêu thụ [l/người/ngày]</t>
  </si>
  <si>
    <t>Consumo [litros/persona/día]</t>
  </si>
  <si>
    <t>Потребление   [литр/отвод.линия/день]</t>
  </si>
  <si>
    <t>Tiêu thụ
[l/khách hàng/ngày]</t>
  </si>
  <si>
    <t>Потребление [м3/год]</t>
  </si>
  <si>
    <t>Tiêu thụ [m3/ngày]</t>
  </si>
  <si>
    <t>Среднее время подачи [ч/день]</t>
  </si>
  <si>
    <t>Thời gian cấp nước trung bình [h/ngày]</t>
  </si>
  <si>
    <t>Среднее давление [м]</t>
  </si>
  <si>
    <t>Áp lực trung bình [m]</t>
  </si>
  <si>
    <t>Potencial para melhorias significativas; considerar o gerenciamento de pressão; práticas melhores de controle ativo de vazamentos, e uma melhor manutenção da rede</t>
  </si>
  <si>
    <t>Registro deficiente de vazamentos; tolerável somente se a água é abundante e barata; mesmo assim, analise o nível e a natureza dos vazamentos e intensifique os esforços para redução de vazamentos</t>
  </si>
  <si>
    <t>Uso muito ineficiente dos recursos; programa de redução de vazamentos é imperativo e altamente prioritário</t>
  </si>
  <si>
    <t>1.) WB-EasyCalc foi elaborado para auxiliar as empresas de saneamento e consultores a aplicar adequadamente a Metodologia da Força-Tarefa de Perdas de Água da IWA</t>
  </si>
  <si>
    <t>4.) WB-EasyCalc foi otimizado para a resolução de tela de 1024 x 768 Pixel</t>
  </si>
  <si>
    <t>5.) Código das cores:</t>
  </si>
  <si>
    <t>Células brancas são para dados de entrada</t>
  </si>
  <si>
    <t>Células verdes são valores calculados</t>
  </si>
  <si>
    <t>6.) Embora todo esforço tenha sido feito para garantir que WB-EasyCalc não contenha erros, o uso do modelo é a próprio risco. Liemberger &amp; Associados não aceita nenhuma responsabilidade de qualquer natureza por danos (diretos ou indiretos) decorrentes do uso deste modelo.</t>
  </si>
  <si>
    <t>7.) O programa está protegido com senhas, as quais não serão reveladas.</t>
  </si>
  <si>
    <t>8.) LDLF - Lixo dentro, lixo fora! O usuário deve estar ciente que os resultados calculados com este programa podem estar extremamente errados, se a base de dados estiver errada ou incompleta.</t>
  </si>
  <si>
    <t>9.) Recomenda-se SEMPRE fazer uma análise completa dos vazamentos, baseada em medições na rede de distribuição, para auxiliar e verificar os valores de perdas físicas calculados com este programa.</t>
  </si>
  <si>
    <t>10.) Quando utilizar o programa pela primeira vez, é recomendável primeiro se familiarizar com a metodologia. Uma seleção completa de textos a respeito pode ser baixada do site www.liemberger.cc</t>
  </si>
  <si>
    <t>11.) Liemberger &amp; Associados apreciariam comentários e sugestões. Favor enviá-los para office@liemberger.cc</t>
  </si>
  <si>
    <t>12.) WB-EasyCalc will be continuously improved and upgraded - revisit www.liemberger.cc from time to time to check for new versions.</t>
  </si>
  <si>
    <t>Customised</t>
  </si>
  <si>
    <t xml:space="preserve">Liters/connection/day </t>
  </si>
  <si>
    <t>(when the system is pressurized) at an average pressure of:</t>
  </si>
  <si>
    <t>Total Length of Service Connections from Property Boundary to Customer Meter [kilometre]</t>
  </si>
  <si>
    <t>2.) The pre-set Language is English using the IWA terminology. If you would like to use the World Bank favoured terms "Physical Losses" and "Commercial Losses" instead of the IWA terms "Real Losses" and "Apparent Losses" click on the button "change language" and select code 2.</t>
  </si>
  <si>
    <t xml:space="preserve">5.) Colour Coding: </t>
  </si>
  <si>
    <t>Enter 1 to use an overall % for meter under-registration or 2 for manual entering of volumes and under-registration of different meter or customer types</t>
  </si>
  <si>
    <t>Number of inactive accounts with existing service connection</t>
  </si>
  <si>
    <t>Days</t>
  </si>
  <si>
    <t>The volumes used for this water balance are for a period of:</t>
  </si>
  <si>
    <t>[m3]</t>
  </si>
  <si>
    <t>м3</t>
  </si>
  <si>
    <t>(ลบ.ม.)</t>
  </si>
  <si>
    <t>System Input Volume [m3]</t>
  </si>
  <si>
    <t>Volume Total Introduit [m3]</t>
  </si>
  <si>
    <t>Systemeinspeisung
[m3]</t>
  </si>
  <si>
    <t>V воды, подав-й в систему [м3]</t>
  </si>
  <si>
    <t>Lưu lượng đầu vào hệ thống [m3]</t>
  </si>
  <si>
    <t>Volume Input Sistem [m3]</t>
  </si>
  <si>
    <t>Volumen de entrada al sistema [m3]</t>
  </si>
  <si>
    <t>Volume Immesso Sistema
[m3]</t>
  </si>
  <si>
    <t>Volume de entrada no sistema [m3]</t>
  </si>
  <si>
    <t>Betáplált mennyiség [m3]</t>
  </si>
  <si>
    <t>حجم المياه الدالخله للشبكه (م3)</t>
  </si>
  <si>
    <t>ปริมาณน้ำผลิตรวม
(ลบ.ม.)</t>
  </si>
  <si>
    <t>Unbilled Unmetered Consumption [m3]</t>
  </si>
  <si>
    <t>Consommation Non Mesurée Non Facturée [m3]</t>
  </si>
  <si>
    <t>Nicht gemessener unentgeltlicher Verbrauch [m3]</t>
  </si>
  <si>
    <t>Не измеряемое потребление, на которое не выставлен счет [м3]</t>
  </si>
  <si>
    <t>Konsumsi Tak Bermeter Tak Berekening
[m3]</t>
  </si>
  <si>
    <t>Consumo no facturado no medido
[m3]</t>
  </si>
  <si>
    <t>Consumo Non Fatturato Non Misurato
[m3]</t>
  </si>
  <si>
    <t>Consumo não autorizado não faturado
[m3]</t>
  </si>
  <si>
    <t>Nem számlázott, nem mért fogyasztás [m3]</t>
  </si>
  <si>
    <t>الاستهلاك الغير مسجل والغير موفوتر(م3)</t>
  </si>
  <si>
    <t>น้ำไม่ผ่านมาตรและไม่เรียกเก็บเงิน 
(ลบ.ม.)</t>
  </si>
  <si>
    <t>การใช้น้ำอย่างผิดกฎหมาย (ไม่ถูกต้อง) 
(ลบ.ม.)</t>
  </si>
  <si>
    <t>الاستهلاك غير المشروع (م3)</t>
  </si>
  <si>
    <t>Jogtalan fogyasztás [m3]</t>
  </si>
  <si>
    <t>Consumo não autorizado [m3]</t>
  </si>
  <si>
    <t>Consumo Non Autorizzato [m3]</t>
  </si>
  <si>
    <t>Consumo no autorizado [m3]</t>
  </si>
  <si>
    <t>Konsumsi Tak Resmi [m3]</t>
  </si>
  <si>
    <t>Tiêu thụ bất hợp pháp [m3]</t>
  </si>
  <si>
    <t>Несанкционированное потребл-ие
[м3]</t>
  </si>
  <si>
    <t>Modifică limba
Change Language</t>
  </si>
  <si>
    <t>Marja de eroare [+/-]:</t>
  </si>
  <si>
    <t>Variable Aufbereitungs- und Pumpkosten
(Marginale Kosten)</t>
  </si>
  <si>
    <t>Total Panjang Pipa Dinas dari Batas Persil Pelanggan ke Meter Pelanggan [kilometer]</t>
  </si>
  <si>
    <t>Tekanan Rata-rata</t>
  </si>
  <si>
    <t>Suplai Intermittent</t>
  </si>
  <si>
    <t>Perkiraan Jumlah Sambungan</t>
  </si>
  <si>
    <t>Jam Pelayanan Rata-rata [jam]</t>
  </si>
  <si>
    <t>Sumber Air</t>
  </si>
  <si>
    <t>Informasi Keuangan</t>
  </si>
  <si>
    <t>Tarif Rata-rata</t>
  </si>
  <si>
    <t>Biaya Produksi dan Distribusi</t>
  </si>
  <si>
    <t>Mata Uang</t>
  </si>
  <si>
    <t xml:space="preserve">6.) Se advierte que, aunque  los desarrolladores de este programa (WB-EasyCalc)  han realizado todos los esfuerzos para que este programa este libre de errores, quienes usan este modelo lo hacen por su propio riesgo. Liemberger &amp; Asociados no aceptan ninguna responsabilidad por ningún tipo de pérdida (directa o indirecta) que se cause con el uso de este modelo.  </t>
  </si>
  <si>
    <t>Vodni bilans</t>
  </si>
  <si>
    <t>Pokazatelji uspješnosti</t>
  </si>
  <si>
    <t>Ulazna količina vode u sistem</t>
  </si>
  <si>
    <t>Obračunata potrošnja</t>
  </si>
  <si>
    <t>Neobračunata potrošnja</t>
  </si>
  <si>
    <t>Neovlaštena potrošnja</t>
  </si>
  <si>
    <t>Nepreciznost brojila i greške pri obradi podataka</t>
  </si>
  <si>
    <t>Ovlaštena potrošnja</t>
  </si>
  <si>
    <t>Obračunata ovlaštena potrošnja</t>
  </si>
  <si>
    <t>Neobračunata ovlaštena potrošnja</t>
  </si>
  <si>
    <t>Obračunata izmjerena potrošnja</t>
  </si>
  <si>
    <t>Obračunata paušalna/neizmjerena potrošnja</t>
  </si>
  <si>
    <t>Neobračunata izmjerena potrošnja</t>
  </si>
  <si>
    <t>Neobračunata neizmjerena potrošnja</t>
  </si>
  <si>
    <t>Obračunata voda</t>
  </si>
  <si>
    <t>Neobračunata voda</t>
  </si>
  <si>
    <t>Dozvoljena greška [+/-]:</t>
  </si>
  <si>
    <t>m3/dan</t>
  </si>
  <si>
    <t>Najbolja procjena</t>
  </si>
  <si>
    <t>Dozvoljena greška [+/- %]</t>
  </si>
  <si>
    <t>Nivo usluga</t>
  </si>
  <si>
    <t>Obim fizičkih gubitaka</t>
  </si>
  <si>
    <t>Pokazatelji fizičkih gubitaka</t>
  </si>
  <si>
    <t>Pokazatelji komercijalnih gubitaka</t>
  </si>
  <si>
    <t>Financijski pokazatelji</t>
  </si>
  <si>
    <t>Kategorije uspješnosti</t>
  </si>
  <si>
    <t>Prosječna snabdjevenost [sati/dan]</t>
  </si>
  <si>
    <t>Prosječan pritisak [m]</t>
  </si>
  <si>
    <t>TGFG - Tekući godišnji fizički gubici [m3/dan]; eng. CAPL ili CARL</t>
  </si>
  <si>
    <t>MOFG - Minimalni ostvarivi (neizbježni) fizički gubici [m3/dan]; eng. MAPL ili UARL</t>
  </si>
  <si>
    <t>(saat jaringan bertekanan) pada tekanan rata-rata:</t>
  </si>
  <si>
    <t>Kembali ke Indikator</t>
  </si>
  <si>
    <t>Kembali</t>
  </si>
  <si>
    <t>Upaya penurunan kehilangan air tidak ekonomis kecuali ada kekurangan pasokan; analisis yang cermat diperlukan untuk identifikasi perbaikan yang ekonomis</t>
  </si>
  <si>
    <t>12.) WB-EasyCalc 會不停的被改善和提升。請不時遊覽www.liemberger.cc以便下載新版本</t>
  </si>
  <si>
    <t>4.)WB-EasyCalc 已尽善使用1024x798像素荧屏分辨率</t>
  </si>
  <si>
    <t>5.) 顔色區分：</t>
  </si>
  <si>
    <t xml:space="preserve">3.) В терминологии ВБ, термины "UARL - Unavoidable Annual Volume of Real Losses" и "CARL - Current Annual Volume of Real Losses" были заменены на термины ВБ "MAPL - Minimum Achievable Annual Volume of Physical Losses" и "CAPL - Current Annual Volume of Physical Losses". Базовая формула ост. без изменений. </t>
  </si>
  <si>
    <t>Hungarian</t>
  </si>
  <si>
    <t>Kezdjük!</t>
  </si>
  <si>
    <t>Vízmérleg</t>
  </si>
  <si>
    <t>Teljesítmény mutatók</t>
  </si>
  <si>
    <t>Hálózat adatai</t>
  </si>
  <si>
    <t>Poor leakage record; tolerable only if water is plentiful and cheap; even then, analyze level and nature of leakage and intensify leakage reduction efforts</t>
  </si>
  <si>
    <t>Horrendously inefficient use of resources; leakage reduction programs imperative and high priority</t>
  </si>
  <si>
    <t>Back to Indicators</t>
  </si>
  <si>
    <t>German</t>
  </si>
  <si>
    <r>
      <t xml:space="preserve">IWA Teminology
</t>
    </r>
    <r>
      <rPr>
        <sz val="10"/>
        <rFont val="Arial"/>
        <family val="2"/>
      </rPr>
      <t>(English)</t>
    </r>
  </si>
  <si>
    <r>
      <t>World Bank reccomended Terminology</t>
    </r>
    <r>
      <rPr>
        <sz val="10"/>
        <rFont val="Arial"/>
        <family val="2"/>
      </rPr>
      <t xml:space="preserve"> (US English)</t>
    </r>
  </si>
  <si>
    <t>Language Code</t>
  </si>
  <si>
    <t>Customise for your own language</t>
  </si>
  <si>
    <t>Enter Code for preferred Language:</t>
  </si>
  <si>
    <t>if you have chosen 3, click here to go to language customisation</t>
  </si>
  <si>
    <t>Language Customisation</t>
  </si>
  <si>
    <t>English - World Bank preferred Terminology</t>
  </si>
  <si>
    <t>IWA (English)</t>
  </si>
  <si>
    <t>World Bank (US English)</t>
  </si>
  <si>
    <t>Language Used</t>
  </si>
  <si>
    <t>Unauthorised Consumption</t>
  </si>
  <si>
    <t>Authorised Consumption</t>
  </si>
  <si>
    <t>Billed Authorised Consumption</t>
  </si>
  <si>
    <t>Unbilled Authorised Consumption</t>
  </si>
  <si>
    <t>Real Losses</t>
  </si>
  <si>
    <t>Apparent Losses</t>
  </si>
  <si>
    <t>Измеряемый общий объем водоснабжения (экспорт)</t>
  </si>
  <si>
    <t>Коррупция при снятии показаний</t>
  </si>
  <si>
    <t>Ошибки при обработке данных (офис)</t>
  </si>
  <si>
    <t>Нелегальная врезка - бытовые</t>
  </si>
  <si>
    <t>Нелегальная врезка - прочие</t>
  </si>
  <si>
    <t>Russian</t>
  </si>
  <si>
    <t>Randomly Selected International Data Set</t>
  </si>
  <si>
    <t>International Benchmarking</t>
  </si>
  <si>
    <t>Czech Rep.</t>
  </si>
  <si>
    <t>Utility Name:</t>
  </si>
  <si>
    <t>Water Losses - Volume and Value (Cost)</t>
  </si>
  <si>
    <t>Year:</t>
  </si>
  <si>
    <t>Weitere Verlustreduktion könnte unökonomisch sein, umfangreiche Analyse notwendig um einen Zielwert zu bestimmen</t>
  </si>
  <si>
    <t>Pre-set languages</t>
  </si>
  <si>
    <t>Litara po priključku na dan (k.s.p.p.)                                                                                                        k.s.p.p.: kad je sistem pod pritiskom - ovo znači da je vrijednost već ispravljena u slučaju prekida u snabdijevanju</t>
  </si>
  <si>
    <t>Indeks curenja u infrastrukturi (ICI); eng. ILI</t>
  </si>
  <si>
    <t>Komercijalni gubici izraženi kao % ovlaštene potrošnje</t>
  </si>
  <si>
    <t>Količina neobračunate vode izražena kao % ulazne količine vode u sistem</t>
  </si>
  <si>
    <t>Distributivni i transportni cjevovodi</t>
  </si>
  <si>
    <t>Priključci</t>
  </si>
  <si>
    <t>Eventualno umanjena dužina [%]</t>
  </si>
  <si>
    <t>Dužina cjevovoda [km]</t>
  </si>
  <si>
    <t xml:space="preserve">Minimum </t>
  </si>
  <si>
    <t>Procijenjeni broj nelegalnih priključaka</t>
  </si>
  <si>
    <t xml:space="preserve">Broj priključaka   </t>
  </si>
  <si>
    <t>Prosječna dužina priključka od granice posjeda do potrošačkog brojila [metar]</t>
  </si>
  <si>
    <t>Ukupna dužina priključaka od granice posjeda do potrošačkog brojila [kilometar]</t>
  </si>
  <si>
    <t xml:space="preserve">Prosječan pritisak  </t>
  </si>
  <si>
    <t>Prekidi u snabdijevanju</t>
  </si>
  <si>
    <t>Područje</t>
  </si>
  <si>
    <t>Približan broj priključaka</t>
  </si>
  <si>
    <t>Prosječan dnevni pritisak [m]</t>
  </si>
  <si>
    <t>Các hợp phần của thất thu nước được định giá theo hai cách sau: (i) Giá nước trung bình - nếu bán được nước (ii) Chi phí sản xuất và phân phối nếu việc giảm thất thoát sẽ chỉ dẫn tới việc giảm Lưu lượng đầu vào hệ thống. Đối với Giá nước trung bình, ấn số 1; Đối với Chi phí sản xuất và phân phối, ấn số 2</t>
  </si>
  <si>
    <t>Start</t>
  </si>
  <si>
    <t>Indicateurs de Performance</t>
  </si>
  <si>
    <t>Données du Réseau</t>
  </si>
  <si>
    <t>Pression</t>
  </si>
  <si>
    <t>Volume Introduit</t>
  </si>
  <si>
    <t>Consommation Facturée</t>
  </si>
  <si>
    <t>Consommation Non Facturée</t>
  </si>
  <si>
    <t>Consommation Non Autorisée</t>
  </si>
  <si>
    <t>9.) THÔNG THƯỜNG, nên tiến hành phân tích kỹ tình hình rò rỉ dựa trên việc đo thực tế mạng phân phối để hỗ trợ và kiểm chứng với con số thất thoát cơ học tính được bằng chương trình này.</t>
  </si>
  <si>
    <t xml:space="preserve">10.) Khi sử dụng chương trình này lần đầu tiên, người sử dụng nên làm quen với phương pháp luận trước. Một bộ tài liệu hoàn chỉnh về thông tin nền có thể lấy từ trang web: www.liemberger.cc </t>
  </si>
  <si>
    <t>11.) Công ty Liember &amp; Parners đánh giá cao sự phản hồi của người sử dụngi! Xin vui lòng gửi nhận xét của bạn tới địa chỉ email: office@liemberger.cc</t>
  </si>
  <si>
    <t>Snabdjevenost vodom [dana sedmično]</t>
  </si>
  <si>
    <t>Snabdjevenost vodom [sati dnevno]</t>
  </si>
  <si>
    <t>Prosječna dnevna snabdjevenost [sati]</t>
  </si>
  <si>
    <t>Izvorište</t>
  </si>
  <si>
    <t>Ulazna količina vode u sistem [m3]</t>
  </si>
  <si>
    <t>Financijske informacije</t>
  </si>
  <si>
    <t>Prosječna cijena vode</t>
  </si>
  <si>
    <t>Varijabilni troškovi proizvodnje i distribucije                        (granični troškovi vode)</t>
  </si>
  <si>
    <t>Komponente neobračunate vode odrediti ili (i) kroz prosječnu cijenu - ako se voda može prodati ili (ii) kroz troškove proizvodnje i distribucije ako bi smanjenje komponenata neobračunate vode dovelo samo do smanjenja ulazne količine vode u sistem. Prosječnu cijenu unesite pod 1, a troškove proizvodnje i distribucije pod 2.</t>
  </si>
  <si>
    <t xml:space="preserve">Komponente neobračunate vode  </t>
  </si>
  <si>
    <t>Godišnja vrijednost</t>
  </si>
  <si>
    <t>Ukupna vrijednost neobračunate vode</t>
  </si>
  <si>
    <t>Izvoz vode na veliko</t>
  </si>
  <si>
    <t xml:space="preserve">Procijenjeni broj  </t>
  </si>
  <si>
    <t>Osoba po domaćinstvu</t>
  </si>
  <si>
    <t>Potrošnja [litara/osoba/dan]</t>
  </si>
  <si>
    <t>Ukupno [m3]</t>
  </si>
  <si>
    <t>Potrošnja [litara/priključak/dan]</t>
  </si>
  <si>
    <t>Potrošnja [litara/potrošač/dan]</t>
  </si>
  <si>
    <t>Neovlaštena potrošnja [m3]</t>
  </si>
  <si>
    <t>Brojilo registrira manje [%]</t>
  </si>
  <si>
    <t>Procijenjeni % manjeg očitanja</t>
  </si>
  <si>
    <t>Obračunata izmjerena potrošnja (bez izvoza na veliko)</t>
  </si>
  <si>
    <t>Izmjereni izvoz na veliko</t>
  </si>
  <si>
    <t>Neobračunata izmjerena potrošnja (bez izvoza na veliko)</t>
  </si>
  <si>
    <t>Greške pri obradi podataka (u uredu)</t>
  </si>
  <si>
    <t>m3/km cjevovoda na sat (k.s.p.p.)</t>
  </si>
  <si>
    <t>Neobračunata neizmjerena potrošnja [m3]</t>
  </si>
  <si>
    <t>Nelegalni priključci - domaćinstva</t>
  </si>
  <si>
    <t>Nelegalni priključci - ostali</t>
  </si>
  <si>
    <t>Friziranje brojila, premoštavanje, itd. kod registriranih potrošača</t>
  </si>
  <si>
    <t>Unos podataka</t>
  </si>
  <si>
    <t>Nasumice izabran skup međunarodnih podataka</t>
  </si>
  <si>
    <t>Naziv vodovoda:</t>
  </si>
  <si>
    <t>Godina:</t>
  </si>
  <si>
    <t>Gubici vode - količina i vrijednost (trošak)</t>
  </si>
  <si>
    <t>Međunarodna usporedba</t>
  </si>
  <si>
    <t>Matrica za procjenu fizičkih gubitaka</t>
  </si>
  <si>
    <t>Kategorije tehničke uspješnosti</t>
  </si>
  <si>
    <t>Litara/priključak/dan</t>
  </si>
  <si>
    <t>Povratak na pokazatelje</t>
  </si>
  <si>
    <t>Početna strana</t>
  </si>
  <si>
    <t>Daljnje smanjivanje gubitaka može biti neekonomično osim ako postoji nedostatak vode; pažljivom analizom potrebno je identificirati troškovno efikasna poboljšanja</t>
  </si>
  <si>
    <t>Potencijal za znatna poboljšanja; razmotriti kontrolu pritisaka; bolja aktivna kontrola curenja i bolje održavanje mreže</t>
  </si>
  <si>
    <t>Loša kontrola curenja; tolerira se samo ako je voda jeftina i ima je u izobilju; čak i tada je potrebno analizirati nivo i prirodu curenja i intenzivirati napore za njihovo smanjenje</t>
  </si>
  <si>
    <t>Strahovito neefikasno korištenje resursa; program za smanjenje curenja je imperativ i visoko prioritetan</t>
  </si>
  <si>
    <t>1.) WB-EasyCalc je dizajniran da pomogne vodovodima i konsultantima da ispravno primijene metodologiju IWA-e za smanjenje gubitaka</t>
  </si>
  <si>
    <t>2.) Početni jezik je engleski sa IWA terminologijom. Ako želite koristiti termine Svjetske banke "Fizički gubici" i "Komercijalni gubici" umjesto IWA termina "Stvarni gubici" i "Prividni gubici" kliknite na polje "change language" i izaberite šifru 2.</t>
  </si>
  <si>
    <t>3.) U terminologiji Svjetske banke, IWA termini "UARL - neizbježni godišnji stvarni gubici" (NGSG) i "CARL - tekući godišnji stvarni gubici" (TGSG) su zamijenjeni sa terminima Svjetske banke "MAPL - minimalni ostvarivi godišnji fizički gubici" (MOGFG) i "CAPL" - tekući godišnji fizički gubici" (TGFG). Naravno, osnovna formula ostaje nepromijenjena.</t>
  </si>
  <si>
    <t>4. ) WB-EasyCalc je optimiziran za rezoluciju 1024 x 768 piksela</t>
  </si>
  <si>
    <t>5.) Značenje boja:</t>
  </si>
  <si>
    <t>bijela polja su za unos podataka</t>
  </si>
  <si>
    <t>svjetlo zelena polja su za izračunate vrijednosti</t>
  </si>
  <si>
    <t>7.) Program je zaštićen lozinkom koja neće biti otkrivena.</t>
  </si>
  <si>
    <t>8.) LUPLIP - Loši ulazni podaci, loši izlazni podaci! Korisnik treba biti svjestan da rezultati izračunati ovim programom mogu biti izuzetno pogrešni ako su ulazni podaci pogrešni ili nekompletni.</t>
  </si>
  <si>
    <t>9.) Uvijek se PREPORUČUJE da se izvrši temeljita analiza curenja na osnovu mjerenja u distributivnoj mreži kako bi se provjerili fizički gubici izračunati ovim programom.</t>
  </si>
  <si>
    <t>10.) Za nove korisnike ovog programa preporučuje se da se prvo upoznaju sa samom metodologijom. Kompletan set popratnih dokumenata može se naći na www.liemberger.cc</t>
  </si>
  <si>
    <t>11.) Liemberger &amp; Partners bi bio zahvalan na komentarima! Pošaljite komentare na office@liemberger.cc</t>
  </si>
  <si>
    <t>12.) WB-EasyCalc će se stalno poboljšavati i unapređivati - posjetite www.liemberger.cc s vremena na vrijeme da provjerite da li je objavljena nova verzija.</t>
  </si>
  <si>
    <t>Broj neaktivnih priključaka</t>
  </si>
  <si>
    <t>Količine korištene za ovaj vodni bilans su za period od:</t>
  </si>
  <si>
    <t>Vodni bilans u m3/god</t>
  </si>
  <si>
    <t>Vodni bilans u m3/dan</t>
  </si>
  <si>
    <t>Vodni bilans u m3 za period od</t>
  </si>
  <si>
    <t>Vodni bilans za period</t>
  </si>
  <si>
    <t>dana</t>
  </si>
  <si>
    <t>6.) Mada su uloženi svi napori od strane dizajnera softvera da WB-EasyCalc bude bez grešaka, oni koji koriste ovaj model to čine na svoj vlastiti rizik. Liemberger &amp; Partners ne preuzima bilo kakvu odgovornost za gubitke (direktne ili indirektne) koji se ostvare korištenjem ovog modela.</t>
  </si>
  <si>
    <t>2.) A língua pré-definida é o Inglês, utilizando a terminologia da IWA. Se desejar utilizar os termos preferenciais do Banco Mundial "Physical Losses" e "Commercial Losses", ao invés dos termos da IWA "Real Losses" e "Apparent Losses", clique no botão "Change Language" e selecione o código 2.</t>
  </si>
  <si>
    <t>Standard</t>
  </si>
  <si>
    <t>Entwicklungs- länder</t>
  </si>
  <si>
    <t>Mudar a língua
Change Language</t>
  </si>
  <si>
    <t>Inicio</t>
  </si>
  <si>
    <t>Balance hídrico</t>
  </si>
  <si>
    <t>Indicadores de gestión</t>
  </si>
  <si>
    <t>Información del sistema</t>
  </si>
  <si>
    <t>Presión</t>
  </si>
  <si>
    <t>Volumen de entrada al sistema</t>
  </si>
  <si>
    <t>Consumo facturado</t>
  </si>
  <si>
    <t>Consumo no facturado</t>
  </si>
  <si>
    <t>Consumo no autorizado</t>
  </si>
  <si>
    <t>Inexactitud de la micromedición y errores en el manejo de los datos de lectura</t>
  </si>
  <si>
    <t>Konsumsi [m3/hari]</t>
  </si>
  <si>
    <t>Sambungan Ilegal - rumah tangga</t>
  </si>
  <si>
    <t>Sambungan Ilegal - lainnya</t>
  </si>
  <si>
    <t>Tampering meter, bypass, dll pada pelanggan resmi</t>
  </si>
  <si>
    <t>Hasil</t>
  </si>
  <si>
    <t>Penjelasan</t>
  </si>
  <si>
    <t>Data Internasional Terseleksi Acak</t>
  </si>
  <si>
    <t>Nama PDAM:</t>
  </si>
  <si>
    <t>Tahun:</t>
  </si>
  <si>
    <t>Kehilangan Air - Volume dan Nilai (Biaya)</t>
  </si>
  <si>
    <t>Benchmarking Internasional</t>
  </si>
  <si>
    <t>Matrix Perhitungan Kehilangan Air Fisik</t>
  </si>
  <si>
    <t>Konsumsi Resmi Berekening</t>
  </si>
  <si>
    <t>Konsumsi Resmi Tak Berekening</t>
  </si>
  <si>
    <t>Kehilangan Air Non-Fisik</t>
  </si>
  <si>
    <t>Kehilangan Air Fisik</t>
  </si>
  <si>
    <t>Konsumsi Bermeter Berekening</t>
  </si>
  <si>
    <t>Konsumsi Tak Bermeter Berekening</t>
  </si>
  <si>
    <t>Konsumsi Bermeter Tak Berekening</t>
  </si>
  <si>
    <t>Konsumsi Tak Bermeter Tak Berekening</t>
  </si>
  <si>
    <t>Air Berekening</t>
  </si>
  <si>
    <t>Air Tak Berekening</t>
  </si>
  <si>
    <t>Margin Error [+/-]</t>
  </si>
  <si>
    <t>Estimasi Terbaik</t>
  </si>
  <si>
    <t>Batas Bawah</t>
  </si>
  <si>
    <t>Batas Atas</t>
  </si>
  <si>
    <t>Tingkat Pelayanan</t>
  </si>
  <si>
    <t>Volume Kehilangan Air Fisik</t>
  </si>
  <si>
    <t>Indikator Kinerja Kehilangan Air Fisik</t>
  </si>
  <si>
    <t>Indikator Kinerja Kehilangan Air Non-Fisik</t>
  </si>
  <si>
    <t>Indikator Kinerja Keuangan</t>
  </si>
  <si>
    <t>Penggolongan Kinerja</t>
  </si>
  <si>
    <t>Situasi Negara Maju</t>
  </si>
  <si>
    <t>Situasi Negara Sedang Berkembang</t>
  </si>
  <si>
    <t>Jam Pelayanan Rata-rata [jam/hari]</t>
  </si>
  <si>
    <t>Tekanan Rata-rata [m]</t>
  </si>
  <si>
    <t xml:space="preserve">برنامج البنك الدولي WB-EasyCalc سيتم دائما تطويره وتحديثه , استمر
 في زيارة موقعنا من وقت لآخر www.liemberger.cc وتابع
 الإصدارات الجديدة
</t>
  </si>
  <si>
    <t>7.) El programa esta protegido y su clave de acceso no será revelada.</t>
  </si>
  <si>
    <t>8.) BEBS - Basura que entra Basura que sale! El usuario tiene que tener claro que los resultados calculados con este programa pueden ser extremadamente equivocados si los datos base están incompletos o equivocados.</t>
  </si>
  <si>
    <t>9.) Se recomienda realizar SIEMPRE un análisis de pérdidas completo basado en mediciones del sistema de distribución para soportar y verificar el valor de las pérdidas físicas calculado con este programa.</t>
  </si>
  <si>
    <t>Durée Moyenne d'Alimentation [h/jour]</t>
  </si>
  <si>
    <t>Pression Moyenne [m]</t>
  </si>
  <si>
    <t>VAPR Volume Annuel des Pertes Réelles</t>
  </si>
  <si>
    <t>VMPR Volume Minimum Atteignable des Pertes Réelles</t>
  </si>
  <si>
    <t>Litres par Branchement par Jour et par Mètre de Pression (r.s.p.)</t>
  </si>
  <si>
    <t>Index Structurel de Fuites (ISF)</t>
  </si>
  <si>
    <t>Pertes Apparentes exprimées en % de  la Consommation Autorisée</t>
  </si>
  <si>
    <t>Volume de l'Eau Non Vendue en % du Volume Introduit</t>
  </si>
  <si>
    <t>Eau Non Vendue exprimée en % des Coûts Annuels d'Exploitation</t>
  </si>
  <si>
    <t>Réseaux de Distribution et de Transport</t>
  </si>
  <si>
    <t>Branchements</t>
  </si>
  <si>
    <t>Longueur
[km]</t>
  </si>
  <si>
    <t>2.) El idioma pre-establecido es el inglés con la terminología de la IWA. Si usted desea emplear los términos preferidos por el Banco Mundial de "Physical Losses" y "Commercial Losses" en lugar de los términos "Real Losses" y "Apparent Losses" vaya al botón "cambio de idioma" y seleccione el código 2.</t>
  </si>
  <si>
    <t>4.) โปรแกรม WB-EasyCalc สามารถมองเห็นได้อย่างชัดเจน
ที่สุดในจอขนาด 1024 X 768 Pixel</t>
  </si>
  <si>
    <t>5.) รหัสของสี</t>
  </si>
  <si>
    <t>ช่องสีขาว สำหรับใส่ข้อมูล</t>
  </si>
  <si>
    <t>ช่องสีเขียวอ่อนเป็นค่าที่คำนวณได้</t>
  </si>
  <si>
    <t>6.) ในขณะที่นักพัฒนาทั้งหลายได้พยายามสร้างความมั่นใจว่า 
โปรแกรม EasyCalc ของธนาคารโลกไม่มีข้อผิดพลาดใดๆ นั้น  
กลุ่มคนที่ใช้ Model นี้ต้องเสี่ยงกันเอาเอง, Liemberger &amp; Partners 
จะไม่รับผิดชอบต่อความเสียหายของข้อมูล (ทางตรงหรือทางอ้อม)
ที่เกิดขึ้นตลอดการใช้งาน Model นี้</t>
  </si>
  <si>
    <t>7.) มีการป้องกันโปรแกรมด้วยรหัสผ่าน  ซึ่งไม่เป็นที่เปิดเผ</t>
  </si>
  <si>
    <t>8.) GIGO - ใส่ขยะเข้าไป  ก็ได้ขยะออกมา  
ผู้ใช้โปรแกรมจะต้องระวังผลการคำนวณโดยโปรแกรมนี้  ซึ่งอาจ 
ผิดพลาดอย่างมาก  หากข้อมูลพื้นฐานผิดหรือไม่สมบูรณ์</t>
  </si>
  <si>
    <t>9.) มีข้อแนะนำว่าจะต้องมีการวิเคราะห์น้ำสูญเสีย (รั่วไหล) 
อย่างถี่ถ้วน  โดยการวัดในระบบเครือข่ายจ่ายน้ำเพื่อสนับสนุน
และตรวจสอบตัวเลขน้ำสูญเสียหลัก  ซึ่งโปรแกรมคำนวณออกมา</t>
  </si>
  <si>
    <t>10.) เมื่อมีการใช้โปรแกรมนี้เป็นครั้งแรก  ขอแนะนำว่าจะต้อง
ทำความคุ้นเคยกับวิธีการใช้  โดยสามารถอ่านภูมิหลังอย่าง 
ละเอียดของโปรแกรมโดย download ได้จาก website (www.liemberger.cc)</t>
  </si>
  <si>
    <t>11.) Liemberger &amp; Partners ยินดีรับ ข้อมูลย้อนกลับ จากผู้ใช้ 
โปรแกรม  โปรดส่งความคิดเห็นของท่านไปที่ 
office@liemberger.cc</t>
  </si>
  <si>
    <t>12.) จะมีการปรับปรุงและยกระดับโปรแกรม WB-EasyCalc 
อย่างต่อเนื่อง - ผู้ใช้สามารถเข้าไปเยี่ยมชมเป็นครั้งคราวได้ที่ 
www.liemberger.cc  เพื่อตรวจสอบโปรแกรม รุ่น ใหม่ๆ</t>
  </si>
  <si>
    <t>ความยาวของท่อบริการโดยเฉลี่ยจากท่อจ่ายน้ำถึงมาตรผู้ใช้น้ำ
(เมตร)</t>
  </si>
  <si>
    <t>ความยาวรวมของท่อบริการทั้งหมดจากท่อจ่ายน้ำถึงมาตรผู้ใช้น้ำ
(กิโลเมตร)</t>
  </si>
  <si>
    <t>เวลาจ่ายน้ำ
(วันต่อสัปดาห์)</t>
  </si>
  <si>
    <t>เวลาจ่ายน้ำ
(ชั่วโมงต่อวัน)</t>
  </si>
  <si>
    <t>เวลาจ่ายน้ำรายวันโดยเฉลี่ย
(ชั่วโมง)</t>
  </si>
  <si>
    <t>ต้นทุนผันแปรของการผลิตและจ่ายน้ำ
(ต้นทุนส่วนเพิ่มต่อหน่วย)</t>
  </si>
  <si>
    <t>ต้นทุนการดำเนินการรายปี 
(ไม่รวมค่าเสื่อมราคา)</t>
  </si>
  <si>
    <t>การจ่ายน้ำ แบบเหมารวม
(การจำหน่าย)</t>
  </si>
  <si>
    <t>การใช้น้ำ
(ลิตร/ราย/วัน)</t>
  </si>
  <si>
    <t>การใช้น้ำ
(ลิตร/ลูกค้า 1 ราย/วัน)</t>
  </si>
  <si>
    <t>การจ่ายน้ำแบบเหมารวม
(การจำหน่าย)</t>
  </si>
  <si>
    <t>ความผิดพลาดจากการจัดการด้านข้อมูล
(โดยทางสำนักงาน)</t>
  </si>
  <si>
    <t>เปลี่ยนภาษา
Change Language</t>
  </si>
  <si>
    <t>ليتر لكل وصله باليوم لكل عداد</t>
  </si>
  <si>
    <t>مؤشر التسرب للشبكه 
(م ت ش)</t>
  </si>
  <si>
    <t>الفواقد التجاريه بصيغه النسبه المئويه%من الاستهلاك المسموح به</t>
  </si>
  <si>
    <t xml:space="preserve">حجم المياه المفقوده بصيغه  النسبه المئويه%من حجم المياه الداخله للشبكه </t>
  </si>
  <si>
    <t xml:space="preserve">قيمه المياه المفقوده بصيغه  النسبه المئويه%من تكلفه التشغيل السنويه </t>
  </si>
  <si>
    <t>Timpul de alimentare [zile pe săptămână]</t>
  </si>
  <si>
    <t>Potensial untuk dilakukan perbaikan; coba pengaturan tekanan; penanganan kebocoran secara aktif, dan peningkatan pemeliharaan jaringan</t>
  </si>
  <si>
    <t>Pencatatan kebocoran yang buruk; hanya dapat ditoleransi bila airnya berlimpah dan murah; meskipun begitu, harus tetap dianalisis tingkat dan penyebab kebocoran dan intensifkan upaya penurunan kebocoran</t>
  </si>
  <si>
    <t>Portuguese (Brazil)</t>
  </si>
  <si>
    <t>Iniciando</t>
  </si>
  <si>
    <t>Balanço Hídrico</t>
  </si>
  <si>
    <t>Indicadores de Performance</t>
  </si>
  <si>
    <t>Dados da rede</t>
  </si>
  <si>
    <t>Pressão</t>
  </si>
  <si>
    <t>Consumo faturado</t>
  </si>
  <si>
    <t>Consumo não faturado</t>
  </si>
  <si>
    <t>Consumo não autorizado</t>
  </si>
  <si>
    <t>Imprecisões dos medidores e erros de manipulação dos dados</t>
  </si>
  <si>
    <t>Consumo autorizado</t>
  </si>
  <si>
    <t>Perdas de água</t>
  </si>
  <si>
    <t>Consumo autorizado faturado</t>
  </si>
  <si>
    <t>3.) In the World Bank Terminology, the IWA terms "UARL - Unavoidable Annual Volume of Real Losses" and "CARL - Current Annual Volume of Real Losses" were replaced with the World Bank favoured terms "MAPL - Minimum Achievable Annual Volume of Physical Losses" and "CAPL - Current Annual Volume of Physical Losses". However, the underlying formula remained of course unchanged.</t>
  </si>
  <si>
    <t>3.) In the World Bank Terminology, the IWA terms "UARL - Unavoidable Annual Volume of Real Losses" and "CARL - Current Annual Volume of Real Losses" were replaced with the World Bank favored terms "MAPL - Minimum Achievable Annual Volume of Physical Losses" and "CAPL - Current Annual Volume of Physical Losses". However, the underlying formula remained of course unchanged.</t>
  </si>
  <si>
    <t>3.) Dans la terminologie (anglaise) de la Banque Mondiale, les termes de l'IWA "UARL - Unavoidable Annual Volume of Real Losses" et "CARL - Current Annual Volume of Real Losses" ont été remplacés par "MAPL - Minimum Achievable Annual Volume of Physical Losses" et "CAPL - Current Annual Volume of Physical Losses". Toutefois, les formules restent bien sûr inchangées.</t>
  </si>
  <si>
    <t>Estimasi % dari pembacaan lebih rendah</t>
  </si>
  <si>
    <t>Konsumsi Bermeter Berekening (tanpa Suplai Air Curah)</t>
  </si>
  <si>
    <t>ประวัติไม่ดีเรื่องน้ำรั่วไหล; ยอมรับได้ถ้าน้ำมีมากและราคาถูก  แต่ กระนั้นก็ตาม  ควรมีการวิเคราะห์ระดับและลักษณะของการรั่วไหล และเร่งรัดความพยายามลดการรั่วไหล</t>
  </si>
  <si>
    <t>การใช้ทรัพยากรน้ำอย่างไม่มีประสิทธิภาพ  ทำให้โครงการลดน้ำ รั่วไหลเป็นสิ่งที่จำเป็น และมีความสำคัญในระดับสูง</t>
  </si>
  <si>
    <t>1.) มีการออกแบบโปรแกรม EasyCalc ของธนาคารโลก  เพื่อให้ หน่วยงานสาธารณูปโภคด้านน้ำ (การประปา) และหน่วยงานที่ปรึกษานำ ไปประยุกต์ใช้ในการดำเนินงานลดน้ำสูญเสียตามรูปแบบของ IWA
 (International Water Association)</t>
  </si>
  <si>
    <t>2.) มีการกำหนดให้ใช้ภาษาอังกฤษ  ซึ่งใช้ระบบคำศัพท์ของ IWA
 หากคุณต้องการใช้คำของธนาคารโลก เช่นคำว่า "น้ำสูญเสียหลัก"
 และ "น้ำสูญเสียรอง" แทนคำของ IWA ที่ใช้ "น้ำสูญเสียที่เกิดจริง"
 และ "น้ำสูญเสียที่ดูเหมือนจริง" โปรดกดปุ่ม "เปลี่ยนภาษา" และ
 เลือกรหัสหมายเลข 2</t>
  </si>
  <si>
    <t>3.) ในระบบคำศัพท์ของธนาคารโลก คำของ IWA เช่น 
"UARL-ปริมาณน้ำสูญเสียที่เกิดจริงรายปีที่ไม่สามารถหลีกเลี่ยงได้" 
และ "CARL-ปริมาณน้ำสูญเสียจริงรายปีในปัจจุบัน" ถูกแทนที่
ด้วยคำของธนาคารโลก "MAPL-ปริมาณขั้นต่ำน้ำสูญเสียหลักรายปี
ที่แก้ไขได้  และ "CAPL-ปริมาณน้ำสูญเสียหลักรายปีในปัจจุบัน 
"อย่างไรก็ดี, หลักเกณฑ์พื้นฐานยังคงไม่เปลี่ยนแปลง</t>
  </si>
  <si>
    <t>水量平衡</t>
  </si>
  <si>
    <t>未许可用水</t>
  </si>
  <si>
    <r>
      <t>转换语文</t>
    </r>
    <r>
      <rPr>
        <sz val="10"/>
        <color indexed="8"/>
        <rFont val="Arial"/>
        <family val="2"/>
      </rPr>
      <t xml:space="preserve">  </t>
    </r>
    <r>
      <rPr>
        <sz val="10"/>
        <color indexed="8"/>
        <rFont val="宋体"/>
        <charset val="134"/>
      </rPr>
      <t xml:space="preserve">
</t>
    </r>
    <r>
      <rPr>
        <sz val="10"/>
        <color indexed="8"/>
        <rFont val="Arial"/>
        <family val="2"/>
      </rPr>
      <t>Change Language</t>
    </r>
  </si>
  <si>
    <t>许可用水</t>
  </si>
  <si>
    <t>收费的许可用水</t>
  </si>
  <si>
    <t>不收费的许可用水</t>
  </si>
  <si>
    <r>
      <t>上限</t>
    </r>
    <r>
      <rPr>
        <sz val="10"/>
        <color indexed="8"/>
        <rFont val="Arial"/>
        <family val="2"/>
      </rPr>
      <t>(</t>
    </r>
    <r>
      <rPr>
        <sz val="10"/>
        <color indexed="8"/>
        <rFont val="宋体"/>
        <charset val="134"/>
      </rPr>
      <t>下限</t>
    </r>
    <r>
      <rPr>
        <sz val="10"/>
        <color indexed="8"/>
        <rFont val="Arial"/>
        <family val="2"/>
      </rPr>
      <t>)</t>
    </r>
  </si>
  <si>
    <r>
      <t>下限</t>
    </r>
    <r>
      <rPr>
        <sz val="10"/>
        <color indexed="8"/>
        <rFont val="Arial"/>
        <family val="2"/>
      </rPr>
      <t>(</t>
    </r>
    <r>
      <rPr>
        <sz val="10"/>
        <color indexed="8"/>
        <rFont val="宋体"/>
        <charset val="134"/>
      </rPr>
      <t>上限</t>
    </r>
    <r>
      <rPr>
        <sz val="10"/>
        <color indexed="8"/>
        <rFont val="Arial"/>
        <family val="2"/>
      </rPr>
      <t>)</t>
    </r>
  </si>
  <si>
    <t xml:space="preserve">实際損失容量 </t>
  </si>
  <si>
    <t>实際損失性能指標</t>
  </si>
  <si>
    <t>表觀損失性能指標</t>
  </si>
  <si>
    <r>
      <t xml:space="preserve">CAPL - </t>
    </r>
    <r>
      <rPr>
        <sz val="10"/>
        <color indexed="8"/>
        <rFont val="宋体"/>
        <charset val="134"/>
      </rPr>
      <t>当前的年度实质损失水量(立方米</t>
    </r>
    <r>
      <rPr>
        <sz val="10"/>
        <color indexed="8"/>
        <rFont val="Arial"/>
        <family val="2"/>
      </rPr>
      <t>/</t>
    </r>
    <r>
      <rPr>
        <sz val="10"/>
        <color indexed="8"/>
        <rFont val="宋体"/>
        <charset val="134"/>
      </rPr>
      <t>天)</t>
    </r>
  </si>
  <si>
    <r>
      <t xml:space="preserve">MAPL - </t>
    </r>
    <r>
      <rPr>
        <sz val="10"/>
        <color indexed="8"/>
        <rFont val="宋体"/>
        <charset val="134"/>
      </rPr>
      <t>不可避免的年度实质损失水量(立方米</t>
    </r>
    <r>
      <rPr>
        <sz val="10"/>
        <color indexed="8"/>
        <rFont val="Arial"/>
        <family val="2"/>
      </rPr>
      <t>/</t>
    </r>
    <r>
      <rPr>
        <sz val="10"/>
        <color indexed="8"/>
        <rFont val="宋体"/>
        <charset val="134"/>
      </rPr>
      <t>天</t>
    </r>
    <r>
      <rPr>
        <sz val="10"/>
        <color indexed="8"/>
        <rFont val="Arial"/>
        <family val="2"/>
      </rPr>
      <t>)</t>
    </r>
  </si>
  <si>
    <r>
      <t>公升</t>
    </r>
    <r>
      <rPr>
        <sz val="10"/>
        <color indexed="8"/>
        <rFont val="Arial"/>
        <family val="2"/>
      </rPr>
      <t>/</t>
    </r>
    <r>
      <rPr>
        <sz val="10"/>
        <color indexed="8"/>
        <rFont val="宋体"/>
        <charset val="134"/>
      </rPr>
      <t>戶</t>
    </r>
    <r>
      <rPr>
        <sz val="10"/>
        <color indexed="8"/>
        <rFont val="Arial"/>
        <family val="2"/>
      </rPr>
      <t>/</t>
    </r>
    <r>
      <rPr>
        <sz val="10"/>
        <color indexed="8"/>
        <rFont val="宋体"/>
        <charset val="134"/>
      </rPr>
      <t>天</t>
    </r>
    <r>
      <rPr>
        <sz val="10"/>
        <color indexed="8"/>
        <rFont val="Arial"/>
        <family val="2"/>
      </rPr>
      <t>/</t>
    </r>
    <r>
      <rPr>
        <sz val="10"/>
        <color indexed="8"/>
        <rFont val="宋体"/>
        <charset val="134"/>
      </rPr>
      <t>米水压</t>
    </r>
    <r>
      <rPr>
        <sz val="10"/>
        <color indexed="8"/>
        <rFont val="Arial"/>
        <family val="2"/>
      </rPr>
      <t xml:space="preserve"> (w.s.p)</t>
    </r>
  </si>
  <si>
    <r>
      <t>基本设施漏失指数</t>
    </r>
    <r>
      <rPr>
        <sz val="10"/>
        <color indexed="8"/>
        <rFont val="Arial"/>
        <family val="2"/>
      </rPr>
      <t xml:space="preserve"> (ILI)</t>
    </r>
  </si>
  <si>
    <r>
      <t>表觀損失</t>
    </r>
    <r>
      <rPr>
        <sz val="10"/>
        <color indexed="8"/>
        <rFont val="Arial"/>
        <family val="2"/>
      </rPr>
      <t xml:space="preserve"> </t>
    </r>
    <r>
      <rPr>
        <sz val="10"/>
        <color indexed="8"/>
        <rFont val="宋体"/>
        <charset val="134"/>
      </rPr>
      <t>（以许可用户用水量的百分比計算）</t>
    </r>
  </si>
  <si>
    <t>無收益水量（以系统输入水量的百分比計算）</t>
  </si>
  <si>
    <t>無收益水成本比率（根据占年運營費的百分比計算）</t>
  </si>
  <si>
    <t>接驳用戶</t>
  </si>
  <si>
    <r>
      <t>登記接驳用戶數目</t>
    </r>
    <r>
      <rPr>
        <sz val="10"/>
        <color indexed="8"/>
        <rFont val="Arial"/>
        <family val="2"/>
      </rPr>
      <t>(</t>
    </r>
    <r>
      <rPr>
        <sz val="10"/>
        <color indexed="8"/>
        <rFont val="宋体"/>
        <charset val="134"/>
      </rPr>
      <t>注意:这个数字通常小于用水客户</t>
    </r>
    <r>
      <rPr>
        <sz val="10"/>
        <color indexed="8"/>
        <rFont val="Arial"/>
        <family val="2"/>
      </rPr>
      <t>)</t>
    </r>
  </si>
  <si>
    <t>非法接驳用戶數目</t>
  </si>
  <si>
    <t>接驳用戶數目</t>
  </si>
  <si>
    <r>
      <t>平均接驳用戶接驳水管管長（米）</t>
    </r>
    <r>
      <rPr>
        <sz val="10"/>
        <color indexed="8"/>
        <rFont val="Arial"/>
        <family val="2"/>
      </rPr>
      <t xml:space="preserve">- </t>
    </r>
    <r>
      <rPr>
        <sz val="10"/>
        <color indexed="8"/>
        <rFont val="宋体"/>
        <charset val="134"/>
      </rPr>
      <t>由房屋限界至水表</t>
    </r>
  </si>
  <si>
    <r>
      <t>接驳用戶接驳水管總管長（公里）</t>
    </r>
    <r>
      <rPr>
        <sz val="10"/>
        <color indexed="8"/>
        <rFont val="Arial"/>
        <family val="2"/>
      </rPr>
      <t xml:space="preserve">- </t>
    </r>
    <r>
      <rPr>
        <sz val="10"/>
        <color indexed="8"/>
        <rFont val="宋体"/>
        <charset val="134"/>
      </rPr>
      <t>由房屋限界至水表</t>
    </r>
  </si>
  <si>
    <t>大概接驳用戶數目</t>
  </si>
  <si>
    <t>系统输入水量（立方米/年）</t>
  </si>
  <si>
    <t>变动生产成本和配水成本</t>
  </si>
  <si>
    <r>
      <t>無收益水各成分的评价按照以下</t>
    </r>
    <r>
      <rPr>
        <sz val="10"/>
        <color indexed="8"/>
        <rFont val="Arial"/>
        <family val="2"/>
      </rPr>
      <t xml:space="preserve"> </t>
    </r>
    <r>
      <rPr>
        <sz val="10"/>
        <color indexed="8"/>
        <rFont val="宋体"/>
        <charset val="134"/>
      </rPr>
      <t>：</t>
    </r>
    <r>
      <rPr>
        <sz val="10"/>
        <color indexed="8"/>
        <rFont val="Arial"/>
        <family val="2"/>
      </rPr>
      <t xml:space="preserve">1 </t>
    </r>
    <r>
      <rPr>
        <sz val="10"/>
        <color indexed="8"/>
        <rFont val="宋体"/>
        <charset val="134"/>
      </rPr>
      <t>按平均水价計算，假设水能够售出；或者</t>
    </r>
    <r>
      <rPr>
        <sz val="10"/>
        <color indexed="8"/>
        <rFont val="Arial"/>
        <family val="2"/>
      </rPr>
      <t>2</t>
    </r>
    <r>
      <rPr>
        <sz val="10"/>
        <color indexed="8"/>
        <rFont val="Arial"/>
        <family val="2"/>
      </rPr>
      <t>,</t>
    </r>
    <r>
      <rPr>
        <sz val="10"/>
        <color indexed="8"/>
        <rFont val="宋体"/>
        <charset val="134"/>
      </rPr>
      <t>如果无收益水的各个组成部分只是导致系统配水量的减少</t>
    </r>
    <r>
      <rPr>
        <sz val="10"/>
        <color indexed="8"/>
        <rFont val="Arial"/>
        <family val="2"/>
      </rPr>
      <t>,</t>
    </r>
    <r>
      <rPr>
        <sz val="10"/>
        <color indexed="8"/>
        <rFont val="宋体"/>
        <charset val="134"/>
      </rPr>
      <t>则按照生产成本和配水成本计算。</t>
    </r>
  </si>
  <si>
    <t>無收益供水的成分构成</t>
  </si>
  <si>
    <r>
      <t xml:space="preserve">
</t>
    </r>
    <r>
      <rPr>
        <sz val="10"/>
        <color indexed="8"/>
        <rFont val="宋体"/>
        <charset val="134"/>
      </rPr>
      <t xml:space="preserve">年度价值
</t>
    </r>
  </si>
  <si>
    <t>無收益水總价值</t>
  </si>
  <si>
    <t>年度運營成本（不包括折舊）</t>
  </si>
  <si>
    <t>批量供水（外输）</t>
  </si>
  <si>
    <t>用水量（公升/人/天）</t>
  </si>
  <si>
    <t>用水（公升/接驳用戶/天）</t>
  </si>
  <si>
    <t>用水（公升/戶/天）</t>
  </si>
  <si>
    <r>
      <t>未许可用水量（立方米</t>
    </r>
    <r>
      <rPr>
        <sz val="10"/>
        <color indexed="8"/>
        <rFont val="Arial"/>
        <family val="2"/>
      </rPr>
      <t>/</t>
    </r>
    <r>
      <rPr>
        <sz val="10"/>
        <color indexed="8"/>
        <rFont val="宋体"/>
        <charset val="134"/>
      </rPr>
      <t>年</t>
    </r>
    <r>
      <rPr>
        <sz val="10"/>
        <color indexed="8"/>
        <rFont val="Arial"/>
        <family val="2"/>
      </rPr>
      <t>)</t>
    </r>
  </si>
  <si>
    <t>水表失準(少于正确計量）</t>
  </si>
  <si>
    <t>估計水表少計量的幅度（百分之幾）</t>
  </si>
  <si>
    <t>据表收费用水（不含批量供水）</t>
  </si>
  <si>
    <t>据表批量供水（外输）</t>
  </si>
  <si>
    <t>据表不收费用水（不含批量供水）</t>
  </si>
  <si>
    <t>批量供水（外输）</t>
  </si>
  <si>
    <t>读表作弊方法</t>
  </si>
  <si>
    <t>不据表不收费用水（立方米/年）</t>
  </si>
  <si>
    <t>用水（立法米/天）</t>
  </si>
  <si>
    <t>非法接驳用戶 - 生活用戶</t>
  </si>
  <si>
    <t>非法接驳用戶 - 其他</t>
  </si>
  <si>
    <t>随机挑選的國際數據</t>
  </si>
  <si>
    <t>水务公司名稱</t>
  </si>
  <si>
    <t>水耗损 - 量和值</t>
  </si>
  <si>
    <t>实際損失評價模型</t>
  </si>
  <si>
    <t>公升/接驳用戶/天</t>
  </si>
  <si>
    <t>返回指標</t>
  </si>
  <si>
    <t>返回</t>
  </si>
  <si>
    <t>除非有水量的短缺，以及仔细的分析和判断能够有效成本，否则持续减漏将不经济</t>
  </si>
  <si>
    <t>3.)国际水务协会的名词"UARL-每年不可避免的实质泄损量"和"CARL-现年实质泄损量",都被世行首选的名词"MAPL-每年可达致最低物质泄损量"和"CAPL-现年物质泄损量"所替代。无论如何，其中所使用的方程式都保持不变</t>
  </si>
  <si>
    <r>
      <t>8.)</t>
    </r>
    <r>
      <rPr>
        <sz val="10"/>
        <color indexed="8"/>
        <rFont val="宋体"/>
        <charset val="134"/>
      </rPr>
      <t>错误的输入导致错误的输出：若輸入錯誤資料，您將得到錯誤計算結果</t>
    </r>
  </si>
  <si>
    <t>10.)当您是第一次使用這個軟件,建議您先熟悉有關無效益水的控制和計算方法。 您可遊覽www.liemberger.cc以便下載有關文章和資料</t>
  </si>
  <si>
    <r>
      <t>若用整体水表失准百分比計算，输入</t>
    </r>
    <r>
      <rPr>
        <sz val="10"/>
        <color indexed="8"/>
        <rFont val="Arial"/>
        <family val="2"/>
      </rPr>
      <t>1</t>
    </r>
    <r>
      <rPr>
        <sz val="10"/>
        <color indexed="8"/>
        <rFont val="宋体"/>
        <charset val="134"/>
      </rPr>
      <t>；若手工输入不同用户或不同类型水表的失准容量，则輸入</t>
    </r>
    <r>
      <rPr>
        <sz val="10"/>
        <color indexed="8"/>
        <rFont val="Arial"/>
        <family val="2"/>
      </rPr>
      <t>2</t>
    </r>
  </si>
  <si>
    <t>不活跃接驳用戶总数</t>
  </si>
  <si>
    <r>
      <t>此水量平衡的天数为</t>
    </r>
    <r>
      <rPr>
        <sz val="10"/>
        <color indexed="8"/>
        <rFont val="Arial"/>
        <family val="2"/>
      </rPr>
      <t>:</t>
    </r>
  </si>
  <si>
    <t>天</t>
  </si>
  <si>
    <r>
      <t>水量平衡</t>
    </r>
    <r>
      <rPr>
        <sz val="10"/>
        <color indexed="8"/>
        <rFont val="Arial"/>
        <family val="2"/>
      </rPr>
      <t xml:space="preserve"> (</t>
    </r>
    <r>
      <rPr>
        <sz val="10"/>
        <color indexed="8"/>
        <rFont val="宋体"/>
        <charset val="134"/>
      </rPr>
      <t>立方米</t>
    </r>
    <r>
      <rPr>
        <sz val="10"/>
        <color indexed="8"/>
        <rFont val="Arial"/>
        <family val="2"/>
      </rPr>
      <t>/</t>
    </r>
    <r>
      <rPr>
        <sz val="10"/>
        <color indexed="8"/>
        <rFont val="宋体"/>
        <charset val="134"/>
      </rPr>
      <t>年</t>
    </r>
    <r>
      <rPr>
        <sz val="10"/>
        <color indexed="8"/>
        <rFont val="Arial"/>
        <family val="2"/>
      </rPr>
      <t>)</t>
    </r>
  </si>
  <si>
    <r>
      <t>水量平衡</t>
    </r>
    <r>
      <rPr>
        <sz val="10"/>
        <color indexed="8"/>
        <rFont val="Arial"/>
        <family val="2"/>
      </rPr>
      <t xml:space="preserve"> (</t>
    </r>
    <r>
      <rPr>
        <sz val="10"/>
        <color indexed="8"/>
        <rFont val="宋体"/>
        <charset val="134"/>
      </rPr>
      <t>立方米</t>
    </r>
    <r>
      <rPr>
        <sz val="10"/>
        <color indexed="8"/>
        <rFont val="Arial"/>
        <family val="2"/>
      </rPr>
      <t>/</t>
    </r>
    <r>
      <rPr>
        <sz val="10"/>
        <color indexed="8"/>
        <rFont val="宋体"/>
        <charset val="134"/>
      </rPr>
      <t>天</t>
    </r>
    <r>
      <rPr>
        <sz val="10"/>
        <color indexed="8"/>
        <rFont val="Arial"/>
        <family val="2"/>
      </rPr>
      <t>)</t>
    </r>
  </si>
  <si>
    <r>
      <t>水量平衡（立方米</t>
    </r>
    <r>
      <rPr>
        <sz val="10"/>
        <color indexed="8"/>
        <rFont val="Arial"/>
        <family val="2"/>
      </rPr>
      <t xml:space="preserve">) </t>
    </r>
    <r>
      <rPr>
        <sz val="10"/>
        <color indexed="8"/>
        <rFont val="宋体"/>
        <charset val="134"/>
      </rPr>
      <t>天数：</t>
    </r>
  </si>
  <si>
    <t>水量平衡期</t>
  </si>
  <si>
    <t>Bosnian</t>
  </si>
  <si>
    <t>(kad je sistem pod pritiskom) uz prosječan pritisak od:</t>
  </si>
  <si>
    <r>
      <t xml:space="preserve">Mr. Edin Rustempasic, </t>
    </r>
    <r>
      <rPr>
        <sz val="12"/>
        <rFont val="Arial"/>
        <family val="2"/>
      </rPr>
      <t>a water engineer from Bosnia and Herzegovina, prepared the version in Bosnian language.</t>
    </r>
  </si>
  <si>
    <t>6, A fejlesztők minden képességüket bevetették, hogy a WB-EasyCalc hibamentes legyen, ám ennek ellenére csak saját kockázatára használja. A Liemberger &amp; Partners nem vállal felelősséget bármilyen veszteségért (direkt vagy indirekt), amely a modell használata okozna.</t>
  </si>
  <si>
    <t>m3/km de conducte pe oră (p.a.a.)</t>
  </si>
  <si>
    <t>Consumul nemăsurat nefacturat [m3]</t>
  </si>
  <si>
    <t>Consumul [m3/zi]</t>
  </si>
  <si>
    <t>Grafice</t>
  </si>
  <si>
    <t>Introducerea datelor</t>
  </si>
  <si>
    <t>Rezultate</t>
  </si>
  <si>
    <t>Explicaţii</t>
  </si>
  <si>
    <t>Setul de date internaţionale, selectate arbitrar</t>
  </si>
  <si>
    <t>Anul:</t>
  </si>
  <si>
    <t>Pierderi de apă – Volumul şi valoarea (costul)</t>
  </si>
  <si>
    <t>Matricea de evaluare a pierderilor fizice</t>
  </si>
  <si>
    <t>Categoria de performanţă tehnică</t>
  </si>
  <si>
    <t>Litri/branşament/zi</t>
  </si>
  <si>
    <t>Înapoi la indicatori</t>
  </si>
  <si>
    <t>Pagina principală</t>
  </si>
  <si>
    <t>2.) The pre-set Language is English using the IWA terminology. If you would like to use the World Bank favored terms "Physical Losses" and "Commercial Losses" instead of the IWA terms "Real Losses" and "Apparent Losses" click on the button "change language" and select code 2.</t>
  </si>
  <si>
    <t>m3/h/km Leitungslänge</t>
  </si>
  <si>
    <t>Einleitung</t>
  </si>
  <si>
    <t>Wasserbilanz</t>
  </si>
  <si>
    <t>Kennzahlen</t>
  </si>
  <si>
    <t>Rohrnetzdaten</t>
  </si>
  <si>
    <t>Entgeltlicher Verbrauch</t>
  </si>
  <si>
    <t>Unentgeltlicher Verbrauch</t>
  </si>
  <si>
    <t>Zählerabweichungen und Fehler bei der Rechnungslegung</t>
  </si>
  <si>
    <t>Wasserverbrauch</t>
  </si>
  <si>
    <t>Wasserverluste</t>
  </si>
  <si>
    <t>Scheinbare Verluste</t>
  </si>
  <si>
    <t>Reale Verluste</t>
  </si>
  <si>
    <t>Nicht gemessener unentgeltlicher Verbrauch</t>
  </si>
  <si>
    <t>Nicht gemessener entgeltlicher Verbrauch</t>
  </si>
  <si>
    <t>Gemessener entgeltlicher Verbrauch</t>
  </si>
  <si>
    <t>In Rechnung gestellte Wassermenge</t>
  </si>
  <si>
    <t>Nicht in Rechnung gestellte Wassermenge</t>
  </si>
  <si>
    <t>Möglicher Fehler [+/-]:</t>
  </si>
  <si>
    <t>Wahrscheinlichster Wert</t>
  </si>
  <si>
    <t>Möglicher Fehler
[+/- %]</t>
  </si>
  <si>
    <t>Untere Bandbreite</t>
  </si>
  <si>
    <t>Obere Bandbreite</t>
  </si>
  <si>
    <t>Versorgungsqualität</t>
  </si>
  <si>
    <t>Volumen der Realen Verluste</t>
  </si>
  <si>
    <t>Kennzahlen für die Scheinbaren Verluste</t>
  </si>
  <si>
    <t>Indicatori de performanţă</t>
  </si>
  <si>
    <t>Datele despre reţea</t>
  </si>
  <si>
    <t>Presiunea</t>
  </si>
  <si>
    <t>Volumul de apă intrat în sistem</t>
  </si>
  <si>
    <t>Consumul facturat</t>
  </si>
  <si>
    <t>Consumul autorizat</t>
  </si>
  <si>
    <t>Pierderi de apă</t>
  </si>
  <si>
    <t>Consumul autorizat facturat</t>
  </si>
  <si>
    <t>Consumul autorizat nefacturat</t>
  </si>
  <si>
    <t>Apa facturată</t>
  </si>
  <si>
    <t>Apa nefacturată</t>
  </si>
  <si>
    <t>m3/zi</t>
  </si>
  <si>
    <t>Cea mai bună estimare</t>
  </si>
  <si>
    <t>Limita inferioară</t>
  </si>
  <si>
    <t>Limita superioară</t>
  </si>
  <si>
    <t>Grupul de indicatori de performanţă</t>
  </si>
  <si>
    <t>Situaţia din ţările dezvoltate</t>
  </si>
  <si>
    <t>Perdas Comerciais expressa em % do Consumo Autorizado</t>
  </si>
  <si>
    <t>Volume de água não faturada expressa em % do volume de entrada no sistema</t>
  </si>
  <si>
    <t>Valor da água não faturada expressa em % do custo operacional anual</t>
  </si>
  <si>
    <t>Redes de distribuição e adutoras</t>
  </si>
  <si>
    <t>Ramais prediais</t>
  </si>
  <si>
    <t>Descrição</t>
  </si>
  <si>
    <t>Nyelv váltása
Change Language</t>
  </si>
  <si>
    <t>Arabic</t>
  </si>
  <si>
    <t>أبدأ</t>
  </si>
  <si>
    <t>الميزان المائي</t>
  </si>
  <si>
    <t>مؤشر الأداء</t>
  </si>
  <si>
    <t>معلومات الشبكه</t>
  </si>
  <si>
    <t>الضغط</t>
  </si>
  <si>
    <t xml:space="preserve"> الاستهلاك (الموفوتر)</t>
  </si>
  <si>
    <t>الاستهلاك الغير (موفوتر)</t>
  </si>
  <si>
    <t>الاستهلاك الغير مسموح به</t>
  </si>
  <si>
    <t>أخطاء عداد المشترك ونقل المعلومات</t>
  </si>
  <si>
    <t>الاستهلاك المسموح به</t>
  </si>
  <si>
    <t xml:space="preserve"> فواقد المياة </t>
  </si>
  <si>
    <t xml:space="preserve"> الاستهلاك المسموح به و(الموفوتر)</t>
  </si>
  <si>
    <t>الاستهلاك المسموح به والغير (الموفوتر)</t>
  </si>
  <si>
    <t>الفواقد التجاريه</t>
  </si>
  <si>
    <t>الفواقد الحقيقيه</t>
  </si>
  <si>
    <t>الاستهلاك الغير المسجل والموفوتر</t>
  </si>
  <si>
    <t>الاستهلاك المسجل والغيرموفوتر</t>
  </si>
  <si>
    <t>اخطاء عداد المشترك ونقل المعلومات</t>
  </si>
  <si>
    <t>المياه التي لها عائد</t>
  </si>
  <si>
    <t>المياه التي ليس لها عائد</t>
  </si>
  <si>
    <t>م3\سنويا</t>
  </si>
  <si>
    <t>افضل تقدير</t>
  </si>
  <si>
    <t>A bevételt nem hozó víz értéke vagy (i) az Átlagos díj alapján – ha a víz eladásra kerülhetett volna, vagy (ii) a Termelés és elosztás költségei alapján – ha csak a betáplálás csökkenése mérsékelné. Írjon 1-t az Átlag díj; 2-t a Termelés- elosztás költsége szerinti módhoz!</t>
  </si>
  <si>
    <t>Bevételt nem hozó komponens</t>
  </si>
  <si>
    <t>Bevételt nem hozó összértéke</t>
  </si>
  <si>
    <t>2.) Lingua predefinita Inglese + terminologia IWA. Se preferita World Bank termini "Physical Losses" e "Commercial Losses" invece di IWA "Real Losses" e "Apparent Losses" click su "Change language" e selezione codice 2.</t>
  </si>
  <si>
    <t>4.) WB-EasyCalc ottimizzato per monitor a 1024x768 Pixel</t>
  </si>
  <si>
    <t>5.) Codice Colore:</t>
  </si>
  <si>
    <t>celle bianche per inserimento dati</t>
  </si>
  <si>
    <t>celle verde chiaro per valori calcolati</t>
  </si>
  <si>
    <t>6.) Benchè ogni sforzo sia stato fatto per ridurre gli errori di WB-EasyCalc, l'utilizzo del modello è a proprio rischio. Liemberger &amp; Partners non hanno responsabilità di ogni natura per errori (diretti o non) dovuti al suo uso.</t>
  </si>
  <si>
    <t>7.) Il programma è protetto con passwords non rivelate</t>
  </si>
  <si>
    <t>8.) GIGO-Garbage in Garbage out! Essere consapevoli che risultati del programma decisamente errati se database errato o incompleto.</t>
  </si>
  <si>
    <t>9.) SEMPRE raccomandato di svolgere un'analisi completa basata su misure nella rete di distribuzione per confronto con perdita tecnica calcolata dal programma</t>
  </si>
  <si>
    <t>Consumo não faturado medido (sem venda por atacado)</t>
  </si>
  <si>
    <t>Práticas de leitura erradas</t>
  </si>
  <si>
    <t>Erros de manipulação de dados (escritório)</t>
  </si>
  <si>
    <t>m3/km rede por hora (q.s.p.)</t>
  </si>
  <si>
    <t>Consumo [m3/dia]</t>
  </si>
  <si>
    <t>Ligações clandestinas - residenciais</t>
  </si>
  <si>
    <t>Ligações clandestinas - outras</t>
  </si>
  <si>
    <t>Hidrômetros violados, bypasses, etc em clientes registrados</t>
  </si>
  <si>
    <t>Gráficos</t>
  </si>
  <si>
    <t>Dados de entrada</t>
  </si>
  <si>
    <t>Resultados</t>
  </si>
  <si>
    <t>Explicações</t>
  </si>
  <si>
    <t>Dados Internacionais selecionados aleatoriamente</t>
  </si>
  <si>
    <t>Nome da Empresa:</t>
  </si>
  <si>
    <t>Ano:</t>
  </si>
  <si>
    <t>Perdas de água - Volume e valor (custo)</t>
  </si>
  <si>
    <t>Referências Internacionais</t>
  </si>
  <si>
    <t>Categoria de performance técnica</t>
  </si>
  <si>
    <t>litros/ligação/dia</t>
  </si>
  <si>
    <t>(quando o sistema está pressurizado) numa pressão média de:</t>
  </si>
  <si>
    <t>Voltar aos indicadores</t>
  </si>
  <si>
    <t>Início</t>
  </si>
  <si>
    <t>Redução adicional de perda pode não ser econômica, ao menos que haja insuficiência de abastecimento; são necessárias análises mais criteriosas para identificar o custo de melhoria efetiva</t>
  </si>
  <si>
    <t>% estimada de submedição</t>
  </si>
  <si>
    <t>Consumo faturado medido (sem venda por atacado)</t>
  </si>
  <si>
    <t>Venda por atacado medida (exportação)</t>
  </si>
  <si>
    <t>Thai</t>
  </si>
  <si>
    <t>เริ่มต้น</t>
  </si>
  <si>
    <t>การตรวจสอบปริมาณน้ำ</t>
  </si>
  <si>
    <t>ตัวชี้วัดการดำเนินงาน</t>
  </si>
  <si>
    <t>ข้อมูลเครือข่าย</t>
  </si>
  <si>
    <t>แรงดันน้ำ</t>
  </si>
  <si>
    <t>ปริมาณน้ำผลิตรวม</t>
  </si>
  <si>
    <t>اخطاء هامشية
(+\-)</t>
  </si>
  <si>
    <t xml:space="preserve">بينما كل الجهود تمت بواسطة المطور لتامين برنامج البنك الدولي 
 WB-EasyCalc الخالي من الأخطاء علما بان المستخدم يستخدمه تحت مسؤوليته الخاصة.ولن تقبل Liemberger &amp; Partners  أي مسؤولية مباشرة أو غير مباشرة لاستخدام هذا البرنامج
</t>
  </si>
  <si>
    <t>Pérdidas de agua</t>
  </si>
  <si>
    <t>Consumo autorizado facturado</t>
  </si>
  <si>
    <t>Consumo autorizado no facturado</t>
  </si>
  <si>
    <t>Pérdidas aparentes (comerciales)</t>
  </si>
  <si>
    <t>Pérdidas reales (físicas)</t>
  </si>
  <si>
    <t xml:space="preserve">Consumo facturado medido </t>
  </si>
  <si>
    <t xml:space="preserve">Consumo facturado no medido </t>
  </si>
  <si>
    <t xml:space="preserve">Consumo no facturado medido </t>
  </si>
  <si>
    <t xml:space="preserve">Consumo no facturado no medido </t>
  </si>
  <si>
    <t>Agua facturada</t>
  </si>
  <si>
    <t>Agua no facturada</t>
  </si>
  <si>
    <t>Mejor estimación</t>
  </si>
  <si>
    <t>Nivel de servicio</t>
  </si>
  <si>
    <t>Volumen de pérdidas físicas</t>
  </si>
  <si>
    <t>Indicadores de gestión para las pérdidas reales</t>
  </si>
  <si>
    <t>Indicadores de gestión para las pérdidas aparentes</t>
  </si>
  <si>
    <t>Indicadores financieros de gestión de pérdidas</t>
  </si>
  <si>
    <t>Grupo de desempeño</t>
  </si>
  <si>
    <t>País desarrollado</t>
  </si>
  <si>
    <t>País en vías de desarrollo</t>
  </si>
  <si>
    <t>Description</t>
  </si>
  <si>
    <t>Number</t>
  </si>
  <si>
    <t>Error Margin
[+/- %]</t>
  </si>
  <si>
    <t>SD</t>
  </si>
  <si>
    <t>Estimated Number of Illegal Connections</t>
  </si>
  <si>
    <t>Total SD</t>
  </si>
  <si>
    <t>Total Accuracy</t>
  </si>
  <si>
    <t>Total [km]</t>
  </si>
  <si>
    <t>Number of Connections</t>
  </si>
  <si>
    <t>Water Source</t>
  </si>
  <si>
    <t>Billed Metered Consumption</t>
  </si>
  <si>
    <t>Billed Unmetered Consumption</t>
  </si>
  <si>
    <t>Unbilled Metered Consumption</t>
  </si>
  <si>
    <t>Éves működési költség (értékcsökkenés nélkül)</t>
  </si>
  <si>
    <t>Nagybani értékesítés (export)</t>
  </si>
  <si>
    <t>Becsült db</t>
  </si>
  <si>
    <t>Fő/lakás</t>
  </si>
  <si>
    <t>Fogyasztás [liter/fő/nap]</t>
  </si>
  <si>
    <t>Fogyasztás [liter/csatlakozás/nap]</t>
  </si>
  <si>
    <t>Fogyasztás [liter/fogyasztó/nap]</t>
  </si>
  <si>
    <t>Mérő – regisztrálás alatt</t>
  </si>
  <si>
    <t>Elolvasás becsült %-a</t>
  </si>
  <si>
    <t>Számlázott, mért fogyasztás (nagybani nélkül)</t>
  </si>
  <si>
    <t>Mért nagybani eladás (export)</t>
  </si>
  <si>
    <t>Nem számlázott, mért fogyasztás (nagybani nélkül)</t>
  </si>
  <si>
    <t>Hibás mérő leolvasási gyakorlat</t>
  </si>
  <si>
    <t>Adatkezelési hiba (irodai)</t>
  </si>
  <si>
    <t>m3/km fővezeték óránként (ny.a)</t>
  </si>
  <si>
    <t>Fogyasztás [m3/nap]</t>
  </si>
  <si>
    <t>Illegális csatlakozások – háztartási</t>
  </si>
  <si>
    <t>Illegális csatlakozások – egyéb</t>
  </si>
  <si>
    <t>Mérő megpiszkálás, átkötés, stb. regisztrált fogyasztóknál</t>
  </si>
  <si>
    <t>Grafikonok</t>
  </si>
  <si>
    <t>Adatok bevitele</t>
  </si>
  <si>
    <t>Eredmények</t>
  </si>
  <si>
    <t>Magyarázat</t>
  </si>
  <si>
    <t>Chinese (1)</t>
  </si>
  <si>
    <t>Chinese (2)</t>
  </si>
  <si>
    <t>Chinese (3)</t>
  </si>
  <si>
    <t>计算开始</t>
  </si>
  <si>
    <t>水平衡</t>
  </si>
  <si>
    <t>性能指针</t>
  </si>
  <si>
    <t>管网资料</t>
  </si>
  <si>
    <t>系统进水量</t>
  </si>
  <si>
    <t>收费用水量</t>
  </si>
  <si>
    <t>未收费用水量</t>
  </si>
  <si>
    <t>未授权用水量</t>
  </si>
  <si>
    <t>用户水表误差及数据处理误差</t>
  </si>
  <si>
    <t>切换语言
Change Language</t>
  </si>
  <si>
    <t>授权用水量</t>
  </si>
  <si>
    <t>水损失</t>
  </si>
  <si>
    <t>收费授权用水量</t>
  </si>
  <si>
    <t>未收费授权用水量</t>
  </si>
  <si>
    <t>表观损失水量</t>
  </si>
  <si>
    <t>实际损失水量</t>
  </si>
  <si>
    <t>计量收费用水量</t>
  </si>
  <si>
    <t>未计量收费用水量</t>
  </si>
  <si>
    <t>未收费计量用水量</t>
  </si>
  <si>
    <t>未收费未计量用水量</t>
  </si>
  <si>
    <t>用户水表误差及数据处理之误差</t>
  </si>
  <si>
    <t>得到收入用水量</t>
  </si>
  <si>
    <t>未得到收入用水量</t>
  </si>
  <si>
    <t>误差幅度 [+/-]：</t>
  </si>
  <si>
    <t>最佳估计值</t>
  </si>
  <si>
    <t>误差幅度
[+/- %]</t>
  </si>
  <si>
    <t>下限</t>
  </si>
  <si>
    <t>上限</t>
  </si>
  <si>
    <t>实际损失水量性能指针</t>
  </si>
  <si>
    <t>表观损失水量性能指针</t>
  </si>
  <si>
    <t>财务性能指针</t>
  </si>
  <si>
    <t>性能群组</t>
  </si>
  <si>
    <t>发达国家情况</t>
  </si>
  <si>
    <t>发展中国家情况</t>
  </si>
  <si>
    <t>平均每日供水时间 [小时/日]</t>
  </si>
  <si>
    <t>平均水压 [米]</t>
  </si>
  <si>
    <t>CAPL－目前具体年损失水量 [立方米/日]</t>
  </si>
  <si>
    <t>MAPL－最小可行之实际损失水量 [立方米/日]</t>
  </si>
  <si>
    <t>升/接户管/日 (加压状况下)
加压状况下：当供水系统在加压状况下，表示当间歇供水时该值已做了修正</t>
  </si>
  <si>
    <t>升/接户管/日/公尺水压 (加压状况下)</t>
  </si>
  <si>
    <t>漏损指数 (ILI)</t>
  </si>
  <si>
    <t>表观损失水量（以占授权用水量之％来表示的表观损失水量）</t>
  </si>
  <si>
    <t>未得到收入用水量（以占系统进水量之％来表示的未得到收入用水量）</t>
  </si>
  <si>
    <t>未得到收入用水量之价值（以占年度操作成本之％来表示的未得到收入用水量之价值）</t>
  </si>
  <si>
    <t>输配水干管</t>
  </si>
  <si>
    <t>用户接管</t>
  </si>
  <si>
    <t>叙述</t>
  </si>
  <si>
    <t>长度
［公里］</t>
  </si>
  <si>
    <t>总计［公里］</t>
  </si>
  <si>
    <t>可能之低估值</t>
  </si>
  <si>
    <t>管线长度［公里］</t>
  </si>
  <si>
    <t>最小值</t>
  </si>
  <si>
    <t>最大值</t>
  </si>
  <si>
    <t>注册用户之接户管数
注意：本数目非常有可能小（些许）于用户数</t>
  </si>
  <si>
    <t>非法接户管之估计数量</t>
  </si>
  <si>
    <t>接户管数量</t>
  </si>
  <si>
    <t>房屋边界至用户水表之用户内线平均长度［公尺］</t>
  </si>
  <si>
    <t>房屋边界至用户水表之用户内线总长度［公里］</t>
  </si>
  <si>
    <t>平均水压</t>
  </si>
  <si>
    <t>间歇供水</t>
  </si>
  <si>
    <t>区域</t>
  </si>
  <si>
    <t>接户管数量之近似值</t>
  </si>
  <si>
    <t>日平均水压
［公尺］</t>
  </si>
  <si>
    <t>每周供水日数
［日／周］</t>
  </si>
  <si>
    <t>每日供水时数
［小时／日］</t>
  </si>
  <si>
    <t>平均日供水时间［小时］</t>
  </si>
  <si>
    <t>系统进水量 [立方米]</t>
  </si>
  <si>
    <t>财务信息</t>
  </si>
  <si>
    <t>变动制水及配水成本（水的边际成本）</t>
  </si>
  <si>
    <t>未得到收入用水量之成分可以以下方式计价(i)平均水价（假定水被售出），或(ii)制水和配水成本（如果未得到收入用水量的降低仅导致系统进水量降低）。选取平均水价者，请进入１；选取制水或配水成本者，请进入２。</t>
  </si>
  <si>
    <t>未得到收入用水量成分</t>
  </si>
  <si>
    <t>年度价值</t>
  </si>
  <si>
    <t>未得到收入用水量之总价值</t>
  </si>
  <si>
    <t>年度操作成本（不含折旧）</t>
  </si>
  <si>
    <t>批量供水（售出）</t>
  </si>
  <si>
    <t>[立方米]</t>
  </si>
  <si>
    <t>估计数</t>
  </si>
  <si>
    <t>每户人数</t>
  </si>
  <si>
    <t>每人每日用水量
[公升/人/日]</t>
  </si>
  <si>
    <t>总计
[立方米]</t>
  </si>
  <si>
    <t>用水量
[升/接户管/日]</t>
  </si>
  <si>
    <t>用水量
[公升/户/日]</t>
  </si>
  <si>
    <t>未授权用水量 [立方米]</t>
  </si>
  <si>
    <t>注册水表负偏差</t>
  </si>
  <si>
    <t>读表误差估量％</t>
  </si>
  <si>
    <t>计量收费用水量（不含批量供水）</t>
  </si>
  <si>
    <t>计量批量供水（售出）</t>
  </si>
  <si>
    <t>未收费计量用水量（不含批量供水）</t>
  </si>
  <si>
    <t>计量窜改</t>
  </si>
  <si>
    <t>数据处理误差（办公室）</t>
  </si>
  <si>
    <t>立方米/公里管线/小时（加压状况下）</t>
  </si>
  <si>
    <t>未收费未计量用水量 [m3]</t>
  </si>
  <si>
    <t>用水量 [m3/day]</t>
  </si>
  <si>
    <t>非法接管－家庭用户</t>
  </si>
  <si>
    <t>非法接管－其它</t>
  </si>
  <si>
    <t>注册用户之水表破坏、旁通管等</t>
  </si>
  <si>
    <t>数据输入</t>
  </si>
  <si>
    <t>结果</t>
  </si>
  <si>
    <t>说明</t>
  </si>
  <si>
    <t>随机选取之国际数据库</t>
  </si>
  <si>
    <t>自来水单位名称：</t>
  </si>
  <si>
    <t>年：</t>
  </si>
  <si>
    <t>水损失－体积及价值（成本）</t>
  </si>
  <si>
    <t>实际损失水量评估矩阵</t>
  </si>
  <si>
    <t>技术性能分类</t>
  </si>
  <si>
    <t>升/接户管/日</t>
  </si>
  <si>
    <t>平均水压（如系统在加压状况下）：</t>
  </si>
  <si>
    <t>回到指标</t>
  </si>
  <si>
    <t>首页</t>
  </si>
  <si>
    <t>除非水资源短缺，否则进一步降低漏损可能不经济；有必要审慎分析，以确认是否具有成本效益。</t>
  </si>
  <si>
    <t>具有显著改善之潜力，应考虑水压管理，需要较佳之积极漏损控制及管网维护。</t>
  </si>
  <si>
    <t>不良之漏水纪录，只有在自来水量丰价廉下才可容忍，即使如此，仍应分析漏水之数量及性质，并加强漏损控制。</t>
  </si>
  <si>
    <t>水资源利用严重缺乏效率，急须漏损控制计划且优先实施。</t>
  </si>
  <si>
    <t>1.)WB-EasyCalc之设计意旨在于协助供水单位及顾问机构正确应用国际水协会(IWA)漏损控制专业组(Water Loss Task Force)之方法。</t>
  </si>
  <si>
    <t>2.)本软件之预设语言为使用国际水协会(IWA)专用术语之英语，欲使用世界银行(World Bank)惯用之术语「具体损失水量」(Physical Losses)及「商业损失水量」(Commercial Losses)，而非国际水协会之「实际损失水量」(Real Losses)及「表观损失水量」(Apparent Losses)者，可点选「change language」按键，并选择２号语言。</t>
  </si>
  <si>
    <t>3.)在世界银行专用术语中，国际水协会(IWA)所用之「不可避免的实际损失水量」(UARL - Unavoidable Annual Volume of Real Losses)及「目前实际年损失水量」(CARL - Current Annual Volume of Real Losses)被世界银行惯用之「最小可行之实际损失水量」(MAPL - Minimum Achievable Annual Volume of Physical Losses)及「目前具体年损失水量」(CAPL - Current Annual Volume of Physical Losses)所取代，不过基本公式维持不变。</t>
  </si>
  <si>
    <t>4.)WB-EasyCalc之屏幕分辨率最佳设定值为1024 × 768个像素。</t>
  </si>
  <si>
    <t>5.)颜色识别</t>
  </si>
  <si>
    <t>白色空格供数据输入用</t>
  </si>
  <si>
    <t>浅绿色空格为计算数值</t>
  </si>
  <si>
    <t>6.)虽然软件开发者已尽最大努力以确保WB-EasyCalc无误，使用者应自行承担风险。Liemberger公司对于使用本软件所衍生任何性质之损失（直接或间接）一概不负责。</t>
  </si>
  <si>
    <t>7.)本软件受密码保护。</t>
  </si>
  <si>
    <t>8.)GIGO－垃圾输入，垃圾输出！使用者需注意，本软件可能因基础数据错误或不全产生出离谱之计算结果。</t>
  </si>
  <si>
    <t>9.)建议根据配水管网之量测值，执行彻底的漏损分析，以支持及证明本软件计算出之实际损失水量。</t>
  </si>
  <si>
    <t>10.)如果首次使用本软件，建议先熟悉其运算方法。完整可供阅读之背景资料可自www.liemberger.cc网址下载。</t>
  </si>
  <si>
    <t>11.)Liemberger公司欢迎提供意见，请将意见传至 office@liemberger.cc</t>
  </si>
  <si>
    <t>12.)WB-EasyCalc将会不断改进及升级－请不时造访 www.liemberger.cc 网页，以查询新版本之信息。</t>
  </si>
  <si>
    <t>欲使用水表负偏差所占之总百分比者，请进入１；欲手动输入不同水表或用户类型之水量及水表负偏差者，请进入２。</t>
  </si>
  <si>
    <t>现有之闲置接户管数量</t>
  </si>
  <si>
    <t>本水平衡计算水量之用水期间：</t>
  </si>
  <si>
    <t>日</t>
  </si>
  <si>
    <t>水平衡以 m3/year 计</t>
  </si>
  <si>
    <t>水平衡以 m3/day 计</t>
  </si>
  <si>
    <t>以下期间以 m3 计之水平衡</t>
  </si>
  <si>
    <t>水平衡期间</t>
  </si>
  <si>
    <t>計算開始</t>
  </si>
  <si>
    <t>績效指標</t>
  </si>
  <si>
    <t>管網資料</t>
  </si>
  <si>
    <t>水壓</t>
  </si>
  <si>
    <t>系統載入量</t>
  </si>
  <si>
    <t>收費取水量</t>
  </si>
  <si>
    <t>不收費取水量</t>
  </si>
  <si>
    <t>非法取水量</t>
  </si>
  <si>
    <t>用戶水錶不準度及資料處理誤差</t>
  </si>
  <si>
    <t>切換語言
Change Language</t>
  </si>
  <si>
    <t>合法取水量</t>
  </si>
  <si>
    <t>水流失量</t>
  </si>
  <si>
    <t>收費合法取水量</t>
  </si>
  <si>
    <t>不收費合法取水量</t>
  </si>
  <si>
    <t>表面損失水量</t>
  </si>
  <si>
    <t>實際損失水量</t>
  </si>
  <si>
    <t>有水錶計量取水量</t>
  </si>
  <si>
    <t>無水錶計量取水量</t>
  </si>
  <si>
    <t>有水錶計量不收費取水量</t>
  </si>
  <si>
    <t>無水錶計量不收費取水量</t>
  </si>
  <si>
    <t>用戶水錶不準度及資料處理之誤差</t>
  </si>
  <si>
    <t>計費水量</t>
  </si>
  <si>
    <t>無計費水量</t>
  </si>
  <si>
    <t>誤差幅度 [+/-]：</t>
  </si>
  <si>
    <t>最佳估計值</t>
  </si>
  <si>
    <t>誤差幅度
[+/- %]</t>
  </si>
  <si>
    <t>服務程度</t>
  </si>
  <si>
    <t>實際損失水量績效指標</t>
  </si>
  <si>
    <t>表面損失水量績效指標</t>
  </si>
  <si>
    <t>財務績效指標</t>
  </si>
  <si>
    <t>績效群組</t>
  </si>
  <si>
    <t>已開發國家情況</t>
  </si>
  <si>
    <t>開發中國家情況</t>
  </si>
  <si>
    <t>平均每日供水時間［小時／日］</t>
  </si>
  <si>
    <t>平均水壓 [公尺]</t>
  </si>
  <si>
    <t>CAPL－目前具體年漏水量 [m3/day]</t>
  </si>
  <si>
    <t>MAPL－最小可行之實際漏水量 [m3/day]</t>
  </si>
  <si>
    <t>公升/接管/日（加壓狀況下）
加壓狀況下：當供水系統在加壓狀況下，表示當間歇供水時該值已作了修正</t>
  </si>
  <si>
    <t>公升/接管/日/公尺水壓（加壓狀況下）</t>
  </si>
  <si>
    <t>設施漏水指標 (ILI)</t>
  </si>
  <si>
    <t>表面損失水量（以占合法取水量之％來表示）</t>
  </si>
  <si>
    <t>無計費水量（以占系統載入量之％來表示）</t>
  </si>
  <si>
    <t>無計費水量之價值（以占年度操作成本之％來表示）</t>
  </si>
  <si>
    <t>輸配水幹管</t>
  </si>
  <si>
    <t>用戶接管</t>
  </si>
  <si>
    <t>敘述</t>
  </si>
  <si>
    <t>長度
［公里］</t>
  </si>
  <si>
    <t>數目</t>
  </si>
  <si>
    <t>總計［公里］</t>
  </si>
  <si>
    <t>可能之估計值</t>
  </si>
  <si>
    <t>管線長度［公里］</t>
  </si>
  <si>
    <t>登記用戶之接管數
注意：本數目非常有可能小（些許）於用戶數</t>
  </si>
  <si>
    <t>非法接管之估計數量</t>
  </si>
  <si>
    <t>接管數量</t>
  </si>
  <si>
    <t>房屋邊界至用戶水錶之用戶內線平均長度［公尺］</t>
  </si>
  <si>
    <t>房屋邊界至用戶水錶之用戶內線總長度［公里］</t>
  </si>
  <si>
    <t>間歇供水</t>
  </si>
  <si>
    <t>區域</t>
  </si>
  <si>
    <t>接管數量之近似值</t>
  </si>
  <si>
    <t>日平均水壓
［公尺］</t>
  </si>
  <si>
    <t>每週供水日數
［日／週］</t>
  </si>
  <si>
    <t>每日供水時數
［小時／日］</t>
  </si>
  <si>
    <t>平均日供水時間［小時］</t>
  </si>
  <si>
    <t>系統載入量 [m3]</t>
  </si>
  <si>
    <t>財務資訊</t>
  </si>
  <si>
    <t>平均水價</t>
  </si>
  <si>
    <t>變動產水及配水成本（水的邊際成本）</t>
  </si>
  <si>
    <t>每 m3</t>
  </si>
  <si>
    <t>貨幣</t>
  </si>
  <si>
    <t>無計費水量之成分可以以下方式計價(i)平均水價（假定水被售出），或(ii)產水或配水成本（如果無計費水量之降低僅導致系統載入量減少）。選取平均水價者，請進入１；選取產水或配水成本者，請進入２。</t>
  </si>
  <si>
    <t>無計費水量成分</t>
  </si>
  <si>
    <t>年度價值</t>
  </si>
  <si>
    <t>無計費水量之總價值</t>
  </si>
  <si>
    <t>年度操作成本（不含折舊）</t>
  </si>
  <si>
    <t>躉售水量（售出）</t>
  </si>
  <si>
    <t>估計數</t>
  </si>
  <si>
    <t>每人每日用水量
［公升/人/日］</t>
  </si>
  <si>
    <t>總計
[m3]</t>
  </si>
  <si>
    <t>用水量
［公升/接管/日］</t>
  </si>
  <si>
    <t>用水量
［公升/戶/日］</t>
  </si>
  <si>
    <t>非法取水量 [m3]</t>
  </si>
  <si>
    <t>水錶負偏差</t>
  </si>
  <si>
    <t>讀錶負偏差之估計％</t>
  </si>
  <si>
    <t>有水錶計量用水量（不含躉售水量）</t>
  </si>
  <si>
    <t>有水錶計量之躉售水量（售出）</t>
  </si>
  <si>
    <t>有水錶計量之不收費用水量（不含躉售水量）</t>
  </si>
  <si>
    <t>計量竄改</t>
  </si>
  <si>
    <t>資料處理誤差（辦公室）</t>
  </si>
  <si>
    <t>立方公尺/公里管線/小時（加壓狀況下）</t>
  </si>
  <si>
    <t>無水錶計量不收費用水量 [m3]</t>
  </si>
  <si>
    <t>非法接管－家庭用戶</t>
  </si>
  <si>
    <t>非法接管－其他</t>
  </si>
  <si>
    <t>登記用戶之水錶破壞、旁通管等</t>
  </si>
  <si>
    <t>圖表</t>
  </si>
  <si>
    <t>資料輸入</t>
  </si>
  <si>
    <t>結果</t>
  </si>
  <si>
    <t>說明</t>
  </si>
  <si>
    <t>隨機選取之國際資料庫</t>
  </si>
  <si>
    <t>自來水單位名稱：</t>
  </si>
  <si>
    <t>損失水量－體積及價值（成本）</t>
  </si>
  <si>
    <t>國際基準</t>
  </si>
  <si>
    <t>實際損失水量評估矩陣</t>
  </si>
  <si>
    <t>技術績效分類</t>
  </si>
  <si>
    <t>公升/接管/日</t>
  </si>
  <si>
    <t>平均水壓（如系統在加壓狀況下）：</t>
  </si>
  <si>
    <t>回到指標</t>
  </si>
  <si>
    <t>首頁</t>
  </si>
  <si>
    <t>除非水資源短缺，否則進一步降低漏水量可能不經濟；有必要審慎分析，以確認是否具有成本效益。</t>
  </si>
  <si>
    <t>具有顯著改善之潛力，應考量水壓管理，需要較佳之主動漏水防制措施及管網維護。</t>
  </si>
  <si>
    <t>不良之漏水紀錄，只有在自來水量豐價廉下才可容忍，即使如此，仍應分析漏水之數量及性質，並加強漏水防制。</t>
  </si>
  <si>
    <t>水資源利用嚴重缺乏效率，急須降低漏水計畫且優先實施。</t>
  </si>
  <si>
    <t>1.)WB-EasyCalc之設計意旨在於協助自來水單位及顧問機構正確應用國際水協會(IWA)漏水防制工作小組(Water Loss Task Force)之方法。</t>
  </si>
  <si>
    <t>2.)本軟體之預設語言為使用國際水協會(IWA)專用術語之英語，欲使用世界銀行(World Bank)慣用之術語「具體損失水量」(Physical Losses)及「商業損失水量」(Commercial Losses)，而非國際水協會之「實際損失水量」(Real Losses)及「表面損失水量」(Apparent Losses)者，可點選「change language」按鍵，並選擇２號語言。</t>
  </si>
  <si>
    <t>3.)在世界銀行專用術語中，國際水協會(IWA)所用之「不可避免的實際漏水量」(UARL - Unavoidable Annual Volume of Real Losses)及「目前實際年漏水量」(CARL - Current Annual Volume of Real Losses)被世界銀行慣用之「最小可行之實際漏水量」(MAPL - Minimum Achievable Annual Volume of Physical Losses)及「目前具體年漏水量」(CAPL - Current Annual Volume of Physical Losses)所取代，不過基本公式維持不變。</t>
  </si>
  <si>
    <t>4.)WB-EasyCalc之螢幕解析度最佳設定值為1024 × 768個畫素。</t>
  </si>
  <si>
    <t>5.)顏色識別</t>
  </si>
  <si>
    <t>白色空格供資料輸入用</t>
  </si>
  <si>
    <t>淺綠色空格為計算數值</t>
  </si>
  <si>
    <t>6.)雖然軟體開發者已盡最大努力以確保WB-EasyCalc無誤，使用者應自行承擔風險。Liemberger公司對於使用本軟體所衍生任何性質之損失（直接或間接）一概不負責。</t>
  </si>
  <si>
    <t>7.)本軟體受密碼保護。</t>
  </si>
  <si>
    <t>8.)GIGO－垃圾輸入，垃圾輸出！使用者需注意，本軟體可能因基礎資料錯誤或不全產生出離譜之計算結果。</t>
  </si>
  <si>
    <t>9.)建議根據配水管網之量測值，執行徹底的漏水分析，以支持及證明本軟體計算出之實際損失水量。</t>
  </si>
  <si>
    <t>10.)如果首次使用本軟體，建議先熟悉其運算方法。完整可供閱讀之背景資料可自www.liemberger.cc網址下載。</t>
  </si>
  <si>
    <t>11.)Liemberger公司歡迎提供意見，請將意見傳至 office@liemberger.cc</t>
  </si>
  <si>
    <t>12.)WB-EasyCalc將會不斷改進及升級－請不時造訪 www.liemberger.cc 網頁，以查詢新版本之訊息。</t>
  </si>
  <si>
    <t>欲使用水錶負偏差所占之總百分比者，請進入１；欲手動輸入不同水錶或用戶類型之水量及水錶負偏差者，請進入２。</t>
  </si>
  <si>
    <t>現有之閒置接管戶數量</t>
  </si>
  <si>
    <t>本水平衡計算水量之用水期間：</t>
  </si>
  <si>
    <t>以 m3/year 計之水平衡</t>
  </si>
  <si>
    <t>以 m3/day 計之水平衡</t>
  </si>
  <si>
    <t>以下期間以 m3 計之水平衡</t>
  </si>
  <si>
    <t>水平衡期間</t>
  </si>
  <si>
    <t>Đường ống chuyển tải và phân phối</t>
  </si>
  <si>
    <t>Đấu nối dịch vụ</t>
  </si>
  <si>
    <t>Mô tả</t>
  </si>
  <si>
    <t>Số</t>
  </si>
  <si>
    <t>ước tính thấp có thể có</t>
  </si>
  <si>
    <t>Tối thiểu</t>
  </si>
  <si>
    <t>Tối đa</t>
  </si>
  <si>
    <t>Ước tính con số đấu nối bất hợp pháp</t>
  </si>
  <si>
    <t>Số đấu nối</t>
  </si>
  <si>
    <t>Manomissione contatori, by 
pass, ecc. di utenze registrate</t>
  </si>
  <si>
    <t>Áp lực trung bình</t>
  </si>
  <si>
    <t>Cấp nước gián đoạn</t>
  </si>
  <si>
    <t>Số đấu nối (xấp xỉ)</t>
  </si>
  <si>
    <t>Напор</t>
  </si>
  <si>
    <t>V воды, подаваемый в систему</t>
  </si>
  <si>
    <t xml:space="preserve">Погрешности показ. счетчика и ошибки при обраб. данных </t>
  </si>
  <si>
    <t xml:space="preserve">Уровень обслуживания </t>
  </si>
  <si>
    <t>Литры на отводящую линию в сутки (к.с.н.): (когда система под напором) - т.е. объем уже откорректирован при периодической подаче</t>
  </si>
  <si>
    <t>Suplai Air Curah (ekspor)</t>
  </si>
  <si>
    <t>Estimasi Jumlah</t>
  </si>
  <si>
    <t>Jumlah orang per Rumah Tangga</t>
  </si>
  <si>
    <t>Konsumsi [liter/sambungan/hari]</t>
  </si>
  <si>
    <t>Konsumsi [liter/pelanggan/hari]</t>
  </si>
  <si>
    <t>Pencatatan Meter Lebih Rendah (meter under-registration)</t>
  </si>
  <si>
    <t>Неизмер-ое потребл., на кот. выставлен счет</t>
  </si>
  <si>
    <r>
      <t>Ms. Asel Abylgazieva</t>
    </r>
    <r>
      <rPr>
        <sz val="12"/>
        <rFont val="Arial"/>
        <family val="2"/>
      </rPr>
      <t xml:space="preserve"> (Kyrgyz Republic) has kindly translated everything into Russian language</t>
    </r>
  </si>
  <si>
    <r>
      <t>Ms. Yulfarida Arini</t>
    </r>
    <r>
      <rPr>
        <sz val="12"/>
        <rFont val="Arial"/>
        <family val="2"/>
      </rPr>
      <t xml:space="preserve"> (Indonesia) has prepared the Bahasa Indonesia version that is now appreciated by many PDAMs (water utilities) in her country.</t>
    </r>
  </si>
  <si>
    <t>Level of Service</t>
  </si>
  <si>
    <t>7.) Das Programm ist mit Paßwörtern geschützt die nicht bekannt gegeben werden.</t>
  </si>
  <si>
    <t>8.) GIGO - Garbage in Garbage out! Der Benutzer hat sich im Klaren zu sein, dass die Ergebnisse bei falschen Daten zu extrem falschen Schlußfolgerungen führen können.</t>
  </si>
  <si>
    <t>9.) It is ALWAYS recommended to carry out a thorough leakage analysis based on measurements in the distribution network to support and verify the physical loss figure calculated with this program.</t>
  </si>
  <si>
    <t>9.) Es ist IMMER empfehlenswert detailierte Messungen der tatsächlichen Leckverluste  durchzuführen und so den mit diesem Programm berechneten Wert zu verifizieren.</t>
  </si>
  <si>
    <t xml:space="preserve">السجل السيئ لتسربات الشبكة من الممكن التغاضي عنه, إذا كان هنالك تكلفه بسيطة لسعرالمياه أضافه إلى ووفرتها, تحليل مستوى التسرب وطبيعته يجب إن تترافق مع الجهد لخفض الفاقد
</t>
  </si>
  <si>
    <t>الاستخدام السيئ والغير فعال للمصادر:برامج خفض الفاقد اساسيه ولها الاولويه القصوى</t>
  </si>
  <si>
    <t xml:space="preserve">البنك الدولي صمم هذا البرنامج لمساعدة مؤسسات المياه والمستشارين
 ليقوموا بتطبيق معايير وطريقة (IWA) وبرنامجها.
</t>
  </si>
  <si>
    <t xml:space="preserve">إن اللغة الأساسية المعتمدة لمصطلحات (IWA) هي الانجليزية , إذا أردت استخدام مصطلحات البنك الدولي مثل الفاقد الفيزيائي والفاقد التجاري بدلاعن مصطلحات (IWA) مثلا الفاقد الحقيقي , والفاقد الظاهر اضغط على   Chang languge 
</t>
  </si>
  <si>
    <t xml:space="preserve">في مصطلحات البنك الدولي مصطلحات (IWA) )UAPL) ) . الفاقد الحقيقي الذي لا يمكن تجنبه, وحجم الفاقد الحقيقي السنوي   CARL   تم استبداله بمصطلح(MAPL) الحد  الأدنى من حجم الفاقد الحقيقي السنوي المتحقق
</t>
  </si>
  <si>
    <t>صمم هذا البرنامج لشاشة عرض دقّة صورتها       (Pixel ( 1024*768</t>
  </si>
  <si>
    <t>رموز الألوان:</t>
  </si>
  <si>
    <t>الخلايا البيضاء هي لإدخال المعلومات</t>
  </si>
  <si>
    <t>الخلايا الخضراء هي للقيم المحسوبه</t>
  </si>
  <si>
    <t>خلايا البرنامج محمية بكلمة سرية لن يتم الكشف عنها.</t>
  </si>
  <si>
    <t xml:space="preserve">
يجب ان يتم أخذ قياسات لشبكه المياه لتحديد مستوى التسرب
 وللتأكد من ان معطيات البرنامج صحيحه
</t>
  </si>
  <si>
    <t>Konsumi i pa-matur i faturuar</t>
  </si>
  <si>
    <t>Treguesit e performances për humbjet fizike</t>
  </si>
  <si>
    <t xml:space="preserve">Treguesit e performances për humbjet komerciale </t>
  </si>
  <si>
    <t>Grupi i performances</t>
  </si>
  <si>
    <t>Litra për kyçje në ditë për meter shtypje (k.s.n.p)</t>
  </si>
  <si>
    <t>Gjatësia mesatare e kyçjeve në shërbim nga kufiri i pronës deri te ujëmatësi i konsumatorit [meter]</t>
  </si>
  <si>
    <t xml:space="preserve">Gjatësia totale e kyçjeve në shërbim nga kufiri i pronës deri te ujëmatësi i konsumatorit [kilometer] </t>
  </si>
  <si>
    <t>Gabimet në regjistrimin e të dhënave (zyre) </t>
  </si>
  <si>
    <t>Grupi i të dhënave ndërkombëtare të zgjedhura rastësisht</t>
  </si>
  <si>
    <t>Evidentim i mangët i rrjedhjeve; e lejueshme vetëm nëse ka ujë të mjaftueshëm dhe uji është i lirë; edhe në këtë rast, analizo nivelin dhe natyrën e rrjedhjes dhe intensifiko përpjekjet për reduktimin e rrjedhjeve</t>
  </si>
  <si>
    <t>1.) WB-EasyCalc është zhvilluar për të ndihmuar ofruesit e shërbimeve të ujit dhe konsulentët që në mënyrë të duhur të aplikojnë Metodologjinë e Task Forcës së IWA për Humbjet e Ujit</t>
  </si>
  <si>
    <t>Numri i kyçjeve jo-aktive me kyçje ekzistuese në shërbime</t>
  </si>
  <si>
    <t>Ndryshimi i gjuhës
Change Language</t>
  </si>
  <si>
    <r>
      <t xml:space="preserve">Albanian language translation kindly provided by the </t>
    </r>
    <r>
      <rPr>
        <b/>
        <sz val="12"/>
        <rFont val="Arial"/>
        <family val="2"/>
      </rPr>
      <t>staff of the IPA Energy+Water Economics</t>
    </r>
    <r>
      <rPr>
        <sz val="12"/>
        <rFont val="Arial"/>
        <family val="2"/>
      </rPr>
      <t xml:space="preserve"> (London) as part of their support project to the Kosovo water regulatory office – the WWRO</t>
    </r>
  </si>
  <si>
    <t>Georgian</t>
  </si>
  <si>
    <t>დაწყება</t>
  </si>
  <si>
    <t>წყლის ბალანსი</t>
  </si>
  <si>
    <t>საქმიანობის ეფექტურობის ინდიკატორი</t>
  </si>
  <si>
    <t>ქსელის მონაცემები</t>
  </si>
  <si>
    <t>წნევა</t>
  </si>
  <si>
    <t>სისტემაში გაშვებული მოცულობა</t>
  </si>
  <si>
    <t>დარიცხული მოხმარება</t>
  </si>
  <si>
    <t>დაურიცხავი მოხმარება</t>
  </si>
  <si>
    <t>არასანქცირებული მოხმარება</t>
  </si>
  <si>
    <t>მრიცხველის უზუსტობები და შეცდომები მონაცემთა დამუშავებისას</t>
  </si>
  <si>
    <t>სანქცირებული მოხმარება</t>
  </si>
  <si>
    <t>წყლის დანაკარგები</t>
  </si>
  <si>
    <t>დარიცხული სანქცირებული მოხმარება</t>
  </si>
  <si>
    <t>დაურიცხავი სანქცირებული მოხმარება</t>
  </si>
  <si>
    <t xml:space="preserve">კომერციული დანაკარგები </t>
  </si>
  <si>
    <t>ფიზიკური დანაკარგები</t>
  </si>
  <si>
    <t>დარიცხული გამრიცხველიანებული მოხმარება</t>
  </si>
  <si>
    <t>დარიცხული გაუმრიცხველიანებელი მოხმარება</t>
  </si>
  <si>
    <t>დაურიცხავი გამროცხველიანებული მოხმარება</t>
  </si>
  <si>
    <t>დაურიცხავი გაუმრიცხველიანებელი მოხმარება</t>
  </si>
  <si>
    <t>შემოსავლის მომტანი წყალი</t>
  </si>
  <si>
    <t>აღურიცხავი წყალი</t>
  </si>
  <si>
    <t>შეცდომის დასაშვები ზღვარი [+/-]</t>
  </si>
  <si>
    <t>მ3/დღეში</t>
  </si>
  <si>
    <t>საუკეთესო შეფასება</t>
  </si>
  <si>
    <t>შეცდომის დასაშვები ზღვარი [+/-%]</t>
  </si>
  <si>
    <t>ქვედა ზღვარი</t>
  </si>
  <si>
    <t>ზედა ზღვარი</t>
  </si>
  <si>
    <t>სერვისის დონე</t>
  </si>
  <si>
    <t>ფიზიკური დანაკარგების მოცულობა</t>
  </si>
  <si>
    <t>შესრულების ინდიკატორები ფიზიკური დანაკარგებისთვის</t>
  </si>
  <si>
    <t>შესრულების ინდიკატორიები კომერციული დანაკარგებისთვის</t>
  </si>
  <si>
    <t>ფინანსური შესრულების ინდიკატორები</t>
  </si>
  <si>
    <t>შესრულების ჯგუფი</t>
  </si>
  <si>
    <t>განვითარევული ქვეყნის მდგომარეობა</t>
  </si>
  <si>
    <t>განვითარებადი ქვეყნის მდგომარეობა</t>
  </si>
  <si>
    <t>მიწოდების საშუალო დრო [სთ/დღეში]</t>
  </si>
  <si>
    <t>საშუალო წნევა [მ]</t>
  </si>
  <si>
    <t>CAPL-ფუზიკური დანაკარგების არსებული წლიური მოცულობა[მ3/დღეში]</t>
  </si>
  <si>
    <t>MAPL-ფიზიკური დანაკარგების მიღწევადი მინიმალური მოცულობა[მ3/დღეში]</t>
  </si>
  <si>
    <t>ლიტრი 1 დაერთებაზე დღეში (w.s.p) -როცა სისტემა დაწნეხილია ეს ნიშნავს, რომ მონაცემი უკვე კორექტირებულია გრაფიკით წყალმომარაგების შემთხვევაში.</t>
  </si>
  <si>
    <t>ლიტრი 1 დაერთებაზე დღეში წნევის 1 მეტრზე(w.s.p).</t>
  </si>
  <si>
    <t>ინფრასტრუქტურული გაჟონვის ინდექსი (ILI)</t>
  </si>
  <si>
    <t>კომერციული დანაკარგები გამოხატული სანქცირენული მოხმარების %-ში</t>
  </si>
  <si>
    <t>აღურიცხავი წყალის მოცულობა გამოხატული სისტემაში გაშვებული მოცულობის %-ში</t>
  </si>
  <si>
    <t>აღურიცხავი წყლის ღირებულება გამოხატული ოპერირების წლიური ხარჯის %-ში</t>
  </si>
  <si>
    <t>ცენტრალური მაგისტრალი და შიდა გამანაწილებელი ქსელი</t>
  </si>
  <si>
    <t>აბონენტის შემყვანი მილები</t>
  </si>
  <si>
    <t>აღწერილობა</t>
  </si>
  <si>
    <t xml:space="preserve"> სიგრძე [კმ]</t>
  </si>
  <si>
    <t>რაოდენობა</t>
  </si>
  <si>
    <t>საერთო სიგრძე [კმ]</t>
  </si>
  <si>
    <t>შესაძლო ნაკლები მაჩვენებელი</t>
  </si>
  <si>
    <t>მილის სიგრძე[კმ]</t>
  </si>
  <si>
    <t>მინიმუმი</t>
  </si>
  <si>
    <t>მაქსიმუმი</t>
  </si>
  <si>
    <t xml:space="preserve">დარეგისტრირებული აბონენტების დაერთებების რაოდენობა.       შენიშვნა: ეს ციფრი სავარაუდოდ აბონენტთა რაოდენობაზე (ცოტათი) მეტია. </t>
  </si>
  <si>
    <t>უკანონო დაერთებების სავარაუდო რაოდენობა</t>
  </si>
  <si>
    <t>დაერთებათა რაოდენობა</t>
  </si>
  <si>
    <t>გადამყვანი მილის სიგრძე საკუთრების საზღვრიდან აბონენტის მრიცხველამდე [მეტრი]</t>
  </si>
  <si>
    <t>გადამყვანი მილის სიგრძე საკუთრების საზღვრიდან აბონენტის მრიცხველამდე [კილო მეტრი]</t>
  </si>
  <si>
    <t>საშუალო წნევა</t>
  </si>
  <si>
    <t>წყლის პერიოდული მიწოდება</t>
  </si>
  <si>
    <t>ზონა</t>
  </si>
  <si>
    <t>დაერთებების მიახლოებითი რაოდენობა</t>
  </si>
  <si>
    <t>საშუალო დღიური წნევა</t>
  </si>
  <si>
    <t>წყლის მიწოდების დრო[დღე კვირაში]</t>
  </si>
  <si>
    <t>წყლის მიწოდების დრო[საათი დღეში]</t>
  </si>
  <si>
    <t>საშალო დღიური მიწოდების დრო [სთ]</t>
  </si>
  <si>
    <t>სათავე</t>
  </si>
  <si>
    <t>სისტემაში გაშვებული მოცულობა [მ3]</t>
  </si>
  <si>
    <t>ფინანსური ინფორმაცია</t>
  </si>
  <si>
    <t>საშუალო ტარიფი</t>
  </si>
  <si>
    <t>წყლის წარმოებისა და დისტრიბუციის ხარჯები ( ელექტრო ენერგია და ქიმიური საშუალებები)</t>
  </si>
  <si>
    <t>მ3-ზე</t>
  </si>
  <si>
    <t>ვალუტა</t>
  </si>
  <si>
    <t xml:space="preserve"> აღურიცხავი წყლის კომპონენტები ფასება ან ა) საშუალო ტარიფით - თუ წყალი გაიყიდა ან ბ) წარმოებისა და დისტრიბუციის ხარჯით თუ - აღურიცხავი წყლის კომპონენტების შემცირება გამოიწვევდა სისტემაში გაშვებული მოცულობის შემცირებას.საშუალო ტარიფისთვის შეიყვანეთ 1, წარმოებისა და დისტრიბუციის ხარჯისთვის შეიყვანეთ 2.</t>
  </si>
  <si>
    <t>აღურიცხავი წყლის კომპონენტი</t>
  </si>
  <si>
    <t>წლიური ღირებულება</t>
  </si>
  <si>
    <t>აღუიცხავი წყლის საერთო ღირებულება</t>
  </si>
  <si>
    <t>ოპერირების წლიური ხარჯი (ცვეთის გამოკლებით)</t>
  </si>
  <si>
    <t>წყლის მიწოდების საერთო მოცულობა (ექსპორტი)</t>
  </si>
  <si>
    <t>მ3</t>
  </si>
  <si>
    <t>სავარაუდო რაოდენობა</t>
  </si>
  <si>
    <t>სულადობა ერთ სახლზე</t>
  </si>
  <si>
    <t>მოხმარება [ლ/სულზე/დღეში]</t>
  </si>
  <si>
    <t>სულ [მ3]</t>
  </si>
  <si>
    <t>მოხმარება [ლ/დაერთებაზე/დღეში]</t>
  </si>
  <si>
    <t>მოხმარება[ლიტრი/აბონენტი/დღეში]</t>
  </si>
  <si>
    <t>მრიცხველის მიერ არასწორი აღრიცხვა (ნაკლებობა)</t>
  </si>
  <si>
    <t>მრიცვხელის ჩვენებით, დანაკლისის შეფასებითი % (იგულისხმება მირხველის ანათვლის მძიმის შემდეგ (ლიტრობრივი) აღრიცხვა და ა.შ.)</t>
  </si>
  <si>
    <t>დარიცხული გამრიცხველიანებული მოხმარება(მიწოდების საერთო მოცულობის გარდა)</t>
  </si>
  <si>
    <t>გამრიცხველიანებული მიწოდება (ექსპორტი)</t>
  </si>
  <si>
    <t>დაურიცხავი გამრიცხველიანებული მოხმარება (საერთო მიწოდებული მოცულობის გარდა)</t>
  </si>
  <si>
    <t>მიწოდებული წყლის საერთო მოცულობა (ექსპორტი)</t>
  </si>
  <si>
    <t>კორუფცია ჩვენებების აღებასთან დაკავშირებით</t>
  </si>
  <si>
    <t>შეცდომები მონაცემთა დამუშავების დორს (ოფისში)</t>
  </si>
  <si>
    <t>მ3/კმ მაგისტრალზე საათში (w.s.p.)</t>
  </si>
  <si>
    <t>დაურიცხავი გაუმრიცხველიანებელი მოხმარება[მ3]</t>
  </si>
  <si>
    <t>მოხმარება[მ3/დღეში]</t>
  </si>
  <si>
    <t>უკანონო დაერთებები -საყოფაცხოვრებო</t>
  </si>
  <si>
    <t>მრიცხველი დაზიანება/გვერდის ავლა და ა.შ დარეგისტრირებულ აბონენტებში</t>
  </si>
  <si>
    <t>ჩარტები</t>
  </si>
  <si>
    <t>მონაცემთა შეყვანა</t>
  </si>
  <si>
    <t>შედეგები</t>
  </si>
  <si>
    <t>განმარტებები</t>
  </si>
  <si>
    <t>რანდომულად შერჩეული საერთაშორისო მონაცემების ნაკრები</t>
  </si>
  <si>
    <t>საწარმოს დასახელება:</t>
  </si>
  <si>
    <t>წელი:</t>
  </si>
  <si>
    <t>წყლის დანაკარგები - მოცულობა და ღირებულება (ხარჯი)</t>
  </si>
  <si>
    <t>საერთაშორისო ბენჩმარკინგი</t>
  </si>
  <si>
    <t>ფიზიკური დანაკარგების შეფასების მატრიცა</t>
  </si>
  <si>
    <t>ტექნიკური მახასიათებლების კატეგორია</t>
  </si>
  <si>
    <t>ლიტრი/დაერთება/დღეში</t>
  </si>
  <si>
    <t>(როცა სისტემა წნევის ქვეშაა) საშუალო წნევაზე:</t>
  </si>
  <si>
    <t>დავუბრუნდეთ ინდიკატორებში</t>
  </si>
  <si>
    <t>სტარტი</t>
  </si>
  <si>
    <t xml:space="preserve">დანაკარგების შემცირება შესაძლოა იყოს არაეკონომიური (იმ შემთხვევების გარდა როცა გვაქვს წყლის დეფიციტი); საჭიროა ანალიზი ხარჯთეფექტურობის დასადგენად. </t>
  </si>
  <si>
    <t>პოტენციალი აღნიშნული გაუმჯობესებებისთვის; გაითვალისწინეთ წნევის მენეჯმენტი;უმჯობესია დაჟონვების აქტიური კონტროლი და ქსელის უკედ მოვლა პატრონობა</t>
  </si>
  <si>
    <t>გაჟონვების არასწორი აღრიცხვა; ასატანია იმ შემთხვევაში თუ წყალი არის დიდი რაოდენობით და იაფი; საჭიროა დანაკარგების დონის ანალიზი და ძალისხმევა გაჟონვების შემცირებაზე.</t>
  </si>
  <si>
    <t>რესურსების მეტად არაეფექტურად გამოყენება; პროგრამებს გაჟონვების შესამცირებლად არქვს დიდი მნიშვნელობა და პრიორიტეტი</t>
  </si>
  <si>
    <t>1) WB-EasyCalc-ის პროგრამა შემუშავდა წყლის კომპანიებისა და კონსულტანტების მიერ IWA-ის მეთოდოლოგიის სწორად გამოყენების უზრუნველსაყოფად</t>
  </si>
  <si>
    <t>1) საწყისი ენა არის ინგლისური, რომელშიც გამოყენებულია  IWA-ის ტერმინოლოგია. თუ გსურთ მსოფლიო ბანკის ტერმინების "ფიზიკური დანაკარგების" და "კომერციული დანაკარგების" გამოყენება "რეალური დანაკარგებისა" და "აშკარა დანაკარგების" ნაცვლად, დააჭირეთ ღილაკს "ენის შეცვლა" და აირჩიეღ კოდი 2.</t>
  </si>
  <si>
    <t>3). მსოფლიო ბანკის ტერმინოლოგიაში, IWA-ის ტერმინები "UARL- გარდაუალი წლიური რეალური დანაკარგები" და "CARL- რეალური დანაკარგების არსებული წლიური მოცულობა" ჩანაცვლებულია მსოფლიო ბანკის ტერმინებით "MAPL - ფიზიკური დანაკარგების მიღწევადი მინიმალური მოცულობა" და "CAPL - ფიზიკური დანაკარგების არსებული წლიური მოცულობა". თუმცა, ფორმულა რათქმაუნდა უცვლელია.</t>
  </si>
  <si>
    <t>4). WB-EasyCalc-ი ოპტიმიზირებულია ეკრანის რეზოლუციაზე 1024x768 პიქსელი.</t>
  </si>
  <si>
    <t>5) კოდირება ფერების მიხედვით</t>
  </si>
  <si>
    <t>თეთრი უჯრები განკუთვნილია მონაცემთა შეყვანისთვის</t>
  </si>
  <si>
    <t>მწვანე უჯრებში მოცემულია დაანგარიშებული მნიშვნელობები</t>
  </si>
  <si>
    <t>6). დიდი ძალისხმევა ჩაიდო იმისთვის, რომ WB-EasyCalc-ი ყოფილიყო უშეცდომო, მაგრამ მომხმარებელი თავის თავზე იღებს შესაძლო რისკებს. Liemberger-ი და პარტნიორები არ იღებენ პასუხისმგებლობას ამ მოდელის საფუძველზე მიღებულ ნებისმიერ (პირდაპირ თუ არაპირდაპირ) დანაკარგებზე.</t>
  </si>
  <si>
    <t>8). არასწორი მონაცემების შეყვანა იძლევა არასწორ შედეგებს! მომხმარებელმა უნდ აიცოდეს, რომ თუ საბაზისო მონაცემები არასწორია დაანგარიშებული მნიშვნელობები შესაძლოა აბსოლუტურად არასწორი იყოს!</t>
  </si>
  <si>
    <t>9). რეკომენდებულია გაჟონვების ზედმიწევნითი ანალიზის ჩატარება გამანაწილებელ ქსელში ჩატარებული გაზომვების საფუძველზე რათა მოხდეს ამ პროგრამით დაანგარიშებული ფიზიკური დანაკარგების გადამოწმება.</t>
  </si>
  <si>
    <t>10). პროგრამასთან პირველად მუშაობისას, პირველ რიგში რეკომენდებულია მეთოდოლოგიასთან გაცნობა.თქვენ შეგიძიათ მასალების სრულად ჩამოტვირთვა შემდეგი ვებ გვერდიდან: www.liemberger.cc</t>
  </si>
  <si>
    <t>11) Liemberger-ი და თავისი პარტნიორები მადლობელი იქნებიან თქვენს კომენტარებზე. გამოაგზავნეთ შენიშვნები შემდეგ მისამართზე office@liemberger.cc</t>
  </si>
  <si>
    <t>12). WB-EasyCalc-ი მიდმივად ახლდება და უმჯობესდება - დროგამოშვებით ეწვიეთ  www.liemberger.cc-ის და იხილეთ ახალი ვერსიები</t>
  </si>
  <si>
    <t xml:space="preserve">მრიცხველის გაუმართაობის საერთო %-ის გამოსაყენებლად შეიყვანეთ 1 ან სხვადასხვა ტიპის მრიცხველის გაუმართაობის და მნიშვნელობების ხელით ასაკრეფად შეიყვანეთ 2 </t>
  </si>
  <si>
    <t>არაქტიური ანგარიშების რაოდენობა არსებულ დაერთებებზე</t>
  </si>
  <si>
    <t>მოცემული წყლის ბალანსისთვის გამოყენებული მაჩვენებლები ეკუთვნის შემდეგ პერიოდს:</t>
  </si>
  <si>
    <t>დღეები</t>
  </si>
  <si>
    <t>მ3/წელიწადში</t>
  </si>
  <si>
    <t>წყლის ბალანსი მ3/წელიწადში</t>
  </si>
  <si>
    <t>წყლის ბალანსი მ3/დღეში</t>
  </si>
  <si>
    <t>ლ/დაერთებაზე/დღეში</t>
  </si>
  <si>
    <t>წყლის ბალანსი მ3-ში მოცემული პერიოდისთვის</t>
  </si>
  <si>
    <t>წყლის ბალანსი მოცემული პერიოდისთვის</t>
  </si>
  <si>
    <r>
      <t xml:space="preserve">Mr. Kevin Horn </t>
    </r>
    <r>
      <rPr>
        <sz val="12"/>
        <rFont val="Arial"/>
        <family val="2"/>
      </rPr>
      <t>motivated his colleagues in Georgia to do the translation into Georgian language. Thank you very much Kevin and team!</t>
    </r>
  </si>
  <si>
    <t>არასანქცირებული მოხმარება [მ3]</t>
  </si>
  <si>
    <t>უკანონო დაერთებები - სხვა</t>
  </si>
  <si>
    <t>7) პროგრამა დაცულია პაროლით</t>
  </si>
  <si>
    <t>WARNING: if possible, the translated text should not exceed the length of the English text or at least not the texts of any of the other languages. This can be best seen on the sheet "Language 2"</t>
  </si>
  <si>
    <t>Bulgarian</t>
  </si>
  <si>
    <r>
      <t xml:space="preserve">The Bulgarian translation was kindly undertaken by the staff of the team of the </t>
    </r>
    <r>
      <rPr>
        <b/>
        <sz val="12"/>
        <rFont val="Arial"/>
        <family val="2"/>
      </rPr>
      <t xml:space="preserve">Support to NRW Reduction in Bulgaria </t>
    </r>
    <r>
      <rPr>
        <sz val="12"/>
        <rFont val="Arial"/>
        <family val="2"/>
      </rPr>
      <t xml:space="preserve">project co-financed by the European Regional Development Fund through the Operational Programme Environment. </t>
    </r>
  </si>
  <si>
    <t>Начало</t>
  </si>
  <si>
    <t>Воден баланс</t>
  </si>
  <si>
    <t>Индикатори</t>
  </si>
  <si>
    <t>Данни за мрежата</t>
  </si>
  <si>
    <t>Налягане</t>
  </si>
  <si>
    <t>Общо кол. Вода на входа на системата</t>
  </si>
  <si>
    <t>Фактурирана консумация</t>
  </si>
  <si>
    <t>Нефактурирана консумация</t>
  </si>
  <si>
    <t>Незаконно ползване</t>
  </si>
  <si>
    <t>Неточност при измерване</t>
  </si>
  <si>
    <t>Обща законна консумация</t>
  </si>
  <si>
    <t>Общи загуби на вода</t>
  </si>
  <si>
    <t>Продадена фактурирана вода</t>
  </si>
  <si>
    <t>Продадена нефактурирана вода</t>
  </si>
  <si>
    <t>Търговски загуби на вода</t>
  </si>
  <si>
    <t>Реални загуби на вода</t>
  </si>
  <si>
    <t>Фактурирана измерена конс. На вода</t>
  </si>
  <si>
    <t>Фактурирана неизмерена консумация на вода</t>
  </si>
  <si>
    <t>Нефактурирана измерена консумация на вода</t>
  </si>
  <si>
    <t>Нефактурирана неизмерена консумация на вода</t>
  </si>
  <si>
    <t>Неточност при измерване и грешки при обработване</t>
  </si>
  <si>
    <t>Фактурирана носеща приходи вода</t>
  </si>
  <si>
    <t>Вода неносеща приходи</t>
  </si>
  <si>
    <t>Ниво на грешка (+/–)</t>
  </si>
  <si>
    <t>м3/ден</t>
  </si>
  <si>
    <t>Най-добра оценка</t>
  </si>
  <si>
    <t>Долна граница</t>
  </si>
  <si>
    <t>Горна граница</t>
  </si>
  <si>
    <t>Ниво на услугите</t>
  </si>
  <si>
    <t>Обем физически загуби</t>
  </si>
  <si>
    <t>Индикатори за физически загуби</t>
  </si>
  <si>
    <t>Индикатори за търговски загуби</t>
  </si>
  <si>
    <t>Финансови индикатори</t>
  </si>
  <si>
    <t>Група за състояние</t>
  </si>
  <si>
    <t>Ситуация в развити страни</t>
  </si>
  <si>
    <t>Ситуация в развиващи се страни</t>
  </si>
  <si>
    <t>Средно време за доставка на вода (ч/ден)</t>
  </si>
  <si>
    <t>Средно налягане (м)</t>
  </si>
  <si>
    <t>CAPL- Настоящ обем физически загуби</t>
  </si>
  <si>
    <t>MAPL-минимално достижими физ.загуби (м3/ден)</t>
  </si>
  <si>
    <t>Литри за метър налягане (КСП)</t>
  </si>
  <si>
    <t>Инфраструктурен индекс на течове (ILI)</t>
  </si>
  <si>
    <t>Комерсиални загуби в % от общата законна консумация</t>
  </si>
  <si>
    <t>Обема на водата неносеща приходи в % от общото кол. Вода на входа на системата</t>
  </si>
  <si>
    <t>Обема на водата неносеща приходи в % от годишните експлоатац. Разходи</t>
  </si>
  <si>
    <t>Системата за пренос и разпределение</t>
  </si>
  <si>
    <t>Сградни отклонения</t>
  </si>
  <si>
    <t>Описание</t>
  </si>
  <si>
    <t>Дължина (км)</t>
  </si>
  <si>
    <t>Брой</t>
  </si>
  <si>
    <t>Общо (км)</t>
  </si>
  <si>
    <t>Възмпжно недооценяване</t>
  </si>
  <si>
    <t>Дължина на тръбата (км)</t>
  </si>
  <si>
    <t>Мин.</t>
  </si>
  <si>
    <t>Макс.</t>
  </si>
  <si>
    <t>Брой на сгр. отклонения на регистрирани клиенти. Заб.:Тези цифри най-вероятно са (малко) по ниски от броя на клиентите</t>
  </si>
  <si>
    <t>Оценка за броя на нелегалните отклонения</t>
  </si>
  <si>
    <t>Брой на сградните отклонения</t>
  </si>
  <si>
    <t>Ср. Дължина на сгр. Откл. От границата на имота до водомера на клиента (м)</t>
  </si>
  <si>
    <t>Обща дължина на сгр. Отклонения от границата на имота до водомера на клиента (км)</t>
  </si>
  <si>
    <t xml:space="preserve">Средно налягане  </t>
  </si>
  <si>
    <t>прекъсване на водоподаването</t>
  </si>
  <si>
    <t>Площ</t>
  </si>
  <si>
    <t>Приблизителен брой на сгр. Отклонения</t>
  </si>
  <si>
    <t>Средно дневно налягане (м)</t>
  </si>
  <si>
    <t>Доставка на вода (дни за седмица)</t>
  </si>
  <si>
    <t>Доставка на вода (часове на ден)</t>
  </si>
  <si>
    <t>Средна дневна доставка на вода (часове)</t>
  </si>
  <si>
    <t>Водоизточник</t>
  </si>
  <si>
    <t>Общо кол. Вода на входа на системата (м3)</t>
  </si>
  <si>
    <t>Финансова информация</t>
  </si>
  <si>
    <t>Средна цена</t>
  </si>
  <si>
    <t>Променливи разходи за производство и разпределение (крайни разходи за вода)</t>
  </si>
  <si>
    <t>за м3</t>
  </si>
  <si>
    <t>Валута</t>
  </si>
  <si>
    <t>Компоненти на водата неносеща приходи оценени като (i) Средна цена-ако водата може да бъде продадена или (ii) Разходите за добиване и пренос ако намалението на компонента вода неносеща приходи ще доведе до намаление на Общото кол. Вода на входа на системата. За средна цена натиснете 1 и за разходите за производство и доставка натиснете 2</t>
  </si>
  <si>
    <t>Компоненти на водата неносеща приходи</t>
  </si>
  <si>
    <t>Годишни стойности</t>
  </si>
  <si>
    <t>Обща сума на водата неносеща приходи</t>
  </si>
  <si>
    <t>Годишни експлоатационни разходи (без обезценяване)</t>
  </si>
  <si>
    <t>Обем на доставената вода (експорт)</t>
  </si>
  <si>
    <t>(м3)</t>
  </si>
  <si>
    <t>Оценен брой</t>
  </si>
  <si>
    <t>Жители на апартамент (Къща)</t>
  </si>
  <si>
    <t>Консумация (л/ч/ден)</t>
  </si>
  <si>
    <t>Общо (м3)</t>
  </si>
  <si>
    <t>Консумация (л/сгр. откл./ден)</t>
  </si>
  <si>
    <t>Консумация (л/собственост/ден)</t>
  </si>
  <si>
    <t>Незаконна консумация (м3)</t>
  </si>
  <si>
    <t xml:space="preserve">Водомери в процес на регистрация </t>
  </si>
  <si>
    <t>Оценен % понижени измервания</t>
  </si>
  <si>
    <t>Фактурирана измерена консумация (без блоковите водомери)</t>
  </si>
  <si>
    <t>Измерен обем доставена вода (експорт)</t>
  </si>
  <si>
    <t>Нефактурирана неизмерена консумация (без  блоковите водомери)</t>
  </si>
  <si>
    <t>Корупционни практики при отчитане на водомерите</t>
  </si>
  <si>
    <t>Грешка обработка данни (офис)</t>
  </si>
  <si>
    <t>м3/км гл. Тръбопроводи на час (wsp)</t>
  </si>
  <si>
    <t>Нефактурирана неизмерена консумация (м3)</t>
  </si>
  <si>
    <t>Консумация (м3/ден)</t>
  </si>
  <si>
    <t>Нелегални отклонения - жилища</t>
  </si>
  <si>
    <t>Нелегални отклонения - други</t>
  </si>
  <si>
    <t>Манипулиране водомери, байпаси при регистрирани ползватели</t>
  </si>
  <si>
    <t>Входни данни</t>
  </si>
  <si>
    <t>Резултати</t>
  </si>
  <si>
    <t>Обяснения</t>
  </si>
  <si>
    <t>Случайно избрани международни данни за ВиК</t>
  </si>
  <si>
    <t>Название на ВиК:</t>
  </si>
  <si>
    <t>Година:</t>
  </si>
  <si>
    <t>Водни загуби-Обем и стойност (разходи)</t>
  </si>
  <si>
    <t>Международен бенчмаркинг</t>
  </si>
  <si>
    <t>Матрица за оценка на физическите загуби</t>
  </si>
  <si>
    <t>Категории за техническо изпълнение</t>
  </si>
  <si>
    <t>литри/сгр. Отклонение/ден</t>
  </si>
  <si>
    <t>(когато системата е под налягане) средно налягане от:</t>
  </si>
  <si>
    <t>Обратно към индикаторите</t>
  </si>
  <si>
    <t>По-нататъшно намаление на загубите може да е икономически неизгодно докато има недостиг; необходим е анализ за да се определят икономически изгодните подобрения.</t>
  </si>
  <si>
    <t>Потенциал за подобрения, управление на налягането; по добри практики за контрол на течове и по добра експлоатация на мрежата.</t>
  </si>
  <si>
    <t>Недостатъчен архив на течовете, толерирани когато водата е в излишък и доставката и е много евтина; дори тогава трябва да се анализира нивото и естеството на течове и интензивността наусилията за намаляването им.</t>
  </si>
  <si>
    <t>Изключително неефективно използване на ресурсите; програма за редуциране на загубите е зафължителна и от висок приоритет</t>
  </si>
  <si>
    <t>1.) WB-EasyCalc е създадена за да помогне на ВиК и консултантите да приложат правилно методологията разработена от МВА таск групата.</t>
  </si>
  <si>
    <t xml:space="preserve">2.) Основния език е английски използвайки терминологията на МВА (IWA). Ако желаете да използвате термините нс СБ (WB) "Физически загуби" и "Търговски загуби" вместо термините на МВА (IWA) "Реални загуби" и "очевидни загуби" натриснете бутона "смени езика" и изберете код 2 </t>
  </si>
  <si>
    <t>3.)  По терминологията на СБ, терминът на МВА "UARL-неснижаеми годишни реални загуби и CARL- Настоящ годишен обем на реалните загуби са заместени с термините на СБ "MAPL-Минимално достижим годишен обем на физическите загуби и САРL- Сегашен годишен обем на физическите загуби" като формулите остават непроменени.</t>
  </si>
  <si>
    <t>4.) WB-EasyCalc е оптимизирана за резолюция на екрана 1024 х 768 точки</t>
  </si>
  <si>
    <t>5.) Кодиране на цветовете</t>
  </si>
  <si>
    <t>белите клетки са за вкарване на данни</t>
  </si>
  <si>
    <t>светлозелените са клетки с изчислени стойности</t>
  </si>
  <si>
    <t>6.) Положени са всички усилия от разработчиците за да са сигурни, че не са допуснати грешки във WB-EasyCalc, този който използва модела го прави за свой собствен риск. Liemberger&amp;Partners не носят каквато и да е отговорност за каквито и да е загуби (директни или недиректни) в резултат от използването на този модел.</t>
  </si>
  <si>
    <t>7.) Програмата е защитена с пароли и не може да се променя.</t>
  </si>
  <si>
    <t>8.) GIGO-При грешни данни и резултата ще бъде грешен! Ползвателя трябва да знае, че резултатите получени от тази програма могат да бъдат грешни ако базата данни е грешна или непълна.</t>
  </si>
  <si>
    <t>9.) ВИНАГИ се препоръчва да се извърши анализ на загубите на основата на измервания в разпределителната мрежа за да се проверят стойностите на физическите загуби с тази програма.</t>
  </si>
  <si>
    <t>10.) Когато програмата се използва за първи път се препоръчва първо да се запознаете с методологията. Пълен набор от документи за запознаване с методологията могат да бъдат качени от www.liemberger.cc</t>
  </si>
  <si>
    <t>11.) Liemberger &amp; Partners ще оценят високо вашето мнение. Моля изпратете вашите коментари до office@liemberger.cc</t>
  </si>
  <si>
    <t>12.) WB-EasyCalc ще бъде непрекъснато подобрявана и ъпгрейдвана - посещавайте сайта www.liemberger периодично за да проверите за нови версии.</t>
  </si>
  <si>
    <t>Натиснете 1 за използване на общ % за водомерите в процес на регистрация или 2 за ръчно вкарване данни за обемите по време на регистрация за различни водомери или водомери по типове клиенти.</t>
  </si>
  <si>
    <t>Брой неактивни клиенти със сградни отклонения</t>
  </si>
  <si>
    <t>Обема вода ползван за този воден баланс за период от</t>
  </si>
  <si>
    <t>Дни</t>
  </si>
  <si>
    <t>м3/год.</t>
  </si>
  <si>
    <t>Воден баланс в м3/год.</t>
  </si>
  <si>
    <t>Воден баланс в м3/ден</t>
  </si>
  <si>
    <t>л/сгр. Откл/ден</t>
  </si>
  <si>
    <t>Воден баланс в м3 за период от</t>
  </si>
  <si>
    <t>Воден баланс за период</t>
  </si>
  <si>
    <t>Литри за сгр. Отклонение за ден (КСП)
КСП когато системата е под налягане- това означава, че стойността е коригирана в случаите когато има прекъсване на подаването на вода</t>
  </si>
  <si>
    <t xml:space="preserve">will increase approximately </t>
  </si>
  <si>
    <t>Durchschnittliche Versorgungszeit</t>
  </si>
  <si>
    <t>Versorgungsgrad</t>
  </si>
  <si>
    <t>WAS WÄRE WENN</t>
  </si>
  <si>
    <t>WENN</t>
  </si>
  <si>
    <t>DANN</t>
  </si>
  <si>
    <t>Stunden/Tag</t>
  </si>
  <si>
    <t>von</t>
  </si>
  <si>
    <t>ändert sich</t>
  </si>
  <si>
    <t>steigt</t>
  </si>
  <si>
    <t>ändern sich</t>
  </si>
  <si>
    <t>steigt ungefähr</t>
  </si>
  <si>
    <t>ändert sich ungefähr</t>
  </si>
  <si>
    <t>Leitungslänge</t>
  </si>
  <si>
    <t>Jährliche Einnahmen</t>
  </si>
  <si>
    <t>Annual operating cost</t>
  </si>
  <si>
    <t>Jährliche Betriebskosten</t>
  </si>
  <si>
    <t>% der Einspeisemenge</t>
  </si>
  <si>
    <t>% der jährlichen Betriebskosten</t>
  </si>
  <si>
    <t>auf</t>
  </si>
  <si>
    <t>L/HA/Tag</t>
  </si>
  <si>
    <t>ändern sich ungefähr</t>
  </si>
  <si>
    <t>Volumen der nicht in Rechnung gestellten Wassermenge</t>
  </si>
  <si>
    <t>Wert der nicht in Rechnung gestellten Wassermenge</t>
  </si>
  <si>
    <t xml:space="preserve">Средно време доставка на вода </t>
  </si>
  <si>
    <t>Покритие</t>
  </si>
  <si>
    <t>СРЕДСТВО "КАКВО ЩЕ СЕ СЛУЧИ АКО"</t>
  </si>
  <si>
    <t>АКО</t>
  </si>
  <si>
    <t>ТОГАВА</t>
  </si>
  <si>
    <t>ч/ден</t>
  </si>
  <si>
    <t>л/m3/ден</t>
  </si>
  <si>
    <t>от</t>
  </si>
  <si>
    <t>до</t>
  </si>
  <si>
    <t>промени</t>
  </si>
  <si>
    <t>повишение</t>
  </si>
  <si>
    <t>промяна</t>
  </si>
  <si>
    <t>л/сгр.откл./ден (КСП)</t>
  </si>
  <si>
    <t>ще се повиши приблизително</t>
  </si>
  <si>
    <t>ще се промени приблизително</t>
  </si>
  <si>
    <t>дължина на главните тръбопроводи</t>
  </si>
  <si>
    <t>Годишни приходи</t>
  </si>
  <si>
    <t>Годишни експлоатационни разходи</t>
  </si>
  <si>
    <t>Обем на ВНП</t>
  </si>
  <si>
    <t>Стойност на ВНП</t>
  </si>
  <si>
    <t>% от общото количество вода на входа на системата</t>
  </si>
  <si>
    <t>% от годишните експлоатационни разходи</t>
  </si>
  <si>
    <t>Инфраструктурен индекс на течове</t>
  </si>
  <si>
    <r>
      <t xml:space="preserve">Mr. Jörg Kölbl </t>
    </r>
    <r>
      <rPr>
        <sz val="12"/>
        <rFont val="Arial"/>
        <family val="2"/>
      </rPr>
      <t>spotted a small bug in version 4.07 - thank you!</t>
    </r>
  </si>
  <si>
    <t>Nilai Tahunan</t>
  </si>
  <si>
    <t xml:space="preserve">Hari </t>
  </si>
  <si>
    <t>Jumlah pelanggan yang tidak aktif dengan pipa dinas yang ada</t>
  </si>
  <si>
    <t xml:space="preserve"> Volume yang digunakan dalam neraca air ini untuk periode:</t>
  </si>
  <si>
    <t xml:space="preserve"> Neraca Air dalam m3/tahun</t>
  </si>
  <si>
    <t>Neraca Air dalam m3/hari</t>
  </si>
  <si>
    <t>Neraca Air untuk Periode</t>
  </si>
  <si>
    <t xml:space="preserve">Neraca Air dalam m3 untuk periode </t>
  </si>
  <si>
    <t xml:space="preserve">Rata-rata Waktu Pasokan </t>
  </si>
  <si>
    <t>Cakupan</t>
  </si>
  <si>
    <t>PERANGKAT "APA - JIKA"</t>
  </si>
  <si>
    <t>JIKA</t>
  </si>
  <si>
    <t>MAKA</t>
  </si>
  <si>
    <t>jam/hari</t>
  </si>
  <si>
    <t>l/samb./hari</t>
  </si>
  <si>
    <t>dari</t>
  </si>
  <si>
    <t>ke</t>
  </si>
  <si>
    <t>berubah</t>
  </si>
  <si>
    <t>meningkat</t>
  </si>
  <si>
    <t>l/samb/hari (w.s.p.)</t>
  </si>
  <si>
    <t>akan meningkat sekitar</t>
  </si>
  <si>
    <t>Pendapatan Tahunan</t>
  </si>
  <si>
    <t>Biaya Operasi Tahunan</t>
  </si>
  <si>
    <t>Volume ATR</t>
  </si>
  <si>
    <t>Nilai ATR</t>
  </si>
  <si>
    <t>% dari Volume Inpout Sistem</t>
  </si>
  <si>
    <t>% dari Total Biaya Operasi Tahunan</t>
  </si>
  <si>
    <t>akan berubak sekitar</t>
  </si>
  <si>
    <t xml:space="preserve">Angka 1 untuk menggunakan % keseluruhan meter yang mencatat lebih rendah atau 2 untuk memasukkan volume metler yang mencatat lebih rendah secara manual atau meter yang berbeda atau jenis pelanggan </t>
  </si>
  <si>
    <t>3.) Dalam terminologi Bank Dunia, istilah IWA "UARL - Unavoidable Annual Volume of Real Losses" dan "CARL - Current Annual Volume of Real Losses" diganti dengan istilah yang dipakai Bank Dunia "MAPL - Minimum Achievable Annual Volume of Physical Losses" dan "CAPL - Current Annual Volume of Physical Losses". Meskipun demikian, rumus dasarnya tidak berubah.</t>
  </si>
  <si>
    <r>
      <t xml:space="preserve">My friend </t>
    </r>
    <r>
      <rPr>
        <b/>
        <sz val="12"/>
        <rFont val="Arial"/>
        <family val="2"/>
      </rPr>
      <t>Pak Budi Sutjahjo</t>
    </r>
    <r>
      <rPr>
        <sz val="12"/>
        <rFont val="Arial"/>
        <family val="2"/>
      </rPr>
      <t xml:space="preserve"> revised and completed the Bahasa Indonesia version! Terima kashi!</t>
    </r>
  </si>
  <si>
    <r>
      <rPr>
        <sz val="12"/>
        <rFont val="Arial"/>
        <family val="2"/>
      </rPr>
      <t>Still small hidden bugs after so many years!</t>
    </r>
    <r>
      <rPr>
        <b/>
        <sz val="12"/>
        <rFont val="Arial"/>
        <family val="2"/>
      </rPr>
      <t xml:space="preserve"> Mr. Clive Harrison </t>
    </r>
    <r>
      <rPr>
        <sz val="12"/>
        <rFont val="Arial"/>
        <family val="2"/>
      </rPr>
      <t>spotted one in version 4.10 - thank you!</t>
    </r>
  </si>
  <si>
    <t>2010</t>
  </si>
</sst>
</file>

<file path=xl/styles.xml><?xml version="1.0" encoding="utf-8"?>
<styleSheet xmlns="http://schemas.openxmlformats.org/spreadsheetml/2006/main">
  <numFmts count="7">
    <numFmt numFmtId="43" formatCode="_-* #,##0.00_-;\-* #,##0.00_-;_-* &quot;-&quot;??_-;_-@_-"/>
    <numFmt numFmtId="164" formatCode="0.0"/>
    <numFmt numFmtId="165" formatCode="0.0%"/>
    <numFmt numFmtId="166" formatCode="_-* #,##0.0_-;\-* #,##0.0_-;_-* &quot;-&quot;??_-;_-@_-"/>
    <numFmt numFmtId="167" formatCode="_-* #,##0_-;\-* #,##0_-;_-* &quot;-&quot;??_-;_-@_-"/>
    <numFmt numFmtId="168" formatCode="0.000%"/>
    <numFmt numFmtId="169" formatCode="#,##0.0"/>
  </numFmts>
  <fonts count="59">
    <font>
      <sz val="10"/>
      <name val="Arial"/>
    </font>
    <font>
      <sz val="10"/>
      <name val="Arial"/>
      <family val="2"/>
    </font>
    <font>
      <sz val="8"/>
      <name val="Arial"/>
      <family val="2"/>
    </font>
    <font>
      <sz val="12"/>
      <name val="Arial"/>
      <family val="2"/>
    </font>
    <font>
      <b/>
      <sz val="10"/>
      <name val="Arial"/>
      <family val="2"/>
    </font>
    <font>
      <sz val="10"/>
      <color indexed="22"/>
      <name val="Arial"/>
      <family val="2"/>
    </font>
    <font>
      <sz val="12"/>
      <color indexed="22"/>
      <name val="Arial"/>
      <family val="2"/>
    </font>
    <font>
      <sz val="10"/>
      <name val="Arial"/>
      <family val="2"/>
    </font>
    <font>
      <b/>
      <sz val="12"/>
      <color indexed="9"/>
      <name val="Arial"/>
      <family val="2"/>
    </font>
    <font>
      <b/>
      <sz val="48"/>
      <color indexed="9"/>
      <name val="Arial"/>
      <family val="2"/>
    </font>
    <font>
      <u/>
      <sz val="10"/>
      <color indexed="12"/>
      <name val="Arial"/>
      <family val="2"/>
    </font>
    <font>
      <b/>
      <sz val="48"/>
      <name val="Arial"/>
      <family val="2"/>
    </font>
    <font>
      <sz val="12"/>
      <color indexed="9"/>
      <name val="Arial"/>
      <family val="2"/>
    </font>
    <font>
      <b/>
      <sz val="14"/>
      <color indexed="9"/>
      <name val="Arial"/>
      <family val="2"/>
    </font>
    <font>
      <u/>
      <sz val="10"/>
      <name val="Arial"/>
      <family val="2"/>
    </font>
    <font>
      <sz val="12"/>
      <name val="Arial"/>
      <family val="2"/>
    </font>
    <font>
      <b/>
      <sz val="12"/>
      <color indexed="9"/>
      <name val="Tahoma"/>
      <family val="2"/>
    </font>
    <font>
      <b/>
      <sz val="12"/>
      <color indexed="9"/>
      <name val="Arial"/>
      <family val="2"/>
    </font>
    <font>
      <b/>
      <sz val="12"/>
      <name val="Arial"/>
      <family val="2"/>
    </font>
    <font>
      <b/>
      <sz val="14"/>
      <color indexed="9"/>
      <name val="Tahoma"/>
      <family val="2"/>
    </font>
    <font>
      <b/>
      <sz val="14"/>
      <color indexed="9"/>
      <name val="Arial"/>
      <family val="2"/>
    </font>
    <font>
      <b/>
      <sz val="14"/>
      <name val="Arial"/>
      <family val="2"/>
    </font>
    <font>
      <b/>
      <sz val="16"/>
      <name val="Arial"/>
      <family val="2"/>
    </font>
    <font>
      <b/>
      <sz val="9"/>
      <name val="Arial"/>
      <family val="2"/>
    </font>
    <font>
      <sz val="10"/>
      <color indexed="10"/>
      <name val="Arial"/>
      <family val="2"/>
    </font>
    <font>
      <b/>
      <sz val="10"/>
      <color indexed="10"/>
      <name val="Arial"/>
      <family val="2"/>
    </font>
    <font>
      <sz val="12"/>
      <color indexed="8"/>
      <name val="Arial"/>
      <family val="2"/>
    </font>
    <font>
      <b/>
      <sz val="12"/>
      <name val="Arial"/>
      <family val="2"/>
    </font>
    <font>
      <b/>
      <sz val="20"/>
      <color indexed="9"/>
      <name val="Arial"/>
      <family val="2"/>
    </font>
    <font>
      <b/>
      <sz val="12"/>
      <color indexed="8"/>
      <name val="Arial"/>
      <family val="2"/>
    </font>
    <font>
      <sz val="14"/>
      <name val="Arial"/>
      <family val="2"/>
    </font>
    <font>
      <sz val="10"/>
      <color indexed="8"/>
      <name val="Arial"/>
      <family val="2"/>
    </font>
    <font>
      <b/>
      <sz val="10"/>
      <color indexed="8"/>
      <name val="Arial"/>
      <family val="2"/>
    </font>
    <font>
      <sz val="14"/>
      <color indexed="9"/>
      <name val="Arial"/>
      <family val="2"/>
    </font>
    <font>
      <b/>
      <sz val="10"/>
      <color indexed="22"/>
      <name val="Arial"/>
      <family val="2"/>
    </font>
    <font>
      <sz val="10"/>
      <name val="Arial"/>
      <family val="2"/>
    </font>
    <font>
      <sz val="14"/>
      <color indexed="13"/>
      <name val="Arial"/>
      <family val="2"/>
    </font>
    <font>
      <b/>
      <sz val="10.5"/>
      <color indexed="9"/>
      <name val="Arial"/>
      <family val="2"/>
    </font>
    <font>
      <b/>
      <sz val="16"/>
      <color indexed="9"/>
      <name val="Arial"/>
      <family val="2"/>
    </font>
    <font>
      <sz val="24"/>
      <name val="Arial"/>
      <family val="2"/>
    </font>
    <font>
      <b/>
      <i/>
      <sz val="12"/>
      <name val="Arial"/>
      <family val="2"/>
    </font>
    <font>
      <sz val="10"/>
      <name val="Verdana"/>
      <family val="2"/>
    </font>
    <font>
      <b/>
      <sz val="10"/>
      <color indexed="9"/>
      <name val="Arial"/>
      <family val="2"/>
    </font>
    <font>
      <sz val="14"/>
      <color indexed="9"/>
      <name val="Arial"/>
      <family val="2"/>
    </font>
    <font>
      <sz val="14"/>
      <color indexed="9"/>
      <name val="Times New Roman"/>
      <family val="1"/>
    </font>
    <font>
      <b/>
      <sz val="11"/>
      <color indexed="9"/>
      <name val="Arial"/>
      <family val="2"/>
    </font>
    <font>
      <b/>
      <sz val="24"/>
      <name val="Arial"/>
      <family val="2"/>
    </font>
    <font>
      <b/>
      <sz val="13"/>
      <name val="Arial"/>
      <family val="2"/>
    </font>
    <font>
      <sz val="14"/>
      <name val="Cordia New"/>
      <family val="2"/>
    </font>
    <font>
      <vertAlign val="superscript"/>
      <sz val="10"/>
      <name val="Arial"/>
      <family val="2"/>
    </font>
    <font>
      <b/>
      <sz val="10"/>
      <color indexed="8"/>
      <name val="Arial"/>
      <family val="2"/>
    </font>
    <font>
      <sz val="10"/>
      <color indexed="8"/>
      <name val="Arial"/>
      <family val="2"/>
    </font>
    <font>
      <sz val="10"/>
      <color indexed="8"/>
      <name val="宋体"/>
      <charset val="134"/>
    </font>
    <font>
      <sz val="10"/>
      <color indexed="8"/>
      <name val="Arial"/>
      <family val="2"/>
    </font>
    <font>
      <b/>
      <sz val="26"/>
      <color indexed="8"/>
      <name val="Arial"/>
      <family val="2"/>
    </font>
    <font>
      <b/>
      <sz val="22"/>
      <color indexed="8"/>
      <name val="Arial"/>
      <family val="2"/>
    </font>
    <font>
      <b/>
      <sz val="14"/>
      <color indexed="9"/>
      <name val="Arial"/>
      <family val="2"/>
    </font>
    <font>
      <sz val="8"/>
      <name val="Arial"/>
      <family val="2"/>
    </font>
    <font>
      <sz val="10"/>
      <name val="Arial"/>
      <family val="2"/>
    </font>
  </fonts>
  <fills count="27">
    <fill>
      <patternFill patternType="none"/>
    </fill>
    <fill>
      <patternFill patternType="gray125"/>
    </fill>
    <fill>
      <patternFill patternType="solid">
        <fgColor indexed="18"/>
        <bgColor indexed="64"/>
      </patternFill>
    </fill>
    <fill>
      <patternFill patternType="solid">
        <fgColor indexed="63"/>
        <bgColor indexed="64"/>
      </patternFill>
    </fill>
    <fill>
      <patternFill patternType="solid">
        <fgColor indexed="22"/>
        <bgColor indexed="64"/>
      </patternFill>
    </fill>
    <fill>
      <patternFill patternType="solid">
        <fgColor indexed="17"/>
        <bgColor indexed="64"/>
      </patternFill>
    </fill>
    <fill>
      <patternFill patternType="solid">
        <fgColor indexed="12"/>
        <bgColor indexed="64"/>
      </patternFill>
    </fill>
    <fill>
      <patternFill patternType="solid">
        <fgColor indexed="10"/>
        <bgColor indexed="64"/>
      </patternFill>
    </fill>
    <fill>
      <patternFill patternType="solid">
        <fgColor indexed="49"/>
        <bgColor indexed="64"/>
      </patternFill>
    </fill>
    <fill>
      <patternFill patternType="solid">
        <fgColor indexed="51"/>
        <bgColor indexed="64"/>
      </patternFill>
    </fill>
    <fill>
      <patternFill patternType="solid">
        <fgColor indexed="61"/>
        <bgColor indexed="64"/>
      </patternFill>
    </fill>
    <fill>
      <patternFill patternType="solid">
        <fgColor indexed="44"/>
        <bgColor indexed="64"/>
      </patternFill>
    </fill>
    <fill>
      <patternFill patternType="solid">
        <fgColor indexed="46"/>
        <bgColor indexed="64"/>
      </patternFill>
    </fill>
    <fill>
      <patternFill patternType="solid">
        <fgColor indexed="42"/>
        <bgColor indexed="64"/>
      </patternFill>
    </fill>
    <fill>
      <patternFill patternType="solid">
        <fgColor indexed="9"/>
        <bgColor indexed="64"/>
      </patternFill>
    </fill>
    <fill>
      <patternFill patternType="solid">
        <fgColor indexed="45"/>
        <bgColor indexed="64"/>
      </patternFill>
    </fill>
    <fill>
      <patternFill patternType="solid">
        <fgColor indexed="47"/>
        <bgColor indexed="64"/>
      </patternFill>
    </fill>
    <fill>
      <patternFill patternType="solid">
        <fgColor indexed="41"/>
        <bgColor indexed="64"/>
      </patternFill>
    </fill>
    <fill>
      <patternFill patternType="solid">
        <fgColor indexed="30"/>
        <bgColor indexed="64"/>
      </patternFill>
    </fill>
    <fill>
      <patternFill patternType="solid">
        <fgColor indexed="29"/>
        <bgColor indexed="64"/>
      </patternFill>
    </fill>
    <fill>
      <patternFill patternType="solid">
        <fgColor indexed="43"/>
        <bgColor indexed="64"/>
      </patternFill>
    </fill>
    <fill>
      <patternFill patternType="solid">
        <fgColor theme="0"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59999389629810485"/>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medium">
        <color indexed="9"/>
      </left>
      <right style="medium">
        <color indexed="9"/>
      </right>
      <top style="medium">
        <color indexed="9"/>
      </top>
      <bottom style="medium">
        <color indexed="9"/>
      </bottom>
      <diagonal/>
    </border>
    <border>
      <left style="medium">
        <color indexed="9"/>
      </left>
      <right style="thick">
        <color indexed="9"/>
      </right>
      <top style="medium">
        <color indexed="9"/>
      </top>
      <bottom style="medium">
        <color indexed="9"/>
      </bottom>
      <diagonal/>
    </border>
    <border>
      <left style="medium">
        <color indexed="9"/>
      </left>
      <right style="medium">
        <color indexed="9"/>
      </right>
      <top style="medium">
        <color indexed="9"/>
      </top>
      <bottom style="thick">
        <color indexed="9"/>
      </bottom>
      <diagonal/>
    </border>
    <border>
      <left style="medium">
        <color indexed="9"/>
      </left>
      <right style="thick">
        <color indexed="9"/>
      </right>
      <top style="medium">
        <color indexed="9"/>
      </top>
      <bottom style="thick">
        <color indexed="9"/>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ck">
        <color indexed="9"/>
      </left>
      <right style="thick">
        <color indexed="9"/>
      </right>
      <top style="thick">
        <color indexed="9"/>
      </top>
      <bottom style="thick">
        <color indexed="9"/>
      </bottom>
      <diagonal/>
    </border>
    <border>
      <left style="thin">
        <color indexed="64"/>
      </left>
      <right/>
      <top/>
      <bottom/>
      <diagonal/>
    </border>
    <border>
      <left/>
      <right/>
      <top style="thin">
        <color indexed="64"/>
      </top>
      <bottom/>
      <diagonal/>
    </border>
    <border>
      <left/>
      <right/>
      <top style="thick">
        <color indexed="9"/>
      </top>
      <bottom/>
      <diagonal/>
    </border>
    <border>
      <left/>
      <right/>
      <top/>
      <bottom style="thick">
        <color indexed="9"/>
      </bottom>
      <diagonal/>
    </border>
    <border>
      <left style="thin">
        <color indexed="64"/>
      </left>
      <right style="thin">
        <color indexed="64"/>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9"/>
      </right>
      <top/>
      <bottom/>
      <diagonal/>
    </border>
    <border>
      <left style="thick">
        <color indexed="9"/>
      </left>
      <right/>
      <top/>
      <bottom style="thick">
        <color indexed="9"/>
      </bottom>
      <diagonal/>
    </border>
    <border>
      <left/>
      <right style="thick">
        <color indexed="9"/>
      </right>
      <top/>
      <bottom style="thick">
        <color indexed="9"/>
      </bottom>
      <diagonal/>
    </border>
    <border>
      <left style="thick">
        <color indexed="9"/>
      </left>
      <right/>
      <top style="thick">
        <color indexed="9"/>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ck">
        <color indexed="9"/>
      </right>
      <top style="thick">
        <color indexed="9"/>
      </top>
      <bottom/>
      <diagonal/>
    </border>
    <border>
      <left/>
      <right/>
      <top style="thin">
        <color indexed="64"/>
      </top>
      <bottom style="thin">
        <color indexed="64"/>
      </bottom>
      <diagonal/>
    </border>
    <border>
      <left/>
      <right style="thin">
        <color indexed="64"/>
      </right>
      <top/>
      <bottom/>
      <diagonal/>
    </border>
    <border>
      <left style="thick">
        <color indexed="9"/>
      </left>
      <right/>
      <top style="thick">
        <color indexed="9"/>
      </top>
      <bottom style="thick">
        <color indexed="9"/>
      </bottom>
      <diagonal/>
    </border>
    <border>
      <left/>
      <right/>
      <top style="thick">
        <color indexed="9"/>
      </top>
      <bottom style="thick">
        <color indexed="9"/>
      </bottom>
      <diagonal/>
    </border>
    <border>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style="thick">
        <color indexed="9"/>
      </left>
      <right style="thick">
        <color indexed="9"/>
      </right>
      <top/>
      <bottom/>
      <diagonal/>
    </border>
    <border>
      <left style="thick">
        <color indexed="9"/>
      </left>
      <right style="thick">
        <color indexed="9"/>
      </right>
      <top/>
      <bottom style="thick">
        <color indexed="9"/>
      </bottom>
      <diagonal/>
    </border>
    <border>
      <left/>
      <right style="medium">
        <color indexed="9"/>
      </right>
      <top style="thick">
        <color indexed="9"/>
      </top>
      <bottom/>
      <diagonal/>
    </border>
    <border>
      <left/>
      <right style="medium">
        <color indexed="9"/>
      </right>
      <top/>
      <bottom/>
      <diagonal/>
    </border>
    <border>
      <left style="thick">
        <color indexed="9"/>
      </left>
      <right/>
      <top/>
      <bottom style="medium">
        <color indexed="9"/>
      </bottom>
      <diagonal/>
    </border>
    <border>
      <left/>
      <right style="medium">
        <color indexed="9"/>
      </right>
      <top/>
      <bottom style="medium">
        <color indexed="9"/>
      </bottom>
      <diagonal/>
    </border>
    <border>
      <left style="medium">
        <color indexed="9"/>
      </left>
      <right style="medium">
        <color indexed="9"/>
      </right>
      <top style="thick">
        <color indexed="9"/>
      </top>
      <bottom/>
      <diagonal/>
    </border>
    <border>
      <left style="medium">
        <color indexed="9"/>
      </left>
      <right style="medium">
        <color indexed="9"/>
      </right>
      <top/>
      <bottom/>
      <diagonal/>
    </border>
    <border>
      <left style="medium">
        <color indexed="9"/>
      </left>
      <right style="medium">
        <color indexed="9"/>
      </right>
      <top/>
      <bottom style="medium">
        <color indexed="9"/>
      </bottom>
      <diagonal/>
    </border>
    <border>
      <left style="medium">
        <color indexed="9"/>
      </left>
      <right/>
      <top style="thick">
        <color indexed="9"/>
      </top>
      <bottom/>
      <diagonal/>
    </border>
    <border>
      <left style="medium">
        <color indexed="9"/>
      </left>
      <right/>
      <top/>
      <bottom style="medium">
        <color indexed="9"/>
      </bottom>
      <diagonal/>
    </border>
    <border>
      <left/>
      <right/>
      <top/>
      <bottom style="medium">
        <color indexed="9"/>
      </bottom>
      <diagonal/>
    </border>
    <border>
      <left/>
      <right style="thick">
        <color indexed="9"/>
      </right>
      <top/>
      <bottom style="medium">
        <color indexed="9"/>
      </bottom>
      <diagonal/>
    </border>
    <border>
      <left style="thick">
        <color indexed="9"/>
      </left>
      <right style="medium">
        <color indexed="9"/>
      </right>
      <top style="medium">
        <color indexed="9"/>
      </top>
      <bottom/>
      <diagonal/>
    </border>
    <border>
      <left style="thick">
        <color indexed="9"/>
      </left>
      <right style="medium">
        <color indexed="9"/>
      </right>
      <top/>
      <bottom/>
      <diagonal/>
    </border>
    <border>
      <left style="thick">
        <color indexed="9"/>
      </left>
      <right style="medium">
        <color indexed="9"/>
      </right>
      <top/>
      <bottom style="medium">
        <color indexed="9"/>
      </bottom>
      <diagonal/>
    </border>
    <border>
      <left style="thick">
        <color indexed="9"/>
      </left>
      <right style="medium">
        <color indexed="9"/>
      </right>
      <top/>
      <bottom style="thick">
        <color indexed="9"/>
      </bottom>
      <diagonal/>
    </border>
  </borders>
  <cellStyleXfs count="5">
    <xf numFmtId="0" fontId="0" fillId="0" borderId="0"/>
    <xf numFmtId="43" fontId="1" fillId="0" borderId="0" applyFont="0" applyFill="0" applyBorder="0" applyAlignment="0" applyProtection="0"/>
    <xf numFmtId="0" fontId="10"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cellStyleXfs>
  <cellXfs count="675">
    <xf numFmtId="0" fontId="0" fillId="0" borderId="0" xfId="0"/>
    <xf numFmtId="0" fontId="0" fillId="4" borderId="0" xfId="0" applyFill="1" applyProtection="1">
      <protection hidden="1"/>
    </xf>
    <xf numFmtId="0" fontId="0" fillId="6" borderId="0" xfId="0" applyFill="1" applyBorder="1" applyProtection="1">
      <protection hidden="1"/>
    </xf>
    <xf numFmtId="0" fontId="0" fillId="11" borderId="0" xfId="0" applyFill="1" applyBorder="1" applyProtection="1">
      <protection hidden="1"/>
    </xf>
    <xf numFmtId="3" fontId="0" fillId="11" borderId="0" xfId="0" applyNumberFormat="1" applyFill="1" applyBorder="1" applyAlignment="1" applyProtection="1">
      <alignment horizontal="right"/>
      <protection hidden="1"/>
    </xf>
    <xf numFmtId="0" fontId="0" fillId="11" borderId="0" xfId="0" applyFill="1" applyBorder="1" applyAlignment="1" applyProtection="1">
      <alignment horizontal="left"/>
      <protection hidden="1"/>
    </xf>
    <xf numFmtId="0" fontId="5" fillId="4" borderId="0" xfId="0" applyFont="1" applyFill="1" applyProtection="1">
      <protection hidden="1"/>
    </xf>
    <xf numFmtId="0" fontId="3" fillId="4" borderId="0" xfId="0" applyFont="1" applyFill="1" applyBorder="1" applyAlignment="1" applyProtection="1">
      <alignment horizontal="center"/>
      <protection hidden="1"/>
    </xf>
    <xf numFmtId="0" fontId="3" fillId="4" borderId="0" xfId="0" applyFont="1" applyFill="1" applyProtection="1">
      <protection hidden="1"/>
    </xf>
    <xf numFmtId="0" fontId="7" fillId="12" borderId="1" xfId="0" applyFont="1" applyFill="1" applyBorder="1" applyAlignment="1" applyProtection="1">
      <alignment horizontal="center" vertical="center" wrapText="1"/>
      <protection hidden="1"/>
    </xf>
    <xf numFmtId="0" fontId="7" fillId="4" borderId="0" xfId="0" applyFont="1" applyFill="1" applyProtection="1">
      <protection hidden="1"/>
    </xf>
    <xf numFmtId="9" fontId="4" fillId="13" borderId="1" xfId="0" applyNumberFormat="1" applyFont="1" applyFill="1" applyBorder="1" applyProtection="1">
      <protection hidden="1"/>
    </xf>
    <xf numFmtId="3" fontId="4" fillId="4" borderId="0" xfId="3" applyNumberFormat="1" applyFont="1" applyFill="1" applyBorder="1" applyProtection="1">
      <protection hidden="1"/>
    </xf>
    <xf numFmtId="3" fontId="4" fillId="13" borderId="1" xfId="0" applyNumberFormat="1" applyFont="1" applyFill="1" applyBorder="1" applyAlignment="1" applyProtection="1">
      <alignment vertical="center"/>
      <protection hidden="1"/>
    </xf>
    <xf numFmtId="0" fontId="0" fillId="4" borderId="0" xfId="0" applyFill="1" applyAlignment="1" applyProtection="1">
      <alignment vertical="center"/>
      <protection hidden="1"/>
    </xf>
    <xf numFmtId="9" fontId="4" fillId="13" borderId="1" xfId="3" applyFont="1" applyFill="1" applyBorder="1" applyAlignment="1" applyProtection="1">
      <alignment vertical="center"/>
      <protection hidden="1"/>
    </xf>
    <xf numFmtId="3" fontId="4" fillId="13" borderId="1" xfId="3" applyNumberFormat="1" applyFont="1" applyFill="1" applyBorder="1" applyAlignment="1" applyProtection="1">
      <alignment vertical="center"/>
      <protection hidden="1"/>
    </xf>
    <xf numFmtId="3" fontId="4" fillId="4" borderId="0" xfId="3" applyNumberFormat="1" applyFont="1" applyFill="1" applyBorder="1" applyAlignment="1" applyProtection="1">
      <alignment vertical="center"/>
      <protection hidden="1"/>
    </xf>
    <xf numFmtId="9" fontId="4" fillId="13" borderId="1" xfId="3" applyNumberFormat="1" applyFont="1" applyFill="1" applyBorder="1" applyAlignment="1" applyProtection="1">
      <alignment vertical="center"/>
      <protection hidden="1"/>
    </xf>
    <xf numFmtId="9" fontId="4" fillId="13" borderId="1" xfId="0" applyNumberFormat="1" applyFont="1" applyFill="1" applyBorder="1" applyAlignment="1" applyProtection="1">
      <alignment vertical="center"/>
      <protection hidden="1"/>
    </xf>
    <xf numFmtId="9" fontId="4" fillId="4" borderId="0" xfId="3" applyFont="1" applyFill="1" applyBorder="1" applyAlignment="1" applyProtection="1">
      <alignment vertical="center"/>
      <protection hidden="1"/>
    </xf>
    <xf numFmtId="0" fontId="6" fillId="4" borderId="0" xfId="0" applyFont="1" applyFill="1" applyProtection="1">
      <protection hidden="1"/>
    </xf>
    <xf numFmtId="0" fontId="4" fillId="4" borderId="0" xfId="0" applyFont="1" applyFill="1" applyProtection="1">
      <protection hidden="1"/>
    </xf>
    <xf numFmtId="0" fontId="4" fillId="4" borderId="0" xfId="0" applyFont="1" applyFill="1" applyBorder="1" applyAlignment="1" applyProtection="1">
      <alignment horizontal="center" vertical="center" wrapText="1"/>
      <protection hidden="1"/>
    </xf>
    <xf numFmtId="0" fontId="5" fillId="4" borderId="0" xfId="0" applyFont="1" applyFill="1" applyBorder="1" applyProtection="1">
      <protection hidden="1"/>
    </xf>
    <xf numFmtId="0" fontId="4" fillId="4" borderId="0" xfId="0" applyFont="1" applyFill="1" applyBorder="1" applyAlignment="1" applyProtection="1">
      <alignment horizontal="center" vertical="center"/>
      <protection hidden="1"/>
    </xf>
    <xf numFmtId="0" fontId="14" fillId="4" borderId="0" xfId="0" applyFont="1" applyFill="1" applyProtection="1">
      <protection hidden="1"/>
    </xf>
    <xf numFmtId="0" fontId="0" fillId="4" borderId="0" xfId="0" applyFill="1" applyAlignment="1" applyProtection="1">
      <alignment horizontal="center"/>
      <protection hidden="1"/>
    </xf>
    <xf numFmtId="164" fontId="0" fillId="4" borderId="0" xfId="0" applyNumberFormat="1" applyFill="1" applyAlignment="1" applyProtection="1">
      <alignment horizontal="center"/>
      <protection hidden="1"/>
    </xf>
    <xf numFmtId="169" fontId="0" fillId="4" borderId="0" xfId="0" applyNumberFormat="1" applyFill="1" applyProtection="1">
      <protection hidden="1"/>
    </xf>
    <xf numFmtId="0" fontId="0" fillId="4" borderId="0" xfId="0" applyFill="1" applyBorder="1" applyProtection="1">
      <protection hidden="1"/>
    </xf>
    <xf numFmtId="0" fontId="0" fillId="4" borderId="0" xfId="0" applyFill="1" applyAlignment="1" applyProtection="1">
      <alignment horizontal="center" vertical="center"/>
      <protection hidden="1"/>
    </xf>
    <xf numFmtId="0" fontId="0" fillId="0" borderId="2" xfId="0" applyFill="1" applyBorder="1" applyProtection="1">
      <protection locked="0" hidden="1"/>
    </xf>
    <xf numFmtId="0" fontId="0" fillId="0" borderId="3" xfId="0" applyFill="1" applyBorder="1" applyProtection="1">
      <protection locked="0" hidden="1"/>
    </xf>
    <xf numFmtId="0" fontId="0" fillId="0" borderId="4" xfId="0" applyFill="1" applyBorder="1" applyProtection="1">
      <protection locked="0" hidden="1"/>
    </xf>
    <xf numFmtId="169" fontId="0" fillId="0" borderId="3" xfId="0" applyNumberFormat="1" applyFill="1" applyBorder="1" applyProtection="1">
      <protection locked="0" hidden="1"/>
    </xf>
    <xf numFmtId="169" fontId="0" fillId="0" borderId="2" xfId="0" applyNumberFormat="1" applyFill="1" applyBorder="1" applyProtection="1">
      <protection locked="0" hidden="1"/>
    </xf>
    <xf numFmtId="169" fontId="0" fillId="0" borderId="4" xfId="0" applyNumberFormat="1" applyFill="1" applyBorder="1" applyProtection="1">
      <protection locked="0" hidden="1"/>
    </xf>
    <xf numFmtId="9" fontId="1" fillId="0" borderId="1" xfId="3" applyFill="1" applyBorder="1" applyProtection="1">
      <protection locked="0" hidden="1"/>
    </xf>
    <xf numFmtId="164" fontId="0" fillId="4" borderId="0" xfId="0" applyNumberFormat="1" applyFill="1" applyProtection="1">
      <protection hidden="1"/>
    </xf>
    <xf numFmtId="0" fontId="0" fillId="0" borderId="3" xfId="0" applyFill="1" applyBorder="1" applyProtection="1">
      <protection locked="0"/>
    </xf>
    <xf numFmtId="0" fontId="0" fillId="0" borderId="4" xfId="0" applyFill="1" applyBorder="1" applyProtection="1">
      <protection locked="0"/>
    </xf>
    <xf numFmtId="164" fontId="0" fillId="0" borderId="2" xfId="0" applyNumberFormat="1" applyFill="1" applyBorder="1" applyProtection="1">
      <protection locked="0"/>
    </xf>
    <xf numFmtId="164" fontId="0" fillId="0" borderId="3" xfId="0" applyNumberFormat="1" applyFill="1" applyBorder="1" applyProtection="1">
      <protection locked="0"/>
    </xf>
    <xf numFmtId="164" fontId="0" fillId="0" borderId="4" xfId="0" applyNumberFormat="1" applyFill="1" applyBorder="1" applyProtection="1">
      <protection locked="0"/>
    </xf>
    <xf numFmtId="9" fontId="1" fillId="0" borderId="1" xfId="3" applyNumberFormat="1" applyFill="1" applyBorder="1" applyProtection="1">
      <protection locked="0"/>
    </xf>
    <xf numFmtId="1" fontId="0" fillId="0" borderId="2" xfId="0" applyNumberFormat="1" applyFill="1" applyBorder="1" applyProtection="1">
      <protection locked="0"/>
    </xf>
    <xf numFmtId="1" fontId="0" fillId="0" borderId="3" xfId="0" applyNumberFormat="1" applyFill="1" applyBorder="1" applyProtection="1">
      <protection locked="0"/>
    </xf>
    <xf numFmtId="1" fontId="0" fillId="0" borderId="4" xfId="0" applyNumberFormat="1" applyFill="1" applyBorder="1" applyProtection="1">
      <protection locked="0"/>
    </xf>
    <xf numFmtId="0" fontId="1" fillId="4" borderId="0" xfId="0" applyFont="1" applyFill="1" applyProtection="1">
      <protection hidden="1"/>
    </xf>
    <xf numFmtId="0" fontId="4" fillId="12" borderId="1" xfId="0" applyFont="1" applyFill="1" applyBorder="1" applyAlignment="1" applyProtection="1">
      <alignment horizontal="center" vertical="center" wrapText="1"/>
      <protection hidden="1"/>
    </xf>
    <xf numFmtId="0" fontId="1" fillId="4" borderId="0" xfId="0" applyFont="1" applyFill="1" applyBorder="1" applyProtection="1">
      <protection hidden="1"/>
    </xf>
    <xf numFmtId="0" fontId="4" fillId="4" borderId="0" xfId="0" applyFont="1" applyFill="1" applyBorder="1" applyAlignment="1" applyProtection="1">
      <alignment horizontal="center"/>
      <protection hidden="1"/>
    </xf>
    <xf numFmtId="167" fontId="1" fillId="4" borderId="0" xfId="1" applyNumberFormat="1" applyFill="1" applyProtection="1">
      <protection hidden="1"/>
    </xf>
    <xf numFmtId="167" fontId="1" fillId="0" borderId="2" xfId="1" applyNumberFormat="1" applyFill="1" applyBorder="1" applyProtection="1">
      <protection locked="0" hidden="1"/>
    </xf>
    <xf numFmtId="167" fontId="1" fillId="0" borderId="3" xfId="1" applyNumberFormat="1" applyFill="1" applyBorder="1" applyProtection="1">
      <protection locked="0" hidden="1"/>
    </xf>
    <xf numFmtId="167" fontId="1" fillId="0" borderId="4" xfId="1" applyNumberFormat="1" applyFill="1" applyBorder="1" applyProtection="1">
      <protection locked="0" hidden="1"/>
    </xf>
    <xf numFmtId="165" fontId="1" fillId="0" borderId="2" xfId="3" applyNumberFormat="1" applyFill="1" applyBorder="1" applyProtection="1">
      <protection locked="0" hidden="1"/>
    </xf>
    <xf numFmtId="165" fontId="1" fillId="0" borderId="3" xfId="3" applyNumberFormat="1" applyFill="1" applyBorder="1" applyProtection="1">
      <protection locked="0" hidden="1"/>
    </xf>
    <xf numFmtId="165" fontId="1" fillId="0" borderId="4" xfId="3" applyNumberFormat="1" applyFill="1" applyBorder="1" applyProtection="1">
      <protection locked="0" hidden="1"/>
    </xf>
    <xf numFmtId="0" fontId="4" fillId="0" borderId="1" xfId="0" applyFont="1" applyFill="1" applyBorder="1" applyProtection="1">
      <protection locked="0" hidden="1"/>
    </xf>
    <xf numFmtId="0" fontId="0" fillId="12" borderId="1" xfId="0" applyFill="1" applyBorder="1" applyProtection="1">
      <protection hidden="1"/>
    </xf>
    <xf numFmtId="0" fontId="4" fillId="4" borderId="0" xfId="0" applyFont="1" applyFill="1" applyAlignment="1" applyProtection="1">
      <alignment horizontal="right"/>
      <protection hidden="1"/>
    </xf>
    <xf numFmtId="167" fontId="1" fillId="0" borderId="1" xfId="1" applyNumberFormat="1" applyFill="1" applyBorder="1" applyProtection="1">
      <protection locked="0" hidden="1"/>
    </xf>
    <xf numFmtId="0" fontId="4" fillId="4" borderId="0" xfId="0" applyFont="1" applyFill="1" applyAlignment="1" applyProtection="1">
      <alignment wrapText="1"/>
      <protection hidden="1"/>
    </xf>
    <xf numFmtId="165" fontId="1" fillId="13" borderId="1" xfId="3" applyNumberFormat="1" applyFill="1" applyBorder="1" applyProtection="1">
      <protection hidden="1"/>
    </xf>
    <xf numFmtId="167" fontId="1" fillId="0" borderId="3" xfId="1" applyNumberFormat="1" applyFont="1" applyFill="1" applyBorder="1" applyProtection="1">
      <protection locked="0" hidden="1"/>
    </xf>
    <xf numFmtId="0" fontId="0" fillId="4" borderId="0" xfId="0" applyFill="1" applyBorder="1" applyAlignment="1" applyProtection="1">
      <alignment horizontal="center" vertical="center" wrapText="1"/>
      <protection hidden="1"/>
    </xf>
    <xf numFmtId="0" fontId="5" fillId="4" borderId="0" xfId="0" applyFont="1" applyFill="1" applyAlignment="1" applyProtection="1">
      <alignment horizontal="right"/>
      <protection hidden="1"/>
    </xf>
    <xf numFmtId="0" fontId="0" fillId="4" borderId="0" xfId="0" applyFill="1" applyAlignment="1" applyProtection="1">
      <alignment wrapText="1"/>
      <protection hidden="1"/>
    </xf>
    <xf numFmtId="0" fontId="4" fillId="12" borderId="1" xfId="0" applyFont="1" applyFill="1" applyBorder="1" applyProtection="1">
      <protection hidden="1"/>
    </xf>
    <xf numFmtId="3" fontId="0" fillId="4" borderId="0" xfId="0" applyNumberFormat="1" applyFill="1" applyBorder="1" applyProtection="1">
      <protection hidden="1"/>
    </xf>
    <xf numFmtId="9" fontId="0" fillId="4" borderId="0" xfId="3" applyFont="1" applyFill="1" applyBorder="1" applyProtection="1">
      <protection hidden="1"/>
    </xf>
    <xf numFmtId="164" fontId="0" fillId="4" borderId="0" xfId="0" applyNumberFormat="1" applyFill="1" applyBorder="1" applyProtection="1">
      <protection hidden="1"/>
    </xf>
    <xf numFmtId="1" fontId="0" fillId="4" borderId="0" xfId="0" applyNumberFormat="1" applyFill="1" applyBorder="1" applyProtection="1">
      <protection hidden="1"/>
    </xf>
    <xf numFmtId="0" fontId="0" fillId="4" borderId="0" xfId="0" applyFill="1" applyBorder="1" applyAlignment="1" applyProtection="1">
      <alignment vertical="center"/>
      <protection hidden="1"/>
    </xf>
    <xf numFmtId="0" fontId="0" fillId="4" borderId="0" xfId="0" applyFill="1" applyBorder="1" applyAlignment="1" applyProtection="1">
      <alignment wrapText="1"/>
      <protection hidden="1"/>
    </xf>
    <xf numFmtId="3" fontId="0" fillId="4" borderId="0" xfId="0" applyNumberFormat="1" applyFill="1" applyBorder="1" applyAlignment="1" applyProtection="1">
      <alignment vertical="center"/>
      <protection hidden="1"/>
    </xf>
    <xf numFmtId="9" fontId="0" fillId="4" borderId="0" xfId="3" applyFont="1" applyFill="1" applyBorder="1" applyAlignment="1" applyProtection="1">
      <alignment vertical="center"/>
      <protection hidden="1"/>
    </xf>
    <xf numFmtId="9" fontId="0" fillId="0" borderId="1" xfId="3" applyFont="1" applyFill="1" applyBorder="1" applyAlignment="1" applyProtection="1">
      <alignment vertical="center"/>
      <protection locked="0" hidden="1"/>
    </xf>
    <xf numFmtId="9" fontId="0" fillId="0" borderId="1" xfId="3" applyFont="1" applyFill="1" applyBorder="1" applyProtection="1">
      <protection locked="0" hidden="1"/>
    </xf>
    <xf numFmtId="164" fontId="0" fillId="0" borderId="1" xfId="0" applyNumberFormat="1" applyFill="1" applyBorder="1" applyProtection="1">
      <protection locked="0" hidden="1"/>
    </xf>
    <xf numFmtId="9" fontId="0" fillId="0" borderId="2" xfId="3" applyFont="1" applyFill="1" applyBorder="1" applyAlignment="1" applyProtection="1">
      <alignment vertical="center"/>
      <protection locked="0" hidden="1"/>
    </xf>
    <xf numFmtId="9" fontId="0" fillId="0" borderId="3" xfId="3" applyFont="1" applyFill="1" applyBorder="1" applyAlignment="1" applyProtection="1">
      <alignment vertical="center"/>
      <protection locked="0" hidden="1"/>
    </xf>
    <xf numFmtId="9" fontId="0" fillId="0" borderId="4" xfId="3" applyFont="1" applyFill="1" applyBorder="1" applyAlignment="1" applyProtection="1">
      <alignment vertical="center"/>
      <protection locked="0" hidden="1"/>
    </xf>
    <xf numFmtId="0" fontId="4" fillId="12" borderId="1" xfId="0" applyFont="1" applyFill="1" applyBorder="1" applyAlignment="1" applyProtection="1">
      <alignment vertical="center" wrapText="1"/>
      <protection hidden="1"/>
    </xf>
    <xf numFmtId="0" fontId="1" fillId="4" borderId="0" xfId="0" applyFont="1" applyFill="1" applyAlignment="1" applyProtection="1">
      <alignment vertical="center"/>
      <protection hidden="1"/>
    </xf>
    <xf numFmtId="9" fontId="1" fillId="4" borderId="0" xfId="3" applyFill="1" applyBorder="1" applyProtection="1">
      <protection hidden="1"/>
    </xf>
    <xf numFmtId="165" fontId="0" fillId="13" borderId="1" xfId="3" applyNumberFormat="1" applyFont="1" applyFill="1" applyBorder="1" applyProtection="1">
      <protection hidden="1"/>
    </xf>
    <xf numFmtId="9" fontId="1" fillId="0" borderId="1" xfId="3" applyFill="1" applyBorder="1" applyAlignment="1" applyProtection="1">
      <alignment vertical="center"/>
      <protection locked="0" hidden="1"/>
    </xf>
    <xf numFmtId="0" fontId="0" fillId="12" borderId="5" xfId="0" applyFill="1" applyBorder="1" applyAlignment="1" applyProtection="1">
      <alignment wrapText="1"/>
      <protection hidden="1"/>
    </xf>
    <xf numFmtId="0" fontId="0" fillId="4" borderId="6" xfId="0" applyFill="1" applyBorder="1" applyAlignment="1" applyProtection="1">
      <alignment wrapText="1"/>
      <protection hidden="1"/>
    </xf>
    <xf numFmtId="0" fontId="0" fillId="0" borderId="7" xfId="0" applyFill="1" applyBorder="1" applyAlignment="1" applyProtection="1">
      <alignment wrapText="1"/>
      <protection hidden="1"/>
    </xf>
    <xf numFmtId="0" fontId="0" fillId="4" borderId="0" xfId="0" applyFill="1" applyAlignment="1" applyProtection="1">
      <alignment horizontal="left" vertical="center" wrapText="1"/>
      <protection hidden="1"/>
    </xf>
    <xf numFmtId="0" fontId="3" fillId="4" borderId="0" xfId="0" applyFont="1" applyFill="1" applyBorder="1" applyAlignment="1" applyProtection="1">
      <alignment vertical="center" wrapText="1"/>
      <protection hidden="1"/>
    </xf>
    <xf numFmtId="0" fontId="15" fillId="4" borderId="0" xfId="0" applyFont="1" applyFill="1" applyAlignment="1" applyProtection="1">
      <alignment horizontal="left" vertical="center" wrapText="1"/>
      <protection hidden="1"/>
    </xf>
    <xf numFmtId="9" fontId="0" fillId="13" borderId="1" xfId="3" applyNumberFormat="1" applyFont="1" applyFill="1" applyBorder="1" applyAlignment="1" applyProtection="1">
      <alignment horizontal="center"/>
      <protection hidden="1"/>
    </xf>
    <xf numFmtId="3" fontId="0" fillId="13" borderId="1" xfId="0" applyNumberFormat="1" applyFill="1" applyBorder="1" applyAlignment="1" applyProtection="1">
      <alignment horizontal="right"/>
      <protection hidden="1"/>
    </xf>
    <xf numFmtId="3" fontId="4" fillId="13" borderId="1" xfId="0" applyNumberFormat="1" applyFont="1" applyFill="1" applyBorder="1" applyAlignment="1" applyProtection="1">
      <alignment horizontal="right"/>
      <protection hidden="1"/>
    </xf>
    <xf numFmtId="169" fontId="0" fillId="13" borderId="1" xfId="0" applyNumberFormat="1" applyFill="1" applyBorder="1" applyProtection="1">
      <protection hidden="1"/>
    </xf>
    <xf numFmtId="169" fontId="4" fillId="13" borderId="1" xfId="0" applyNumberFormat="1" applyFont="1" applyFill="1" applyBorder="1" applyProtection="1">
      <protection hidden="1"/>
    </xf>
    <xf numFmtId="0" fontId="18" fillId="4" borderId="0" xfId="0" applyFont="1" applyFill="1" applyAlignment="1" applyProtection="1">
      <protection hidden="1"/>
    </xf>
    <xf numFmtId="0" fontId="18" fillId="4" borderId="0" xfId="0" applyFont="1" applyFill="1" applyAlignment="1" applyProtection="1">
      <alignment horizontal="center"/>
      <protection hidden="1"/>
    </xf>
    <xf numFmtId="0" fontId="17" fillId="4" borderId="0" xfId="0" applyFont="1" applyFill="1" applyAlignment="1" applyProtection="1">
      <protection hidden="1"/>
    </xf>
    <xf numFmtId="0" fontId="17" fillId="4" borderId="0" xfId="0" applyFont="1" applyFill="1" applyAlignment="1" applyProtection="1">
      <alignment horizontal="center"/>
      <protection hidden="1"/>
    </xf>
    <xf numFmtId="0" fontId="19" fillId="10" borderId="8" xfId="0" applyFont="1" applyFill="1" applyBorder="1" applyAlignment="1" applyProtection="1">
      <alignment horizontal="center" vertical="center" wrapText="1"/>
      <protection hidden="1"/>
    </xf>
    <xf numFmtId="16" fontId="19" fillId="10" borderId="8" xfId="0" quotePrefix="1" applyNumberFormat="1" applyFont="1" applyFill="1" applyBorder="1" applyAlignment="1" applyProtection="1">
      <alignment horizontal="center" vertical="center" wrapText="1"/>
      <protection hidden="1"/>
    </xf>
    <xf numFmtId="0" fontId="20" fillId="10" borderId="8" xfId="0" applyFont="1" applyFill="1" applyBorder="1" applyAlignment="1" applyProtection="1">
      <alignment horizontal="center" vertical="center" wrapText="1"/>
      <protection hidden="1"/>
    </xf>
    <xf numFmtId="0" fontId="19" fillId="10" borderId="9" xfId="0" applyFont="1" applyFill="1" applyBorder="1" applyAlignment="1" applyProtection="1">
      <alignment horizontal="center" vertical="center" wrapText="1"/>
      <protection hidden="1"/>
    </xf>
    <xf numFmtId="0" fontId="19" fillId="5" borderId="8" xfId="0" applyFont="1" applyFill="1" applyBorder="1" applyAlignment="1" applyProtection="1">
      <alignment horizontal="center" vertical="center" wrapText="1"/>
      <protection hidden="1"/>
    </xf>
    <xf numFmtId="16" fontId="19" fillId="5" borderId="8" xfId="0" quotePrefix="1" applyNumberFormat="1" applyFont="1" applyFill="1" applyBorder="1" applyAlignment="1" applyProtection="1">
      <alignment horizontal="center" vertical="center" wrapText="1"/>
      <protection hidden="1"/>
    </xf>
    <xf numFmtId="0" fontId="19" fillId="5" borderId="9" xfId="0" applyFont="1" applyFill="1" applyBorder="1" applyAlignment="1" applyProtection="1">
      <alignment horizontal="center" vertical="center" wrapText="1"/>
      <protection hidden="1"/>
    </xf>
    <xf numFmtId="17" fontId="19" fillId="5" borderId="8" xfId="0" quotePrefix="1" applyNumberFormat="1" applyFont="1" applyFill="1" applyBorder="1" applyAlignment="1" applyProtection="1">
      <alignment horizontal="center" vertical="center" wrapText="1"/>
      <protection hidden="1"/>
    </xf>
    <xf numFmtId="0" fontId="19" fillId="5" borderId="10" xfId="0" applyFont="1" applyFill="1" applyBorder="1" applyAlignment="1" applyProtection="1">
      <alignment horizontal="center" vertical="center" wrapText="1"/>
      <protection hidden="1"/>
    </xf>
    <xf numFmtId="0" fontId="19" fillId="5" borderId="11" xfId="0" applyFont="1" applyFill="1" applyBorder="1" applyAlignment="1" applyProtection="1">
      <alignment horizontal="center" vertical="center" wrapText="1"/>
      <protection hidden="1"/>
    </xf>
    <xf numFmtId="0" fontId="21" fillId="0" borderId="0" xfId="0" applyFont="1" applyAlignment="1" applyProtection="1">
      <alignment horizontal="center" vertical="center"/>
      <protection hidden="1"/>
    </xf>
    <xf numFmtId="0" fontId="4" fillId="4" borderId="0" xfId="0" applyFont="1" applyFill="1" applyAlignment="1" applyProtection="1">
      <alignment horizontal="center" wrapText="1"/>
      <protection hidden="1"/>
    </xf>
    <xf numFmtId="0" fontId="4" fillId="4" borderId="0" xfId="0" applyFont="1" applyFill="1" applyBorder="1" applyAlignment="1" applyProtection="1">
      <alignment wrapText="1"/>
      <protection hidden="1"/>
    </xf>
    <xf numFmtId="0" fontId="0" fillId="4" borderId="0" xfId="0" applyFill="1" applyBorder="1" applyAlignment="1" applyProtection="1">
      <alignment wrapText="1"/>
      <protection locked="0" hidden="1"/>
    </xf>
    <xf numFmtId="0" fontId="0" fillId="4" borderId="0" xfId="0" applyNumberFormat="1" applyFill="1" applyBorder="1" applyAlignment="1" applyProtection="1">
      <alignment wrapText="1"/>
      <protection hidden="1"/>
    </xf>
    <xf numFmtId="0" fontId="0" fillId="4" borderId="0" xfId="0" applyNumberFormat="1" applyFill="1" applyBorder="1" applyAlignment="1" applyProtection="1">
      <alignment wrapText="1"/>
      <protection locked="0" hidden="1"/>
    </xf>
    <xf numFmtId="0" fontId="0" fillId="4" borderId="0" xfId="0" applyFill="1" applyAlignment="1" applyProtection="1">
      <alignment horizontal="center" vertical="center" wrapText="1"/>
      <protection hidden="1"/>
    </xf>
    <xf numFmtId="0" fontId="0" fillId="4" borderId="0" xfId="0" applyFill="1" applyBorder="1" applyAlignment="1" applyProtection="1">
      <alignment horizontal="center" vertical="center" wrapText="1"/>
      <protection locked="0" hidden="1"/>
    </xf>
    <xf numFmtId="0" fontId="4" fillId="8" borderId="0" xfId="0" applyFont="1" applyFill="1" applyAlignment="1" applyProtection="1">
      <alignment horizontal="center" vertical="center" wrapText="1"/>
      <protection hidden="1"/>
    </xf>
    <xf numFmtId="0" fontId="4" fillId="8" borderId="0" xfId="0" applyFont="1" applyFill="1" applyBorder="1" applyAlignment="1" applyProtection="1">
      <alignment horizontal="center" vertical="center" wrapText="1"/>
      <protection hidden="1"/>
    </xf>
    <xf numFmtId="0" fontId="0" fillId="12" borderId="12" xfId="0" applyFill="1" applyBorder="1" applyAlignment="1" applyProtection="1">
      <alignment wrapText="1"/>
      <protection hidden="1"/>
    </xf>
    <xf numFmtId="0" fontId="0" fillId="0" borderId="13" xfId="0" applyFill="1" applyBorder="1" applyAlignment="1" applyProtection="1">
      <alignment wrapText="1"/>
      <protection locked="0" hidden="1"/>
    </xf>
    <xf numFmtId="0" fontId="0" fillId="0" borderId="12" xfId="0" applyFill="1" applyBorder="1" applyAlignment="1" applyProtection="1">
      <alignment wrapText="1"/>
      <protection locked="0" hidden="1"/>
    </xf>
    <xf numFmtId="0" fontId="0" fillId="12" borderId="13" xfId="0" applyFill="1" applyBorder="1" applyAlignment="1" applyProtection="1">
      <alignment wrapText="1"/>
      <protection hidden="1"/>
    </xf>
    <xf numFmtId="0" fontId="4" fillId="12" borderId="14" xfId="2" applyFont="1" applyFill="1" applyBorder="1" applyAlignment="1" applyProtection="1">
      <alignment horizontal="center" vertical="center" wrapText="1"/>
      <protection hidden="1"/>
    </xf>
    <xf numFmtId="0" fontId="3" fillId="4" borderId="0" xfId="0" applyFont="1" applyFill="1" applyAlignment="1" applyProtection="1">
      <alignment vertical="center"/>
      <protection hidden="1"/>
    </xf>
    <xf numFmtId="0" fontId="23" fillId="12" borderId="1" xfId="0" applyFont="1" applyFill="1" applyBorder="1" applyAlignment="1" applyProtection="1">
      <alignment horizontal="center" vertical="center" wrapText="1"/>
      <protection hidden="1"/>
    </xf>
    <xf numFmtId="0" fontId="0" fillId="0" borderId="12" xfId="0" applyNumberFormat="1" applyFill="1" applyBorder="1" applyAlignment="1" applyProtection="1">
      <alignment wrapText="1"/>
      <protection locked="0" hidden="1"/>
    </xf>
    <xf numFmtId="0" fontId="22" fillId="14" borderId="1" xfId="0" applyFont="1" applyFill="1" applyBorder="1" applyAlignment="1" applyProtection="1">
      <alignment horizontal="center" vertical="center" wrapText="1"/>
      <protection locked="0" hidden="1"/>
    </xf>
    <xf numFmtId="0" fontId="24" fillId="4" borderId="0" xfId="0" applyFont="1" applyFill="1" applyBorder="1" applyProtection="1">
      <protection hidden="1"/>
    </xf>
    <xf numFmtId="0" fontId="24" fillId="4" borderId="0" xfId="0" applyFont="1" applyFill="1" applyProtection="1">
      <protection hidden="1"/>
    </xf>
    <xf numFmtId="0" fontId="24" fillId="4" borderId="0" xfId="0" applyFont="1" applyFill="1" applyAlignment="1" applyProtection="1">
      <alignment horizontal="left" vertical="center" wrapText="1"/>
      <protection hidden="1"/>
    </xf>
    <xf numFmtId="0" fontId="25" fillId="4" borderId="0" xfId="0" applyFont="1" applyFill="1" applyBorder="1" applyAlignment="1" applyProtection="1">
      <alignment horizontal="center"/>
      <protection hidden="1"/>
    </xf>
    <xf numFmtId="0" fontId="8" fillId="10" borderId="0" xfId="2" applyFont="1" applyFill="1" applyBorder="1" applyAlignment="1" applyProtection="1">
      <alignment horizontal="center" vertical="center" wrapText="1"/>
      <protection hidden="1"/>
    </xf>
    <xf numFmtId="0" fontId="8" fillId="5" borderId="0" xfId="2" applyFont="1" applyFill="1" applyBorder="1" applyAlignment="1" applyProtection="1">
      <alignment horizontal="center" vertical="center" wrapText="1"/>
      <protection hidden="1"/>
    </xf>
    <xf numFmtId="0" fontId="1" fillId="4" borderId="0" xfId="0" applyFont="1" applyFill="1" applyAlignment="1" applyProtection="1">
      <alignment horizontal="left" vertical="center" wrapText="1"/>
      <protection hidden="1"/>
    </xf>
    <xf numFmtId="3" fontId="1" fillId="4" borderId="0" xfId="0" applyNumberFormat="1" applyFont="1" applyFill="1" applyAlignment="1" applyProtection="1">
      <protection hidden="1"/>
    </xf>
    <xf numFmtId="2" fontId="4" fillId="13" borderId="1" xfId="0" applyNumberFormat="1" applyFont="1" applyFill="1" applyBorder="1" applyAlignment="1" applyProtection="1">
      <alignment vertical="center"/>
      <protection hidden="1"/>
    </xf>
    <xf numFmtId="4" fontId="4" fillId="13" borderId="1" xfId="3" applyNumberFormat="1" applyFont="1" applyFill="1" applyBorder="1" applyAlignment="1" applyProtection="1">
      <alignment vertical="center"/>
      <protection hidden="1"/>
    </xf>
    <xf numFmtId="4" fontId="0" fillId="4" borderId="0" xfId="0" applyNumberFormat="1" applyFill="1" applyAlignment="1" applyProtection="1">
      <alignment vertical="center"/>
      <protection hidden="1"/>
    </xf>
    <xf numFmtId="0" fontId="0" fillId="4" borderId="0" xfId="0" applyFill="1"/>
    <xf numFmtId="0" fontId="31" fillId="4" borderId="0" xfId="0" applyFont="1" applyFill="1" applyProtection="1">
      <protection hidden="1"/>
    </xf>
    <xf numFmtId="3" fontId="32" fillId="4" borderId="0" xfId="3" applyNumberFormat="1" applyFont="1" applyFill="1" applyBorder="1" applyProtection="1">
      <protection hidden="1"/>
    </xf>
    <xf numFmtId="0" fontId="31" fillId="4" borderId="0" xfId="0" applyFont="1" applyFill="1" applyAlignment="1" applyProtection="1">
      <alignment horizontal="center"/>
      <protection hidden="1"/>
    </xf>
    <xf numFmtId="165" fontId="31" fillId="4" borderId="0" xfId="3" applyNumberFormat="1" applyFont="1" applyFill="1" applyProtection="1">
      <protection hidden="1"/>
    </xf>
    <xf numFmtId="3" fontId="31" fillId="4" borderId="0" xfId="0" applyNumberFormat="1" applyFont="1" applyFill="1" applyProtection="1">
      <protection hidden="1"/>
    </xf>
    <xf numFmtId="1" fontId="31" fillId="4" borderId="0" xfId="0" applyNumberFormat="1" applyFont="1" applyFill="1" applyProtection="1">
      <protection hidden="1"/>
    </xf>
    <xf numFmtId="167" fontId="31" fillId="4" borderId="0" xfId="1" applyNumberFormat="1" applyFont="1" applyFill="1" applyProtection="1">
      <protection hidden="1"/>
    </xf>
    <xf numFmtId="9" fontId="31" fillId="4" borderId="0" xfId="3" applyFont="1" applyFill="1" applyProtection="1">
      <protection hidden="1"/>
    </xf>
    <xf numFmtId="0" fontId="31" fillId="4" borderId="0" xfId="0" applyFont="1" applyFill="1" applyAlignment="1" applyProtection="1">
      <alignment vertical="center"/>
      <protection hidden="1"/>
    </xf>
    <xf numFmtId="168" fontId="31" fillId="4" borderId="0" xfId="3" applyNumberFormat="1" applyFont="1" applyFill="1" applyProtection="1">
      <protection hidden="1"/>
    </xf>
    <xf numFmtId="9" fontId="31" fillId="4" borderId="15" xfId="3" applyFont="1" applyFill="1" applyBorder="1" applyAlignment="1" applyProtection="1">
      <alignment horizontal="center" vertical="center"/>
      <protection hidden="1"/>
    </xf>
    <xf numFmtId="169" fontId="4" fillId="13" borderId="1" xfId="3" applyNumberFormat="1" applyFont="1" applyFill="1" applyBorder="1" applyProtection="1">
      <protection hidden="1"/>
    </xf>
    <xf numFmtId="0" fontId="33" fillId="10" borderId="0" xfId="2" applyFont="1" applyFill="1" applyAlignment="1" applyProtection="1">
      <alignment horizontal="center" vertical="center"/>
      <protection hidden="1"/>
    </xf>
    <xf numFmtId="0" fontId="33" fillId="5" borderId="0" xfId="2" applyFont="1" applyFill="1" applyAlignment="1" applyProtection="1">
      <alignment horizontal="center" vertical="center"/>
      <protection hidden="1"/>
    </xf>
    <xf numFmtId="0" fontId="8" fillId="4" borderId="16" xfId="2" applyFont="1" applyFill="1" applyBorder="1" applyAlignment="1" applyProtection="1">
      <alignment horizontal="center" vertical="center" wrapText="1"/>
      <protection hidden="1"/>
    </xf>
    <xf numFmtId="0" fontId="8" fillId="4" borderId="0" xfId="2" applyFont="1" applyFill="1" applyBorder="1" applyAlignment="1" applyProtection="1">
      <alignment horizontal="center" vertical="center" wrapText="1"/>
      <protection hidden="1"/>
    </xf>
    <xf numFmtId="0" fontId="9" fillId="4" borderId="0" xfId="2" applyFont="1" applyFill="1" applyAlignment="1" applyProtection="1">
      <alignment horizontal="center" vertical="center"/>
      <protection hidden="1"/>
    </xf>
    <xf numFmtId="0" fontId="33" fillId="4" borderId="0" xfId="2" applyFont="1" applyFill="1" applyAlignment="1" applyProtection="1">
      <alignment horizontal="center" vertical="center"/>
      <protection hidden="1"/>
    </xf>
    <xf numFmtId="164" fontId="4" fillId="13" borderId="1" xfId="0" applyNumberFormat="1" applyFont="1" applyFill="1" applyBorder="1" applyAlignment="1" applyProtection="1">
      <alignment vertical="center"/>
      <protection hidden="1"/>
    </xf>
    <xf numFmtId="169" fontId="4" fillId="13" borderId="1" xfId="3" applyNumberFormat="1" applyFont="1" applyFill="1" applyBorder="1" applyAlignment="1" applyProtection="1">
      <alignment vertical="center"/>
      <protection hidden="1"/>
    </xf>
    <xf numFmtId="3" fontId="34" fillId="4" borderId="0" xfId="3" applyNumberFormat="1" applyFont="1" applyFill="1" applyBorder="1" applyProtection="1">
      <protection hidden="1"/>
    </xf>
    <xf numFmtId="3" fontId="34" fillId="4" borderId="0" xfId="3" applyNumberFormat="1" applyFont="1" applyFill="1" applyBorder="1" applyAlignment="1" applyProtection="1">
      <alignment vertical="center"/>
      <protection hidden="1"/>
    </xf>
    <xf numFmtId="0" fontId="26" fillId="4" borderId="0" xfId="0" applyFont="1" applyFill="1" applyProtection="1">
      <protection hidden="1"/>
    </xf>
    <xf numFmtId="9" fontId="31" fillId="4" borderId="0" xfId="0" applyNumberFormat="1" applyFont="1" applyFill="1" applyProtection="1">
      <protection hidden="1"/>
    </xf>
    <xf numFmtId="167" fontId="31" fillId="4" borderId="0" xfId="0" applyNumberFormat="1" applyFont="1" applyFill="1" applyProtection="1">
      <protection hidden="1"/>
    </xf>
    <xf numFmtId="0" fontId="0" fillId="15" borderId="0" xfId="0" applyFill="1" applyBorder="1" applyProtection="1">
      <protection hidden="1"/>
    </xf>
    <xf numFmtId="3" fontId="0" fillId="15" borderId="0" xfId="0" applyNumberFormat="1" applyFill="1" applyBorder="1" applyProtection="1">
      <protection hidden="1"/>
    </xf>
    <xf numFmtId="0" fontId="0" fillId="15" borderId="0" xfId="0" applyFill="1" applyBorder="1" applyAlignment="1" applyProtection="1">
      <protection hidden="1"/>
    </xf>
    <xf numFmtId="0" fontId="35" fillId="4" borderId="0" xfId="0" applyFont="1" applyFill="1" applyProtection="1">
      <protection hidden="1"/>
    </xf>
    <xf numFmtId="0" fontId="35" fillId="4" borderId="0" xfId="0" applyFont="1" applyFill="1" applyBorder="1" applyProtection="1">
      <protection hidden="1"/>
    </xf>
    <xf numFmtId="166" fontId="35" fillId="4" borderId="0" xfId="1" applyNumberFormat="1" applyFont="1" applyFill="1" applyBorder="1" applyAlignment="1" applyProtection="1">
      <alignment horizontal="center" vertical="center"/>
      <protection hidden="1"/>
    </xf>
    <xf numFmtId="166" fontId="35" fillId="4" borderId="0" xfId="1" applyNumberFormat="1" applyFont="1" applyFill="1" applyBorder="1" applyProtection="1">
      <protection hidden="1"/>
    </xf>
    <xf numFmtId="43" fontId="35" fillId="4" borderId="0" xfId="0" applyNumberFormat="1" applyFont="1" applyFill="1" applyProtection="1">
      <protection hidden="1"/>
    </xf>
    <xf numFmtId="2" fontId="35" fillId="4" borderId="0" xfId="0" applyNumberFormat="1" applyFont="1" applyFill="1" applyProtection="1">
      <protection hidden="1"/>
    </xf>
    <xf numFmtId="167" fontId="7" fillId="13" borderId="2" xfId="1" applyNumberFormat="1" applyFont="1" applyFill="1" applyBorder="1" applyProtection="1">
      <protection hidden="1"/>
    </xf>
    <xf numFmtId="167" fontId="7" fillId="13" borderId="3" xfId="1" applyNumberFormat="1" applyFont="1" applyFill="1" applyBorder="1" applyProtection="1">
      <protection hidden="1"/>
    </xf>
    <xf numFmtId="167" fontId="7" fillId="13" borderId="4" xfId="1" applyNumberFormat="1" applyFont="1" applyFill="1" applyBorder="1" applyProtection="1">
      <protection hidden="1"/>
    </xf>
    <xf numFmtId="167" fontId="4" fillId="13" borderId="1" xfId="1" applyNumberFormat="1" applyFont="1" applyFill="1" applyBorder="1" applyAlignment="1" applyProtection="1">
      <alignment vertical="center"/>
      <protection hidden="1"/>
    </xf>
    <xf numFmtId="167" fontId="7" fillId="13" borderId="1" xfId="1" applyNumberFormat="1" applyFont="1" applyFill="1" applyBorder="1" applyAlignment="1" applyProtection="1">
      <alignment vertical="center"/>
      <protection hidden="1"/>
    </xf>
    <xf numFmtId="167" fontId="1" fillId="13" borderId="1" xfId="1" applyNumberFormat="1" applyFill="1" applyBorder="1" applyProtection="1">
      <protection hidden="1"/>
    </xf>
    <xf numFmtId="167" fontId="4" fillId="13" borderId="1" xfId="1" applyNumberFormat="1" applyFont="1" applyFill="1" applyBorder="1" applyProtection="1">
      <protection hidden="1"/>
    </xf>
    <xf numFmtId="164" fontId="0" fillId="13" borderId="1" xfId="0" applyNumberFormat="1" applyFill="1" applyBorder="1" applyProtection="1">
      <protection hidden="1"/>
    </xf>
    <xf numFmtId="164" fontId="4" fillId="13" borderId="1" xfId="0" applyNumberFormat="1" applyFont="1" applyFill="1" applyBorder="1" applyProtection="1">
      <protection hidden="1"/>
    </xf>
    <xf numFmtId="0" fontId="36" fillId="4" borderId="0" xfId="0" applyFont="1" applyFill="1"/>
    <xf numFmtId="0" fontId="0" fillId="4" borderId="0" xfId="0" applyFill="1" applyAlignment="1" applyProtection="1">
      <alignment vertical="center" wrapText="1"/>
      <protection hidden="1"/>
    </xf>
    <xf numFmtId="0" fontId="3" fillId="16" borderId="1" xfId="0" applyFont="1" applyFill="1" applyBorder="1" applyAlignment="1" applyProtection="1">
      <alignment horizontal="center" vertical="center" wrapText="1"/>
      <protection hidden="1"/>
    </xf>
    <xf numFmtId="0" fontId="3" fillId="16" borderId="1" xfId="0" applyFont="1" applyFill="1" applyBorder="1" applyAlignment="1" applyProtection="1">
      <alignment horizontal="center" wrapText="1"/>
      <protection hidden="1"/>
    </xf>
    <xf numFmtId="0" fontId="5" fillId="4" borderId="0" xfId="0" applyFont="1" applyFill="1"/>
    <xf numFmtId="167" fontId="5" fillId="4" borderId="0" xfId="1" applyNumberFormat="1" applyFont="1" applyFill="1"/>
    <xf numFmtId="0" fontId="15" fillId="16" borderId="0" xfId="0" applyFont="1" applyFill="1" applyAlignment="1" applyProtection="1">
      <alignment horizontal="left" vertical="center" wrapText="1"/>
      <protection hidden="1"/>
    </xf>
    <xf numFmtId="0" fontId="4" fillId="4" borderId="0" xfId="0" applyFont="1" applyFill="1" applyAlignment="1" applyProtection="1">
      <alignment horizontal="center" vertical="center" wrapText="1"/>
      <protection hidden="1"/>
    </xf>
    <xf numFmtId="0" fontId="4" fillId="12" borderId="1" xfId="0" applyFont="1" applyFill="1" applyBorder="1" applyAlignment="1" applyProtection="1">
      <alignment wrapText="1"/>
      <protection hidden="1"/>
    </xf>
    <xf numFmtId="0" fontId="30" fillId="4" borderId="0" xfId="0" applyFont="1" applyFill="1" applyProtection="1">
      <protection hidden="1"/>
    </xf>
    <xf numFmtId="167" fontId="7" fillId="0" borderId="1" xfId="1" applyNumberFormat="1" applyFont="1" applyFill="1" applyBorder="1" applyAlignment="1" applyProtection="1">
      <alignment vertical="center"/>
      <protection locked="0" hidden="1"/>
    </xf>
    <xf numFmtId="167" fontId="7" fillId="0" borderId="2" xfId="1" applyNumberFormat="1" applyFont="1" applyFill="1" applyBorder="1" applyAlignment="1" applyProtection="1">
      <alignment vertical="center"/>
      <protection locked="0" hidden="1"/>
    </xf>
    <xf numFmtId="167" fontId="7" fillId="0" borderId="3" xfId="1" applyNumberFormat="1" applyFont="1" applyFill="1" applyBorder="1" applyAlignment="1" applyProtection="1">
      <alignment vertical="center"/>
      <protection locked="0" hidden="1"/>
    </xf>
    <xf numFmtId="167" fontId="7" fillId="0" borderId="4" xfId="1" applyNumberFormat="1" applyFont="1" applyFill="1" applyBorder="1" applyAlignment="1" applyProtection="1">
      <alignment vertical="center"/>
      <protection locked="0" hidden="1"/>
    </xf>
    <xf numFmtId="167" fontId="7" fillId="14" borderId="1" xfId="1" applyNumberFormat="1" applyFont="1" applyFill="1" applyBorder="1" applyAlignment="1" applyProtection="1">
      <alignment vertical="center"/>
      <protection locked="0" hidden="1"/>
    </xf>
    <xf numFmtId="49" fontId="1" fillId="0" borderId="1" xfId="0" applyNumberFormat="1" applyFont="1" applyFill="1" applyBorder="1" applyAlignment="1" applyProtection="1">
      <alignment horizontal="left"/>
      <protection locked="0" hidden="1"/>
    </xf>
    <xf numFmtId="0" fontId="4" fillId="12" borderId="1" xfId="0" applyFont="1" applyFill="1" applyBorder="1" applyAlignment="1" applyProtection="1">
      <alignment horizontal="center"/>
      <protection hidden="1"/>
    </xf>
    <xf numFmtId="0" fontId="0" fillId="13" borderId="0" xfId="0" applyFill="1" applyAlignment="1" applyProtection="1">
      <alignment vertical="center" wrapText="1"/>
      <protection hidden="1"/>
    </xf>
    <xf numFmtId="0" fontId="5" fillId="4" borderId="0" xfId="0" applyFont="1" applyFill="1" applyAlignment="1" applyProtection="1">
      <alignment vertical="center"/>
      <protection hidden="1"/>
    </xf>
    <xf numFmtId="0" fontId="4" fillId="12" borderId="1" xfId="0" applyFont="1" applyFill="1" applyBorder="1" applyAlignment="1" applyProtection="1">
      <alignment horizontal="center" vertical="center"/>
      <protection hidden="1"/>
    </xf>
    <xf numFmtId="0" fontId="1" fillId="4" borderId="0" xfId="0" applyFont="1" applyFill="1" applyBorder="1" applyAlignment="1" applyProtection="1">
      <alignment vertical="center"/>
      <protection hidden="1"/>
    </xf>
    <xf numFmtId="0" fontId="24" fillId="4" borderId="0" xfId="0" applyFont="1" applyFill="1" applyBorder="1" applyAlignment="1" applyProtection="1">
      <alignment vertical="center"/>
      <protection hidden="1"/>
    </xf>
    <xf numFmtId="0" fontId="24" fillId="4" borderId="0" xfId="0" applyFont="1" applyFill="1" applyAlignment="1" applyProtection="1">
      <alignment vertical="center"/>
      <protection hidden="1"/>
    </xf>
    <xf numFmtId="0" fontId="1" fillId="13" borderId="1" xfId="0" applyNumberFormat="1" applyFont="1" applyFill="1" applyBorder="1" applyAlignment="1" applyProtection="1">
      <alignment vertical="center"/>
      <protection hidden="1"/>
    </xf>
    <xf numFmtId="0" fontId="27" fillId="11" borderId="0" xfId="0" applyFont="1" applyFill="1" applyAlignment="1" applyProtection="1">
      <alignment horizontal="left" vertical="top" wrapText="1"/>
      <protection hidden="1"/>
    </xf>
    <xf numFmtId="0" fontId="27" fillId="17" borderId="0" xfId="0" applyFont="1" applyFill="1" applyAlignment="1" applyProtection="1">
      <alignment horizontal="left" vertical="top" wrapText="1"/>
      <protection hidden="1"/>
    </xf>
    <xf numFmtId="0" fontId="15" fillId="11" borderId="0" xfId="0" applyFont="1" applyFill="1" applyAlignment="1" applyProtection="1">
      <alignment horizontal="left" vertical="top" wrapText="1"/>
      <protection hidden="1"/>
    </xf>
    <xf numFmtId="0" fontId="27" fillId="9" borderId="0" xfId="0" applyFont="1" applyFill="1" applyAlignment="1" applyProtection="1">
      <alignment horizontal="left" vertical="top" wrapText="1"/>
      <protection hidden="1"/>
    </xf>
    <xf numFmtId="0" fontId="15" fillId="14" borderId="1" xfId="0" applyFont="1" applyFill="1" applyBorder="1" applyAlignment="1" applyProtection="1">
      <alignment horizontal="left" vertical="center" wrapText="1"/>
      <protection hidden="1"/>
    </xf>
    <xf numFmtId="0" fontId="15" fillId="13" borderId="1" xfId="0" applyFont="1" applyFill="1" applyBorder="1" applyAlignment="1" applyProtection="1">
      <alignment horizontal="left" vertical="center" wrapText="1"/>
      <protection hidden="1"/>
    </xf>
    <xf numFmtId="43" fontId="1" fillId="0" borderId="1" xfId="1" applyFont="1" applyFill="1" applyBorder="1" applyProtection="1">
      <protection locked="0" hidden="1"/>
    </xf>
    <xf numFmtId="43" fontId="1" fillId="0" borderId="1" xfId="1" applyFont="1" applyFill="1" applyBorder="1" applyAlignment="1" applyProtection="1">
      <alignment vertical="center"/>
      <protection locked="0" hidden="1"/>
    </xf>
    <xf numFmtId="0" fontId="4" fillId="4" borderId="0" xfId="0" applyFont="1" applyFill="1" applyBorder="1" applyAlignment="1" applyProtection="1">
      <alignment vertical="center" wrapText="1"/>
      <protection hidden="1"/>
    </xf>
    <xf numFmtId="0" fontId="0" fillId="14" borderId="0" xfId="0" applyFill="1" applyProtection="1">
      <protection hidden="1"/>
    </xf>
    <xf numFmtId="9" fontId="0" fillId="0" borderId="1" xfId="3" applyFont="1" applyFill="1" applyBorder="1" applyAlignment="1" applyProtection="1">
      <alignment horizontal="center" vertical="center"/>
      <protection locked="0" hidden="1"/>
    </xf>
    <xf numFmtId="0" fontId="1" fillId="4" borderId="0" xfId="0" applyFont="1" applyFill="1" applyAlignment="1" applyProtection="1">
      <alignment horizontal="center" vertical="center"/>
      <protection hidden="1"/>
    </xf>
    <xf numFmtId="3" fontId="0" fillId="4" borderId="0" xfId="0" applyNumberFormat="1" applyFill="1" applyBorder="1" applyAlignment="1" applyProtection="1">
      <alignment horizontal="center"/>
      <protection hidden="1"/>
    </xf>
    <xf numFmtId="0" fontId="5" fillId="4" borderId="0" xfId="0" applyFont="1" applyFill="1" applyAlignment="1" applyProtection="1">
      <alignment horizontal="center"/>
      <protection hidden="1"/>
    </xf>
    <xf numFmtId="0" fontId="27" fillId="11" borderId="0" xfId="0" applyFont="1" applyFill="1" applyAlignment="1" applyProtection="1">
      <alignment horizontal="left" vertical="center" wrapText="1"/>
      <protection hidden="1"/>
    </xf>
    <xf numFmtId="165" fontId="0" fillId="11" borderId="0" xfId="3" applyNumberFormat="1" applyFont="1" applyFill="1" applyBorder="1" applyAlignment="1" applyProtection="1">
      <alignment horizontal="center"/>
      <protection hidden="1"/>
    </xf>
    <xf numFmtId="0" fontId="4" fillId="15" borderId="0" xfId="0" applyFont="1" applyFill="1" applyBorder="1" applyAlignment="1" applyProtection="1">
      <alignment horizontal="center"/>
      <protection hidden="1"/>
    </xf>
    <xf numFmtId="3" fontId="4" fillId="15" borderId="0" xfId="0" applyNumberFormat="1" applyFont="1" applyFill="1" applyBorder="1" applyAlignment="1" applyProtection="1">
      <alignment horizontal="right"/>
      <protection hidden="1"/>
    </xf>
    <xf numFmtId="0" fontId="27" fillId="17" borderId="0" xfId="0" applyFont="1" applyFill="1" applyAlignment="1" applyProtection="1">
      <alignment horizontal="left" vertical="center" wrapText="1"/>
      <protection hidden="1"/>
    </xf>
    <xf numFmtId="9" fontId="1" fillId="4" borderId="0" xfId="3" applyFill="1" applyBorder="1" applyAlignment="1" applyProtection="1">
      <alignment vertical="center"/>
      <protection locked="0" hidden="1"/>
    </xf>
    <xf numFmtId="0" fontId="4" fillId="4" borderId="0" xfId="0" applyFont="1" applyFill="1" applyBorder="1" applyAlignment="1" applyProtection="1">
      <alignment horizontal="left" vertical="center" wrapText="1"/>
      <protection hidden="1"/>
    </xf>
    <xf numFmtId="1" fontId="4" fillId="4" borderId="0" xfId="1" applyNumberFormat="1" applyFont="1" applyFill="1" applyBorder="1" applyAlignment="1" applyProtection="1">
      <alignment horizontal="center" vertical="center"/>
      <protection hidden="1"/>
    </xf>
    <xf numFmtId="0" fontId="0" fillId="4" borderId="0" xfId="0" applyFill="1" applyAlignment="1">
      <alignment wrapText="1"/>
    </xf>
    <xf numFmtId="167" fontId="7" fillId="13" borderId="2" xfId="1" applyNumberFormat="1" applyFont="1" applyFill="1" applyBorder="1" applyAlignment="1" applyProtection="1">
      <alignment horizontal="right" vertical="center"/>
      <protection hidden="1"/>
    </xf>
    <xf numFmtId="167" fontId="7" fillId="13" borderId="3" xfId="1" applyNumberFormat="1" applyFont="1" applyFill="1" applyBorder="1" applyAlignment="1" applyProtection="1">
      <alignment horizontal="right" vertical="center"/>
      <protection hidden="1"/>
    </xf>
    <xf numFmtId="167" fontId="7" fillId="13" borderId="4" xfId="1" applyNumberFormat="1" applyFont="1" applyFill="1" applyBorder="1" applyAlignment="1" applyProtection="1">
      <alignment horizontal="right" vertical="center"/>
      <protection hidden="1"/>
    </xf>
    <xf numFmtId="9" fontId="31" fillId="4" borderId="0" xfId="3" applyFont="1" applyFill="1" applyBorder="1" applyAlignment="1" applyProtection="1">
      <alignment horizontal="center" vertical="center"/>
      <protection hidden="1"/>
    </xf>
    <xf numFmtId="0" fontId="0" fillId="4" borderId="0" xfId="0" applyFill="1" applyAlignment="1" applyProtection="1">
      <alignment horizontal="right"/>
      <protection hidden="1"/>
    </xf>
    <xf numFmtId="1" fontId="0" fillId="4" borderId="0" xfId="0" applyNumberFormat="1" applyFill="1" applyAlignment="1" applyProtection="1">
      <alignment horizontal="right"/>
      <protection hidden="1"/>
    </xf>
    <xf numFmtId="43" fontId="35" fillId="4" borderId="0" xfId="1" applyNumberFormat="1" applyFont="1" applyFill="1" applyBorder="1" applyAlignment="1" applyProtection="1">
      <alignment horizontal="center" vertical="center"/>
      <protection hidden="1"/>
    </xf>
    <xf numFmtId="43" fontId="0" fillId="4" borderId="0" xfId="0" applyNumberFormat="1" applyFill="1" applyProtection="1">
      <protection hidden="1"/>
    </xf>
    <xf numFmtId="43" fontId="35" fillId="4" borderId="0" xfId="1" applyNumberFormat="1" applyFont="1" applyFill="1" applyBorder="1" applyProtection="1">
      <protection hidden="1"/>
    </xf>
    <xf numFmtId="0" fontId="0" fillId="7" borderId="12" xfId="0" applyFill="1" applyBorder="1" applyAlignment="1" applyProtection="1">
      <alignment vertical="center" wrapText="1"/>
      <protection hidden="1"/>
    </xf>
    <xf numFmtId="0" fontId="0" fillId="7" borderId="0" xfId="0" applyFill="1" applyAlignment="1" applyProtection="1">
      <alignment vertical="center" wrapText="1"/>
      <protection hidden="1"/>
    </xf>
    <xf numFmtId="0" fontId="0" fillId="0" borderId="12" xfId="0" applyFill="1" applyBorder="1" applyAlignment="1" applyProtection="1">
      <alignment vertical="center" wrapText="1"/>
      <protection hidden="1"/>
    </xf>
    <xf numFmtId="0" fontId="0" fillId="4" borderId="12" xfId="0" applyFill="1" applyBorder="1" applyAlignment="1" applyProtection="1">
      <alignment vertical="center" wrapText="1"/>
      <protection hidden="1"/>
    </xf>
    <xf numFmtId="0" fontId="0" fillId="4" borderId="12" xfId="0" applyNumberFormat="1" applyFill="1" applyBorder="1" applyAlignment="1" applyProtection="1">
      <alignment vertical="center" wrapText="1"/>
      <protection hidden="1"/>
    </xf>
    <xf numFmtId="0" fontId="0" fillId="0" borderId="12" xfId="0" applyNumberFormat="1" applyFill="1" applyBorder="1" applyAlignment="1" applyProtection="1">
      <alignment vertical="center" wrapText="1"/>
      <protection hidden="1"/>
    </xf>
    <xf numFmtId="165" fontId="1" fillId="11" borderId="0" xfId="3" applyNumberFormat="1" applyFill="1" applyBorder="1" applyAlignment="1" applyProtection="1">
      <alignment horizontal="center"/>
      <protection hidden="1"/>
    </xf>
    <xf numFmtId="0" fontId="4" fillId="4" borderId="13" xfId="0" applyFont="1" applyFill="1" applyBorder="1" applyAlignment="1" applyProtection="1">
      <alignment horizontal="center" vertical="center" wrapText="1"/>
      <protection hidden="1"/>
    </xf>
    <xf numFmtId="0" fontId="4" fillId="0" borderId="13" xfId="0" applyFont="1" applyFill="1" applyBorder="1" applyAlignment="1" applyProtection="1">
      <alignment horizontal="center" vertical="center" wrapText="1"/>
      <protection hidden="1"/>
    </xf>
    <xf numFmtId="9" fontId="1" fillId="0" borderId="1" xfId="3" applyFont="1" applyFill="1" applyBorder="1" applyAlignment="1" applyProtection="1">
      <alignment vertical="center"/>
      <protection locked="0" hidden="1"/>
    </xf>
    <xf numFmtId="9" fontId="0" fillId="4" borderId="0" xfId="3" applyFont="1" applyFill="1" applyBorder="1" applyAlignment="1" applyProtection="1">
      <alignment horizontal="center" vertical="center"/>
      <protection hidden="1"/>
    </xf>
    <xf numFmtId="9" fontId="1" fillId="4" borderId="0" xfId="3" applyFill="1" applyBorder="1" applyAlignment="1" applyProtection="1">
      <alignment vertical="center"/>
      <protection hidden="1"/>
    </xf>
    <xf numFmtId="0" fontId="4" fillId="14" borderId="1" xfId="0" applyFont="1" applyFill="1" applyBorder="1" applyAlignment="1" applyProtection="1">
      <alignment horizontal="center" vertical="center" wrapText="1"/>
      <protection locked="0" hidden="1"/>
    </xf>
    <xf numFmtId="167" fontId="1" fillId="0" borderId="2" xfId="1" applyNumberFormat="1" applyFont="1" applyFill="1" applyBorder="1" applyAlignment="1" applyProtection="1">
      <alignment vertical="center"/>
      <protection locked="0" hidden="1"/>
    </xf>
    <xf numFmtId="167" fontId="1" fillId="0" borderId="3" xfId="1" applyNumberFormat="1" applyFont="1" applyFill="1" applyBorder="1" applyAlignment="1" applyProtection="1">
      <alignment vertical="center"/>
      <protection locked="0" hidden="1"/>
    </xf>
    <xf numFmtId="167" fontId="1" fillId="0" borderId="4" xfId="1" applyNumberFormat="1" applyFont="1" applyFill="1" applyBorder="1" applyAlignment="1" applyProtection="1">
      <alignment vertical="center"/>
      <protection locked="0" hidden="1"/>
    </xf>
    <xf numFmtId="9" fontId="1" fillId="0" borderId="2" xfId="3" applyFont="1" applyFill="1" applyBorder="1" applyAlignment="1" applyProtection="1">
      <alignment vertical="center"/>
      <protection locked="0" hidden="1"/>
    </xf>
    <xf numFmtId="9" fontId="1" fillId="0" borderId="3" xfId="3" applyFont="1" applyFill="1" applyBorder="1" applyAlignment="1" applyProtection="1">
      <alignment vertical="center"/>
      <protection locked="0" hidden="1"/>
    </xf>
    <xf numFmtId="9" fontId="1" fillId="0" borderId="4" xfId="3" applyFont="1" applyFill="1" applyBorder="1" applyAlignment="1" applyProtection="1">
      <alignment vertical="center"/>
      <protection locked="0" hidden="1"/>
    </xf>
    <xf numFmtId="0" fontId="1" fillId="0" borderId="2" xfId="0" applyFont="1" applyFill="1" applyBorder="1" applyAlignment="1" applyProtection="1">
      <alignment vertical="center"/>
      <protection locked="0" hidden="1"/>
    </xf>
    <xf numFmtId="0" fontId="1" fillId="0" borderId="3" xfId="0" applyFont="1" applyFill="1" applyBorder="1" applyAlignment="1" applyProtection="1">
      <alignment vertical="center"/>
      <protection locked="0" hidden="1"/>
    </xf>
    <xf numFmtId="0" fontId="1" fillId="0" borderId="4" xfId="0" applyFont="1" applyFill="1" applyBorder="1" applyAlignment="1" applyProtection="1">
      <alignment vertical="center"/>
      <protection locked="0" hidden="1"/>
    </xf>
    <xf numFmtId="9" fontId="1" fillId="0" borderId="2" xfId="3" applyFont="1" applyFill="1" applyBorder="1" applyAlignment="1" applyProtection="1">
      <alignment horizontal="center" vertical="center"/>
      <protection locked="0" hidden="1"/>
    </xf>
    <xf numFmtId="9" fontId="1" fillId="0" borderId="3" xfId="3" applyFont="1" applyFill="1" applyBorder="1" applyAlignment="1" applyProtection="1">
      <alignment horizontal="center" vertical="center"/>
      <protection locked="0" hidden="1"/>
    </xf>
    <xf numFmtId="9" fontId="1" fillId="0" borderId="4" xfId="3" applyFont="1" applyFill="1" applyBorder="1" applyAlignment="1" applyProtection="1">
      <alignment horizontal="center" vertical="center"/>
      <protection locked="0" hidden="1"/>
    </xf>
    <xf numFmtId="0" fontId="0" fillId="14" borderId="12" xfId="0" applyFill="1" applyBorder="1" applyAlignment="1" applyProtection="1">
      <alignment vertical="center" wrapText="1"/>
      <protection hidden="1"/>
    </xf>
    <xf numFmtId="0" fontId="7" fillId="0" borderId="3" xfId="0" applyFont="1" applyFill="1" applyBorder="1" applyProtection="1">
      <protection locked="0" hidden="1"/>
    </xf>
    <xf numFmtId="0" fontId="7" fillId="0" borderId="4" xfId="0" applyFont="1" applyFill="1" applyBorder="1" applyProtection="1">
      <protection locked="0" hidden="1"/>
    </xf>
    <xf numFmtId="0" fontId="5" fillId="4" borderId="0" xfId="0" applyFont="1" applyFill="1" applyAlignment="1">
      <alignment horizontal="left"/>
    </xf>
    <xf numFmtId="0" fontId="34" fillId="4" borderId="0" xfId="0" applyFont="1" applyFill="1" applyAlignment="1">
      <alignment horizontal="left"/>
    </xf>
    <xf numFmtId="0" fontId="34" fillId="4" borderId="0" xfId="0" applyFont="1" applyFill="1"/>
    <xf numFmtId="169" fontId="5" fillId="4" borderId="0" xfId="0" applyNumberFormat="1" applyFont="1" applyFill="1" applyAlignment="1">
      <alignment horizontal="left"/>
    </xf>
    <xf numFmtId="3" fontId="5" fillId="4" borderId="0" xfId="0" applyNumberFormat="1" applyFont="1" applyFill="1" applyAlignment="1">
      <alignment horizontal="left"/>
    </xf>
    <xf numFmtId="0" fontId="0" fillId="14" borderId="0" xfId="0" applyFill="1"/>
    <xf numFmtId="0" fontId="30" fillId="14" borderId="0" xfId="0" applyFont="1" applyFill="1"/>
    <xf numFmtId="0" fontId="0" fillId="4" borderId="12" xfId="0" applyFill="1" applyBorder="1" applyAlignment="1" applyProtection="1">
      <alignment wrapText="1"/>
      <protection hidden="1"/>
    </xf>
    <xf numFmtId="0" fontId="7" fillId="4" borderId="12" xfId="0" applyNumberFormat="1" applyFont="1" applyFill="1" applyBorder="1" applyAlignment="1" applyProtection="1">
      <alignment vertical="center" wrapText="1"/>
      <protection hidden="1"/>
    </xf>
    <xf numFmtId="0" fontId="48" fillId="0" borderId="12" xfId="4" applyFont="1" applyFill="1" applyBorder="1" applyAlignment="1" applyProtection="1">
      <alignment vertical="center" wrapText="1"/>
      <protection hidden="1"/>
    </xf>
    <xf numFmtId="3" fontId="32" fillId="4" borderId="0" xfId="3" applyNumberFormat="1" applyFont="1" applyFill="1" applyBorder="1" applyAlignment="1" applyProtection="1">
      <alignment vertical="center"/>
      <protection hidden="1"/>
    </xf>
    <xf numFmtId="0" fontId="32" fillId="4" borderId="0" xfId="0" applyFont="1" applyFill="1" applyAlignment="1" applyProtection="1">
      <alignment horizontal="center" vertical="center" wrapText="1"/>
      <protection hidden="1"/>
    </xf>
    <xf numFmtId="0" fontId="31" fillId="4" borderId="0" xfId="0" applyFont="1" applyFill="1" applyAlignment="1" applyProtection="1">
      <alignment vertical="center" wrapText="1"/>
      <protection hidden="1"/>
    </xf>
    <xf numFmtId="0" fontId="50" fillId="0" borderId="13" xfId="0" applyFont="1" applyFill="1" applyBorder="1" applyAlignment="1" applyProtection="1">
      <alignment horizontal="center" vertical="center" wrapText="1"/>
      <protection hidden="1"/>
    </xf>
    <xf numFmtId="0" fontId="51" fillId="0" borderId="19" xfId="0" applyFont="1" applyFill="1" applyBorder="1" applyAlignment="1" applyProtection="1">
      <alignment vertical="center" wrapText="1"/>
      <protection hidden="1"/>
    </xf>
    <xf numFmtId="0" fontId="51" fillId="0" borderId="12" xfId="0" applyFont="1" applyFill="1" applyBorder="1" applyAlignment="1" applyProtection="1">
      <alignment vertical="center" wrapText="1"/>
      <protection hidden="1"/>
    </xf>
    <xf numFmtId="0" fontId="52" fillId="0" borderId="12" xfId="0" applyFont="1" applyFill="1" applyBorder="1" applyAlignment="1" applyProtection="1">
      <alignment vertical="center" wrapText="1"/>
      <protection hidden="1"/>
    </xf>
    <xf numFmtId="0" fontId="51" fillId="0" borderId="12" xfId="0" applyFont="1" applyFill="1" applyBorder="1" applyAlignment="1" applyProtection="1">
      <alignment horizontal="left" vertical="center" wrapText="1"/>
      <protection hidden="1"/>
    </xf>
    <xf numFmtId="0" fontId="51" fillId="0" borderId="0" xfId="0" applyFont="1" applyFill="1" applyAlignment="1" applyProtection="1">
      <alignment vertical="center" wrapText="1"/>
      <protection hidden="1"/>
    </xf>
    <xf numFmtId="0" fontId="51" fillId="0" borderId="12" xfId="2" applyFont="1" applyFill="1" applyBorder="1" applyAlignment="1" applyProtection="1">
      <alignment vertical="center" wrapText="1"/>
      <protection hidden="1"/>
    </xf>
    <xf numFmtId="0" fontId="50" fillId="4" borderId="13" xfId="0" applyFont="1" applyFill="1" applyBorder="1" applyAlignment="1" applyProtection="1">
      <alignment horizontal="center" vertical="center" wrapText="1"/>
      <protection hidden="1"/>
    </xf>
    <xf numFmtId="0" fontId="50" fillId="4" borderId="0" xfId="0" applyFont="1" applyFill="1" applyAlignment="1" applyProtection="1">
      <alignment horizontal="center" vertical="center" wrapText="1"/>
      <protection hidden="1"/>
    </xf>
    <xf numFmtId="0" fontId="51" fillId="4" borderId="0" xfId="0" applyFont="1" applyFill="1" applyAlignment="1" applyProtection="1">
      <alignment vertical="center" wrapText="1"/>
      <protection hidden="1"/>
    </xf>
    <xf numFmtId="0" fontId="51" fillId="4" borderId="19" xfId="0" applyFont="1" applyFill="1" applyBorder="1" applyAlignment="1" applyProtection="1">
      <alignment vertical="center" wrapText="1"/>
      <protection hidden="1"/>
    </xf>
    <xf numFmtId="0" fontId="51" fillId="4" borderId="12" xfId="0" applyFont="1" applyFill="1" applyBorder="1" applyAlignment="1" applyProtection="1">
      <alignment vertical="center" wrapText="1"/>
      <protection hidden="1"/>
    </xf>
    <xf numFmtId="0" fontId="51" fillId="4" borderId="12" xfId="0" applyFont="1" applyFill="1" applyBorder="1" applyAlignment="1" applyProtection="1">
      <alignment horizontal="left" vertical="center" wrapText="1"/>
      <protection hidden="1"/>
    </xf>
    <xf numFmtId="0" fontId="51" fillId="4" borderId="12" xfId="2" applyFont="1" applyFill="1" applyBorder="1" applyAlignment="1" applyProtection="1">
      <alignment vertical="center" wrapText="1"/>
      <protection hidden="1"/>
    </xf>
    <xf numFmtId="0" fontId="0" fillId="0" borderId="12" xfId="0" applyFill="1" applyBorder="1" applyAlignment="1" applyProtection="1">
      <alignment vertical="center" wrapText="1"/>
    </xf>
    <xf numFmtId="0" fontId="0" fillId="0" borderId="12" xfId="0" applyNumberFormat="1" applyFill="1" applyBorder="1" applyAlignment="1" applyProtection="1">
      <alignment vertical="center" wrapText="1"/>
    </xf>
    <xf numFmtId="0" fontId="0" fillId="4" borderId="12" xfId="0" applyFill="1" applyBorder="1" applyAlignment="1" applyProtection="1">
      <alignment vertical="center" wrapText="1"/>
    </xf>
    <xf numFmtId="0" fontId="31" fillId="0" borderId="12" xfId="0" applyFont="1" applyFill="1" applyBorder="1" applyAlignment="1" applyProtection="1">
      <alignment vertical="center" wrapText="1"/>
    </xf>
    <xf numFmtId="0" fontId="51" fillId="4" borderId="12" xfId="0" applyFont="1" applyFill="1" applyBorder="1" applyAlignment="1" applyProtection="1">
      <alignment vertical="center" wrapText="1"/>
    </xf>
    <xf numFmtId="0" fontId="42" fillId="4" borderId="13" xfId="0" applyFont="1" applyFill="1" applyBorder="1" applyAlignment="1" applyProtection="1">
      <alignment horizontal="center" vertical="center" wrapText="1"/>
      <protection hidden="1"/>
    </xf>
    <xf numFmtId="0" fontId="43" fillId="4" borderId="12" xfId="0" applyFont="1" applyFill="1" applyBorder="1" applyAlignment="1" applyProtection="1">
      <alignment vertical="center" wrapText="1"/>
      <protection hidden="1"/>
    </xf>
    <xf numFmtId="0" fontId="44" fillId="4" borderId="12" xfId="0" applyFont="1" applyFill="1" applyBorder="1" applyAlignment="1" applyProtection="1">
      <alignment horizontal="right" vertical="center" wrapText="1" readingOrder="2"/>
      <protection hidden="1"/>
    </xf>
    <xf numFmtId="0" fontId="43" fillId="7" borderId="12" xfId="0" applyFont="1" applyFill="1" applyBorder="1" applyAlignment="1" applyProtection="1">
      <alignment vertical="center" wrapText="1"/>
      <protection hidden="1"/>
    </xf>
    <xf numFmtId="0" fontId="1" fillId="0" borderId="2" xfId="0" applyFont="1" applyFill="1" applyBorder="1" applyProtection="1">
      <protection locked="0" hidden="1"/>
    </xf>
    <xf numFmtId="0" fontId="1" fillId="0" borderId="2" xfId="0" applyFont="1" applyFill="1" applyBorder="1" applyProtection="1">
      <protection locked="0"/>
    </xf>
    <xf numFmtId="0" fontId="7" fillId="0" borderId="3" xfId="0" applyFont="1" applyFill="1" applyBorder="1" applyAlignment="1" applyProtection="1">
      <alignment horizontal="left"/>
      <protection locked="0" hidden="1"/>
    </xf>
    <xf numFmtId="0" fontId="1" fillId="0" borderId="3" xfId="0" applyFont="1" applyFill="1" applyBorder="1" applyAlignment="1" applyProtection="1">
      <alignment horizontal="left"/>
      <protection locked="0" hidden="1"/>
    </xf>
    <xf numFmtId="0" fontId="1" fillId="0" borderId="3" xfId="0" applyFont="1" applyFill="1" applyBorder="1" applyProtection="1">
      <protection locked="0" hidden="1"/>
    </xf>
    <xf numFmtId="0" fontId="53" fillId="4" borderId="0" xfId="0" applyFont="1" applyFill="1" applyProtection="1">
      <protection hidden="1"/>
    </xf>
    <xf numFmtId="0" fontId="53" fillId="4" borderId="0" xfId="0" applyFont="1" applyFill="1" applyAlignment="1" applyProtection="1">
      <alignment vertical="center"/>
      <protection hidden="1"/>
    </xf>
    <xf numFmtId="0" fontId="54" fillId="18" borderId="0" xfId="0" applyFont="1" applyFill="1" applyAlignment="1" applyProtection="1">
      <alignment vertical="center"/>
      <protection hidden="1"/>
    </xf>
    <xf numFmtId="0" fontId="53" fillId="18" borderId="0" xfId="0" applyFont="1" applyFill="1" applyAlignment="1" applyProtection="1">
      <alignment vertical="center"/>
      <protection hidden="1"/>
    </xf>
    <xf numFmtId="0" fontId="53" fillId="9" borderId="20" xfId="0" applyFont="1" applyFill="1" applyBorder="1" applyProtection="1">
      <protection hidden="1"/>
    </xf>
    <xf numFmtId="0" fontId="53" fillId="9" borderId="21" xfId="0" applyFont="1" applyFill="1" applyBorder="1" applyProtection="1">
      <protection hidden="1"/>
    </xf>
    <xf numFmtId="0" fontId="53" fillId="9" borderId="22" xfId="0" applyFont="1" applyFill="1" applyBorder="1" applyProtection="1">
      <protection hidden="1"/>
    </xf>
    <xf numFmtId="0" fontId="53" fillId="9" borderId="23" xfId="0" applyFont="1" applyFill="1" applyBorder="1" applyProtection="1">
      <protection hidden="1"/>
    </xf>
    <xf numFmtId="0" fontId="55" fillId="9" borderId="0" xfId="0" applyFont="1" applyFill="1" applyBorder="1" applyProtection="1">
      <protection hidden="1"/>
    </xf>
    <xf numFmtId="0" fontId="53" fillId="9" borderId="0" xfId="0" applyFont="1" applyFill="1" applyBorder="1" applyProtection="1">
      <protection hidden="1"/>
    </xf>
    <xf numFmtId="0" fontId="53" fillId="9" borderId="24" xfId="0" applyFont="1" applyFill="1" applyBorder="1" applyProtection="1">
      <protection hidden="1"/>
    </xf>
    <xf numFmtId="164" fontId="1" fillId="13" borderId="1" xfId="3" applyNumberFormat="1" applyFont="1" applyFill="1" applyBorder="1" applyProtection="1">
      <protection hidden="1"/>
    </xf>
    <xf numFmtId="1" fontId="1" fillId="13" borderId="1" xfId="3" applyNumberFormat="1" applyFont="1" applyFill="1" applyBorder="1" applyProtection="1">
      <protection hidden="1"/>
    </xf>
    <xf numFmtId="0" fontId="53" fillId="9" borderId="25" xfId="0" applyFont="1" applyFill="1" applyBorder="1" applyProtection="1">
      <protection hidden="1"/>
    </xf>
    <xf numFmtId="0" fontId="53" fillId="9" borderId="26" xfId="0" applyFont="1" applyFill="1" applyBorder="1" applyProtection="1">
      <protection hidden="1"/>
    </xf>
    <xf numFmtId="0" fontId="53" fillId="9" borderId="27" xfId="0" applyFont="1" applyFill="1" applyBorder="1" applyProtection="1">
      <protection hidden="1"/>
    </xf>
    <xf numFmtId="0" fontId="53" fillId="19" borderId="20" xfId="0" applyFont="1" applyFill="1" applyBorder="1" applyProtection="1">
      <protection hidden="1"/>
    </xf>
    <xf numFmtId="0" fontId="53" fillId="19" borderId="21" xfId="0" applyFont="1" applyFill="1" applyBorder="1" applyProtection="1">
      <protection hidden="1"/>
    </xf>
    <xf numFmtId="0" fontId="53" fillId="19" borderId="22" xfId="0" applyFont="1" applyFill="1" applyBorder="1" applyProtection="1">
      <protection hidden="1"/>
    </xf>
    <xf numFmtId="0" fontId="53" fillId="19" borderId="23" xfId="0" applyFont="1" applyFill="1" applyBorder="1" applyProtection="1">
      <protection hidden="1"/>
    </xf>
    <xf numFmtId="0" fontId="55" fillId="19" borderId="0" xfId="0" applyFont="1" applyFill="1" applyBorder="1" applyProtection="1">
      <protection hidden="1"/>
    </xf>
    <xf numFmtId="0" fontId="53" fillId="19" borderId="0" xfId="0" applyFont="1" applyFill="1" applyBorder="1" applyProtection="1">
      <protection hidden="1"/>
    </xf>
    <xf numFmtId="0" fontId="53" fillId="19" borderId="24" xfId="0" applyFont="1" applyFill="1" applyBorder="1" applyProtection="1">
      <protection hidden="1"/>
    </xf>
    <xf numFmtId="3" fontId="1" fillId="13" borderId="1" xfId="3" applyNumberFormat="1" applyFont="1" applyFill="1" applyBorder="1" applyProtection="1">
      <protection hidden="1"/>
    </xf>
    <xf numFmtId="0" fontId="53" fillId="19" borderId="25" xfId="0" applyFont="1" applyFill="1" applyBorder="1" applyProtection="1">
      <protection hidden="1"/>
    </xf>
    <xf numFmtId="0" fontId="53" fillId="19" borderId="26" xfId="0" applyFont="1" applyFill="1" applyBorder="1" applyProtection="1">
      <protection hidden="1"/>
    </xf>
    <xf numFmtId="0" fontId="53" fillId="19" borderId="27" xfId="0" applyFont="1" applyFill="1" applyBorder="1" applyProtection="1">
      <protection hidden="1"/>
    </xf>
    <xf numFmtId="49" fontId="53" fillId="19" borderId="0" xfId="0" applyNumberFormat="1" applyFont="1" applyFill="1" applyBorder="1" applyProtection="1">
      <protection hidden="1"/>
    </xf>
    <xf numFmtId="0" fontId="53" fillId="18" borderId="0" xfId="0" applyFont="1" applyFill="1" applyAlignment="1" applyProtection="1">
      <alignment horizontal="center" vertical="center"/>
      <protection hidden="1"/>
    </xf>
    <xf numFmtId="0" fontId="53" fillId="4" borderId="0" xfId="0" applyFont="1" applyFill="1" applyAlignment="1" applyProtection="1">
      <alignment horizontal="center"/>
      <protection hidden="1"/>
    </xf>
    <xf numFmtId="0" fontId="53" fillId="9" borderId="21" xfId="0" applyFont="1" applyFill="1" applyBorder="1" applyAlignment="1" applyProtection="1">
      <alignment horizontal="center"/>
      <protection hidden="1"/>
    </xf>
    <xf numFmtId="0" fontId="53" fillId="9" borderId="0" xfId="0" applyFont="1" applyFill="1" applyBorder="1" applyAlignment="1" applyProtection="1">
      <alignment horizontal="center"/>
      <protection hidden="1"/>
    </xf>
    <xf numFmtId="0" fontId="53" fillId="9" borderId="26" xfId="0" applyFont="1" applyFill="1" applyBorder="1" applyAlignment="1" applyProtection="1">
      <alignment horizontal="center"/>
      <protection hidden="1"/>
    </xf>
    <xf numFmtId="0" fontId="53" fillId="19" borderId="21" xfId="0" applyFont="1" applyFill="1" applyBorder="1" applyAlignment="1" applyProtection="1">
      <alignment horizontal="center"/>
      <protection hidden="1"/>
    </xf>
    <xf numFmtId="0" fontId="53" fillId="19" borderId="0" xfId="0" applyFont="1" applyFill="1" applyBorder="1" applyAlignment="1" applyProtection="1">
      <alignment horizontal="center"/>
      <protection hidden="1"/>
    </xf>
    <xf numFmtId="0" fontId="53" fillId="19" borderId="26" xfId="0" applyFont="1" applyFill="1" applyBorder="1" applyAlignment="1" applyProtection="1">
      <alignment horizontal="center"/>
      <protection hidden="1"/>
    </xf>
    <xf numFmtId="1" fontId="4" fillId="13" borderId="1" xfId="0" applyNumberFormat="1" applyFont="1" applyFill="1" applyBorder="1" applyAlignment="1" applyProtection="1">
      <alignment vertical="center"/>
      <protection hidden="1"/>
    </xf>
    <xf numFmtId="164" fontId="53" fillId="0" borderId="1" xfId="3" applyNumberFormat="1" applyFont="1" applyFill="1" applyBorder="1" applyProtection="1">
      <protection locked="0"/>
    </xf>
    <xf numFmtId="1" fontId="53" fillId="0" borderId="1" xfId="3" applyNumberFormat="1" applyFont="1" applyFill="1" applyBorder="1" applyProtection="1">
      <protection locked="0"/>
    </xf>
    <xf numFmtId="167" fontId="1" fillId="0" borderId="2" xfId="1" applyNumberFormat="1" applyFont="1" applyFill="1" applyBorder="1" applyProtection="1">
      <protection locked="0" hidden="1"/>
    </xf>
    <xf numFmtId="3" fontId="53" fillId="4" borderId="0" xfId="0" applyNumberFormat="1" applyFont="1" applyFill="1" applyProtection="1">
      <protection hidden="1"/>
    </xf>
    <xf numFmtId="0" fontId="18" fillId="17" borderId="0" xfId="0" applyFont="1" applyFill="1" applyAlignment="1" applyProtection="1">
      <alignment horizontal="left" vertical="center" wrapText="1"/>
      <protection hidden="1"/>
    </xf>
    <xf numFmtId="0" fontId="4" fillId="8" borderId="0" xfId="0" applyFont="1" applyFill="1" applyBorder="1" applyAlignment="1" applyProtection="1">
      <alignment horizontal="center" vertical="center" wrapText="1"/>
      <protection hidden="1"/>
    </xf>
    <xf numFmtId="0" fontId="30" fillId="4" borderId="0" xfId="0" applyFont="1" applyFill="1" applyAlignment="1" applyProtection="1">
      <alignment horizontal="center" vertical="center" wrapText="1"/>
      <protection hidden="1"/>
    </xf>
    <xf numFmtId="0" fontId="30" fillId="4" borderId="0" xfId="0" applyFont="1" applyFill="1" applyBorder="1" applyAlignment="1" applyProtection="1">
      <alignment horizontal="center" vertical="center" wrapText="1"/>
      <protection hidden="1"/>
    </xf>
    <xf numFmtId="0" fontId="30" fillId="4" borderId="0" xfId="0" applyFont="1" applyFill="1" applyBorder="1" applyAlignment="1" applyProtection="1">
      <alignment vertical="center" wrapText="1"/>
      <protection hidden="1"/>
    </xf>
    <xf numFmtId="0" fontId="4" fillId="8" borderId="0" xfId="0" applyFont="1" applyFill="1" applyBorder="1" applyAlignment="1" applyProtection="1">
      <alignment horizontal="center" vertical="center" wrapText="1"/>
      <protection hidden="1"/>
    </xf>
    <xf numFmtId="0" fontId="3" fillId="11" borderId="0" xfId="0" applyFont="1" applyFill="1" applyAlignment="1" applyProtection="1">
      <alignment horizontal="left" vertical="center" wrapText="1"/>
      <protection hidden="1"/>
    </xf>
    <xf numFmtId="0" fontId="30" fillId="4" borderId="0" xfId="0" applyFont="1" applyFill="1" applyBorder="1" applyAlignment="1" applyProtection="1">
      <alignment horizontal="center"/>
      <protection hidden="1"/>
    </xf>
    <xf numFmtId="0" fontId="30" fillId="4" borderId="0" xfId="0" applyFont="1" applyFill="1" applyAlignment="1" applyProtection="1">
      <alignment horizontal="center"/>
      <protection hidden="1"/>
    </xf>
    <xf numFmtId="0" fontId="19" fillId="2" borderId="8" xfId="0" applyFont="1" applyFill="1" applyBorder="1" applyAlignment="1" applyProtection="1">
      <alignment horizontal="center" vertical="center" wrapText="1"/>
      <protection hidden="1"/>
    </xf>
    <xf numFmtId="0" fontId="19" fillId="2" borderId="9" xfId="0" applyFont="1" applyFill="1" applyBorder="1" applyAlignment="1" applyProtection="1">
      <alignment horizontal="center" vertical="center" wrapText="1"/>
      <protection hidden="1"/>
    </xf>
    <xf numFmtId="0" fontId="4" fillId="0" borderId="13" xfId="0" applyFont="1" applyFill="1" applyBorder="1" applyAlignment="1" applyProtection="1">
      <alignment horizontal="center" vertical="center" wrapText="1"/>
    </xf>
    <xf numFmtId="0" fontId="0" fillId="0" borderId="13" xfId="0" applyFill="1" applyBorder="1" applyAlignment="1" applyProtection="1">
      <alignment vertical="center" wrapText="1"/>
    </xf>
    <xf numFmtId="0" fontId="4" fillId="8" borderId="0" xfId="0" applyFont="1" applyFill="1" applyBorder="1" applyAlignment="1" applyProtection="1">
      <alignment horizontal="center" vertical="center" wrapText="1"/>
      <protection hidden="1"/>
    </xf>
    <xf numFmtId="0" fontId="1" fillId="4" borderId="12" xfId="0" applyFont="1" applyFill="1" applyBorder="1" applyAlignment="1" applyProtection="1">
      <alignment vertical="center" wrapText="1"/>
      <protection hidden="1"/>
    </xf>
    <xf numFmtId="0" fontId="31" fillId="19" borderId="0" xfId="0" applyFont="1" applyFill="1" applyBorder="1" applyProtection="1">
      <protection hidden="1"/>
    </xf>
    <xf numFmtId="0" fontId="1" fillId="0" borderId="12" xfId="0" applyFont="1" applyFill="1" applyBorder="1" applyAlignment="1" applyProtection="1">
      <alignment vertical="center" wrapText="1"/>
      <protection hidden="1"/>
    </xf>
    <xf numFmtId="0" fontId="1" fillId="22" borderId="12" xfId="0" applyFont="1" applyFill="1" applyBorder="1" applyAlignment="1" applyProtection="1">
      <alignment vertical="center" wrapText="1"/>
      <protection hidden="1"/>
    </xf>
    <xf numFmtId="0" fontId="4" fillId="4" borderId="0" xfId="0" applyFont="1" applyFill="1" applyAlignment="1" applyProtection="1">
      <alignment horizontal="center" vertical="center" wrapText="1"/>
      <protection locked="0"/>
    </xf>
    <xf numFmtId="0" fontId="4" fillId="4" borderId="13" xfId="0" applyFont="1" applyFill="1" applyBorder="1" applyAlignment="1" applyProtection="1">
      <alignment horizontal="center" vertical="center" wrapText="1"/>
      <protection locked="0"/>
    </xf>
    <xf numFmtId="0" fontId="0" fillId="21" borderId="13" xfId="0" applyFill="1" applyBorder="1" applyAlignment="1" applyProtection="1">
      <alignment vertical="center" wrapText="1"/>
      <protection locked="0"/>
    </xf>
    <xf numFmtId="0" fontId="0" fillId="21" borderId="12" xfId="0" applyFill="1" applyBorder="1" applyAlignment="1" applyProtection="1">
      <alignment vertical="center" wrapText="1"/>
      <protection locked="0"/>
    </xf>
    <xf numFmtId="0" fontId="1" fillId="21" borderId="12" xfId="0" applyFont="1" applyFill="1" applyBorder="1" applyAlignment="1" applyProtection="1">
      <alignment vertical="center" wrapText="1"/>
      <protection locked="0"/>
    </xf>
    <xf numFmtId="0" fontId="0" fillId="21" borderId="12" xfId="0" applyNumberFormat="1" applyFill="1" applyBorder="1" applyAlignment="1" applyProtection="1">
      <alignment vertical="center" wrapText="1"/>
      <protection locked="0"/>
    </xf>
    <xf numFmtId="0" fontId="0" fillId="4" borderId="12" xfId="0" applyFill="1" applyBorder="1" applyAlignment="1" applyProtection="1">
      <alignment vertical="center" wrapText="1"/>
      <protection locked="0"/>
    </xf>
    <xf numFmtId="0" fontId="0" fillId="4" borderId="0" xfId="0" applyFill="1" applyAlignment="1" applyProtection="1">
      <alignment vertical="center" wrapText="1"/>
      <protection locked="0"/>
    </xf>
    <xf numFmtId="0" fontId="1" fillId="0" borderId="12" xfId="0" applyFont="1" applyFill="1" applyBorder="1" applyAlignment="1" applyProtection="1">
      <alignment wrapText="1"/>
      <protection locked="0" hidden="1"/>
    </xf>
    <xf numFmtId="167" fontId="58" fillId="0" borderId="2" xfId="1" applyNumberFormat="1" applyFont="1" applyFill="1" applyBorder="1" applyProtection="1">
      <protection locked="0" hidden="1"/>
    </xf>
    <xf numFmtId="0" fontId="0" fillId="0" borderId="2" xfId="0" applyFill="1" applyBorder="1" applyProtection="1">
      <protection locked="0"/>
    </xf>
    <xf numFmtId="0" fontId="0" fillId="0" borderId="0" xfId="0" applyAlignment="1">
      <alignment wrapText="1"/>
    </xf>
    <xf numFmtId="0" fontId="0" fillId="0" borderId="0" xfId="0" applyAlignment="1">
      <alignment wrapText="1"/>
    </xf>
    <xf numFmtId="0" fontId="27" fillId="23" borderId="0" xfId="0" applyFont="1" applyFill="1" applyProtection="1">
      <protection hidden="1"/>
    </xf>
    <xf numFmtId="0" fontId="0" fillId="23" borderId="0" xfId="0" applyFill="1" applyProtection="1">
      <protection hidden="1"/>
    </xf>
    <xf numFmtId="0" fontId="11" fillId="23" borderId="0" xfId="0" applyFont="1" applyFill="1" applyAlignment="1" applyProtection="1">
      <protection hidden="1"/>
    </xf>
    <xf numFmtId="0" fontId="0" fillId="23" borderId="0" xfId="0" applyFill="1" applyAlignment="1" applyProtection="1">
      <alignment horizontal="left"/>
      <protection hidden="1"/>
    </xf>
    <xf numFmtId="0" fontId="8" fillId="23" borderId="17" xfId="0" applyFont="1" applyFill="1" applyBorder="1" applyAlignment="1" applyProtection="1">
      <alignment horizontal="center" vertical="center"/>
      <protection hidden="1"/>
    </xf>
    <xf numFmtId="0" fontId="8" fillId="23" borderId="0" xfId="0" applyFont="1" applyFill="1" applyBorder="1" applyAlignment="1" applyProtection="1">
      <alignment horizontal="center" vertical="center"/>
      <protection hidden="1"/>
    </xf>
    <xf numFmtId="0" fontId="8" fillId="23" borderId="18" xfId="0" applyFont="1" applyFill="1" applyBorder="1" applyAlignment="1" applyProtection="1">
      <alignment horizontal="center" vertical="center"/>
      <protection hidden="1"/>
    </xf>
    <xf numFmtId="0" fontId="13" fillId="23" borderId="31" xfId="2" applyFont="1" applyFill="1" applyBorder="1" applyAlignment="1" applyProtection="1">
      <alignment horizontal="left" vertical="center" wrapText="1"/>
      <protection hidden="1"/>
    </xf>
    <xf numFmtId="0" fontId="13" fillId="23" borderId="18" xfId="2" applyFont="1" applyFill="1" applyBorder="1" applyAlignment="1" applyProtection="1">
      <alignment horizontal="left" vertical="center" wrapText="1"/>
      <protection hidden="1"/>
    </xf>
    <xf numFmtId="0" fontId="13" fillId="23" borderId="32" xfId="2" applyFont="1" applyFill="1" applyBorder="1" applyAlignment="1" applyProtection="1">
      <alignment horizontal="left" vertical="center" wrapText="1"/>
      <protection hidden="1"/>
    </xf>
    <xf numFmtId="0" fontId="8" fillId="23" borderId="18" xfId="2" applyFont="1" applyFill="1" applyBorder="1" applyAlignment="1" applyProtection="1">
      <alignment horizontal="left" vertical="center" wrapText="1"/>
      <protection hidden="1"/>
    </xf>
    <xf numFmtId="0" fontId="8" fillId="23" borderId="32" xfId="2" applyFont="1" applyFill="1" applyBorder="1" applyAlignment="1" applyProtection="1">
      <alignment horizontal="left" vertical="center" wrapText="1"/>
      <protection hidden="1"/>
    </xf>
    <xf numFmtId="0" fontId="29" fillId="23" borderId="33" xfId="0" applyFont="1" applyFill="1" applyBorder="1" applyAlignment="1" applyProtection="1">
      <alignment horizontal="center" vertical="center" textRotation="90"/>
      <protection hidden="1"/>
    </xf>
    <xf numFmtId="0" fontId="29" fillId="23" borderId="34" xfId="0" applyFont="1" applyFill="1" applyBorder="1" applyAlignment="1" applyProtection="1">
      <alignment horizontal="center" vertical="center" textRotation="90"/>
      <protection hidden="1"/>
    </xf>
    <xf numFmtId="0" fontId="29" fillId="23" borderId="31" xfId="0" applyFont="1" applyFill="1" applyBorder="1" applyAlignment="1" applyProtection="1">
      <alignment horizontal="center" vertical="center" textRotation="90"/>
      <protection hidden="1"/>
    </xf>
    <xf numFmtId="0" fontId="56" fillId="23" borderId="17" xfId="2" applyFont="1" applyFill="1" applyBorder="1" applyAlignment="1" applyProtection="1">
      <alignment horizontal="center" vertical="center"/>
      <protection hidden="1"/>
    </xf>
    <xf numFmtId="0" fontId="8" fillId="23" borderId="0" xfId="2" applyFont="1" applyFill="1" applyBorder="1" applyAlignment="1" applyProtection="1">
      <alignment horizontal="left" vertical="center" wrapText="1"/>
      <protection hidden="1"/>
    </xf>
    <xf numFmtId="0" fontId="8" fillId="23" borderId="30" xfId="2" applyFont="1" applyFill="1" applyBorder="1" applyAlignment="1" applyProtection="1">
      <alignment horizontal="left" vertical="center" wrapText="1"/>
      <protection hidden="1"/>
    </xf>
    <xf numFmtId="0" fontId="37" fillId="23" borderId="0" xfId="2" applyFont="1" applyFill="1" applyBorder="1" applyAlignment="1" applyProtection="1">
      <alignment horizontal="left" vertical="center" wrapText="1"/>
      <protection hidden="1"/>
    </xf>
    <xf numFmtId="0" fontId="37" fillId="23" borderId="30" xfId="2" applyFont="1" applyFill="1" applyBorder="1" applyAlignment="1" applyProtection="1">
      <alignment horizontal="left" vertical="center" wrapText="1"/>
      <protection hidden="1"/>
    </xf>
    <xf numFmtId="0" fontId="29" fillId="23" borderId="0" xfId="2" applyFont="1" applyFill="1" applyBorder="1" applyAlignment="1" applyProtection="1">
      <alignment horizontal="left" vertical="center" wrapText="1"/>
      <protection hidden="1"/>
    </xf>
    <xf numFmtId="0" fontId="29" fillId="23" borderId="30" xfId="2" applyFont="1" applyFill="1" applyBorder="1" applyAlignment="1" applyProtection="1">
      <alignment horizontal="left" vertical="center" wrapText="1"/>
      <protection hidden="1"/>
    </xf>
    <xf numFmtId="0" fontId="37" fillId="23" borderId="17" xfId="2" applyFont="1" applyFill="1" applyBorder="1" applyAlignment="1" applyProtection="1">
      <alignment horizontal="left" vertical="center" wrapText="1"/>
      <protection hidden="1"/>
    </xf>
    <xf numFmtId="0" fontId="37" fillId="23" borderId="40" xfId="2" applyFont="1" applyFill="1" applyBorder="1" applyAlignment="1" applyProtection="1">
      <alignment horizontal="left" vertical="center" wrapText="1"/>
      <protection hidden="1"/>
    </xf>
    <xf numFmtId="0" fontId="47" fillId="23" borderId="35" xfId="0" applyFont="1" applyFill="1" applyBorder="1" applyAlignment="1" applyProtection="1">
      <alignment horizontal="center" vertical="center" wrapText="1"/>
      <protection hidden="1"/>
    </xf>
    <xf numFmtId="0" fontId="47" fillId="23" borderId="16" xfId="0" applyFont="1" applyFill="1" applyBorder="1" applyAlignment="1" applyProtection="1">
      <alignment horizontal="center" vertical="center" wrapText="1"/>
      <protection hidden="1"/>
    </xf>
    <xf numFmtId="0" fontId="47" fillId="23" borderId="36" xfId="0" applyFont="1" applyFill="1" applyBorder="1" applyAlignment="1" applyProtection="1">
      <alignment horizontal="center" vertical="center" wrapText="1"/>
      <protection hidden="1"/>
    </xf>
    <xf numFmtId="0" fontId="47" fillId="23" borderId="37" xfId="0" applyFont="1" applyFill="1" applyBorder="1" applyAlignment="1" applyProtection="1">
      <alignment horizontal="center" vertical="center" wrapText="1"/>
      <protection hidden="1"/>
    </xf>
    <xf numFmtId="0" fontId="47" fillId="23" borderId="38" xfId="0" applyFont="1" applyFill="1" applyBorder="1" applyAlignment="1" applyProtection="1">
      <alignment horizontal="center" vertical="center" wrapText="1"/>
      <protection hidden="1"/>
    </xf>
    <xf numFmtId="0" fontId="47" fillId="23" borderId="39" xfId="0" applyFont="1" applyFill="1" applyBorder="1" applyAlignment="1" applyProtection="1">
      <alignment horizontal="center" vertical="center" wrapText="1"/>
      <protection hidden="1"/>
    </xf>
    <xf numFmtId="0" fontId="21" fillId="23" borderId="35" xfId="0" applyFont="1" applyFill="1" applyBorder="1" applyAlignment="1" applyProtection="1">
      <alignment horizontal="left" vertical="center"/>
      <protection hidden="1"/>
    </xf>
    <xf numFmtId="0" fontId="21" fillId="23" borderId="16" xfId="0" applyFont="1" applyFill="1" applyBorder="1" applyAlignment="1" applyProtection="1">
      <alignment horizontal="left" vertical="center"/>
      <protection hidden="1"/>
    </xf>
    <xf numFmtId="0" fontId="21" fillId="23" borderId="36" xfId="0" applyFont="1" applyFill="1" applyBorder="1" applyAlignment="1" applyProtection="1">
      <alignment horizontal="left" vertical="center"/>
      <protection hidden="1"/>
    </xf>
    <xf numFmtId="0" fontId="21" fillId="23" borderId="37" xfId="0" applyFont="1" applyFill="1" applyBorder="1" applyAlignment="1" applyProtection="1">
      <alignment horizontal="left" vertical="center"/>
      <protection hidden="1"/>
    </xf>
    <xf numFmtId="0" fontId="21" fillId="23" borderId="38" xfId="0" applyFont="1" applyFill="1" applyBorder="1" applyAlignment="1" applyProtection="1">
      <alignment horizontal="left" vertical="center"/>
      <protection hidden="1"/>
    </xf>
    <xf numFmtId="0" fontId="21" fillId="23" borderId="39" xfId="0" applyFont="1" applyFill="1" applyBorder="1" applyAlignment="1" applyProtection="1">
      <alignment horizontal="left" vertical="center"/>
      <protection hidden="1"/>
    </xf>
    <xf numFmtId="0" fontId="46" fillId="0" borderId="35" xfId="0" applyFont="1" applyFill="1" applyBorder="1" applyAlignment="1" applyProtection="1">
      <alignment horizontal="center" vertical="center"/>
      <protection locked="0"/>
    </xf>
    <xf numFmtId="0" fontId="46" fillId="0" borderId="36" xfId="0" applyFont="1" applyFill="1" applyBorder="1" applyAlignment="1" applyProtection="1">
      <alignment horizontal="center" vertical="center"/>
      <protection locked="0"/>
    </xf>
    <xf numFmtId="0" fontId="46" fillId="0" borderId="37" xfId="0" applyFont="1" applyFill="1" applyBorder="1" applyAlignment="1" applyProtection="1">
      <alignment horizontal="center" vertical="center"/>
      <protection locked="0"/>
    </xf>
    <xf numFmtId="0" fontId="46" fillId="0" borderId="39" xfId="0" applyFont="1" applyFill="1" applyBorder="1" applyAlignment="1" applyProtection="1">
      <alignment horizontal="center" vertical="center"/>
      <protection locked="0"/>
    </xf>
    <xf numFmtId="0" fontId="27" fillId="23" borderId="33" xfId="0" applyFont="1" applyFill="1" applyBorder="1" applyAlignment="1" applyProtection="1">
      <alignment horizontal="center" vertical="center" textRotation="90"/>
      <protection hidden="1"/>
    </xf>
    <xf numFmtId="0" fontId="27" fillId="23" borderId="34" xfId="0" applyFont="1" applyFill="1" applyBorder="1" applyAlignment="1" applyProtection="1">
      <alignment horizontal="center" vertical="center" textRotation="90"/>
      <protection hidden="1"/>
    </xf>
    <xf numFmtId="0" fontId="8" fillId="23" borderId="0" xfId="2" applyFont="1" applyFill="1" applyBorder="1" applyAlignment="1" applyProtection="1">
      <alignment horizontal="left" vertical="center"/>
      <protection hidden="1"/>
    </xf>
    <xf numFmtId="0" fontId="8" fillId="23" borderId="30" xfId="2" applyFont="1" applyFill="1" applyBorder="1" applyAlignment="1" applyProtection="1">
      <alignment horizontal="left" vertical="center"/>
      <protection hidden="1"/>
    </xf>
    <xf numFmtId="0" fontId="28" fillId="23" borderId="33" xfId="2" applyFont="1" applyFill="1" applyBorder="1" applyAlignment="1" applyProtection="1">
      <alignment horizontal="left" vertical="center"/>
      <protection hidden="1"/>
    </xf>
    <xf numFmtId="0" fontId="0" fillId="23" borderId="17" xfId="0" applyFill="1" applyBorder="1"/>
    <xf numFmtId="0" fontId="0" fillId="23" borderId="40" xfId="0" applyFill="1" applyBorder="1"/>
    <xf numFmtId="49" fontId="1" fillId="0" borderId="28" xfId="0" applyNumberFormat="1" applyFont="1" applyFill="1" applyBorder="1" applyAlignment="1" applyProtection="1">
      <alignment horizontal="center" vertical="center" wrapText="1"/>
      <protection locked="0"/>
    </xf>
    <xf numFmtId="49" fontId="7" fillId="0" borderId="29" xfId="0" applyNumberFormat="1" applyFont="1" applyFill="1" applyBorder="1" applyAlignment="1" applyProtection="1">
      <alignment horizontal="center" vertical="center" wrapText="1"/>
      <protection locked="0"/>
    </xf>
    <xf numFmtId="0" fontId="4" fillId="23" borderId="28" xfId="0" applyFont="1" applyFill="1" applyBorder="1" applyAlignment="1" applyProtection="1">
      <alignment horizontal="center" vertical="center" wrapText="1"/>
      <protection hidden="1"/>
    </xf>
    <xf numFmtId="0" fontId="4" fillId="23" borderId="41" xfId="0" applyFont="1" applyFill="1" applyBorder="1" applyAlignment="1" applyProtection="1">
      <alignment horizontal="center" vertical="center" wrapText="1"/>
      <protection hidden="1"/>
    </xf>
    <xf numFmtId="0" fontId="4" fillId="23" borderId="29" xfId="0" applyFont="1" applyFill="1" applyBorder="1" applyAlignment="1" applyProtection="1">
      <alignment horizontal="center" vertical="center" wrapText="1"/>
      <protection hidden="1"/>
    </xf>
    <xf numFmtId="0" fontId="1" fillId="0" borderId="28" xfId="0" applyFont="1" applyFill="1" applyBorder="1" applyAlignment="1" applyProtection="1">
      <alignment horizontal="center" vertical="center" wrapText="1"/>
      <protection locked="0"/>
    </xf>
    <xf numFmtId="0" fontId="1" fillId="0" borderId="41" xfId="0" applyFont="1" applyFill="1" applyBorder="1" applyAlignment="1" applyProtection="1">
      <alignment horizontal="center" vertical="center" wrapText="1"/>
      <protection locked="0"/>
    </xf>
    <xf numFmtId="0" fontId="31" fillId="4" borderId="0" xfId="0" applyFont="1" applyFill="1" applyAlignment="1" applyProtection="1">
      <alignment horizontal="center"/>
      <protection hidden="1"/>
    </xf>
    <xf numFmtId="0" fontId="3" fillId="16" borderId="28" xfId="0" applyFont="1" applyFill="1" applyBorder="1" applyAlignment="1" applyProtection="1">
      <alignment horizontal="center"/>
      <protection hidden="1"/>
    </xf>
    <xf numFmtId="0" fontId="3" fillId="16" borderId="41" xfId="0" applyFont="1" applyFill="1" applyBorder="1" applyAlignment="1" applyProtection="1">
      <alignment horizontal="center"/>
      <protection hidden="1"/>
    </xf>
    <xf numFmtId="0" fontId="3" fillId="16" borderId="29" xfId="0" applyFont="1" applyFill="1" applyBorder="1" applyAlignment="1" applyProtection="1">
      <alignment horizontal="center"/>
      <protection hidden="1"/>
    </xf>
    <xf numFmtId="0" fontId="13" fillId="7" borderId="33" xfId="2" applyFont="1" applyFill="1" applyBorder="1" applyAlignment="1" applyProtection="1">
      <alignment horizontal="center" vertical="center" wrapText="1"/>
      <protection hidden="1"/>
    </xf>
    <xf numFmtId="0" fontId="0" fillId="0" borderId="17" xfId="0" applyBorder="1" applyAlignment="1"/>
    <xf numFmtId="0" fontId="0" fillId="0" borderId="40" xfId="0" applyBorder="1" applyAlignment="1"/>
    <xf numFmtId="0" fontId="13" fillId="7" borderId="31" xfId="2" applyFont="1" applyFill="1" applyBorder="1" applyAlignment="1" applyProtection="1">
      <alignment horizontal="center" vertical="center" wrapText="1"/>
      <protection hidden="1"/>
    </xf>
    <xf numFmtId="0" fontId="0" fillId="0" borderId="18" xfId="0" applyBorder="1" applyAlignment="1"/>
    <xf numFmtId="0" fontId="0" fillId="0" borderId="32" xfId="0" applyBorder="1" applyAlignment="1"/>
    <xf numFmtId="0" fontId="13" fillId="7" borderId="17" xfId="2" applyFont="1" applyFill="1" applyBorder="1" applyAlignment="1" applyProtection="1">
      <alignment horizontal="center" vertical="center" wrapText="1"/>
      <protection hidden="1"/>
    </xf>
    <xf numFmtId="0" fontId="13" fillId="7" borderId="40" xfId="2" applyFont="1" applyFill="1" applyBorder="1" applyAlignment="1" applyProtection="1">
      <alignment horizontal="center" vertical="center" wrapText="1"/>
      <protection hidden="1"/>
    </xf>
    <xf numFmtId="0" fontId="13" fillId="7" borderId="18" xfId="2" applyFont="1" applyFill="1" applyBorder="1" applyAlignment="1" applyProtection="1">
      <alignment horizontal="center" vertical="center" wrapText="1"/>
      <protection hidden="1"/>
    </xf>
    <xf numFmtId="0" fontId="13" fillId="7" borderId="32" xfId="2" applyFont="1" applyFill="1" applyBorder="1" applyAlignment="1" applyProtection="1">
      <alignment horizontal="center" vertical="center" wrapText="1"/>
      <protection hidden="1"/>
    </xf>
    <xf numFmtId="0" fontId="4" fillId="4" borderId="0" xfId="0" applyFont="1" applyFill="1" applyAlignment="1" applyProtection="1">
      <alignment wrapText="1"/>
      <protection hidden="1"/>
    </xf>
    <xf numFmtId="0" fontId="0" fillId="0" borderId="0" xfId="0" applyAlignment="1">
      <alignment wrapText="1"/>
    </xf>
    <xf numFmtId="0" fontId="4" fillId="12" borderId="28" xfId="0" applyFont="1" applyFill="1" applyBorder="1" applyAlignment="1" applyProtection="1">
      <alignment horizontal="left" vertical="center" wrapText="1"/>
      <protection hidden="1"/>
    </xf>
    <xf numFmtId="0" fontId="4" fillId="12" borderId="41" xfId="0" applyFont="1" applyFill="1" applyBorder="1" applyAlignment="1" applyProtection="1">
      <alignment horizontal="left" vertical="center" wrapText="1"/>
      <protection hidden="1"/>
    </xf>
    <xf numFmtId="0" fontId="4" fillId="12" borderId="29" xfId="0" applyFont="1" applyFill="1" applyBorder="1" applyAlignment="1" applyProtection="1">
      <alignment horizontal="left" vertical="center" wrapText="1"/>
      <protection hidden="1"/>
    </xf>
    <xf numFmtId="166" fontId="35" fillId="4" borderId="0" xfId="1" applyNumberFormat="1" applyFont="1" applyFill="1" applyBorder="1" applyAlignment="1" applyProtection="1">
      <alignment horizontal="center" vertical="center"/>
      <protection hidden="1"/>
    </xf>
    <xf numFmtId="0" fontId="4" fillId="12" borderId="2" xfId="0" applyFont="1" applyFill="1" applyBorder="1" applyAlignment="1" applyProtection="1">
      <alignment horizontal="center" vertical="center" wrapText="1"/>
      <protection hidden="1"/>
    </xf>
    <xf numFmtId="0" fontId="4" fillId="12" borderId="4" xfId="0" applyFont="1" applyFill="1" applyBorder="1" applyAlignment="1" applyProtection="1">
      <alignment horizontal="center" vertical="center"/>
      <protection hidden="1"/>
    </xf>
    <xf numFmtId="0" fontId="13" fillId="7" borderId="34" xfId="2" applyFont="1" applyFill="1" applyBorder="1" applyAlignment="1" applyProtection="1">
      <alignment horizontal="center" vertical="center" wrapText="1"/>
      <protection hidden="1"/>
    </xf>
    <xf numFmtId="0" fontId="13" fillId="7" borderId="0" xfId="2" applyFont="1" applyFill="1" applyBorder="1" applyAlignment="1" applyProtection="1">
      <alignment horizontal="center" vertical="center" wrapText="1"/>
      <protection hidden="1"/>
    </xf>
    <xf numFmtId="0" fontId="13" fillId="7" borderId="30" xfId="2" applyFont="1" applyFill="1" applyBorder="1" applyAlignment="1" applyProtection="1">
      <alignment horizontal="center" vertical="center" wrapText="1"/>
      <protection hidden="1"/>
    </xf>
    <xf numFmtId="0" fontId="3" fillId="16" borderId="28" xfId="0" applyFont="1" applyFill="1" applyBorder="1" applyAlignment="1" applyProtection="1">
      <alignment horizontal="center" vertical="center" wrapText="1"/>
      <protection hidden="1"/>
    </xf>
    <xf numFmtId="0" fontId="3" fillId="16" borderId="41" xfId="0" applyFont="1" applyFill="1" applyBorder="1" applyAlignment="1" applyProtection="1">
      <alignment horizontal="center" vertical="center" wrapText="1"/>
      <protection hidden="1"/>
    </xf>
    <xf numFmtId="0" fontId="3" fillId="16" borderId="29" xfId="0" applyFont="1" applyFill="1" applyBorder="1" applyAlignment="1" applyProtection="1">
      <alignment horizontal="center" vertical="center" wrapText="1"/>
      <protection hidden="1"/>
    </xf>
    <xf numFmtId="0" fontId="4" fillId="12" borderId="4" xfId="0" applyFont="1" applyFill="1" applyBorder="1" applyAlignment="1" applyProtection="1">
      <alignment horizontal="center" vertical="center" wrapText="1"/>
      <protection hidden="1"/>
    </xf>
    <xf numFmtId="0" fontId="3" fillId="16" borderId="28" xfId="0" applyFont="1" applyFill="1" applyBorder="1" applyAlignment="1" applyProtection="1">
      <alignment horizontal="center" vertical="center"/>
      <protection hidden="1"/>
    </xf>
    <xf numFmtId="0" fontId="3" fillId="16" borderId="41" xfId="0" applyFont="1" applyFill="1" applyBorder="1" applyAlignment="1" applyProtection="1">
      <alignment horizontal="center" vertical="center"/>
      <protection hidden="1"/>
    </xf>
    <xf numFmtId="0" fontId="3" fillId="16" borderId="29" xfId="0" applyFont="1" applyFill="1" applyBorder="1" applyAlignment="1" applyProtection="1">
      <alignment horizontal="center" vertical="center"/>
      <protection hidden="1"/>
    </xf>
    <xf numFmtId="9" fontId="1" fillId="0" borderId="2" xfId="3" applyFill="1" applyBorder="1" applyAlignment="1" applyProtection="1">
      <alignment horizontal="center" vertical="center"/>
      <protection locked="0" hidden="1"/>
    </xf>
    <xf numFmtId="9" fontId="1" fillId="0" borderId="3" xfId="3" applyFill="1" applyBorder="1" applyAlignment="1" applyProtection="1">
      <alignment horizontal="center" vertical="center"/>
      <protection locked="0" hidden="1"/>
    </xf>
    <xf numFmtId="9" fontId="1" fillId="0" borderId="4" xfId="3" applyFill="1" applyBorder="1" applyAlignment="1" applyProtection="1">
      <alignment horizontal="center" vertical="center"/>
      <protection locked="0" hidden="1"/>
    </xf>
    <xf numFmtId="0" fontId="0" fillId="12" borderId="2" xfId="0" applyFill="1" applyBorder="1" applyAlignment="1" applyProtection="1">
      <alignment horizontal="center" vertical="center" wrapText="1"/>
      <protection hidden="1"/>
    </xf>
    <xf numFmtId="0" fontId="0" fillId="12" borderId="3" xfId="0" applyFill="1" applyBorder="1" applyAlignment="1" applyProtection="1">
      <alignment horizontal="center" vertical="center" wrapText="1"/>
      <protection hidden="1"/>
    </xf>
    <xf numFmtId="0" fontId="0" fillId="12" borderId="4" xfId="0" applyFill="1" applyBorder="1" applyAlignment="1" applyProtection="1">
      <alignment horizontal="center" vertical="center" wrapText="1"/>
      <protection hidden="1"/>
    </xf>
    <xf numFmtId="3" fontId="0" fillId="0" borderId="2" xfId="0" applyNumberFormat="1" applyFill="1" applyBorder="1" applyAlignment="1" applyProtection="1">
      <alignment horizontal="right" vertical="center"/>
      <protection locked="0" hidden="1"/>
    </xf>
    <xf numFmtId="3" fontId="0" fillId="0" borderId="3" xfId="0" applyNumberFormat="1" applyFill="1" applyBorder="1" applyAlignment="1" applyProtection="1">
      <alignment horizontal="right" vertical="center"/>
      <protection locked="0" hidden="1"/>
    </xf>
    <xf numFmtId="3" fontId="0" fillId="0" borderId="4" xfId="0" applyNumberFormat="1" applyFill="1" applyBorder="1" applyAlignment="1" applyProtection="1">
      <alignment horizontal="right" vertical="center"/>
      <protection locked="0" hidden="1"/>
    </xf>
    <xf numFmtId="0" fontId="7" fillId="12" borderId="2" xfId="0" applyFont="1" applyFill="1" applyBorder="1" applyAlignment="1" applyProtection="1">
      <alignment horizontal="center" vertical="center" wrapText="1"/>
      <protection hidden="1"/>
    </xf>
    <xf numFmtId="0" fontId="7" fillId="12" borderId="3" xfId="0" applyFont="1" applyFill="1" applyBorder="1" applyAlignment="1" applyProtection="1">
      <alignment horizontal="center" vertical="center" wrapText="1"/>
      <protection hidden="1"/>
    </xf>
    <xf numFmtId="0" fontId="7" fillId="12" borderId="4" xfId="0" applyFont="1" applyFill="1" applyBorder="1" applyAlignment="1" applyProtection="1">
      <alignment horizontal="center" vertical="center" wrapText="1"/>
      <protection hidden="1"/>
    </xf>
    <xf numFmtId="1" fontId="4" fillId="13" borderId="2" xfId="0" applyNumberFormat="1" applyFont="1" applyFill="1" applyBorder="1" applyAlignment="1" applyProtection="1">
      <alignment horizontal="right" vertical="center"/>
      <protection hidden="1"/>
    </xf>
    <xf numFmtId="1" fontId="4" fillId="13" borderId="3" xfId="0" applyNumberFormat="1" applyFont="1" applyFill="1" applyBorder="1" applyAlignment="1" applyProtection="1">
      <alignment horizontal="right" vertical="center"/>
      <protection hidden="1"/>
    </xf>
    <xf numFmtId="1" fontId="4" fillId="13" borderId="4" xfId="0" applyNumberFormat="1" applyFont="1" applyFill="1" applyBorder="1" applyAlignment="1" applyProtection="1">
      <alignment horizontal="right" vertical="center"/>
      <protection hidden="1"/>
    </xf>
    <xf numFmtId="9" fontId="4" fillId="13" borderId="2" xfId="3" applyFont="1" applyFill="1" applyBorder="1" applyAlignment="1" applyProtection="1">
      <alignment horizontal="center" vertical="center"/>
      <protection hidden="1"/>
    </xf>
    <xf numFmtId="9" fontId="4" fillId="13" borderId="3" xfId="3" applyFont="1" applyFill="1" applyBorder="1" applyAlignment="1" applyProtection="1">
      <alignment horizontal="center" vertical="center"/>
      <protection hidden="1"/>
    </xf>
    <xf numFmtId="9" fontId="4" fillId="13" borderId="4" xfId="3" applyFont="1" applyFill="1" applyBorder="1" applyAlignment="1" applyProtection="1">
      <alignment horizontal="center" vertical="center"/>
      <protection hidden="1"/>
    </xf>
    <xf numFmtId="0" fontId="0" fillId="0" borderId="2" xfId="0" applyFill="1" applyBorder="1" applyAlignment="1" applyProtection="1">
      <alignment horizontal="right" vertical="center"/>
      <protection locked="0" hidden="1"/>
    </xf>
    <xf numFmtId="0" fontId="0" fillId="0" borderId="3" xfId="0" applyFill="1" applyBorder="1" applyAlignment="1" applyProtection="1">
      <alignment horizontal="right" vertical="center"/>
      <protection locked="0" hidden="1"/>
    </xf>
    <xf numFmtId="0" fontId="0" fillId="0" borderId="4" xfId="0" applyFill="1" applyBorder="1" applyAlignment="1" applyProtection="1">
      <alignment horizontal="right" vertical="center"/>
      <protection locked="0" hidden="1"/>
    </xf>
    <xf numFmtId="9" fontId="0" fillId="0" borderId="2" xfId="3" applyFont="1" applyFill="1" applyBorder="1" applyAlignment="1" applyProtection="1">
      <alignment horizontal="center" vertical="center"/>
      <protection locked="0" hidden="1"/>
    </xf>
    <xf numFmtId="9" fontId="0" fillId="0" borderId="3" xfId="3" applyFont="1" applyFill="1" applyBorder="1" applyAlignment="1" applyProtection="1">
      <alignment horizontal="center" vertical="center"/>
      <protection locked="0" hidden="1"/>
    </xf>
    <xf numFmtId="9" fontId="0" fillId="0" borderId="4" xfId="3" applyFont="1" applyFill="1" applyBorder="1" applyAlignment="1" applyProtection="1">
      <alignment horizontal="center" vertical="center"/>
      <protection locked="0" hidden="1"/>
    </xf>
    <xf numFmtId="3" fontId="0" fillId="13" borderId="2" xfId="0" applyNumberFormat="1" applyFill="1" applyBorder="1" applyAlignment="1" applyProtection="1">
      <alignment horizontal="right" vertical="center"/>
      <protection hidden="1"/>
    </xf>
    <xf numFmtId="3" fontId="0" fillId="13" borderId="4" xfId="0" applyNumberFormat="1" applyFill="1" applyBorder="1" applyAlignment="1" applyProtection="1">
      <alignment horizontal="right" vertical="center"/>
      <protection hidden="1"/>
    </xf>
    <xf numFmtId="9" fontId="1" fillId="13" borderId="2" xfId="3" applyFill="1" applyBorder="1" applyAlignment="1" applyProtection="1">
      <alignment horizontal="center" vertical="center"/>
      <protection hidden="1"/>
    </xf>
    <xf numFmtId="9" fontId="1" fillId="13" borderId="4" xfId="3" applyFill="1" applyBorder="1" applyAlignment="1" applyProtection="1">
      <alignment horizontal="center" vertical="center"/>
      <protection hidden="1"/>
    </xf>
    <xf numFmtId="0" fontId="4" fillId="20" borderId="28" xfId="0" applyFont="1" applyFill="1" applyBorder="1" applyAlignment="1" applyProtection="1">
      <alignment horizontal="center" vertical="center"/>
      <protection hidden="1"/>
    </xf>
    <xf numFmtId="0" fontId="4" fillId="20" borderId="41" xfId="0" applyFont="1" applyFill="1" applyBorder="1" applyAlignment="1" applyProtection="1">
      <alignment horizontal="center" vertical="center"/>
      <protection hidden="1"/>
    </xf>
    <xf numFmtId="0" fontId="4" fillId="20" borderId="29" xfId="0" applyFont="1" applyFill="1" applyBorder="1" applyAlignment="1" applyProtection="1">
      <alignment horizontal="center" vertical="center"/>
      <protection hidden="1"/>
    </xf>
    <xf numFmtId="0" fontId="24" fillId="4" borderId="0" xfId="0" applyFont="1" applyFill="1" applyAlignment="1" applyProtection="1">
      <alignment horizontal="center"/>
      <protection hidden="1"/>
    </xf>
    <xf numFmtId="167" fontId="4" fillId="13" borderId="28" xfId="1" applyNumberFormat="1" applyFont="1" applyFill="1" applyBorder="1" applyAlignment="1" applyProtection="1">
      <alignment horizontal="center" vertical="center"/>
      <protection hidden="1"/>
    </xf>
    <xf numFmtId="167" fontId="4" fillId="13" borderId="41" xfId="1" applyNumberFormat="1" applyFont="1" applyFill="1" applyBorder="1" applyAlignment="1" applyProtection="1">
      <alignment horizontal="center" vertical="center"/>
      <protection hidden="1"/>
    </xf>
    <xf numFmtId="167" fontId="4" fillId="13" borderId="29" xfId="1" applyNumberFormat="1" applyFont="1" applyFill="1" applyBorder="1" applyAlignment="1" applyProtection="1">
      <alignment horizontal="center" vertical="center"/>
      <protection hidden="1"/>
    </xf>
    <xf numFmtId="49" fontId="1" fillId="13" borderId="2" xfId="0" applyNumberFormat="1" applyFont="1" applyFill="1" applyBorder="1" applyAlignment="1" applyProtection="1">
      <alignment horizontal="left" vertical="center" wrapText="1"/>
      <protection hidden="1"/>
    </xf>
    <xf numFmtId="49" fontId="1" fillId="13" borderId="3" xfId="0" applyNumberFormat="1" applyFont="1" applyFill="1" applyBorder="1" applyAlignment="1" applyProtection="1">
      <alignment horizontal="left" vertical="center" wrapText="1"/>
      <protection hidden="1"/>
    </xf>
    <xf numFmtId="49" fontId="1" fillId="13" borderId="4" xfId="0" applyNumberFormat="1" applyFont="1" applyFill="1" applyBorder="1" applyAlignment="1" applyProtection="1">
      <alignment horizontal="left" vertical="center" wrapText="1"/>
      <protection hidden="1"/>
    </xf>
    <xf numFmtId="0" fontId="4" fillId="12" borderId="28" xfId="0" applyFont="1" applyFill="1" applyBorder="1" applyAlignment="1" applyProtection="1">
      <alignment horizontal="left"/>
      <protection hidden="1"/>
    </xf>
    <xf numFmtId="0" fontId="4" fillId="12" borderId="41" xfId="0" applyFont="1" applyFill="1" applyBorder="1" applyAlignment="1" applyProtection="1">
      <alignment horizontal="left"/>
      <protection hidden="1"/>
    </xf>
    <xf numFmtId="0" fontId="4" fillId="12" borderId="29" xfId="0" applyFont="1" applyFill="1" applyBorder="1" applyAlignment="1" applyProtection="1">
      <alignment horizontal="left"/>
      <protection hidden="1"/>
    </xf>
    <xf numFmtId="0" fontId="4" fillId="20" borderId="35" xfId="0" applyFont="1" applyFill="1" applyBorder="1" applyAlignment="1" applyProtection="1">
      <alignment horizontal="left" vertical="center" wrapText="1"/>
      <protection hidden="1"/>
    </xf>
    <xf numFmtId="0" fontId="4" fillId="20" borderId="16" xfId="0" applyFont="1" applyFill="1" applyBorder="1" applyAlignment="1" applyProtection="1">
      <alignment horizontal="left" vertical="center" wrapText="1"/>
      <protection hidden="1"/>
    </xf>
    <xf numFmtId="0" fontId="4" fillId="20" borderId="36" xfId="0" applyFont="1" applyFill="1" applyBorder="1" applyAlignment="1" applyProtection="1">
      <alignment horizontal="left" vertical="center" wrapText="1"/>
      <protection hidden="1"/>
    </xf>
    <xf numFmtId="0" fontId="4" fillId="20" borderId="15" xfId="0" applyFont="1" applyFill="1" applyBorder="1" applyAlignment="1" applyProtection="1">
      <alignment horizontal="left" vertical="center" wrapText="1"/>
      <protection hidden="1"/>
    </xf>
    <xf numFmtId="0" fontId="4" fillId="20" borderId="0" xfId="0" applyFont="1" applyFill="1" applyBorder="1" applyAlignment="1" applyProtection="1">
      <alignment horizontal="left" vertical="center" wrapText="1"/>
      <protection hidden="1"/>
    </xf>
    <xf numFmtId="0" fontId="4" fillId="20" borderId="42" xfId="0" applyFont="1" applyFill="1" applyBorder="1" applyAlignment="1" applyProtection="1">
      <alignment horizontal="left" vertical="center" wrapText="1"/>
      <protection hidden="1"/>
    </xf>
    <xf numFmtId="0" fontId="4" fillId="20" borderId="37" xfId="0" applyFont="1" applyFill="1" applyBorder="1" applyAlignment="1" applyProtection="1">
      <alignment horizontal="left" vertical="center" wrapText="1"/>
      <protection hidden="1"/>
    </xf>
    <xf numFmtId="0" fontId="4" fillId="20" borderId="38" xfId="0" applyFont="1" applyFill="1" applyBorder="1" applyAlignment="1" applyProtection="1">
      <alignment horizontal="left" vertical="center" wrapText="1"/>
      <protection hidden="1"/>
    </xf>
    <xf numFmtId="0" fontId="4" fillId="20" borderId="39" xfId="0" applyFont="1" applyFill="1" applyBorder="1" applyAlignment="1" applyProtection="1">
      <alignment horizontal="left" vertical="center" wrapText="1"/>
      <protection hidden="1"/>
    </xf>
    <xf numFmtId="0" fontId="24" fillId="4" borderId="0" xfId="0" applyFont="1" applyFill="1" applyAlignment="1" applyProtection="1">
      <alignment horizontal="center" vertical="center"/>
      <protection hidden="1"/>
    </xf>
    <xf numFmtId="167" fontId="4" fillId="14" borderId="28" xfId="1" applyNumberFormat="1" applyFont="1" applyFill="1" applyBorder="1" applyAlignment="1" applyProtection="1">
      <alignment horizontal="center" vertical="center"/>
      <protection locked="0" hidden="1"/>
    </xf>
    <xf numFmtId="167" fontId="4" fillId="14" borderId="41" xfId="1" applyNumberFormat="1" applyFont="1" applyFill="1" applyBorder="1" applyAlignment="1" applyProtection="1">
      <alignment horizontal="center" vertical="center"/>
      <protection locked="0" hidden="1"/>
    </xf>
    <xf numFmtId="167" fontId="4" fillId="14" borderId="29" xfId="1" applyNumberFormat="1" applyFont="1" applyFill="1" applyBorder="1" applyAlignment="1" applyProtection="1">
      <alignment horizontal="center" vertical="center"/>
      <protection locked="0" hidden="1"/>
    </xf>
    <xf numFmtId="0" fontId="1" fillId="15" borderId="20" xfId="0" applyFont="1" applyFill="1" applyBorder="1" applyAlignment="1" applyProtection="1">
      <alignment horizontal="left" vertical="center" wrapText="1"/>
      <protection hidden="1"/>
    </xf>
    <xf numFmtId="0" fontId="1" fillId="15" borderId="21" xfId="0" applyFont="1" applyFill="1" applyBorder="1" applyAlignment="1" applyProtection="1">
      <alignment horizontal="left" vertical="center" wrapText="1"/>
      <protection hidden="1"/>
    </xf>
    <xf numFmtId="0" fontId="1" fillId="15" borderId="22" xfId="0" applyFont="1" applyFill="1" applyBorder="1" applyAlignment="1" applyProtection="1">
      <alignment horizontal="left" vertical="center" wrapText="1"/>
      <protection hidden="1"/>
    </xf>
    <xf numFmtId="0" fontId="1" fillId="15" borderId="23" xfId="0" applyFont="1" applyFill="1" applyBorder="1" applyAlignment="1" applyProtection="1">
      <alignment horizontal="left" vertical="center" wrapText="1"/>
      <protection hidden="1"/>
    </xf>
    <xf numFmtId="0" fontId="1" fillId="15" borderId="0" xfId="0" applyFont="1" applyFill="1" applyBorder="1" applyAlignment="1" applyProtection="1">
      <alignment horizontal="left" vertical="center" wrapText="1"/>
      <protection hidden="1"/>
    </xf>
    <xf numFmtId="0" fontId="1" fillId="15" borderId="24" xfId="0" applyFont="1" applyFill="1" applyBorder="1" applyAlignment="1" applyProtection="1">
      <alignment horizontal="left" vertical="center" wrapText="1"/>
      <protection hidden="1"/>
    </xf>
    <xf numFmtId="0" fontId="1" fillId="15" borderId="25" xfId="0" applyFont="1" applyFill="1" applyBorder="1" applyAlignment="1" applyProtection="1">
      <alignment horizontal="left" vertical="center" wrapText="1"/>
      <protection hidden="1"/>
    </xf>
    <xf numFmtId="0" fontId="1" fillId="15" borderId="26" xfId="0" applyFont="1" applyFill="1" applyBorder="1" applyAlignment="1" applyProtection="1">
      <alignment horizontal="left" vertical="center" wrapText="1"/>
      <protection hidden="1"/>
    </xf>
    <xf numFmtId="0" fontId="1" fillId="15" borderId="27" xfId="0" applyFont="1" applyFill="1" applyBorder="1" applyAlignment="1" applyProtection="1">
      <alignment horizontal="left" vertical="center" wrapText="1"/>
      <protection hidden="1"/>
    </xf>
    <xf numFmtId="0" fontId="4" fillId="20" borderId="28" xfId="0" applyFont="1" applyFill="1" applyBorder="1" applyAlignment="1" applyProtection="1">
      <alignment horizontal="left" vertical="center" wrapText="1"/>
      <protection hidden="1"/>
    </xf>
    <xf numFmtId="0" fontId="4" fillId="20" borderId="41" xfId="0" applyFont="1" applyFill="1" applyBorder="1" applyAlignment="1" applyProtection="1">
      <alignment horizontal="left" vertical="center" wrapText="1"/>
      <protection hidden="1"/>
    </xf>
    <xf numFmtId="0" fontId="4" fillId="20" borderId="29" xfId="0" applyFont="1" applyFill="1" applyBorder="1" applyAlignment="1" applyProtection="1">
      <alignment horizontal="left" vertical="center" wrapText="1"/>
      <protection hidden="1"/>
    </xf>
    <xf numFmtId="167" fontId="4" fillId="13" borderId="35" xfId="1" applyNumberFormat="1" applyFont="1" applyFill="1" applyBorder="1" applyAlignment="1" applyProtection="1">
      <alignment horizontal="center" vertical="center"/>
      <protection hidden="1"/>
    </xf>
    <xf numFmtId="167" fontId="4" fillId="13" borderId="16" xfId="1" applyNumberFormat="1" applyFont="1" applyFill="1" applyBorder="1" applyAlignment="1" applyProtection="1">
      <alignment horizontal="center" vertical="center"/>
      <protection hidden="1"/>
    </xf>
    <xf numFmtId="167" fontId="4" fillId="13" borderId="36" xfId="1" applyNumberFormat="1" applyFont="1" applyFill="1" applyBorder="1" applyAlignment="1" applyProtection="1">
      <alignment horizontal="center" vertical="center"/>
      <protection hidden="1"/>
    </xf>
    <xf numFmtId="167" fontId="4" fillId="13" borderId="15" xfId="1" applyNumberFormat="1" applyFont="1" applyFill="1" applyBorder="1" applyAlignment="1" applyProtection="1">
      <alignment horizontal="center" vertical="center"/>
      <protection hidden="1"/>
    </xf>
    <xf numFmtId="167" fontId="4" fillId="13" borderId="0" xfId="1" applyNumberFormat="1" applyFont="1" applyFill="1" applyBorder="1" applyAlignment="1" applyProtection="1">
      <alignment horizontal="center" vertical="center"/>
      <protection hidden="1"/>
    </xf>
    <xf numFmtId="167" fontId="4" fillId="13" borderId="42" xfId="1" applyNumberFormat="1" applyFont="1" applyFill="1" applyBorder="1" applyAlignment="1" applyProtection="1">
      <alignment horizontal="center" vertical="center"/>
      <protection hidden="1"/>
    </xf>
    <xf numFmtId="167" fontId="4" fillId="13" borderId="37" xfId="1" applyNumberFormat="1" applyFont="1" applyFill="1" applyBorder="1" applyAlignment="1" applyProtection="1">
      <alignment horizontal="center" vertical="center"/>
      <protection hidden="1"/>
    </xf>
    <xf numFmtId="167" fontId="4" fillId="13" borderId="38" xfId="1" applyNumberFormat="1" applyFont="1" applyFill="1" applyBorder="1" applyAlignment="1" applyProtection="1">
      <alignment horizontal="center" vertical="center"/>
      <protection hidden="1"/>
    </xf>
    <xf numFmtId="167" fontId="4" fillId="13" borderId="39" xfId="1" applyNumberFormat="1" applyFont="1" applyFill="1" applyBorder="1" applyAlignment="1" applyProtection="1">
      <alignment horizontal="center" vertical="center"/>
      <protection hidden="1"/>
    </xf>
    <xf numFmtId="0" fontId="4" fillId="12" borderId="28" xfId="0" applyFont="1" applyFill="1" applyBorder="1" applyAlignment="1" applyProtection="1">
      <alignment horizontal="left" wrapText="1"/>
      <protection hidden="1"/>
    </xf>
    <xf numFmtId="0" fontId="4" fillId="12" borderId="41" xfId="0" applyFont="1" applyFill="1" applyBorder="1" applyAlignment="1" applyProtection="1">
      <alignment horizontal="left" wrapText="1"/>
      <protection hidden="1"/>
    </xf>
    <xf numFmtId="0" fontId="4" fillId="12" borderId="29" xfId="0" applyFont="1" applyFill="1" applyBorder="1" applyAlignment="1" applyProtection="1">
      <alignment horizontal="left" wrapText="1"/>
      <protection hidden="1"/>
    </xf>
    <xf numFmtId="0" fontId="4" fillId="20" borderId="35" xfId="0" applyFont="1" applyFill="1" applyBorder="1" applyAlignment="1" applyProtection="1">
      <alignment horizontal="center" vertical="center" wrapText="1"/>
      <protection hidden="1"/>
    </xf>
    <xf numFmtId="0" fontId="4" fillId="20" borderId="16" xfId="0" applyFont="1" applyFill="1" applyBorder="1" applyAlignment="1" applyProtection="1">
      <alignment horizontal="center" vertical="center" wrapText="1"/>
      <protection hidden="1"/>
    </xf>
    <xf numFmtId="0" fontId="4" fillId="20" borderId="36" xfId="0" applyFont="1" applyFill="1" applyBorder="1" applyAlignment="1" applyProtection="1">
      <alignment horizontal="center" vertical="center" wrapText="1"/>
      <protection hidden="1"/>
    </xf>
    <xf numFmtId="0" fontId="4" fillId="20" borderId="37" xfId="0" applyFont="1" applyFill="1" applyBorder="1" applyAlignment="1" applyProtection="1">
      <alignment horizontal="center" vertical="center" wrapText="1"/>
      <protection hidden="1"/>
    </xf>
    <xf numFmtId="0" fontId="4" fillId="20" borderId="38" xfId="0" applyFont="1" applyFill="1" applyBorder="1" applyAlignment="1" applyProtection="1">
      <alignment horizontal="center" vertical="center" wrapText="1"/>
      <protection hidden="1"/>
    </xf>
    <xf numFmtId="0" fontId="4" fillId="20" borderId="39" xfId="0" applyFont="1" applyFill="1" applyBorder="1" applyAlignment="1" applyProtection="1">
      <alignment horizontal="center" vertical="center" wrapText="1"/>
      <protection hidden="1"/>
    </xf>
    <xf numFmtId="0" fontId="45" fillId="7" borderId="33" xfId="2" applyFont="1" applyFill="1" applyBorder="1" applyAlignment="1" applyProtection="1">
      <alignment horizontal="center" vertical="center"/>
      <protection hidden="1"/>
    </xf>
    <xf numFmtId="0" fontId="45" fillId="7" borderId="17" xfId="2" applyFont="1" applyFill="1" applyBorder="1" applyAlignment="1" applyProtection="1">
      <alignment horizontal="center" vertical="center"/>
      <protection hidden="1"/>
    </xf>
    <xf numFmtId="0" fontId="45" fillId="7" borderId="40" xfId="2" applyFont="1" applyFill="1" applyBorder="1" applyAlignment="1" applyProtection="1">
      <alignment horizontal="center" vertical="center"/>
      <protection hidden="1"/>
    </xf>
    <xf numFmtId="0" fontId="45" fillId="7" borderId="31" xfId="2" applyFont="1" applyFill="1" applyBorder="1" applyAlignment="1" applyProtection="1">
      <alignment horizontal="center" vertical="center"/>
      <protection hidden="1"/>
    </xf>
    <xf numFmtId="0" fontId="45" fillId="7" borderId="18" xfId="2" applyFont="1" applyFill="1" applyBorder="1" applyAlignment="1" applyProtection="1">
      <alignment horizontal="center" vertical="center"/>
      <protection hidden="1"/>
    </xf>
    <xf numFmtId="0" fontId="45" fillId="7" borderId="32" xfId="2" applyFont="1" applyFill="1" applyBorder="1" applyAlignment="1" applyProtection="1">
      <alignment horizontal="center" vertical="center"/>
      <protection hidden="1"/>
    </xf>
    <xf numFmtId="0" fontId="4" fillId="11" borderId="0" xfId="0" applyFont="1" applyFill="1" applyBorder="1" applyAlignment="1" applyProtection="1">
      <alignment horizontal="center"/>
      <protection hidden="1"/>
    </xf>
    <xf numFmtId="0" fontId="4" fillId="11" borderId="0" xfId="0" applyFont="1" applyFill="1" applyBorder="1" applyAlignment="1" applyProtection="1">
      <alignment horizontal="left"/>
      <protection hidden="1"/>
    </xf>
    <xf numFmtId="3" fontId="4" fillId="11" borderId="0" xfId="0" applyNumberFormat="1" applyFont="1" applyFill="1" applyBorder="1" applyAlignment="1" applyProtection="1">
      <alignment horizontal="right"/>
      <protection hidden="1"/>
    </xf>
    <xf numFmtId="0" fontId="4" fillId="11" borderId="0" xfId="0" applyFont="1" applyFill="1" applyBorder="1" applyAlignment="1" applyProtection="1">
      <alignment horizontal="center" wrapText="1"/>
      <protection hidden="1"/>
    </xf>
    <xf numFmtId="0" fontId="4" fillId="15" borderId="0" xfId="0" applyFont="1" applyFill="1" applyBorder="1" applyAlignment="1" applyProtection="1">
      <alignment horizontal="left"/>
      <protection hidden="1"/>
    </xf>
    <xf numFmtId="0" fontId="0" fillId="11" borderId="0" xfId="0" applyFill="1" applyBorder="1" applyAlignment="1" applyProtection="1">
      <alignment horizontal="right"/>
      <protection hidden="1"/>
    </xf>
    <xf numFmtId="0" fontId="0" fillId="11" borderId="0" xfId="0" applyFill="1" applyBorder="1" applyAlignment="1" applyProtection="1">
      <alignment horizontal="center"/>
      <protection hidden="1"/>
    </xf>
    <xf numFmtId="165" fontId="1" fillId="11" borderId="0" xfId="3" applyNumberFormat="1" applyFill="1" applyBorder="1" applyAlignment="1" applyProtection="1">
      <alignment horizontal="center"/>
      <protection hidden="1"/>
    </xf>
    <xf numFmtId="165" fontId="1" fillId="15" borderId="0" xfId="3" applyNumberFormat="1" applyFill="1" applyBorder="1" applyAlignment="1" applyProtection="1">
      <alignment horizontal="center"/>
      <protection hidden="1"/>
    </xf>
    <xf numFmtId="0" fontId="0" fillId="15" borderId="0" xfId="0" applyFill="1" applyBorder="1" applyAlignment="1" applyProtection="1">
      <alignment horizontal="center" wrapText="1"/>
      <protection hidden="1"/>
    </xf>
    <xf numFmtId="0" fontId="4" fillId="15" borderId="0" xfId="0" applyFont="1" applyFill="1" applyBorder="1" applyAlignment="1" applyProtection="1">
      <alignment horizontal="center" wrapText="1"/>
      <protection hidden="1"/>
    </xf>
    <xf numFmtId="3" fontId="4" fillId="15" borderId="0" xfId="0" applyNumberFormat="1" applyFont="1" applyFill="1" applyBorder="1" applyAlignment="1" applyProtection="1">
      <alignment horizontal="right"/>
      <protection hidden="1"/>
    </xf>
    <xf numFmtId="0" fontId="4" fillId="15" borderId="0" xfId="0" applyFont="1" applyFill="1" applyBorder="1" applyAlignment="1" applyProtection="1">
      <alignment horizontal="center"/>
      <protection hidden="1"/>
    </xf>
    <xf numFmtId="0" fontId="1" fillId="11" borderId="0" xfId="0" applyFont="1" applyFill="1" applyBorder="1" applyAlignment="1" applyProtection="1">
      <alignment horizontal="center" wrapText="1"/>
      <protection hidden="1"/>
    </xf>
    <xf numFmtId="165" fontId="1" fillId="15" borderId="0" xfId="3" applyNumberFormat="1" applyFill="1" applyBorder="1" applyAlignment="1" applyProtection="1">
      <alignment horizontal="left"/>
      <protection hidden="1"/>
    </xf>
    <xf numFmtId="0" fontId="4" fillId="15" borderId="0" xfId="0" applyFont="1" applyFill="1" applyBorder="1" applyAlignment="1" applyProtection="1">
      <alignment horizontal="right"/>
      <protection hidden="1"/>
    </xf>
    <xf numFmtId="0" fontId="0" fillId="15" borderId="0" xfId="0" applyFill="1" applyBorder="1" applyAlignment="1" applyProtection="1">
      <alignment horizontal="right"/>
      <protection hidden="1"/>
    </xf>
    <xf numFmtId="0" fontId="0" fillId="15" borderId="0" xfId="0" applyFill="1" applyBorder="1" applyAlignment="1" applyProtection="1">
      <alignment horizontal="center"/>
      <protection hidden="1"/>
    </xf>
    <xf numFmtId="0" fontId="23" fillId="15" borderId="0" xfId="0" applyFont="1" applyFill="1" applyBorder="1" applyAlignment="1" applyProtection="1">
      <alignment horizontal="center" wrapText="1"/>
      <protection hidden="1"/>
    </xf>
    <xf numFmtId="0" fontId="22" fillId="4" borderId="0" xfId="0" applyFont="1" applyFill="1" applyAlignment="1" applyProtection="1">
      <alignment horizontal="center" vertical="center"/>
      <protection hidden="1"/>
    </xf>
    <xf numFmtId="0" fontId="0" fillId="11" borderId="0" xfId="0" applyFill="1" applyBorder="1" applyAlignment="1" applyProtection="1">
      <alignment horizontal="center" wrapText="1"/>
      <protection hidden="1"/>
    </xf>
    <xf numFmtId="0" fontId="4" fillId="15" borderId="0" xfId="0" applyFont="1" applyFill="1" applyBorder="1" applyAlignment="1" applyProtection="1">
      <alignment horizontal="center" vertical="center"/>
      <protection hidden="1"/>
    </xf>
    <xf numFmtId="0" fontId="22" fillId="4" borderId="0" xfId="0" applyFont="1" applyFill="1" applyAlignment="1" applyProtection="1">
      <alignment horizontal="left" vertical="center"/>
      <protection hidden="1"/>
    </xf>
    <xf numFmtId="0" fontId="22" fillId="4" borderId="0" xfId="0" applyFont="1" applyFill="1" applyAlignment="1" applyProtection="1">
      <alignment horizontal="right" vertical="center"/>
      <protection hidden="1"/>
    </xf>
    <xf numFmtId="165" fontId="0" fillId="11" borderId="0" xfId="3" applyNumberFormat="1" applyFont="1" applyFill="1" applyBorder="1" applyAlignment="1" applyProtection="1">
      <alignment horizontal="center"/>
      <protection hidden="1"/>
    </xf>
    <xf numFmtId="165" fontId="0" fillId="15" borderId="0" xfId="3" applyNumberFormat="1" applyFont="1" applyFill="1" applyBorder="1" applyAlignment="1" applyProtection="1">
      <alignment horizontal="center"/>
      <protection hidden="1"/>
    </xf>
    <xf numFmtId="165" fontId="0" fillId="15" borderId="0" xfId="3" applyNumberFormat="1" applyFont="1" applyFill="1" applyBorder="1" applyAlignment="1" applyProtection="1">
      <alignment horizontal="left"/>
      <protection hidden="1"/>
    </xf>
    <xf numFmtId="0" fontId="9" fillId="10" borderId="0" xfId="2" applyFont="1" applyFill="1" applyAlignment="1" applyProtection="1">
      <alignment horizontal="center" vertical="center"/>
      <protection hidden="1"/>
    </xf>
    <xf numFmtId="0" fontId="9" fillId="5" borderId="0" xfId="2" applyFont="1" applyFill="1" applyAlignment="1" applyProtection="1">
      <alignment horizontal="center" vertical="center"/>
      <protection hidden="1"/>
    </xf>
    <xf numFmtId="0" fontId="4" fillId="20" borderId="28" xfId="0" applyFont="1" applyFill="1" applyBorder="1" applyAlignment="1" applyProtection="1">
      <alignment horizontal="center"/>
      <protection hidden="1"/>
    </xf>
    <xf numFmtId="0" fontId="4" fillId="20" borderId="41" xfId="0" applyFont="1" applyFill="1" applyBorder="1" applyAlignment="1" applyProtection="1">
      <alignment horizontal="center"/>
      <protection hidden="1"/>
    </xf>
    <xf numFmtId="0" fontId="4" fillId="20" borderId="29" xfId="0" applyFont="1" applyFill="1" applyBorder="1" applyAlignment="1" applyProtection="1">
      <alignment horizontal="center"/>
      <protection hidden="1"/>
    </xf>
    <xf numFmtId="0" fontId="13" fillId="7" borderId="33" xfId="2" applyFont="1" applyFill="1" applyBorder="1" applyAlignment="1" applyProtection="1">
      <alignment horizontal="center" vertical="center"/>
      <protection locked="0" hidden="1"/>
    </xf>
    <xf numFmtId="0" fontId="13" fillId="7" borderId="17" xfId="2" applyFont="1" applyFill="1" applyBorder="1" applyAlignment="1" applyProtection="1">
      <alignment horizontal="center" vertical="center"/>
      <protection locked="0" hidden="1"/>
    </xf>
    <xf numFmtId="0" fontId="13" fillId="7" borderId="40" xfId="2" applyFont="1" applyFill="1" applyBorder="1" applyAlignment="1" applyProtection="1">
      <alignment horizontal="center" vertical="center"/>
      <protection locked="0" hidden="1"/>
    </xf>
    <xf numFmtId="0" fontId="13" fillId="7" borderId="31" xfId="2" applyFont="1" applyFill="1" applyBorder="1" applyAlignment="1" applyProtection="1">
      <alignment horizontal="center" vertical="center"/>
      <protection locked="0" hidden="1"/>
    </xf>
    <xf numFmtId="0" fontId="13" fillId="7" borderId="18" xfId="2" applyFont="1" applyFill="1" applyBorder="1" applyAlignment="1" applyProtection="1">
      <alignment horizontal="center" vertical="center"/>
      <protection locked="0" hidden="1"/>
    </xf>
    <xf numFmtId="0" fontId="13" fillId="7" borderId="32" xfId="2" applyFont="1" applyFill="1" applyBorder="1" applyAlignment="1" applyProtection="1">
      <alignment horizontal="center" vertical="center"/>
      <protection locked="0" hidden="1"/>
    </xf>
    <xf numFmtId="0" fontId="42" fillId="10" borderId="16" xfId="2" applyFont="1" applyFill="1" applyBorder="1" applyAlignment="1" applyProtection="1">
      <alignment horizontal="center" vertical="center" wrapText="1"/>
      <protection hidden="1"/>
    </xf>
    <xf numFmtId="0" fontId="42" fillId="10" borderId="0" xfId="2" applyFont="1" applyFill="1" applyBorder="1" applyAlignment="1" applyProtection="1">
      <alignment horizontal="center" vertical="center" wrapText="1"/>
      <protection hidden="1"/>
    </xf>
    <xf numFmtId="0" fontId="42" fillId="5" borderId="16" xfId="2" applyFont="1" applyFill="1" applyBorder="1" applyAlignment="1" applyProtection="1">
      <alignment horizontal="center" vertical="center" wrapText="1"/>
      <protection hidden="1"/>
    </xf>
    <xf numFmtId="0" fontId="42" fillId="5" borderId="0" xfId="2" applyFont="1" applyFill="1" applyBorder="1" applyAlignment="1" applyProtection="1">
      <alignment horizontal="center" vertical="center" wrapText="1"/>
      <protection hidden="1"/>
    </xf>
    <xf numFmtId="0" fontId="27" fillId="16" borderId="28" xfId="0" applyFont="1" applyFill="1" applyBorder="1" applyAlignment="1" applyProtection="1">
      <alignment horizontal="center" vertical="center"/>
      <protection hidden="1"/>
    </xf>
    <xf numFmtId="0" fontId="27" fillId="16" borderId="41" xfId="0" applyFont="1" applyFill="1" applyBorder="1" applyAlignment="1" applyProtection="1">
      <alignment horizontal="center" vertical="center"/>
      <protection hidden="1"/>
    </xf>
    <xf numFmtId="0" fontId="27" fillId="16" borderId="29" xfId="0" applyFont="1" applyFill="1" applyBorder="1" applyAlignment="1" applyProtection="1">
      <alignment horizontal="center" vertical="center"/>
      <protection hidden="1"/>
    </xf>
    <xf numFmtId="0" fontId="5" fillId="4" borderId="0" xfId="0" applyFont="1" applyFill="1" applyAlignment="1">
      <alignment horizontal="center"/>
    </xf>
    <xf numFmtId="0" fontId="31" fillId="19" borderId="0" xfId="0" applyFont="1" applyFill="1" applyBorder="1" applyAlignment="1" applyProtection="1">
      <alignment horizontal="left" vertical="top" wrapText="1"/>
      <protection hidden="1"/>
    </xf>
    <xf numFmtId="0" fontId="53" fillId="19" borderId="0" xfId="0" applyFont="1" applyFill="1" applyBorder="1" applyAlignment="1" applyProtection="1">
      <alignment horizontal="left" wrapText="1"/>
      <protection hidden="1"/>
    </xf>
    <xf numFmtId="0" fontId="13" fillId="7" borderId="43" xfId="2" applyFont="1" applyFill="1" applyBorder="1" applyAlignment="1" applyProtection="1">
      <alignment horizontal="center" vertical="center" wrapText="1"/>
      <protection hidden="1"/>
    </xf>
    <xf numFmtId="0" fontId="13" fillId="7" borderId="44" xfId="2" applyFont="1" applyFill="1" applyBorder="1" applyAlignment="1" applyProtection="1">
      <alignment horizontal="center" vertical="center" wrapText="1"/>
      <protection hidden="1"/>
    </xf>
    <xf numFmtId="0" fontId="13" fillId="7" borderId="45" xfId="2" applyFont="1" applyFill="1" applyBorder="1" applyAlignment="1" applyProtection="1">
      <alignment horizontal="center" vertical="center" wrapText="1"/>
      <protection hidden="1"/>
    </xf>
    <xf numFmtId="0" fontId="53" fillId="19" borderId="0" xfId="0" applyFont="1" applyFill="1" applyBorder="1" applyAlignment="1" applyProtection="1">
      <alignment horizontal="left" vertical="top" wrapText="1"/>
      <protection hidden="1"/>
    </xf>
    <xf numFmtId="0" fontId="53" fillId="9" borderId="0" xfId="0" applyFont="1" applyFill="1" applyBorder="1" applyAlignment="1" applyProtection="1">
      <alignment horizontal="left" vertical="top" wrapText="1"/>
      <protection hidden="1"/>
    </xf>
    <xf numFmtId="0" fontId="21" fillId="8" borderId="0" xfId="0" applyFont="1" applyFill="1" applyAlignment="1" applyProtection="1">
      <alignment horizontal="center" vertical="center" wrapText="1"/>
      <protection hidden="1"/>
    </xf>
    <xf numFmtId="0" fontId="41" fillId="4" borderId="0" xfId="0" applyFont="1" applyFill="1"/>
    <xf numFmtId="0" fontId="22" fillId="8" borderId="0" xfId="0" applyFont="1" applyFill="1" applyAlignment="1" applyProtection="1">
      <alignment horizontal="center" vertical="center" wrapText="1"/>
      <protection hidden="1"/>
    </xf>
    <xf numFmtId="0" fontId="42" fillId="3" borderId="28" xfId="0" applyFont="1" applyFill="1" applyBorder="1" applyAlignment="1" applyProtection="1">
      <alignment horizontal="center" vertical="center" wrapText="1"/>
      <protection hidden="1"/>
    </xf>
    <xf numFmtId="0" fontId="42" fillId="3" borderId="41" xfId="0" applyFont="1" applyFill="1" applyBorder="1" applyAlignment="1" applyProtection="1">
      <alignment horizontal="center" vertical="center" wrapText="1"/>
      <protection hidden="1"/>
    </xf>
    <xf numFmtId="0" fontId="42" fillId="3" borderId="29" xfId="0" applyFont="1" applyFill="1" applyBorder="1" applyAlignment="1" applyProtection="1">
      <alignment horizontal="center" vertical="center" wrapText="1"/>
      <protection hidden="1"/>
    </xf>
    <xf numFmtId="0" fontId="39" fillId="4" borderId="0" xfId="0" applyFont="1" applyFill="1" applyAlignment="1" applyProtection="1">
      <alignment horizontal="center"/>
      <protection hidden="1"/>
    </xf>
    <xf numFmtId="0" fontId="3" fillId="16" borderId="28" xfId="0" applyFont="1" applyFill="1" applyBorder="1" applyAlignment="1" applyProtection="1">
      <alignment horizontal="center" wrapText="1"/>
      <protection hidden="1"/>
    </xf>
    <xf numFmtId="0" fontId="3" fillId="16" borderId="41" xfId="0" applyFont="1" applyFill="1" applyBorder="1" applyAlignment="1" applyProtection="1">
      <alignment horizontal="center" wrapText="1"/>
      <protection hidden="1"/>
    </xf>
    <xf numFmtId="0" fontId="3" fillId="16" borderId="29" xfId="0" applyFont="1" applyFill="1" applyBorder="1" applyAlignment="1" applyProtection="1">
      <alignment horizontal="center" wrapText="1"/>
      <protection hidden="1"/>
    </xf>
    <xf numFmtId="0" fontId="4" fillId="8" borderId="0" xfId="0" applyFont="1" applyFill="1" applyBorder="1" applyAlignment="1" applyProtection="1">
      <alignment horizontal="center" vertical="center" wrapText="1"/>
      <protection hidden="1"/>
    </xf>
    <xf numFmtId="0" fontId="7" fillId="20" borderId="0" xfId="0" applyFont="1" applyFill="1" applyAlignment="1" applyProtection="1">
      <alignment horizontal="center" vertical="center" wrapText="1"/>
      <protection hidden="1"/>
    </xf>
    <xf numFmtId="0" fontId="4" fillId="12" borderId="43" xfId="2" applyFont="1" applyFill="1" applyBorder="1" applyAlignment="1" applyProtection="1">
      <alignment horizontal="center" vertical="center" wrapText="1"/>
      <protection hidden="1"/>
    </xf>
    <xf numFmtId="0" fontId="4" fillId="12" borderId="44" xfId="2" applyFont="1" applyFill="1" applyBorder="1" applyAlignment="1" applyProtection="1">
      <alignment horizontal="center" vertical="center" wrapText="1"/>
      <protection hidden="1"/>
    </xf>
    <xf numFmtId="0" fontId="4" fillId="12" borderId="45" xfId="2" applyFont="1" applyFill="1" applyBorder="1" applyAlignment="1" applyProtection="1">
      <alignment horizontal="center" vertical="center" wrapText="1"/>
      <protection hidden="1"/>
    </xf>
    <xf numFmtId="0" fontId="4" fillId="20" borderId="15" xfId="0" applyFont="1" applyFill="1" applyBorder="1" applyAlignment="1" applyProtection="1">
      <alignment horizontal="center" vertical="center" wrapText="1"/>
      <protection hidden="1"/>
    </xf>
    <xf numFmtId="0" fontId="4" fillId="20" borderId="42" xfId="0" applyFont="1" applyFill="1" applyBorder="1" applyAlignment="1" applyProtection="1">
      <alignment horizontal="center" vertical="center" wrapText="1"/>
      <protection hidden="1"/>
    </xf>
    <xf numFmtId="0" fontId="13" fillId="7" borderId="33" xfId="2" applyFont="1" applyFill="1" applyBorder="1" applyAlignment="1" applyProtection="1">
      <alignment horizontal="center" vertical="center"/>
      <protection hidden="1"/>
    </xf>
    <xf numFmtId="0" fontId="13" fillId="7" borderId="17" xfId="2" applyFont="1" applyFill="1" applyBorder="1" applyAlignment="1" applyProtection="1">
      <alignment horizontal="center" vertical="center"/>
      <protection hidden="1"/>
    </xf>
    <xf numFmtId="0" fontId="13" fillId="7" borderId="40" xfId="2" applyFont="1" applyFill="1" applyBorder="1" applyAlignment="1" applyProtection="1">
      <alignment horizontal="center" vertical="center"/>
      <protection hidden="1"/>
    </xf>
    <xf numFmtId="0" fontId="13" fillId="7" borderId="31" xfId="2" applyFont="1" applyFill="1" applyBorder="1" applyAlignment="1" applyProtection="1">
      <alignment horizontal="center" vertical="center"/>
      <protection hidden="1"/>
    </xf>
    <xf numFmtId="0" fontId="13" fillId="7" borderId="18" xfId="2" applyFont="1" applyFill="1" applyBorder="1" applyAlignment="1" applyProtection="1">
      <alignment horizontal="center" vertical="center"/>
      <protection hidden="1"/>
    </xf>
    <xf numFmtId="0" fontId="13" fillId="7" borderId="32" xfId="2" applyFont="1" applyFill="1" applyBorder="1" applyAlignment="1" applyProtection="1">
      <alignment horizontal="center" vertical="center"/>
      <protection hidden="1"/>
    </xf>
    <xf numFmtId="0" fontId="13" fillId="7" borderId="46" xfId="2" applyFont="1" applyFill="1" applyBorder="1" applyAlignment="1" applyProtection="1">
      <alignment horizontal="center" vertical="center" wrapText="1"/>
      <protection hidden="1"/>
    </xf>
    <xf numFmtId="0" fontId="13" fillId="7" borderId="47" xfId="2" applyFont="1" applyFill="1" applyBorder="1" applyAlignment="1" applyProtection="1">
      <alignment horizontal="center" vertical="center" wrapText="1"/>
      <protection hidden="1"/>
    </xf>
    <xf numFmtId="0" fontId="0" fillId="0" borderId="48" xfId="0" applyBorder="1" applyAlignment="1">
      <alignment wrapText="1"/>
    </xf>
    <xf numFmtId="0" fontId="3" fillId="0" borderId="0" xfId="0" applyFont="1" applyAlignment="1" applyProtection="1">
      <alignment horizontal="left" vertical="center" wrapText="1"/>
      <protection hidden="1"/>
    </xf>
    <xf numFmtId="0" fontId="38" fillId="10" borderId="60" xfId="0" applyFont="1" applyFill="1" applyBorder="1" applyAlignment="1" applyProtection="1">
      <alignment horizontal="center" vertical="center" textRotation="90" wrapText="1"/>
      <protection hidden="1"/>
    </xf>
    <xf numFmtId="0" fontId="38" fillId="10" borderId="61" xfId="0" applyFont="1" applyFill="1" applyBorder="1" applyAlignment="1" applyProtection="1">
      <alignment horizontal="center" vertical="center" textRotation="90" wrapText="1"/>
      <protection hidden="1"/>
    </xf>
    <xf numFmtId="0" fontId="38" fillId="10" borderId="62" xfId="0" applyFont="1" applyFill="1" applyBorder="1" applyAlignment="1" applyProtection="1">
      <alignment horizontal="center" vertical="center" textRotation="90" wrapText="1"/>
      <protection hidden="1"/>
    </xf>
    <xf numFmtId="0" fontId="38" fillId="5" borderId="60" xfId="0" applyFont="1" applyFill="1" applyBorder="1" applyAlignment="1" applyProtection="1">
      <alignment horizontal="center" vertical="center" textRotation="90" wrapText="1"/>
      <protection hidden="1"/>
    </xf>
    <xf numFmtId="0" fontId="38" fillId="5" borderId="61" xfId="0" applyFont="1" applyFill="1" applyBorder="1" applyAlignment="1" applyProtection="1">
      <alignment horizontal="center" vertical="center" textRotation="90" wrapText="1"/>
      <protection hidden="1"/>
    </xf>
    <xf numFmtId="0" fontId="38" fillId="5" borderId="63" xfId="0" applyFont="1" applyFill="1" applyBorder="1" applyAlignment="1" applyProtection="1">
      <alignment horizontal="center" vertical="center" textRotation="90" wrapText="1"/>
      <protection hidden="1"/>
    </xf>
    <xf numFmtId="0" fontId="13" fillId="7" borderId="46" xfId="2" applyFont="1" applyFill="1" applyBorder="1" applyAlignment="1" applyProtection="1">
      <alignment horizontal="center" vertical="center"/>
      <protection hidden="1"/>
    </xf>
    <xf numFmtId="0" fontId="13" fillId="7" borderId="48" xfId="2" applyFont="1" applyFill="1" applyBorder="1" applyAlignment="1" applyProtection="1">
      <alignment horizontal="center" vertical="center"/>
      <protection hidden="1"/>
    </xf>
    <xf numFmtId="0" fontId="8" fillId="7" borderId="46" xfId="2" applyFont="1" applyFill="1" applyBorder="1" applyAlignment="1" applyProtection="1">
      <alignment horizontal="center" vertical="center" wrapText="1"/>
      <protection hidden="1"/>
    </xf>
    <xf numFmtId="0" fontId="8" fillId="7" borderId="48" xfId="2" applyFont="1" applyFill="1" applyBorder="1" applyAlignment="1" applyProtection="1">
      <alignment horizontal="center" vertical="center" wrapText="1"/>
      <protection hidden="1"/>
    </xf>
    <xf numFmtId="0" fontId="19" fillId="2" borderId="33" xfId="0" applyFont="1" applyFill="1" applyBorder="1" applyAlignment="1" applyProtection="1">
      <alignment horizontal="right" vertical="center" wrapText="1"/>
      <protection hidden="1"/>
    </xf>
    <xf numFmtId="0" fontId="19" fillId="2" borderId="49" xfId="0" applyFont="1" applyFill="1" applyBorder="1" applyAlignment="1" applyProtection="1">
      <alignment horizontal="right" vertical="center" wrapText="1"/>
      <protection hidden="1"/>
    </xf>
    <xf numFmtId="0" fontId="19" fillId="2" borderId="34" xfId="0" applyFont="1" applyFill="1" applyBorder="1" applyAlignment="1" applyProtection="1">
      <alignment horizontal="right" vertical="center" wrapText="1"/>
      <protection hidden="1"/>
    </xf>
    <xf numFmtId="0" fontId="19" fillId="2" borderId="50" xfId="0" applyFont="1" applyFill="1" applyBorder="1" applyAlignment="1" applyProtection="1">
      <alignment horizontal="right" vertical="center" wrapText="1"/>
      <protection hidden="1"/>
    </xf>
    <xf numFmtId="0" fontId="19" fillId="2" borderId="51" xfId="0" applyFont="1" applyFill="1" applyBorder="1" applyAlignment="1" applyProtection="1">
      <alignment horizontal="right" vertical="center" wrapText="1"/>
      <protection hidden="1"/>
    </xf>
    <xf numFmtId="0" fontId="19" fillId="2" borderId="52" xfId="0" applyFont="1" applyFill="1" applyBorder="1" applyAlignment="1" applyProtection="1">
      <alignment horizontal="right" vertical="center" wrapText="1"/>
      <protection hidden="1"/>
    </xf>
    <xf numFmtId="0" fontId="19" fillId="2" borderId="53" xfId="0" applyFont="1" applyFill="1" applyBorder="1" applyAlignment="1" applyProtection="1">
      <alignment horizontal="center" vertical="center" wrapText="1"/>
      <protection hidden="1"/>
    </xf>
    <xf numFmtId="0" fontId="19" fillId="2" borderId="54" xfId="0" applyFont="1" applyFill="1" applyBorder="1" applyAlignment="1" applyProtection="1">
      <alignment horizontal="center" vertical="center" wrapText="1"/>
      <protection hidden="1"/>
    </xf>
    <xf numFmtId="0" fontId="19" fillId="2" borderId="55" xfId="0" applyFont="1" applyFill="1" applyBorder="1" applyAlignment="1" applyProtection="1">
      <alignment horizontal="center" vertical="center" wrapText="1"/>
      <protection hidden="1"/>
    </xf>
    <xf numFmtId="0" fontId="19" fillId="2" borderId="56" xfId="0" applyFont="1" applyFill="1" applyBorder="1" applyAlignment="1" applyProtection="1">
      <alignment horizontal="center" wrapText="1"/>
      <protection hidden="1"/>
    </xf>
    <xf numFmtId="0" fontId="19" fillId="2" borderId="17" xfId="0" applyFont="1" applyFill="1" applyBorder="1" applyAlignment="1" applyProtection="1">
      <alignment horizontal="center" wrapText="1"/>
      <protection hidden="1"/>
    </xf>
    <xf numFmtId="0" fontId="19" fillId="2" borderId="40" xfId="0" applyFont="1" applyFill="1" applyBorder="1" applyAlignment="1" applyProtection="1">
      <alignment horizontal="center" wrapText="1"/>
      <protection hidden="1"/>
    </xf>
    <xf numFmtId="0" fontId="16" fillId="2" borderId="57" xfId="0" applyFont="1" applyFill="1" applyBorder="1" applyAlignment="1" applyProtection="1">
      <alignment horizontal="center" vertical="center" wrapText="1"/>
      <protection hidden="1"/>
    </xf>
    <xf numFmtId="0" fontId="16" fillId="2" borderId="58" xfId="0" applyFont="1" applyFill="1" applyBorder="1" applyAlignment="1" applyProtection="1">
      <alignment horizontal="center" vertical="center" wrapText="1"/>
      <protection hidden="1"/>
    </xf>
    <xf numFmtId="0" fontId="16" fillId="2" borderId="59" xfId="0" applyFont="1" applyFill="1" applyBorder="1" applyAlignment="1" applyProtection="1">
      <alignment horizontal="center" vertical="center" wrapText="1"/>
      <protection hidden="1"/>
    </xf>
    <xf numFmtId="1" fontId="0" fillId="0" borderId="0" xfId="0" applyNumberFormat="1" applyAlignment="1">
      <alignment horizontal="center"/>
    </xf>
    <xf numFmtId="1" fontId="0" fillId="24" borderId="41" xfId="0" applyNumberFormat="1" applyFill="1" applyBorder="1" applyAlignment="1">
      <alignment horizontal="center" wrapText="1"/>
    </xf>
    <xf numFmtId="1" fontId="0" fillId="26" borderId="41" xfId="0" applyNumberFormat="1" applyFill="1" applyBorder="1" applyAlignment="1">
      <alignment horizontal="center"/>
    </xf>
    <xf numFmtId="1" fontId="0" fillId="25" borderId="41" xfId="0" applyNumberFormat="1" applyFill="1" applyBorder="1" applyAlignment="1">
      <alignment horizontal="center"/>
    </xf>
    <xf numFmtId="0" fontId="0" fillId="24" borderId="41" xfId="0" applyFill="1" applyBorder="1" applyAlignment="1">
      <alignment wrapText="1"/>
    </xf>
    <xf numFmtId="0" fontId="1" fillId="24" borderId="41" xfId="0" applyFont="1" applyFill="1" applyBorder="1" applyAlignment="1">
      <alignment wrapText="1"/>
    </xf>
    <xf numFmtId="3" fontId="0" fillId="26" borderId="41" xfId="0" applyNumberFormat="1" applyFill="1" applyBorder="1"/>
    <xf numFmtId="3" fontId="0" fillId="25" borderId="41" xfId="0" applyNumberFormat="1" applyFill="1" applyBorder="1"/>
  </cellXfs>
  <cellStyles count="5">
    <cellStyle name="Dezimal" xfId="1" builtinId="3"/>
    <cellStyle name="Hyperlink" xfId="2" builtinId="8"/>
    <cellStyle name="Prozent" xfId="3" builtinId="5"/>
    <cellStyle name="Standard" xfId="0" builtinId="0"/>
    <cellStyle name="ปกติ_Sheet1" xfId="4"/>
  </cellStyles>
  <dxfs count="8">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164" formatCode="0.0"/>
    </dxf>
    <dxf>
      <numFmt numFmtId="164" formatCode="0.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800" b="0" i="0" u="none" strike="noStrike" baseline="0">
                <a:solidFill>
                  <a:srgbClr val="000000"/>
                </a:solidFill>
                <a:latin typeface="Arial"/>
                <a:ea typeface="Arial"/>
                <a:cs typeface="Arial"/>
              </a:defRPr>
            </a:pPr>
            <a:r>
              <a:rPr lang="de-DE"/>
              <a:t>Infrastructure Leakage Index (ILI)</a:t>
            </a:r>
          </a:p>
        </c:rich>
      </c:tx>
      <c:layout>
        <c:manualLayout>
          <c:xMode val="edge"/>
          <c:yMode val="edge"/>
          <c:x val="0.40467885373977613"/>
          <c:y val="3.1531531531531536E-2"/>
        </c:manualLayout>
      </c:layout>
      <c:spPr>
        <a:noFill/>
        <a:ln w="25400">
          <a:noFill/>
        </a:ln>
      </c:spPr>
    </c:title>
    <c:plotArea>
      <c:layout>
        <c:manualLayout>
          <c:layoutTarget val="inner"/>
          <c:xMode val="edge"/>
          <c:yMode val="edge"/>
          <c:x val="5.2631639062087773E-2"/>
          <c:y val="0.10360383147661581"/>
          <c:w val="0.76374356238986141"/>
          <c:h val="0.66892039018596561"/>
        </c:manualLayout>
      </c:layout>
      <c:barChart>
        <c:barDir val="col"/>
        <c:grouping val="clustered"/>
        <c:ser>
          <c:idx val="0"/>
          <c:order val="0"/>
          <c:tx>
            <c:strRef>
              <c:f>'Used Language'!$C$117</c:f>
              <c:strCache>
                <c:ptCount val="1"/>
                <c:pt idx="0">
                  <c:v>Randomly Selected International Data Set</c:v>
                </c:pt>
              </c:strCache>
            </c:strRef>
          </c:tx>
          <c:spPr>
            <a:solidFill>
              <a:srgbClr val="9999FF"/>
            </a:solidFill>
            <a:ln w="12700">
              <a:solidFill>
                <a:srgbClr val="000000"/>
              </a:solidFill>
              <a:prstDash val="solid"/>
            </a:ln>
          </c:spPr>
          <c:cat>
            <c:strRef>
              <c:f>Charts!$AB$4:$AB$39</c:f>
              <c:strCache>
                <c:ptCount val="36"/>
                <c:pt idx="0">
                  <c:v>0</c:v>
                </c:pt>
                <c:pt idx="1">
                  <c:v>Australia</c:v>
                </c:pt>
                <c:pt idx="2">
                  <c:v>New Zealand</c:v>
                </c:pt>
                <c:pt idx="3">
                  <c:v>UK</c:v>
                </c:pt>
                <c:pt idx="4">
                  <c:v>UK</c:v>
                </c:pt>
                <c:pt idx="5">
                  <c:v>UK</c:v>
                </c:pt>
                <c:pt idx="6">
                  <c:v>Germany</c:v>
                </c:pt>
                <c:pt idx="7">
                  <c:v>France</c:v>
                </c:pt>
                <c:pt idx="8">
                  <c:v>Czech Rep.</c:v>
                </c:pt>
                <c:pt idx="9">
                  <c:v>New Zealand</c:v>
                </c:pt>
                <c:pt idx="10">
                  <c:v>Japan</c:v>
                </c:pt>
                <c:pt idx="11">
                  <c:v>Ireland</c:v>
                </c:pt>
                <c:pt idx="12">
                  <c:v>Hungary</c:v>
                </c:pt>
                <c:pt idx="13">
                  <c:v>South Africa</c:v>
                </c:pt>
                <c:pt idx="14">
                  <c:v>Czech Rep.</c:v>
                </c:pt>
                <c:pt idx="15">
                  <c:v>Italy</c:v>
                </c:pt>
                <c:pt idx="16">
                  <c:v>Ukraine</c:v>
                </c:pt>
                <c:pt idx="17">
                  <c:v>Greece</c:v>
                </c:pt>
                <c:pt idx="18">
                  <c:v>South Africa</c:v>
                </c:pt>
                <c:pt idx="19">
                  <c:v>Caribbean</c:v>
                </c:pt>
                <c:pt idx="20">
                  <c:v>Sri Lanka</c:v>
                </c:pt>
                <c:pt idx="21">
                  <c:v>Hungary</c:v>
                </c:pt>
                <c:pt idx="22">
                  <c:v>Turkey</c:v>
                </c:pt>
                <c:pt idx="23">
                  <c:v>Italy</c:v>
                </c:pt>
                <c:pt idx="24">
                  <c:v>Greece</c:v>
                </c:pt>
                <c:pt idx="25">
                  <c:v>Costa Rica</c:v>
                </c:pt>
                <c:pt idx="26">
                  <c:v>Bulgaria</c:v>
                </c:pt>
                <c:pt idx="27">
                  <c:v>Jordan</c:v>
                </c:pt>
                <c:pt idx="28">
                  <c:v>Malaysia</c:v>
                </c:pt>
                <c:pt idx="29">
                  <c:v>Indonesia</c:v>
                </c:pt>
                <c:pt idx="30">
                  <c:v>Sri Lanka</c:v>
                </c:pt>
                <c:pt idx="31">
                  <c:v>Turkey</c:v>
                </c:pt>
                <c:pt idx="32">
                  <c:v>Turkey</c:v>
                </c:pt>
                <c:pt idx="33">
                  <c:v>Russia</c:v>
                </c:pt>
                <c:pt idx="34">
                  <c:v>Vietnam</c:v>
                </c:pt>
                <c:pt idx="35">
                  <c:v> </c:v>
                </c:pt>
              </c:strCache>
            </c:strRef>
          </c:cat>
          <c:val>
            <c:numRef>
              <c:f>Charts!$AD$4:$AD$39</c:f>
              <c:numCache>
                <c:formatCode>General</c:formatCode>
                <c:ptCount val="36"/>
                <c:pt idx="0">
                  <c:v>0</c:v>
                </c:pt>
                <c:pt idx="1">
                  <c:v>1.2</c:v>
                </c:pt>
                <c:pt idx="2">
                  <c:v>1.2</c:v>
                </c:pt>
                <c:pt idx="3">
                  <c:v>1.3</c:v>
                </c:pt>
                <c:pt idx="4">
                  <c:v>1.5</c:v>
                </c:pt>
                <c:pt idx="5">
                  <c:v>2.1</c:v>
                </c:pt>
                <c:pt idx="6">
                  <c:v>2.4</c:v>
                </c:pt>
                <c:pt idx="7">
                  <c:v>2.5</c:v>
                </c:pt>
                <c:pt idx="8">
                  <c:v>3.4</c:v>
                </c:pt>
                <c:pt idx="9">
                  <c:v>3.6</c:v>
                </c:pt>
                <c:pt idx="10">
                  <c:v>4.0999999999999996</c:v>
                </c:pt>
                <c:pt idx="11">
                  <c:v>5</c:v>
                </c:pt>
                <c:pt idx="12">
                  <c:v>5.7</c:v>
                </c:pt>
                <c:pt idx="13">
                  <c:v>5.7</c:v>
                </c:pt>
                <c:pt idx="14">
                  <c:v>6.7</c:v>
                </c:pt>
                <c:pt idx="15">
                  <c:v>7.1</c:v>
                </c:pt>
                <c:pt idx="16">
                  <c:v>9</c:v>
                </c:pt>
                <c:pt idx="17">
                  <c:v>9.6999999999999993</c:v>
                </c:pt>
                <c:pt idx="18">
                  <c:v>10</c:v>
                </c:pt>
                <c:pt idx="19">
                  <c:v>10</c:v>
                </c:pt>
                <c:pt idx="20">
                  <c:v>11</c:v>
                </c:pt>
                <c:pt idx="21">
                  <c:v>15</c:v>
                </c:pt>
                <c:pt idx="22">
                  <c:v>15</c:v>
                </c:pt>
                <c:pt idx="23">
                  <c:v>16</c:v>
                </c:pt>
                <c:pt idx="24">
                  <c:v>16</c:v>
                </c:pt>
                <c:pt idx="25">
                  <c:v>18</c:v>
                </c:pt>
                <c:pt idx="26">
                  <c:v>24</c:v>
                </c:pt>
                <c:pt idx="27">
                  <c:v>27</c:v>
                </c:pt>
                <c:pt idx="28">
                  <c:v>27</c:v>
                </c:pt>
                <c:pt idx="29">
                  <c:v>31</c:v>
                </c:pt>
                <c:pt idx="30">
                  <c:v>39</c:v>
                </c:pt>
                <c:pt idx="31">
                  <c:v>40</c:v>
                </c:pt>
                <c:pt idx="32">
                  <c:v>50</c:v>
                </c:pt>
                <c:pt idx="33">
                  <c:v>71</c:v>
                </c:pt>
                <c:pt idx="34">
                  <c:v>79</c:v>
                </c:pt>
              </c:numCache>
            </c:numRef>
          </c:val>
        </c:ser>
        <c:ser>
          <c:idx val="1"/>
          <c:order val="1"/>
          <c:tx>
            <c:strRef>
              <c:f>Charts!$AB$2</c:f>
              <c:strCache>
                <c:ptCount val="1"/>
                <c:pt idx="0">
                  <c:v>0</c:v>
                </c:pt>
              </c:strCache>
            </c:strRef>
          </c:tx>
          <c:spPr>
            <a:solidFill>
              <a:srgbClr val="FF0000"/>
            </a:solidFill>
            <a:ln w="12700">
              <a:solidFill>
                <a:srgbClr val="000000"/>
              </a:solidFill>
              <a:prstDash val="solid"/>
            </a:ln>
          </c:spPr>
          <c:cat>
            <c:strRef>
              <c:f>Charts!$AB$4:$AB$39</c:f>
              <c:strCache>
                <c:ptCount val="36"/>
                <c:pt idx="0">
                  <c:v>0</c:v>
                </c:pt>
                <c:pt idx="1">
                  <c:v>Australia</c:v>
                </c:pt>
                <c:pt idx="2">
                  <c:v>New Zealand</c:v>
                </c:pt>
                <c:pt idx="3">
                  <c:v>UK</c:v>
                </c:pt>
                <c:pt idx="4">
                  <c:v>UK</c:v>
                </c:pt>
                <c:pt idx="5">
                  <c:v>UK</c:v>
                </c:pt>
                <c:pt idx="6">
                  <c:v>Germany</c:v>
                </c:pt>
                <c:pt idx="7">
                  <c:v>France</c:v>
                </c:pt>
                <c:pt idx="8">
                  <c:v>Czech Rep.</c:v>
                </c:pt>
                <c:pt idx="9">
                  <c:v>New Zealand</c:v>
                </c:pt>
                <c:pt idx="10">
                  <c:v>Japan</c:v>
                </c:pt>
                <c:pt idx="11">
                  <c:v>Ireland</c:v>
                </c:pt>
                <c:pt idx="12">
                  <c:v>Hungary</c:v>
                </c:pt>
                <c:pt idx="13">
                  <c:v>South Africa</c:v>
                </c:pt>
                <c:pt idx="14">
                  <c:v>Czech Rep.</c:v>
                </c:pt>
                <c:pt idx="15">
                  <c:v>Italy</c:v>
                </c:pt>
                <c:pt idx="16">
                  <c:v>Ukraine</c:v>
                </c:pt>
                <c:pt idx="17">
                  <c:v>Greece</c:v>
                </c:pt>
                <c:pt idx="18">
                  <c:v>South Africa</c:v>
                </c:pt>
                <c:pt idx="19">
                  <c:v>Caribbean</c:v>
                </c:pt>
                <c:pt idx="20">
                  <c:v>Sri Lanka</c:v>
                </c:pt>
                <c:pt idx="21">
                  <c:v>Hungary</c:v>
                </c:pt>
                <c:pt idx="22">
                  <c:v>Turkey</c:v>
                </c:pt>
                <c:pt idx="23">
                  <c:v>Italy</c:v>
                </c:pt>
                <c:pt idx="24">
                  <c:v>Greece</c:v>
                </c:pt>
                <c:pt idx="25">
                  <c:v>Costa Rica</c:v>
                </c:pt>
                <c:pt idx="26">
                  <c:v>Bulgaria</c:v>
                </c:pt>
                <c:pt idx="27">
                  <c:v>Jordan</c:v>
                </c:pt>
                <c:pt idx="28">
                  <c:v>Malaysia</c:v>
                </c:pt>
                <c:pt idx="29">
                  <c:v>Indonesia</c:v>
                </c:pt>
                <c:pt idx="30">
                  <c:v>Sri Lanka</c:v>
                </c:pt>
                <c:pt idx="31">
                  <c:v>Turkey</c:v>
                </c:pt>
                <c:pt idx="32">
                  <c:v>Turkey</c:v>
                </c:pt>
                <c:pt idx="33">
                  <c:v>Russia</c:v>
                </c:pt>
                <c:pt idx="34">
                  <c:v>Vietnam</c:v>
                </c:pt>
                <c:pt idx="35">
                  <c:v> </c:v>
                </c:pt>
              </c:strCache>
            </c:strRef>
          </c:cat>
          <c:val>
            <c:numRef>
              <c:f>Charts!$AE$4:$AE$39</c:f>
              <c:numCache>
                <c:formatCode>General</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er>
        <c:gapWidth val="30"/>
        <c:overlap val="100"/>
        <c:axId val="107677184"/>
        <c:axId val="107678720"/>
      </c:barChart>
      <c:catAx>
        <c:axId val="107677184"/>
        <c:scaling>
          <c:orientation val="minMax"/>
        </c:scaling>
        <c:axPos val="b"/>
        <c:numFmt formatCode="@" sourceLinked="0"/>
        <c:tickLblPos val="nextTo"/>
        <c:spPr>
          <a:ln w="3175">
            <a:solidFill>
              <a:srgbClr val="000000"/>
            </a:solidFill>
            <a:prstDash val="solid"/>
          </a:ln>
        </c:spPr>
        <c:txPr>
          <a:bodyPr rot="-5400000" vert="horz"/>
          <a:lstStyle/>
          <a:p>
            <a:pPr rtl="0">
              <a:defRPr sz="800" b="0" i="0" u="none" strike="noStrike" baseline="0">
                <a:solidFill>
                  <a:srgbClr val="000000"/>
                </a:solidFill>
                <a:latin typeface="Arial"/>
                <a:ea typeface="Arial"/>
                <a:cs typeface="Arial"/>
              </a:defRPr>
            </a:pPr>
            <a:endParaRPr lang="de-DE"/>
          </a:p>
        </c:txPr>
        <c:crossAx val="107678720"/>
        <c:crosses val="autoZero"/>
        <c:auto val="1"/>
        <c:lblAlgn val="ctr"/>
        <c:lblOffset val="100"/>
        <c:tickLblSkip val="1"/>
        <c:tickMarkSkip val="1"/>
      </c:catAx>
      <c:valAx>
        <c:axId val="107678720"/>
        <c:scaling>
          <c:orientation val="minMax"/>
        </c:scaling>
        <c:axPos val="l"/>
        <c:majorGridlines>
          <c:spPr>
            <a:ln w="3175">
              <a:solidFill>
                <a:srgbClr val="000000"/>
              </a:solidFill>
              <a:prstDash val="solid"/>
            </a:ln>
          </c:spPr>
        </c:majorGridlines>
        <c:title>
          <c:tx>
            <c:rich>
              <a:bodyPr/>
              <a:lstStyle/>
              <a:p>
                <a:pPr>
                  <a:defRPr sz="800" b="0" i="0" u="none" strike="noStrike" baseline="0">
                    <a:solidFill>
                      <a:srgbClr val="000000"/>
                    </a:solidFill>
                    <a:latin typeface="Arial"/>
                    <a:ea typeface="Arial"/>
                    <a:cs typeface="Arial"/>
                  </a:defRPr>
                </a:pPr>
                <a:r>
                  <a:rPr lang="de-DE"/>
                  <a:t>ILI</a:t>
                </a:r>
              </a:p>
            </c:rich>
          </c:tx>
          <c:layout>
            <c:manualLayout>
              <c:xMode val="edge"/>
              <c:yMode val="edge"/>
              <c:x val="5.8479532163742704E-3"/>
              <c:y val="0.42117211699889073"/>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107677184"/>
        <c:crosses val="autoZero"/>
        <c:crossBetween val="between"/>
      </c:valAx>
      <c:spPr>
        <a:solidFill>
          <a:srgbClr val="C0C0C0"/>
        </a:solidFill>
        <a:ln w="12700">
          <a:solidFill>
            <a:srgbClr val="808080"/>
          </a:solidFill>
          <a:prstDash val="solid"/>
        </a:ln>
      </c:spPr>
    </c:plotArea>
    <c:legend>
      <c:legendPos val="r"/>
      <c:layout>
        <c:manualLayout>
          <c:xMode val="edge"/>
          <c:yMode val="edge"/>
          <c:x val="0.8327495203450489"/>
          <c:y val="0.30180251117259338"/>
          <c:w val="0.14970772513084921"/>
          <c:h val="0.38738833321510768"/>
        </c:manualLayout>
      </c:layout>
      <c:spPr>
        <a:solidFill>
          <a:srgbClr val="FFFFFF"/>
        </a:solidFill>
        <a:ln w="3175">
          <a:solidFill>
            <a:srgbClr val="000000"/>
          </a:solidFill>
          <a:prstDash val="solid"/>
        </a:ln>
      </c:spPr>
      <c:txPr>
        <a:bodyPr/>
        <a:lstStyle/>
        <a:p>
          <a:pPr>
            <a:defRPr sz="620" b="0" i="0" u="none" strike="noStrike" baseline="0">
              <a:solidFill>
                <a:srgbClr val="000000"/>
              </a:solidFill>
              <a:latin typeface="Arial"/>
              <a:ea typeface="Arial"/>
              <a:cs typeface="Arial"/>
            </a:defRPr>
          </a:pPr>
          <a:endParaRPr lang="de-DE"/>
        </a:p>
      </c:txPr>
    </c:legend>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3" footer="0.492125984500003"/>
    <c:pageSetup paperSize="9" orientation="landscape" horizontalDpi="1200" verticalDpi="1200"/>
  </c:printSettings>
</c:chartSpace>
</file>

<file path=xl/charts/chart2.xml><?xml version="1.0" encoding="utf-8"?>
<c:chartSpace xmlns:c="http://schemas.openxmlformats.org/drawingml/2006/chart" xmlns:a="http://schemas.openxmlformats.org/drawingml/2006/main" xmlns:r="http://schemas.openxmlformats.org/officeDocument/2006/relationships">
  <c:lang val="de-DE"/>
  <c:chart>
    <c:plotArea>
      <c:layout>
        <c:manualLayout>
          <c:layoutTarget val="inner"/>
          <c:xMode val="edge"/>
          <c:yMode val="edge"/>
          <c:x val="0.11228082999912051"/>
          <c:y val="5.6862853980648914E-2"/>
          <c:w val="0.56608251791222541"/>
          <c:h val="0.83921729323164296"/>
        </c:manualLayout>
      </c:layout>
      <c:barChart>
        <c:barDir val="col"/>
        <c:grouping val="percentStacked"/>
        <c:ser>
          <c:idx val="0"/>
          <c:order val="0"/>
          <c:tx>
            <c:strRef>
              <c:f>Charts!$AG$4</c:f>
              <c:strCache>
                <c:ptCount val="1"/>
                <c:pt idx="0">
                  <c:v>Revenue Water</c:v>
                </c:pt>
              </c:strCache>
            </c:strRef>
          </c:tx>
          <c:spPr>
            <a:solidFill>
              <a:srgbClr val="9999FF"/>
            </a:solidFill>
            <a:ln w="25400">
              <a:noFill/>
            </a:ln>
          </c:spPr>
          <c:dLbls>
            <c:spPr>
              <a:noFill/>
              <a:ln w="25400">
                <a:noFill/>
              </a:ln>
            </c:spPr>
            <c:txPr>
              <a:bodyPr/>
              <a:lstStyle/>
              <a:p>
                <a:pPr>
                  <a:defRPr sz="1200" b="1" i="0" u="none" strike="noStrike" baseline="0">
                    <a:solidFill>
                      <a:srgbClr val="000000"/>
                    </a:solidFill>
                    <a:latin typeface="Arial"/>
                    <a:ea typeface="Arial"/>
                    <a:cs typeface="Arial"/>
                  </a:defRPr>
                </a:pPr>
                <a:endParaRPr lang="de-DE"/>
              </a:p>
            </c:txPr>
            <c:showVal val="1"/>
          </c:dLbls>
          <c:cat>
            <c:strRef>
              <c:f>Charts!$AH$2:$AI$3</c:f>
              <c:strCache>
                <c:ptCount val="2"/>
                <c:pt idx="0">
                  <c:v>m3/year</c:v>
                </c:pt>
                <c:pt idx="1">
                  <c:v>0</c:v>
                </c:pt>
              </c:strCache>
            </c:strRef>
          </c:cat>
          <c:val>
            <c:numRef>
              <c:f>Charts!$AH$4:$AI$4</c:f>
              <c:numCache>
                <c:formatCode>_-* #,##0_-;\-* #,##0_-;_-* "-"??_-;_-@_-</c:formatCode>
                <c:ptCount val="2"/>
                <c:pt idx="0">
                  <c:v>0</c:v>
                </c:pt>
                <c:pt idx="1">
                  <c:v>0</c:v>
                </c:pt>
              </c:numCache>
            </c:numRef>
          </c:val>
        </c:ser>
        <c:ser>
          <c:idx val="1"/>
          <c:order val="1"/>
          <c:tx>
            <c:strRef>
              <c:f>Charts!$AG$5</c:f>
              <c:strCache>
                <c:ptCount val="1"/>
                <c:pt idx="0">
                  <c:v>Unbilled Authorized Consumption</c:v>
                </c:pt>
              </c:strCache>
            </c:strRef>
          </c:tx>
          <c:spPr>
            <a:solidFill>
              <a:srgbClr val="FFFF00"/>
            </a:solidFill>
            <a:ln w="38100">
              <a:solidFill>
                <a:srgbClr val="FFFF00"/>
              </a:solidFill>
              <a:prstDash val="solid"/>
            </a:ln>
          </c:spPr>
          <c:dLbls>
            <c:spPr>
              <a:solidFill>
                <a:srgbClr val="808080"/>
              </a:solidFill>
              <a:ln w="25400">
                <a:noFill/>
              </a:ln>
            </c:spPr>
            <c:txPr>
              <a:bodyPr/>
              <a:lstStyle/>
              <a:p>
                <a:pPr>
                  <a:defRPr sz="1200" b="1" i="0" u="none" strike="noStrike" baseline="0">
                    <a:solidFill>
                      <a:srgbClr val="FFFF00"/>
                    </a:solidFill>
                    <a:latin typeface="Arial"/>
                    <a:ea typeface="Arial"/>
                    <a:cs typeface="Arial"/>
                  </a:defRPr>
                </a:pPr>
                <a:endParaRPr lang="de-DE"/>
              </a:p>
            </c:txPr>
            <c:showVal val="1"/>
          </c:dLbls>
          <c:cat>
            <c:strRef>
              <c:f>Charts!$AH$2:$AI$3</c:f>
              <c:strCache>
                <c:ptCount val="2"/>
                <c:pt idx="0">
                  <c:v>m3/year</c:v>
                </c:pt>
                <c:pt idx="1">
                  <c:v>0</c:v>
                </c:pt>
              </c:strCache>
            </c:strRef>
          </c:cat>
          <c:val>
            <c:numRef>
              <c:f>Charts!$AH$5:$AI$5</c:f>
              <c:numCache>
                <c:formatCode>_-* #,##0_-;\-* #,##0_-;_-* "-"??_-;_-@_-</c:formatCode>
                <c:ptCount val="2"/>
                <c:pt idx="0">
                  <c:v>0</c:v>
                </c:pt>
                <c:pt idx="1">
                  <c:v>0</c:v>
                </c:pt>
              </c:numCache>
            </c:numRef>
          </c:val>
        </c:ser>
        <c:ser>
          <c:idx val="2"/>
          <c:order val="2"/>
          <c:tx>
            <c:strRef>
              <c:f>Charts!$AG$6</c:f>
              <c:strCache>
                <c:ptCount val="1"/>
                <c:pt idx="0">
                  <c:v>Commercial Losses</c:v>
                </c:pt>
              </c:strCache>
            </c:strRef>
          </c:tx>
          <c:spPr>
            <a:solidFill>
              <a:srgbClr val="FF00FF"/>
            </a:solidFill>
            <a:ln w="25400">
              <a:noFill/>
            </a:ln>
          </c:spPr>
          <c:dLbls>
            <c:spPr>
              <a:noFill/>
              <a:ln w="25400">
                <a:noFill/>
              </a:ln>
            </c:spPr>
            <c:txPr>
              <a:bodyPr/>
              <a:lstStyle/>
              <a:p>
                <a:pPr>
                  <a:defRPr sz="1200" b="1" i="0" u="none" strike="noStrike" baseline="0">
                    <a:solidFill>
                      <a:srgbClr val="000000"/>
                    </a:solidFill>
                    <a:latin typeface="Arial"/>
                    <a:ea typeface="Arial"/>
                    <a:cs typeface="Arial"/>
                  </a:defRPr>
                </a:pPr>
                <a:endParaRPr lang="de-DE"/>
              </a:p>
            </c:txPr>
            <c:showVal val="1"/>
          </c:dLbls>
          <c:cat>
            <c:strRef>
              <c:f>Charts!$AH$2:$AI$3</c:f>
              <c:strCache>
                <c:ptCount val="2"/>
                <c:pt idx="0">
                  <c:v>m3/year</c:v>
                </c:pt>
                <c:pt idx="1">
                  <c:v>0</c:v>
                </c:pt>
              </c:strCache>
            </c:strRef>
          </c:cat>
          <c:val>
            <c:numRef>
              <c:f>Charts!$AH$6:$AI$6</c:f>
              <c:numCache>
                <c:formatCode>_-* #,##0_-;\-* #,##0_-;_-* "-"??_-;_-@_-</c:formatCode>
                <c:ptCount val="2"/>
                <c:pt idx="0">
                  <c:v>0</c:v>
                </c:pt>
                <c:pt idx="1">
                  <c:v>0</c:v>
                </c:pt>
              </c:numCache>
            </c:numRef>
          </c:val>
        </c:ser>
        <c:ser>
          <c:idx val="3"/>
          <c:order val="3"/>
          <c:tx>
            <c:strRef>
              <c:f>Charts!$AG$7</c:f>
              <c:strCache>
                <c:ptCount val="1"/>
                <c:pt idx="0">
                  <c:v>Physical Losses</c:v>
                </c:pt>
              </c:strCache>
            </c:strRef>
          </c:tx>
          <c:spPr>
            <a:solidFill>
              <a:srgbClr val="FF0000"/>
            </a:solidFill>
            <a:ln w="25400">
              <a:noFill/>
            </a:ln>
          </c:spPr>
          <c:dLbls>
            <c:spPr>
              <a:noFill/>
              <a:ln w="25400">
                <a:noFill/>
              </a:ln>
            </c:spPr>
            <c:txPr>
              <a:bodyPr/>
              <a:lstStyle/>
              <a:p>
                <a:pPr>
                  <a:defRPr sz="1200" b="1" i="0" u="none" strike="noStrike" baseline="0">
                    <a:solidFill>
                      <a:srgbClr val="000000"/>
                    </a:solidFill>
                    <a:latin typeface="Arial"/>
                    <a:ea typeface="Arial"/>
                    <a:cs typeface="Arial"/>
                  </a:defRPr>
                </a:pPr>
                <a:endParaRPr lang="de-DE"/>
              </a:p>
            </c:txPr>
            <c:showVal val="1"/>
          </c:dLbls>
          <c:cat>
            <c:strRef>
              <c:f>Charts!$AH$2:$AI$3</c:f>
              <c:strCache>
                <c:ptCount val="2"/>
                <c:pt idx="0">
                  <c:v>m3/year</c:v>
                </c:pt>
                <c:pt idx="1">
                  <c:v>0</c:v>
                </c:pt>
              </c:strCache>
            </c:strRef>
          </c:cat>
          <c:val>
            <c:numRef>
              <c:f>Charts!$AH$7:$AI$7</c:f>
              <c:numCache>
                <c:formatCode>_-* #,##0_-;\-* #,##0_-;_-* "-"??_-;_-@_-</c:formatCode>
                <c:ptCount val="2"/>
                <c:pt idx="0">
                  <c:v>0</c:v>
                </c:pt>
                <c:pt idx="1">
                  <c:v>0</c:v>
                </c:pt>
              </c:numCache>
            </c:numRef>
          </c:val>
        </c:ser>
        <c:dLbls>
          <c:showVal val="1"/>
        </c:dLbls>
        <c:gapWidth val="30"/>
        <c:overlap val="100"/>
        <c:axId val="108203008"/>
        <c:axId val="108229376"/>
      </c:barChart>
      <c:catAx>
        <c:axId val="108203008"/>
        <c:scaling>
          <c:orientation val="minMax"/>
        </c:scaling>
        <c:axPos val="b"/>
        <c:numFmt formatCode="General" sourceLinked="1"/>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de-DE"/>
          </a:p>
        </c:txPr>
        <c:crossAx val="108229376"/>
        <c:crosses val="autoZero"/>
        <c:auto val="1"/>
        <c:lblAlgn val="ctr"/>
        <c:lblOffset val="100"/>
        <c:tickLblSkip val="1"/>
        <c:tickMarkSkip val="1"/>
      </c:catAx>
      <c:valAx>
        <c:axId val="108229376"/>
        <c:scaling>
          <c:orientation val="minMax"/>
        </c:scaling>
        <c:axPos val="l"/>
        <c:majorGridlines>
          <c:spPr>
            <a:ln w="3175">
              <a:solidFill>
                <a:srgbClr val="000000"/>
              </a:solidFill>
              <a:prstDash val="solid"/>
            </a:ln>
          </c:spPr>
        </c:majorGridlines>
        <c:numFmt formatCode="0%" sourceLinked="1"/>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de-DE"/>
          </a:p>
        </c:txPr>
        <c:crossAx val="108203008"/>
        <c:crosses val="autoZero"/>
        <c:crossBetween val="between"/>
      </c:valAx>
      <c:spPr>
        <a:solidFill>
          <a:srgbClr val="C0C0C0"/>
        </a:solidFill>
        <a:ln w="12700">
          <a:solidFill>
            <a:srgbClr val="808080"/>
          </a:solidFill>
          <a:prstDash val="solid"/>
        </a:ln>
      </c:spPr>
    </c:plotArea>
    <c:legend>
      <c:legendPos val="r"/>
      <c:layout>
        <c:manualLayout>
          <c:xMode val="edge"/>
          <c:yMode val="edge"/>
          <c:x val="0.76608273088670931"/>
          <c:y val="0.38431454891668287"/>
          <c:w val="0.22807042102193276"/>
          <c:h val="0.51960887242036236"/>
        </c:manualLayout>
      </c:layout>
      <c:spPr>
        <a:solidFill>
          <a:srgbClr val="C0C0C0"/>
        </a:solidFill>
        <a:ln w="3175">
          <a:solidFill>
            <a:srgbClr val="000000"/>
          </a:solidFill>
          <a:prstDash val="solid"/>
        </a:ln>
      </c:spPr>
      <c:txPr>
        <a:bodyPr/>
        <a:lstStyle/>
        <a:p>
          <a:pPr>
            <a:defRPr sz="925" b="1" i="0" u="none" strike="noStrike" baseline="0">
              <a:solidFill>
                <a:srgbClr val="000000"/>
              </a:solidFill>
              <a:latin typeface="Arial"/>
              <a:ea typeface="Arial"/>
              <a:cs typeface="Arial"/>
            </a:defRPr>
          </a:pPr>
          <a:endParaRPr lang="de-DE"/>
        </a:p>
      </c:txPr>
    </c:legend>
    <c:plotVisOnly val="1"/>
    <c:dispBlanksAs val="gap"/>
  </c:chart>
  <c:spPr>
    <a:solidFill>
      <a:srgbClr val="FFFFFF"/>
    </a:solidFill>
    <a:ln w="3175">
      <a:solidFill>
        <a:srgbClr val="000000"/>
      </a:solidFill>
      <a:prstDash val="solid"/>
    </a:ln>
  </c:spPr>
  <c:txPr>
    <a:bodyPr/>
    <a:lstStyle/>
    <a:p>
      <a:pPr>
        <a:defRPr sz="1200" b="1"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3" footer="0.492125984500003"/>
    <c:pageSetup paperSize="9" orientation="landscape" horizontalDpi="1200" verticalDpi="1200"/>
  </c:printSettings>
</c:chartSpace>
</file>

<file path=xl/charts/chart3.xml><?xml version="1.0" encoding="utf-8"?>
<c:chartSpace xmlns:c="http://schemas.openxmlformats.org/drawingml/2006/chart" xmlns:a="http://schemas.openxmlformats.org/drawingml/2006/main" xmlns:r="http://schemas.openxmlformats.org/officeDocument/2006/relationships">
  <c:lang val="de-DE"/>
  <c:chart>
    <c:title>
      <c:tx>
        <c:strRef>
          <c:f>Charts!$AB$48:$AD$48</c:f>
          <c:strCache>
            <c:ptCount val="1"/>
            <c:pt idx="0">
              <c:v>Non-Revenue Water 0 m3/day</c:v>
            </c:pt>
          </c:strCache>
        </c:strRef>
      </c:tx>
      <c:layout>
        <c:manualLayout>
          <c:xMode val="edge"/>
          <c:yMode val="edge"/>
          <c:x val="0.22546741236784767"/>
          <c:y val="0.49706499016390404"/>
        </c:manualLayout>
      </c:layout>
      <c:spPr>
        <a:noFill/>
        <a:ln w="25400">
          <a:noFill/>
        </a:ln>
      </c:spPr>
      <c:txPr>
        <a:bodyPr/>
        <a:lstStyle/>
        <a:p>
          <a:pPr>
            <a:defRPr sz="1200" b="1" i="0" u="none" strike="noStrike" baseline="0">
              <a:solidFill>
                <a:srgbClr val="000000"/>
              </a:solidFill>
              <a:latin typeface="Arial"/>
              <a:ea typeface="Arial"/>
              <a:cs typeface="Arial"/>
            </a:defRPr>
          </a:pPr>
          <a:endParaRPr lang="de-DE"/>
        </a:p>
      </c:txPr>
    </c:title>
    <c:plotArea>
      <c:layout>
        <c:manualLayout>
          <c:layoutTarget val="inner"/>
          <c:xMode val="edge"/>
          <c:yMode val="edge"/>
          <c:x val="1.1682249654466804E-2"/>
          <c:y val="0.10371829871565666"/>
          <c:w val="0.74766397788586669"/>
          <c:h val="0.83561723682236577"/>
        </c:manualLayout>
      </c:layout>
      <c:ofPieChart>
        <c:ofPieType val="bar"/>
        <c:varyColors val="1"/>
        <c:ser>
          <c:idx val="0"/>
          <c:order val="0"/>
          <c:spPr>
            <a:solidFill>
              <a:srgbClr val="9999FF"/>
            </a:solidFill>
            <a:ln w="12700">
              <a:solidFill>
                <a:srgbClr val="000000"/>
              </a:solidFill>
              <a:prstDash val="solid"/>
            </a:ln>
          </c:spPr>
          <c:dPt>
            <c:idx val="0"/>
            <c:spPr>
              <a:solidFill>
                <a:srgbClr val="00CCFF"/>
              </a:solidFill>
              <a:ln w="3175">
                <a:solidFill>
                  <a:srgbClr val="0000FF"/>
                </a:solidFill>
                <a:prstDash val="solid"/>
              </a:ln>
            </c:spPr>
          </c:dPt>
          <c:dPt>
            <c:idx val="1"/>
            <c:spPr>
              <a:solidFill>
                <a:srgbClr val="000000"/>
              </a:solidFill>
              <a:ln w="12700">
                <a:solidFill>
                  <a:srgbClr val="000000"/>
                </a:solidFill>
                <a:prstDash val="solid"/>
              </a:ln>
            </c:spPr>
          </c:dPt>
          <c:dPt>
            <c:idx val="2"/>
            <c:spPr>
              <a:pattFill prst="dkVert">
                <a:fgClr>
                  <a:srgbClr val="FF0000"/>
                </a:fgClr>
                <a:bgClr>
                  <a:srgbClr val="FFFFFF"/>
                </a:bgClr>
              </a:pattFill>
              <a:ln w="12700">
                <a:solidFill>
                  <a:srgbClr val="000000"/>
                </a:solidFill>
                <a:prstDash val="solid"/>
              </a:ln>
            </c:spPr>
          </c:dPt>
          <c:dPt>
            <c:idx val="3"/>
            <c:spPr>
              <a:solidFill>
                <a:srgbClr val="FF0000"/>
              </a:solidFill>
              <a:ln w="12700">
                <a:solidFill>
                  <a:srgbClr val="000000"/>
                </a:solidFill>
                <a:prstDash val="solid"/>
              </a:ln>
            </c:spPr>
          </c:dPt>
          <c:dPt>
            <c:idx val="4"/>
            <c:spPr>
              <a:pattFill prst="pct20">
                <a:fgClr>
                  <a:srgbClr val="FF0000"/>
                </a:fgClr>
                <a:bgClr>
                  <a:srgbClr val="FFFFFF"/>
                </a:bgClr>
              </a:pattFill>
              <a:ln w="3175">
                <a:solidFill>
                  <a:srgbClr val="FF0000"/>
                </a:solidFill>
                <a:prstDash val="solid"/>
              </a:ln>
            </c:spPr>
          </c:dPt>
          <c:dLbls>
            <c:dLbl>
              <c:idx val="1"/>
              <c:spPr>
                <a:noFill/>
                <a:ln w="25400">
                  <a:noFill/>
                </a:ln>
              </c:spPr>
              <c:txPr>
                <a:bodyPr/>
                <a:lstStyle/>
                <a:p>
                  <a:pPr algn="l">
                    <a:defRPr sz="1200" b="1" i="0" u="none" strike="noStrike" baseline="0">
                      <a:solidFill>
                        <a:srgbClr val="000000"/>
                      </a:solidFill>
                      <a:latin typeface="Arial"/>
                      <a:ea typeface="Arial"/>
                      <a:cs typeface="Arial"/>
                    </a:defRPr>
                  </a:pPr>
                  <a:endParaRPr lang="de-DE"/>
                </a:p>
              </c:txPr>
            </c:dLbl>
            <c:dLbl>
              <c:idx val="2"/>
              <c:spPr>
                <a:noFill/>
                <a:ln w="25400">
                  <a:noFill/>
                </a:ln>
              </c:spPr>
              <c:txPr>
                <a:bodyPr/>
                <a:lstStyle/>
                <a:p>
                  <a:pPr algn="l">
                    <a:defRPr sz="1200" b="1" i="0" u="none" strike="noStrike" baseline="0">
                      <a:solidFill>
                        <a:srgbClr val="000000"/>
                      </a:solidFill>
                      <a:latin typeface="Arial"/>
                      <a:ea typeface="Arial"/>
                      <a:cs typeface="Arial"/>
                    </a:defRPr>
                  </a:pPr>
                  <a:endParaRPr lang="de-DE"/>
                </a:p>
              </c:txPr>
            </c:dLbl>
            <c:dLbl>
              <c:idx val="3"/>
              <c:spPr>
                <a:noFill/>
                <a:ln w="25400">
                  <a:noFill/>
                </a:ln>
              </c:spPr>
              <c:txPr>
                <a:bodyPr/>
                <a:lstStyle/>
                <a:p>
                  <a:pPr algn="l">
                    <a:defRPr sz="1200" b="1" i="0" u="none" strike="noStrike" baseline="0">
                      <a:solidFill>
                        <a:srgbClr val="000000"/>
                      </a:solidFill>
                      <a:latin typeface="Arial"/>
                      <a:ea typeface="Arial"/>
                      <a:cs typeface="Arial"/>
                    </a:defRPr>
                  </a:pPr>
                  <a:endParaRPr lang="de-DE"/>
                </a:p>
              </c:txPr>
            </c:dLbl>
            <c:dLbl>
              <c:idx val="4"/>
              <c:delete val="1"/>
            </c:dLbl>
            <c:spPr>
              <a:noFill/>
              <a:ln w="25400">
                <a:noFill/>
              </a:ln>
            </c:spPr>
            <c:txPr>
              <a:bodyPr/>
              <a:lstStyle/>
              <a:p>
                <a:pPr>
                  <a:defRPr sz="1200" b="1" i="0" u="none" strike="noStrike" baseline="0">
                    <a:solidFill>
                      <a:srgbClr val="000000"/>
                    </a:solidFill>
                    <a:latin typeface="Arial"/>
                    <a:ea typeface="Arial"/>
                    <a:cs typeface="Arial"/>
                  </a:defRPr>
                </a:pPr>
                <a:endParaRPr lang="de-DE"/>
              </a:p>
            </c:txPr>
            <c:dLblPos val="bestFit"/>
            <c:showCatName val="1"/>
            <c:showLeaderLines val="1"/>
          </c:dLbls>
          <c:cat>
            <c:multiLvlStrRef>
              <c:f>Charts!$AC$43:$AD$46</c:f>
              <c:multiLvlStrCache>
                <c:ptCount val="4"/>
                <c:lvl>
                  <c:pt idx="0">
                    <c:v>Billed Consumption</c:v>
                  </c:pt>
                  <c:pt idx="1">
                    <c:v>Unbilled Authorized Consumption</c:v>
                  </c:pt>
                  <c:pt idx="2">
                    <c:v>Commercial Losses</c:v>
                  </c:pt>
                  <c:pt idx="3">
                    <c:v>Physical Losses</c:v>
                  </c:pt>
                </c:lvl>
                <c:lvl>
                  <c:pt idx="0">
                    <c:v>0 m3/day</c:v>
                  </c:pt>
                  <c:pt idx="1">
                    <c:v>0 m3/day</c:v>
                  </c:pt>
                  <c:pt idx="2">
                    <c:v>0 m3/day</c:v>
                  </c:pt>
                  <c:pt idx="3">
                    <c:v>0 m3/day</c:v>
                  </c:pt>
                </c:lvl>
              </c:multiLvlStrCache>
            </c:multiLvlStrRef>
          </c:cat>
          <c:val>
            <c:numRef>
              <c:f>Charts!$AB$43:$AB$46</c:f>
              <c:numCache>
                <c:formatCode>#,##0.0</c:formatCode>
                <c:ptCount val="4"/>
                <c:pt idx="0">
                  <c:v>0</c:v>
                </c:pt>
                <c:pt idx="1">
                  <c:v>0</c:v>
                </c:pt>
                <c:pt idx="2">
                  <c:v>0</c:v>
                </c:pt>
                <c:pt idx="3">
                  <c:v>0</c:v>
                </c:pt>
              </c:numCache>
            </c:numRef>
          </c:val>
        </c:ser>
        <c:dLbls>
          <c:showCatName val="1"/>
        </c:dLbls>
        <c:gapWidth val="100"/>
        <c:splitType val="pos"/>
        <c:splitPos val="3"/>
        <c:secondPieSize val="125"/>
        <c:serLines>
          <c:spPr>
            <a:ln w="3175">
              <a:solidFill>
                <a:srgbClr val="000000"/>
              </a:solidFill>
              <a:prstDash val="solid"/>
            </a:ln>
          </c:spPr>
        </c:serLines>
      </c:ofPieChart>
      <c:spPr>
        <a:noFill/>
        <a:ln w="25400">
          <a:noFill/>
        </a:ln>
      </c:spPr>
    </c:plotArea>
    <c:plotVisOnly val="1"/>
    <c:dispBlanksAs val="zero"/>
  </c:chart>
  <c:spPr>
    <a:solidFill>
      <a:srgbClr val="FFFFFF"/>
    </a:solidFill>
    <a:ln w="3175">
      <a:solidFill>
        <a:srgbClr val="000000"/>
      </a:solidFill>
      <a:prstDash val="solid"/>
    </a:ln>
  </c:spPr>
  <c:txPr>
    <a:bodyPr/>
    <a:lstStyle/>
    <a:p>
      <a:pPr>
        <a:defRPr sz="1200" b="1"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3" footer="0.4921259845000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image" Target="../media/image9.emf"/><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emf"/><Relationship Id="rId21" Type="http://schemas.openxmlformats.org/officeDocument/2006/relationships/image" Target="cid:image004.jpg@01CD34FF.E74DC1B0" TargetMode="External"/><Relationship Id="rId7" Type="http://schemas.openxmlformats.org/officeDocument/2006/relationships/image" Target="../media/image8.emf"/><Relationship Id="rId12" Type="http://schemas.openxmlformats.org/officeDocument/2006/relationships/image" Target="../media/image13.emf"/><Relationship Id="rId17" Type="http://schemas.openxmlformats.org/officeDocument/2006/relationships/image" Target="../media/image18.png"/><Relationship Id="rId25" Type="http://schemas.openxmlformats.org/officeDocument/2006/relationships/image" Target="../media/image25.png"/><Relationship Id="rId2" Type="http://schemas.openxmlformats.org/officeDocument/2006/relationships/image" Target="../media/image3.emf"/><Relationship Id="rId16" Type="http://schemas.openxmlformats.org/officeDocument/2006/relationships/image" Target="../media/image17.png"/><Relationship Id="rId20" Type="http://schemas.openxmlformats.org/officeDocument/2006/relationships/image" Target="../media/image21.jpeg"/><Relationship Id="rId1" Type="http://schemas.openxmlformats.org/officeDocument/2006/relationships/image" Target="../media/image2.emf"/><Relationship Id="rId6" Type="http://schemas.openxmlformats.org/officeDocument/2006/relationships/image" Target="../media/image7.emf"/><Relationship Id="rId11" Type="http://schemas.openxmlformats.org/officeDocument/2006/relationships/image" Target="../media/image12.emf"/><Relationship Id="rId24" Type="http://schemas.openxmlformats.org/officeDocument/2006/relationships/image" Target="../media/image24.png"/><Relationship Id="rId5" Type="http://schemas.openxmlformats.org/officeDocument/2006/relationships/image" Target="../media/image6.emf"/><Relationship Id="rId15" Type="http://schemas.openxmlformats.org/officeDocument/2006/relationships/image" Target="../media/image16.png"/><Relationship Id="rId23" Type="http://schemas.openxmlformats.org/officeDocument/2006/relationships/image" Target="../media/image23.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emf"/><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17</xdr:col>
      <xdr:colOff>0</xdr:colOff>
      <xdr:row>6</xdr:row>
      <xdr:rowOff>0</xdr:rowOff>
    </xdr:to>
    <xdr:sp macro="" textlink="">
      <xdr:nvSpPr>
        <xdr:cNvPr id="1025" name="Text Box 1"/>
        <xdr:cNvSpPr txBox="1">
          <a:spLocks noChangeArrowheads="1"/>
        </xdr:cNvSpPr>
      </xdr:nvSpPr>
      <xdr:spPr bwMode="auto">
        <a:xfrm>
          <a:off x="95250" y="95250"/>
          <a:ext cx="5486400" cy="1619250"/>
        </a:xfrm>
        <a:prstGeom prst="rect">
          <a:avLst/>
        </a:prstGeom>
        <a:solidFill>
          <a:schemeClr val="accent1">
            <a:lumMod val="60000"/>
            <a:lumOff val="40000"/>
            <a:alpha val="54000"/>
          </a:schemeClr>
        </a:solidFill>
        <a:ln w="9525">
          <a:solidFill>
            <a:srgbClr val="FFFFFF"/>
          </a:solidFill>
          <a:miter lim="800000"/>
          <a:headEnd/>
          <a:tailEnd/>
        </a:ln>
      </xdr:spPr>
      <xdr:txBody>
        <a:bodyPr vertOverflow="clip" wrap="square" lIns="91440" tIns="77724" rIns="0" bIns="0" anchor="t" upright="1"/>
        <a:lstStyle/>
        <a:p>
          <a:pPr algn="l" rtl="0">
            <a:defRPr sz="1000"/>
          </a:pPr>
          <a:r>
            <a:rPr lang="de-DE" sz="4800" b="1" i="0" u="none" strike="noStrike" baseline="0">
              <a:solidFill>
                <a:srgbClr val="FFFFFF"/>
              </a:solidFill>
              <a:latin typeface="Arial"/>
              <a:cs typeface="Arial"/>
            </a:rPr>
            <a:t>WB-EasyCalc</a:t>
          </a:r>
          <a:r>
            <a:rPr lang="de-DE" sz="4800" b="1" i="0" u="none" strike="noStrike" baseline="30000">
              <a:solidFill>
                <a:srgbClr val="FFFF00"/>
              </a:solidFill>
              <a:latin typeface="Arial"/>
              <a:cs typeface="Arial"/>
            </a:rPr>
            <a:t>☺</a:t>
          </a:r>
          <a:endParaRPr lang="de-DE" sz="2800" b="0" i="0" u="none" strike="noStrike" baseline="0">
            <a:solidFill>
              <a:srgbClr val="FFFFFF"/>
            </a:solidFill>
            <a:latin typeface="Arial"/>
            <a:cs typeface="Arial"/>
          </a:endParaRPr>
        </a:p>
        <a:p>
          <a:pPr algn="l" rtl="0">
            <a:defRPr sz="1000"/>
          </a:pPr>
          <a:r>
            <a:rPr lang="de-DE" sz="2600" b="0" i="0" u="none" strike="noStrike" baseline="0">
              <a:solidFill>
                <a:srgbClr val="FFFFFF"/>
              </a:solidFill>
              <a:latin typeface="Arial"/>
              <a:cs typeface="Arial"/>
            </a:rPr>
            <a:t>The Free Water Balance Software</a:t>
          </a:r>
          <a:endParaRPr lang="de-DE" sz="2800" b="0" i="0" u="none" strike="noStrike" baseline="0">
            <a:solidFill>
              <a:srgbClr val="FFFFFF"/>
            </a:solidFill>
            <a:latin typeface="Arial"/>
            <a:cs typeface="Arial"/>
          </a:endParaRPr>
        </a:p>
        <a:p>
          <a:pPr algn="l" rtl="0">
            <a:defRPr sz="1000"/>
          </a:pPr>
          <a:r>
            <a:rPr lang="de-DE" sz="1200" b="0" i="0" u="none" strike="noStrike" baseline="0">
              <a:solidFill>
                <a:srgbClr val="FFFFFF"/>
              </a:solidFill>
              <a:latin typeface="Arial"/>
              <a:cs typeface="Arial"/>
            </a:rPr>
            <a:t>Version 5 beta (December  2015)</a:t>
          </a:r>
        </a:p>
      </xdr:txBody>
    </xdr:sp>
    <xdr:clientData/>
  </xdr:twoCellAnchor>
  <xdr:twoCellAnchor>
    <xdr:from>
      <xdr:col>0</xdr:col>
      <xdr:colOff>76200</xdr:colOff>
      <xdr:row>16</xdr:row>
      <xdr:rowOff>323850</xdr:rowOff>
    </xdr:from>
    <xdr:to>
      <xdr:col>20</xdr:col>
      <xdr:colOff>371475</xdr:colOff>
      <xdr:row>18</xdr:row>
      <xdr:rowOff>314325</xdr:rowOff>
    </xdr:to>
    <xdr:sp macro="" textlink="">
      <xdr:nvSpPr>
        <xdr:cNvPr id="1028" name="Text Box 4"/>
        <xdr:cNvSpPr txBox="1">
          <a:spLocks noChangeArrowheads="1"/>
        </xdr:cNvSpPr>
      </xdr:nvSpPr>
      <xdr:spPr bwMode="auto">
        <a:xfrm>
          <a:off x="76200" y="5367130"/>
          <a:ext cx="7629525" cy="766141"/>
        </a:xfrm>
        <a:prstGeom prst="rect">
          <a:avLst/>
        </a:prstGeom>
        <a:solidFill>
          <a:schemeClr val="accent1">
            <a:lumMod val="60000"/>
            <a:lumOff val="40000"/>
            <a:alpha val="54000"/>
          </a:schemeClr>
        </a:solidFill>
        <a:ln w="9525" algn="ctr">
          <a:noFill/>
          <a:miter lim="800000"/>
          <a:headEnd/>
          <a:tailEnd/>
        </a:ln>
        <a:effectLst/>
      </xdr:spPr>
      <xdr:txBody>
        <a:bodyPr vertOverflow="clip" wrap="square" lIns="36576" tIns="32004" rIns="0" bIns="32004" anchor="ctr" upright="1"/>
        <a:lstStyle/>
        <a:p>
          <a:pPr algn="l" rtl="0">
            <a:defRPr sz="1000"/>
          </a:pPr>
          <a:r>
            <a:rPr lang="de-DE" sz="1600" b="1" i="0" u="none" strike="noStrike" baseline="0">
              <a:solidFill>
                <a:srgbClr val="CCFFFF"/>
              </a:solidFill>
              <a:latin typeface="Arial"/>
              <a:cs typeface="Arial"/>
            </a:rPr>
            <a:t>              by courtesy of Liemberger &amp; Partners</a:t>
          </a:r>
        </a:p>
        <a:p>
          <a:pPr algn="l" rtl="0">
            <a:defRPr sz="1000"/>
          </a:pPr>
          <a:r>
            <a:rPr lang="de-DE" sz="1600" b="1" i="0" u="none" strike="noStrike" baseline="0">
              <a:solidFill>
                <a:srgbClr val="CCFFFF"/>
              </a:solidFill>
              <a:latin typeface="Arial"/>
              <a:cs typeface="Arial"/>
            </a:rPr>
            <a:t>                                 ... because the best things in life are free! ...</a:t>
          </a:r>
        </a:p>
      </xdr:txBody>
    </xdr:sp>
    <xdr:clientData/>
  </xdr:twoCellAnchor>
  <xdr:twoCellAnchor editAs="oneCell">
    <xdr:from>
      <xdr:col>1</xdr:col>
      <xdr:colOff>28575</xdr:colOff>
      <xdr:row>17</xdr:row>
      <xdr:rowOff>47625</xdr:rowOff>
    </xdr:from>
    <xdr:to>
      <xdr:col>2</xdr:col>
      <xdr:colOff>295275</xdr:colOff>
      <xdr:row>18</xdr:row>
      <xdr:rowOff>247650</xdr:rowOff>
    </xdr:to>
    <xdr:pic>
      <xdr:nvPicPr>
        <xdr:cNvPr id="2051" name="Picture 2" descr="logo 845 - 2cm"/>
        <xdr:cNvPicPr>
          <a:picLocks noChangeAspect="1" noChangeArrowheads="1"/>
        </xdr:cNvPicPr>
      </xdr:nvPicPr>
      <xdr:blipFill>
        <a:blip xmlns:r="http://schemas.openxmlformats.org/officeDocument/2006/relationships" r:embed="rId1" cstate="print"/>
        <a:srcRect/>
        <a:stretch>
          <a:fillRect/>
        </a:stretch>
      </xdr:blipFill>
      <xdr:spPr bwMode="auto">
        <a:xfrm>
          <a:off x="123825" y="5324475"/>
          <a:ext cx="647700" cy="647700"/>
        </a:xfrm>
        <a:prstGeom prst="rect">
          <a:avLst/>
        </a:prstGeom>
        <a:noFill/>
        <a:ln w="9525">
          <a:noFill/>
          <a:miter lim="800000"/>
          <a:headEnd/>
          <a:tailEnd/>
        </a:ln>
      </xdr:spPr>
    </xdr:pic>
    <xdr:clientData/>
  </xdr:twoCellAnchor>
  <xdr:twoCellAnchor>
    <xdr:from>
      <xdr:col>0</xdr:col>
      <xdr:colOff>0</xdr:colOff>
      <xdr:row>15</xdr:row>
      <xdr:rowOff>0</xdr:rowOff>
    </xdr:from>
    <xdr:to>
      <xdr:col>1</xdr:col>
      <xdr:colOff>0</xdr:colOff>
      <xdr:row>17</xdr:row>
      <xdr:rowOff>0</xdr:rowOff>
    </xdr:to>
    <xdr:sp macro="" textlink="">
      <xdr:nvSpPr>
        <xdr:cNvPr id="2052" name="Text Box 9"/>
        <xdr:cNvSpPr txBox="1">
          <a:spLocks noChangeArrowheads="1"/>
        </xdr:cNvSpPr>
      </xdr:nvSpPr>
      <xdr:spPr bwMode="auto">
        <a:xfrm>
          <a:off x="0" y="4629150"/>
          <a:ext cx="95250" cy="647700"/>
        </a:xfrm>
        <a:prstGeom prst="rect">
          <a:avLst/>
        </a:prstGeom>
        <a:solidFill>
          <a:srgbClr val="000000">
            <a:alpha val="54117"/>
          </a:srgbClr>
        </a:solidFill>
        <a:ln w="9525" algn="ctr">
          <a:noFill/>
          <a:miter lim="800000"/>
          <a:headEnd/>
          <a:tailEnd/>
        </a:ln>
      </xdr:spPr>
    </xdr:sp>
    <xdr:clientData/>
  </xdr:twoCellAnchor>
  <xdr:twoCellAnchor>
    <xdr:from>
      <xdr:col>0</xdr:col>
      <xdr:colOff>0</xdr:colOff>
      <xdr:row>14</xdr:row>
      <xdr:rowOff>0</xdr:rowOff>
    </xdr:from>
    <xdr:to>
      <xdr:col>1</xdr:col>
      <xdr:colOff>0</xdr:colOff>
      <xdr:row>16</xdr:row>
      <xdr:rowOff>0</xdr:rowOff>
    </xdr:to>
    <xdr:sp macro="" textlink="">
      <xdr:nvSpPr>
        <xdr:cNvPr id="2053" name="Text Box 11"/>
        <xdr:cNvSpPr txBox="1">
          <a:spLocks noChangeArrowheads="1"/>
        </xdr:cNvSpPr>
      </xdr:nvSpPr>
      <xdr:spPr bwMode="auto">
        <a:xfrm>
          <a:off x="0" y="4305300"/>
          <a:ext cx="95250" cy="647700"/>
        </a:xfrm>
        <a:prstGeom prst="rect">
          <a:avLst/>
        </a:prstGeom>
        <a:solidFill>
          <a:srgbClr val="000000">
            <a:alpha val="54117"/>
          </a:srgbClr>
        </a:solidFill>
        <a:ln w="9525" algn="ctr">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66675</xdr:colOff>
      <xdr:row>13</xdr:row>
      <xdr:rowOff>371475</xdr:rowOff>
    </xdr:from>
    <xdr:to>
      <xdr:col>5</xdr:col>
      <xdr:colOff>66675</xdr:colOff>
      <xdr:row>16</xdr:row>
      <xdr:rowOff>66675</xdr:rowOff>
    </xdr:to>
    <xdr:sp macro="" textlink="">
      <xdr:nvSpPr>
        <xdr:cNvPr id="3073" name="Line 1"/>
        <xdr:cNvSpPr>
          <a:spLocks noChangeShapeType="1"/>
        </xdr:cNvSpPr>
      </xdr:nvSpPr>
      <xdr:spPr bwMode="auto">
        <a:xfrm>
          <a:off x="3429000" y="2667000"/>
          <a:ext cx="0" cy="628650"/>
        </a:xfrm>
        <a:prstGeom prst="line">
          <a:avLst/>
        </a:prstGeom>
        <a:noFill/>
        <a:ln w="9525">
          <a:solidFill>
            <a:srgbClr val="000000"/>
          </a:solidFill>
          <a:round/>
          <a:headEnd/>
          <a:tailEnd type="triangle" w="med" len="med"/>
        </a:ln>
      </xdr:spPr>
    </xdr:sp>
    <xdr:clientData/>
  </xdr:twoCellAnchor>
  <xdr:twoCellAnchor>
    <xdr:from>
      <xdr:col>7</xdr:col>
      <xdr:colOff>219075</xdr:colOff>
      <xdr:row>8</xdr:row>
      <xdr:rowOff>0</xdr:rowOff>
    </xdr:from>
    <xdr:to>
      <xdr:col>7</xdr:col>
      <xdr:colOff>219075</xdr:colOff>
      <xdr:row>9</xdr:row>
      <xdr:rowOff>0</xdr:rowOff>
    </xdr:to>
    <xdr:sp macro="" textlink="">
      <xdr:nvSpPr>
        <xdr:cNvPr id="3074" name="Line 2"/>
        <xdr:cNvSpPr>
          <a:spLocks noChangeShapeType="1"/>
        </xdr:cNvSpPr>
      </xdr:nvSpPr>
      <xdr:spPr bwMode="auto">
        <a:xfrm>
          <a:off x="3867150" y="1476375"/>
          <a:ext cx="0" cy="171450"/>
        </a:xfrm>
        <a:prstGeom prst="line">
          <a:avLst/>
        </a:prstGeom>
        <a:noFill/>
        <a:ln w="9525">
          <a:solidFill>
            <a:srgbClr val="000000"/>
          </a:solid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11</xdr:col>
      <xdr:colOff>0</xdr:colOff>
      <xdr:row>29</xdr:row>
      <xdr:rowOff>0</xdr:rowOff>
    </xdr:to>
    <xdr:graphicFrame macro="">
      <xdr:nvGraphicFramePr>
        <xdr:cNvPr id="409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32</xdr:row>
      <xdr:rowOff>0</xdr:rowOff>
    </xdr:from>
    <xdr:to>
      <xdr:col>11</xdr:col>
      <xdr:colOff>0</xdr:colOff>
      <xdr:row>62</xdr:row>
      <xdr:rowOff>0</xdr:rowOff>
    </xdr:to>
    <xdr:graphicFrame macro="">
      <xdr:nvGraphicFramePr>
        <xdr:cNvPr id="409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65</xdr:row>
      <xdr:rowOff>0</xdr:rowOff>
    </xdr:from>
    <xdr:to>
      <xdr:col>11</xdr:col>
      <xdr:colOff>9525</xdr:colOff>
      <xdr:row>95</xdr:row>
      <xdr:rowOff>9525</xdr:rowOff>
    </xdr:to>
    <xdr:graphicFrame macro="">
      <xdr:nvGraphicFramePr>
        <xdr:cNvPr id="4099"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3</xdr:col>
      <xdr:colOff>0</xdr:colOff>
      <xdr:row>16</xdr:row>
      <xdr:rowOff>0</xdr:rowOff>
    </xdr:to>
    <xdr:pic>
      <xdr:nvPicPr>
        <xdr:cNvPr id="8193" name="Picture 9"/>
        <xdr:cNvPicPr>
          <a:picLocks noChangeAspect="1" noChangeArrowheads="1"/>
        </xdr:cNvPicPr>
      </xdr:nvPicPr>
      <xdr:blipFill>
        <a:blip xmlns:r="http://schemas.openxmlformats.org/officeDocument/2006/relationships" r:embed="rId1" cstate="print"/>
        <a:srcRect/>
        <a:stretch>
          <a:fillRect/>
        </a:stretch>
      </xdr:blipFill>
      <xdr:spPr bwMode="auto">
        <a:xfrm>
          <a:off x="504825" y="3209925"/>
          <a:ext cx="333375" cy="219075"/>
        </a:xfrm>
        <a:prstGeom prst="rect">
          <a:avLst/>
        </a:prstGeom>
        <a:noFill/>
        <a:ln w="9525">
          <a:noFill/>
          <a:miter lim="800000"/>
          <a:headEnd/>
          <a:tailEnd/>
        </a:ln>
      </xdr:spPr>
    </xdr:pic>
    <xdr:clientData/>
  </xdr:twoCellAnchor>
  <xdr:twoCellAnchor editAs="oneCell">
    <xdr:from>
      <xdr:col>1</xdr:col>
      <xdr:colOff>0</xdr:colOff>
      <xdr:row>13</xdr:row>
      <xdr:rowOff>0</xdr:rowOff>
    </xdr:from>
    <xdr:to>
      <xdr:col>2</xdr:col>
      <xdr:colOff>0</xdr:colOff>
      <xdr:row>14</xdr:row>
      <xdr:rowOff>0</xdr:rowOff>
    </xdr:to>
    <xdr:pic>
      <xdr:nvPicPr>
        <xdr:cNvPr id="8194" name="Picture 11"/>
        <xdr:cNvPicPr>
          <a:picLocks noChangeAspect="1" noChangeArrowheads="1"/>
        </xdr:cNvPicPr>
      </xdr:nvPicPr>
      <xdr:blipFill>
        <a:blip xmlns:r="http://schemas.openxmlformats.org/officeDocument/2006/relationships" r:embed="rId2" cstate="print"/>
        <a:srcRect/>
        <a:stretch>
          <a:fillRect/>
        </a:stretch>
      </xdr:blipFill>
      <xdr:spPr bwMode="auto">
        <a:xfrm>
          <a:off x="152400" y="2876550"/>
          <a:ext cx="352425" cy="219075"/>
        </a:xfrm>
        <a:prstGeom prst="rect">
          <a:avLst/>
        </a:prstGeom>
        <a:noFill/>
        <a:ln w="9525">
          <a:noFill/>
          <a:miter lim="800000"/>
          <a:headEnd/>
          <a:tailEnd/>
        </a:ln>
      </xdr:spPr>
    </xdr:pic>
    <xdr:clientData/>
  </xdr:twoCellAnchor>
  <xdr:twoCellAnchor editAs="oneCell">
    <xdr:from>
      <xdr:col>1</xdr:col>
      <xdr:colOff>0</xdr:colOff>
      <xdr:row>15</xdr:row>
      <xdr:rowOff>0</xdr:rowOff>
    </xdr:from>
    <xdr:to>
      <xdr:col>2</xdr:col>
      <xdr:colOff>0</xdr:colOff>
      <xdr:row>16</xdr:row>
      <xdr:rowOff>0</xdr:rowOff>
    </xdr:to>
    <xdr:pic>
      <xdr:nvPicPr>
        <xdr:cNvPr id="8195" name="Picture 12"/>
        <xdr:cNvPicPr>
          <a:picLocks noChangeAspect="1" noChangeArrowheads="1"/>
        </xdr:cNvPicPr>
      </xdr:nvPicPr>
      <xdr:blipFill>
        <a:blip xmlns:r="http://schemas.openxmlformats.org/officeDocument/2006/relationships" r:embed="rId3" cstate="print"/>
        <a:srcRect/>
        <a:stretch>
          <a:fillRect/>
        </a:stretch>
      </xdr:blipFill>
      <xdr:spPr bwMode="auto">
        <a:xfrm>
          <a:off x="152400" y="3209925"/>
          <a:ext cx="352425" cy="219075"/>
        </a:xfrm>
        <a:prstGeom prst="rect">
          <a:avLst/>
        </a:prstGeom>
        <a:noFill/>
        <a:ln w="9525">
          <a:noFill/>
          <a:miter lim="800000"/>
          <a:headEnd/>
          <a:tailEnd/>
        </a:ln>
      </xdr:spPr>
    </xdr:pic>
    <xdr:clientData/>
  </xdr:twoCellAnchor>
  <xdr:twoCellAnchor editAs="oneCell">
    <xdr:from>
      <xdr:col>1</xdr:col>
      <xdr:colOff>0</xdr:colOff>
      <xdr:row>7</xdr:row>
      <xdr:rowOff>0</xdr:rowOff>
    </xdr:from>
    <xdr:to>
      <xdr:col>2</xdr:col>
      <xdr:colOff>190500</xdr:colOff>
      <xdr:row>8</xdr:row>
      <xdr:rowOff>0</xdr:rowOff>
    </xdr:to>
    <xdr:pic>
      <xdr:nvPicPr>
        <xdr:cNvPr id="8196" name="Picture 14"/>
        <xdr:cNvPicPr>
          <a:picLocks noChangeAspect="1" noChangeArrowheads="1"/>
        </xdr:cNvPicPr>
      </xdr:nvPicPr>
      <xdr:blipFill>
        <a:blip xmlns:r="http://schemas.openxmlformats.org/officeDocument/2006/relationships" r:embed="rId4" cstate="print"/>
        <a:srcRect/>
        <a:stretch>
          <a:fillRect/>
        </a:stretch>
      </xdr:blipFill>
      <xdr:spPr bwMode="auto">
        <a:xfrm>
          <a:off x="152400" y="1619250"/>
          <a:ext cx="542925" cy="323850"/>
        </a:xfrm>
        <a:prstGeom prst="rect">
          <a:avLst/>
        </a:prstGeom>
        <a:noFill/>
        <a:ln w="9525">
          <a:noFill/>
          <a:miter lim="800000"/>
          <a:headEnd/>
          <a:tailEnd/>
        </a:ln>
      </xdr:spPr>
    </xdr:pic>
    <xdr:clientData/>
  </xdr:twoCellAnchor>
  <xdr:twoCellAnchor editAs="oneCell">
    <xdr:from>
      <xdr:col>1</xdr:col>
      <xdr:colOff>0</xdr:colOff>
      <xdr:row>21</xdr:row>
      <xdr:rowOff>0</xdr:rowOff>
    </xdr:from>
    <xdr:to>
      <xdr:col>2</xdr:col>
      <xdr:colOff>9525</xdr:colOff>
      <xdr:row>22</xdr:row>
      <xdr:rowOff>0</xdr:rowOff>
    </xdr:to>
    <xdr:pic>
      <xdr:nvPicPr>
        <xdr:cNvPr id="8197" name="Picture 15"/>
        <xdr:cNvPicPr>
          <a:picLocks noChangeAspect="1" noChangeArrowheads="1"/>
        </xdr:cNvPicPr>
      </xdr:nvPicPr>
      <xdr:blipFill>
        <a:blip xmlns:r="http://schemas.openxmlformats.org/officeDocument/2006/relationships" r:embed="rId5" cstate="print"/>
        <a:srcRect/>
        <a:stretch>
          <a:fillRect/>
        </a:stretch>
      </xdr:blipFill>
      <xdr:spPr bwMode="auto">
        <a:xfrm>
          <a:off x="152400" y="4257675"/>
          <a:ext cx="361950" cy="219075"/>
        </a:xfrm>
        <a:prstGeom prst="rect">
          <a:avLst/>
        </a:prstGeom>
        <a:noFill/>
        <a:ln w="9525">
          <a:noFill/>
          <a:miter lim="800000"/>
          <a:headEnd/>
          <a:tailEnd/>
        </a:ln>
      </xdr:spPr>
    </xdr:pic>
    <xdr:clientData/>
  </xdr:twoCellAnchor>
  <xdr:twoCellAnchor editAs="oneCell">
    <xdr:from>
      <xdr:col>1</xdr:col>
      <xdr:colOff>0</xdr:colOff>
      <xdr:row>19</xdr:row>
      <xdr:rowOff>0</xdr:rowOff>
    </xdr:from>
    <xdr:to>
      <xdr:col>2</xdr:col>
      <xdr:colOff>0</xdr:colOff>
      <xdr:row>20</xdr:row>
      <xdr:rowOff>0</xdr:rowOff>
    </xdr:to>
    <xdr:pic>
      <xdr:nvPicPr>
        <xdr:cNvPr id="8198" name="Picture 16"/>
        <xdr:cNvPicPr>
          <a:picLocks noChangeAspect="1" noChangeArrowheads="1"/>
        </xdr:cNvPicPr>
      </xdr:nvPicPr>
      <xdr:blipFill>
        <a:blip xmlns:r="http://schemas.openxmlformats.org/officeDocument/2006/relationships" r:embed="rId6" cstate="print"/>
        <a:srcRect/>
        <a:stretch>
          <a:fillRect/>
        </a:stretch>
      </xdr:blipFill>
      <xdr:spPr bwMode="auto">
        <a:xfrm>
          <a:off x="152400" y="3876675"/>
          <a:ext cx="352425" cy="219075"/>
        </a:xfrm>
        <a:prstGeom prst="rect">
          <a:avLst/>
        </a:prstGeom>
        <a:noFill/>
        <a:ln w="9525">
          <a:noFill/>
          <a:miter lim="800000"/>
          <a:headEnd/>
          <a:tailEnd/>
        </a:ln>
      </xdr:spPr>
    </xdr:pic>
    <xdr:clientData/>
  </xdr:twoCellAnchor>
  <xdr:twoCellAnchor editAs="oneCell">
    <xdr:from>
      <xdr:col>1</xdr:col>
      <xdr:colOff>0</xdr:colOff>
      <xdr:row>17</xdr:row>
      <xdr:rowOff>0</xdr:rowOff>
    </xdr:from>
    <xdr:to>
      <xdr:col>2</xdr:col>
      <xdr:colOff>0</xdr:colOff>
      <xdr:row>18</xdr:row>
      <xdr:rowOff>0</xdr:rowOff>
    </xdr:to>
    <xdr:pic>
      <xdr:nvPicPr>
        <xdr:cNvPr id="8199" name="Picture 17"/>
        <xdr:cNvPicPr>
          <a:picLocks noChangeAspect="1" noChangeArrowheads="1"/>
        </xdr:cNvPicPr>
      </xdr:nvPicPr>
      <xdr:blipFill>
        <a:blip xmlns:r="http://schemas.openxmlformats.org/officeDocument/2006/relationships" r:embed="rId7" cstate="print"/>
        <a:srcRect/>
        <a:stretch>
          <a:fillRect/>
        </a:stretch>
      </xdr:blipFill>
      <xdr:spPr bwMode="auto">
        <a:xfrm>
          <a:off x="152400" y="3543300"/>
          <a:ext cx="352425" cy="219075"/>
        </a:xfrm>
        <a:prstGeom prst="rect">
          <a:avLst/>
        </a:prstGeom>
        <a:noFill/>
        <a:ln w="9525">
          <a:noFill/>
          <a:miter lim="800000"/>
          <a:headEnd/>
          <a:tailEnd/>
        </a:ln>
      </xdr:spPr>
    </xdr:pic>
    <xdr:clientData/>
  </xdr:twoCellAnchor>
  <xdr:twoCellAnchor editAs="oneCell">
    <xdr:from>
      <xdr:col>1</xdr:col>
      <xdr:colOff>0</xdr:colOff>
      <xdr:row>9</xdr:row>
      <xdr:rowOff>0</xdr:rowOff>
    </xdr:from>
    <xdr:to>
      <xdr:col>2</xdr:col>
      <xdr:colOff>190500</xdr:colOff>
      <xdr:row>10</xdr:row>
      <xdr:rowOff>0</xdr:rowOff>
    </xdr:to>
    <xdr:pic>
      <xdr:nvPicPr>
        <xdr:cNvPr id="8200" name="Picture 18"/>
        <xdr:cNvPicPr>
          <a:picLocks noChangeAspect="1" noChangeArrowheads="1"/>
        </xdr:cNvPicPr>
      </xdr:nvPicPr>
      <xdr:blipFill>
        <a:blip xmlns:r="http://schemas.openxmlformats.org/officeDocument/2006/relationships" r:embed="rId8" cstate="print"/>
        <a:srcRect/>
        <a:stretch>
          <a:fillRect/>
        </a:stretch>
      </xdr:blipFill>
      <xdr:spPr bwMode="auto">
        <a:xfrm>
          <a:off x="152400" y="2057400"/>
          <a:ext cx="542925" cy="323850"/>
        </a:xfrm>
        <a:prstGeom prst="rect">
          <a:avLst/>
        </a:prstGeom>
        <a:noFill/>
        <a:ln w="9525">
          <a:noFill/>
          <a:miter lim="800000"/>
          <a:headEnd/>
          <a:tailEnd/>
        </a:ln>
      </xdr:spPr>
    </xdr:pic>
    <xdr:clientData/>
  </xdr:twoCellAnchor>
  <xdr:twoCellAnchor>
    <xdr:from>
      <xdr:col>8</xdr:col>
      <xdr:colOff>0</xdr:colOff>
      <xdr:row>7</xdr:row>
      <xdr:rowOff>0</xdr:rowOff>
    </xdr:from>
    <xdr:to>
      <xdr:col>9</xdr:col>
      <xdr:colOff>190500</xdr:colOff>
      <xdr:row>8</xdr:row>
      <xdr:rowOff>0</xdr:rowOff>
    </xdr:to>
    <xdr:sp macro="" textlink="">
      <xdr:nvSpPr>
        <xdr:cNvPr id="9235" name="Text Box 19"/>
        <xdr:cNvSpPr txBox="1">
          <a:spLocks noChangeArrowheads="1"/>
        </xdr:cNvSpPr>
      </xdr:nvSpPr>
      <xdr:spPr bwMode="auto">
        <a:xfrm>
          <a:off x="3590925" y="1619250"/>
          <a:ext cx="542925" cy="323850"/>
        </a:xfrm>
        <a:prstGeom prst="rect">
          <a:avLst/>
        </a:prstGeom>
        <a:solidFill>
          <a:srgbClr val="CC99FF"/>
        </a:solidFill>
        <a:ln w="28575">
          <a:solidFill>
            <a:srgbClr val="FFFFFF"/>
          </a:solidFill>
          <a:miter lim="800000"/>
          <a:headEnd/>
          <a:tailEnd/>
        </a:ln>
      </xdr:spPr>
      <xdr:txBody>
        <a:bodyPr vertOverflow="clip" wrap="square" lIns="45720" tIns="41148" rIns="45720" bIns="41148" anchor="ctr" upright="1"/>
        <a:lstStyle/>
        <a:p>
          <a:pPr algn="ctr" rtl="0">
            <a:defRPr sz="1000"/>
          </a:pPr>
          <a:r>
            <a:rPr lang="de-DE" sz="2000" b="1" i="0" u="none" strike="noStrike" baseline="0">
              <a:solidFill>
                <a:srgbClr val="000000"/>
              </a:solidFill>
              <a:latin typeface="Arial"/>
              <a:cs typeface="Arial"/>
            </a:rPr>
            <a:t>?</a:t>
          </a:r>
        </a:p>
      </xdr:txBody>
    </xdr:sp>
    <xdr:clientData/>
  </xdr:twoCellAnchor>
  <xdr:twoCellAnchor editAs="oneCell">
    <xdr:from>
      <xdr:col>1</xdr:col>
      <xdr:colOff>0</xdr:colOff>
      <xdr:row>25</xdr:row>
      <xdr:rowOff>0</xdr:rowOff>
    </xdr:from>
    <xdr:to>
      <xdr:col>2</xdr:col>
      <xdr:colOff>0</xdr:colOff>
      <xdr:row>25</xdr:row>
      <xdr:rowOff>209550</xdr:rowOff>
    </xdr:to>
    <xdr:pic>
      <xdr:nvPicPr>
        <xdr:cNvPr id="8202" name="Picture 20"/>
        <xdr:cNvPicPr>
          <a:picLocks noChangeAspect="1" noChangeArrowheads="1"/>
        </xdr:cNvPicPr>
      </xdr:nvPicPr>
      <xdr:blipFill>
        <a:blip xmlns:r="http://schemas.openxmlformats.org/officeDocument/2006/relationships" r:embed="rId9" cstate="print"/>
        <a:srcRect/>
        <a:stretch>
          <a:fillRect/>
        </a:stretch>
      </xdr:blipFill>
      <xdr:spPr bwMode="auto">
        <a:xfrm>
          <a:off x="152400" y="5019675"/>
          <a:ext cx="352425" cy="209550"/>
        </a:xfrm>
        <a:prstGeom prst="rect">
          <a:avLst/>
        </a:prstGeom>
        <a:noFill/>
        <a:ln w="1">
          <a:noFill/>
          <a:miter lim="800000"/>
          <a:headEnd/>
          <a:tailEnd/>
        </a:ln>
      </xdr:spPr>
    </xdr:pic>
    <xdr:clientData/>
  </xdr:twoCellAnchor>
  <xdr:twoCellAnchor editAs="oneCell">
    <xdr:from>
      <xdr:col>1</xdr:col>
      <xdr:colOff>0</xdr:colOff>
      <xdr:row>22</xdr:row>
      <xdr:rowOff>152400</xdr:rowOff>
    </xdr:from>
    <xdr:to>
      <xdr:col>2</xdr:col>
      <xdr:colOff>0</xdr:colOff>
      <xdr:row>24</xdr:row>
      <xdr:rowOff>19050</xdr:rowOff>
    </xdr:to>
    <xdr:pic>
      <xdr:nvPicPr>
        <xdr:cNvPr id="8203" name="Picture 21"/>
        <xdr:cNvPicPr>
          <a:picLocks noChangeAspect="1" noChangeArrowheads="1"/>
        </xdr:cNvPicPr>
      </xdr:nvPicPr>
      <xdr:blipFill>
        <a:blip xmlns:r="http://schemas.openxmlformats.org/officeDocument/2006/relationships" r:embed="rId10" cstate="print"/>
        <a:srcRect/>
        <a:stretch>
          <a:fillRect/>
        </a:stretch>
      </xdr:blipFill>
      <xdr:spPr bwMode="auto">
        <a:xfrm>
          <a:off x="152400" y="4629150"/>
          <a:ext cx="352425" cy="238125"/>
        </a:xfrm>
        <a:prstGeom prst="rect">
          <a:avLst/>
        </a:prstGeom>
        <a:noFill/>
        <a:ln w="1">
          <a:noFill/>
          <a:miter lim="800000"/>
          <a:headEnd/>
          <a:tailEnd/>
        </a:ln>
      </xdr:spPr>
    </xdr:pic>
    <xdr:clientData/>
  </xdr:twoCellAnchor>
  <xdr:twoCellAnchor>
    <xdr:from>
      <xdr:col>0</xdr:col>
      <xdr:colOff>142875</xdr:colOff>
      <xdr:row>27</xdr:row>
      <xdr:rowOff>9525</xdr:rowOff>
    </xdr:from>
    <xdr:to>
      <xdr:col>3</xdr:col>
      <xdr:colOff>9525</xdr:colOff>
      <xdr:row>28</xdr:row>
      <xdr:rowOff>9525</xdr:rowOff>
    </xdr:to>
    <xdr:grpSp>
      <xdr:nvGrpSpPr>
        <xdr:cNvPr id="8204" name="Group 32"/>
        <xdr:cNvGrpSpPr>
          <a:grpSpLocks/>
        </xdr:cNvGrpSpPr>
      </xdr:nvGrpSpPr>
      <xdr:grpSpPr bwMode="auto">
        <a:xfrm>
          <a:off x="142875" y="5219700"/>
          <a:ext cx="704850" cy="219075"/>
          <a:chOff x="377" y="337"/>
          <a:chExt cx="74" cy="23"/>
        </a:xfrm>
      </xdr:grpSpPr>
      <xdr:pic>
        <xdr:nvPicPr>
          <xdr:cNvPr id="8213" name="Picture 23"/>
          <xdr:cNvPicPr>
            <a:picLocks noChangeAspect="1" noChangeArrowheads="1"/>
          </xdr:cNvPicPr>
        </xdr:nvPicPr>
        <xdr:blipFill>
          <a:blip xmlns:r="http://schemas.openxmlformats.org/officeDocument/2006/relationships" r:embed="rId11" cstate="print"/>
          <a:srcRect/>
          <a:stretch>
            <a:fillRect/>
          </a:stretch>
        </xdr:blipFill>
        <xdr:spPr bwMode="auto">
          <a:xfrm>
            <a:off x="414" y="337"/>
            <a:ext cx="37" cy="23"/>
          </a:xfrm>
          <a:prstGeom prst="rect">
            <a:avLst/>
          </a:prstGeom>
          <a:noFill/>
          <a:ln w="9525">
            <a:noFill/>
            <a:miter lim="800000"/>
            <a:headEnd/>
            <a:tailEnd/>
          </a:ln>
        </xdr:spPr>
      </xdr:pic>
      <xdr:pic>
        <xdr:nvPicPr>
          <xdr:cNvPr id="8214" name="Picture 24"/>
          <xdr:cNvPicPr>
            <a:picLocks noChangeAspect="1" noChangeArrowheads="1"/>
          </xdr:cNvPicPr>
        </xdr:nvPicPr>
        <xdr:blipFill>
          <a:blip xmlns:r="http://schemas.openxmlformats.org/officeDocument/2006/relationships" r:embed="rId12" cstate="print"/>
          <a:srcRect/>
          <a:stretch>
            <a:fillRect/>
          </a:stretch>
        </xdr:blipFill>
        <xdr:spPr bwMode="auto">
          <a:xfrm>
            <a:off x="377" y="337"/>
            <a:ext cx="38" cy="23"/>
          </a:xfrm>
          <a:prstGeom prst="rect">
            <a:avLst/>
          </a:prstGeom>
          <a:noFill/>
          <a:ln w="9525">
            <a:noFill/>
            <a:miter lim="800000"/>
            <a:headEnd/>
            <a:tailEnd/>
          </a:ln>
        </xdr:spPr>
      </xdr:pic>
    </xdr:grpSp>
    <xdr:clientData/>
  </xdr:twoCellAnchor>
  <xdr:twoCellAnchor editAs="oneCell">
    <xdr:from>
      <xdr:col>8</xdr:col>
      <xdr:colOff>0</xdr:colOff>
      <xdr:row>13</xdr:row>
      <xdr:rowOff>9525</xdr:rowOff>
    </xdr:from>
    <xdr:to>
      <xdr:col>9</xdr:col>
      <xdr:colOff>38100</xdr:colOff>
      <xdr:row>14</xdr:row>
      <xdr:rowOff>28575</xdr:rowOff>
    </xdr:to>
    <xdr:pic>
      <xdr:nvPicPr>
        <xdr:cNvPr id="8207" name="Picture 28" descr="THAL0001[1]"/>
        <xdr:cNvPicPr>
          <a:picLocks noChangeAspect="1" noChangeArrowheads="1"/>
        </xdr:cNvPicPr>
      </xdr:nvPicPr>
      <xdr:blipFill>
        <a:blip xmlns:r="http://schemas.openxmlformats.org/officeDocument/2006/relationships" r:embed="rId13" cstate="print"/>
        <a:srcRect/>
        <a:stretch>
          <a:fillRect/>
        </a:stretch>
      </xdr:blipFill>
      <xdr:spPr bwMode="auto">
        <a:xfrm>
          <a:off x="3593306" y="2889647"/>
          <a:ext cx="390525" cy="238125"/>
        </a:xfrm>
        <a:prstGeom prst="rect">
          <a:avLst/>
        </a:prstGeom>
        <a:noFill/>
        <a:ln w="9525">
          <a:noFill/>
          <a:miter lim="800000"/>
          <a:headEnd/>
          <a:tailEnd/>
        </a:ln>
      </xdr:spPr>
    </xdr:pic>
    <xdr:clientData/>
  </xdr:twoCellAnchor>
  <xdr:twoCellAnchor editAs="oneCell">
    <xdr:from>
      <xdr:col>8</xdr:col>
      <xdr:colOff>0</xdr:colOff>
      <xdr:row>23</xdr:row>
      <xdr:rowOff>19050</xdr:rowOff>
    </xdr:from>
    <xdr:to>
      <xdr:col>8</xdr:col>
      <xdr:colOff>333375</xdr:colOff>
      <xdr:row>24</xdr:row>
      <xdr:rowOff>0</xdr:rowOff>
    </xdr:to>
    <xdr:pic>
      <xdr:nvPicPr>
        <xdr:cNvPr id="8208" name="Picture 29" descr="RMNA0001"/>
        <xdr:cNvPicPr>
          <a:picLocks noChangeAspect="1" noChangeArrowheads="1"/>
        </xdr:cNvPicPr>
      </xdr:nvPicPr>
      <xdr:blipFill>
        <a:blip xmlns:r="http://schemas.openxmlformats.org/officeDocument/2006/relationships" r:embed="rId14" cstate="print"/>
        <a:srcRect/>
        <a:stretch>
          <a:fillRect/>
        </a:stretch>
      </xdr:blipFill>
      <xdr:spPr bwMode="auto">
        <a:xfrm>
          <a:off x="3590925" y="4558911"/>
          <a:ext cx="333375" cy="200025"/>
        </a:xfrm>
        <a:prstGeom prst="rect">
          <a:avLst/>
        </a:prstGeom>
        <a:noFill/>
        <a:ln w="9525">
          <a:noFill/>
          <a:miter lim="800000"/>
          <a:headEnd/>
          <a:tailEnd/>
        </a:ln>
      </xdr:spPr>
    </xdr:pic>
    <xdr:clientData/>
  </xdr:twoCellAnchor>
  <xdr:twoCellAnchor editAs="oneCell">
    <xdr:from>
      <xdr:col>7</xdr:col>
      <xdr:colOff>342900</xdr:colOff>
      <xdr:row>17</xdr:row>
      <xdr:rowOff>9525</xdr:rowOff>
    </xdr:from>
    <xdr:to>
      <xdr:col>9</xdr:col>
      <xdr:colOff>19050</xdr:colOff>
      <xdr:row>18</xdr:row>
      <xdr:rowOff>28575</xdr:rowOff>
    </xdr:to>
    <xdr:pic>
      <xdr:nvPicPr>
        <xdr:cNvPr id="8209" name="Picture 30" descr="CHIN0001"/>
        <xdr:cNvPicPr>
          <a:picLocks noChangeAspect="1" noChangeArrowheads="1"/>
        </xdr:cNvPicPr>
      </xdr:nvPicPr>
      <xdr:blipFill>
        <a:blip xmlns:r="http://schemas.openxmlformats.org/officeDocument/2006/relationships" r:embed="rId15" cstate="print"/>
        <a:srcRect/>
        <a:stretch>
          <a:fillRect/>
        </a:stretch>
      </xdr:blipFill>
      <xdr:spPr bwMode="auto">
        <a:xfrm>
          <a:off x="3587354" y="3556397"/>
          <a:ext cx="378618" cy="238125"/>
        </a:xfrm>
        <a:prstGeom prst="rect">
          <a:avLst/>
        </a:prstGeom>
        <a:noFill/>
        <a:ln w="9525">
          <a:noFill/>
          <a:miter lim="800000"/>
          <a:headEnd/>
          <a:tailEnd/>
        </a:ln>
      </xdr:spPr>
    </xdr:pic>
    <xdr:clientData/>
  </xdr:twoCellAnchor>
  <xdr:twoCellAnchor editAs="oneCell">
    <xdr:from>
      <xdr:col>9</xdr:col>
      <xdr:colOff>0</xdr:colOff>
      <xdr:row>23</xdr:row>
      <xdr:rowOff>19050</xdr:rowOff>
    </xdr:from>
    <xdr:to>
      <xdr:col>9</xdr:col>
      <xdr:colOff>342900</xdr:colOff>
      <xdr:row>24</xdr:row>
      <xdr:rowOff>0</xdr:rowOff>
    </xdr:to>
    <xdr:pic>
      <xdr:nvPicPr>
        <xdr:cNvPr id="8210" name="Picture 31" descr="MOLD0001"/>
        <xdr:cNvPicPr>
          <a:picLocks noChangeAspect="1" noChangeArrowheads="1"/>
        </xdr:cNvPicPr>
      </xdr:nvPicPr>
      <xdr:blipFill>
        <a:blip xmlns:r="http://schemas.openxmlformats.org/officeDocument/2006/relationships" r:embed="rId16" cstate="print"/>
        <a:srcRect/>
        <a:stretch>
          <a:fillRect/>
        </a:stretch>
      </xdr:blipFill>
      <xdr:spPr bwMode="auto">
        <a:xfrm>
          <a:off x="3943350" y="4558911"/>
          <a:ext cx="342900" cy="200025"/>
        </a:xfrm>
        <a:prstGeom prst="rect">
          <a:avLst/>
        </a:prstGeom>
        <a:noFill/>
        <a:ln w="9525">
          <a:noFill/>
          <a:miter lim="800000"/>
          <a:headEnd/>
          <a:tailEnd/>
        </a:ln>
      </xdr:spPr>
    </xdr:pic>
    <xdr:clientData/>
  </xdr:twoCellAnchor>
  <xdr:twoCellAnchor editAs="oneCell">
    <xdr:from>
      <xdr:col>8</xdr:col>
      <xdr:colOff>0</xdr:colOff>
      <xdr:row>15</xdr:row>
      <xdr:rowOff>9525</xdr:rowOff>
    </xdr:from>
    <xdr:to>
      <xdr:col>9</xdr:col>
      <xdr:colOff>9525</xdr:colOff>
      <xdr:row>15</xdr:row>
      <xdr:rowOff>209550</xdr:rowOff>
    </xdr:to>
    <xdr:pic>
      <xdr:nvPicPr>
        <xdr:cNvPr id="8211" name="Picture 33" descr="SERB0001"/>
        <xdr:cNvPicPr>
          <a:picLocks noChangeAspect="1" noChangeArrowheads="1"/>
        </xdr:cNvPicPr>
      </xdr:nvPicPr>
      <xdr:blipFill>
        <a:blip xmlns:r="http://schemas.openxmlformats.org/officeDocument/2006/relationships" r:embed="rId17" cstate="print"/>
        <a:srcRect/>
        <a:stretch>
          <a:fillRect/>
        </a:stretch>
      </xdr:blipFill>
      <xdr:spPr bwMode="auto">
        <a:xfrm>
          <a:off x="3590925" y="3214688"/>
          <a:ext cx="361950" cy="208359"/>
        </a:xfrm>
        <a:prstGeom prst="rect">
          <a:avLst/>
        </a:prstGeom>
        <a:noFill/>
        <a:ln w="9525">
          <a:noFill/>
          <a:miter lim="800000"/>
          <a:headEnd/>
          <a:tailEnd/>
        </a:ln>
      </xdr:spPr>
    </xdr:pic>
    <xdr:clientData/>
  </xdr:twoCellAnchor>
  <xdr:twoCellAnchor editAs="oneCell">
    <xdr:from>
      <xdr:col>8</xdr:col>
      <xdr:colOff>9525</xdr:colOff>
      <xdr:row>25</xdr:row>
      <xdr:rowOff>28575</xdr:rowOff>
    </xdr:from>
    <xdr:to>
      <xdr:col>9</xdr:col>
      <xdr:colOff>0</xdr:colOff>
      <xdr:row>26</xdr:row>
      <xdr:rowOff>19050</xdr:rowOff>
    </xdr:to>
    <xdr:pic>
      <xdr:nvPicPr>
        <xdr:cNvPr id="8212" name="Picture 37"/>
        <xdr:cNvPicPr>
          <a:picLocks noChangeAspect="1" noChangeArrowheads="1"/>
        </xdr:cNvPicPr>
      </xdr:nvPicPr>
      <xdr:blipFill>
        <a:blip xmlns:r="http://schemas.openxmlformats.org/officeDocument/2006/relationships" r:embed="rId18" cstate="print"/>
        <a:srcRect/>
        <a:stretch>
          <a:fillRect/>
        </a:stretch>
      </xdr:blipFill>
      <xdr:spPr bwMode="auto">
        <a:xfrm>
          <a:off x="3600450" y="4901811"/>
          <a:ext cx="342900" cy="215503"/>
        </a:xfrm>
        <a:prstGeom prst="rect">
          <a:avLst/>
        </a:prstGeom>
        <a:noFill/>
        <a:ln w="1">
          <a:noFill/>
          <a:miter lim="800000"/>
          <a:headEnd/>
          <a:tailEnd/>
        </a:ln>
      </xdr:spPr>
    </xdr:pic>
    <xdr:clientData/>
  </xdr:twoCellAnchor>
  <xdr:twoCellAnchor editAs="oneCell">
    <xdr:from>
      <xdr:col>0</xdr:col>
      <xdr:colOff>133350</xdr:colOff>
      <xdr:row>29</xdr:row>
      <xdr:rowOff>9525</xdr:rowOff>
    </xdr:from>
    <xdr:to>
      <xdr:col>1</xdr:col>
      <xdr:colOff>342900</xdr:colOff>
      <xdr:row>30</xdr:row>
      <xdr:rowOff>19050</xdr:rowOff>
    </xdr:to>
    <xdr:pic>
      <xdr:nvPicPr>
        <xdr:cNvPr id="24" name="Picture 25"/>
        <xdr:cNvPicPr>
          <a:picLocks noChangeAspect="1" noChangeArrowheads="1"/>
        </xdr:cNvPicPr>
      </xdr:nvPicPr>
      <xdr:blipFill>
        <a:blip xmlns:r="http://schemas.openxmlformats.org/officeDocument/2006/relationships" r:embed="rId19" cstate="print"/>
        <a:srcRect/>
        <a:stretch>
          <a:fillRect/>
        </a:stretch>
      </xdr:blipFill>
      <xdr:spPr bwMode="auto">
        <a:xfrm>
          <a:off x="138112" y="5785247"/>
          <a:ext cx="360759" cy="220266"/>
        </a:xfrm>
        <a:prstGeom prst="rect">
          <a:avLst/>
        </a:prstGeom>
        <a:noFill/>
        <a:ln w="1">
          <a:noFill/>
          <a:miter lim="800000"/>
          <a:headEnd/>
          <a:tailEnd/>
        </a:ln>
      </xdr:spPr>
    </xdr:pic>
    <xdr:clientData/>
  </xdr:twoCellAnchor>
  <xdr:twoCellAnchor>
    <xdr:from>
      <xdr:col>8</xdr:col>
      <xdr:colOff>342900</xdr:colOff>
      <xdr:row>27</xdr:row>
      <xdr:rowOff>9525</xdr:rowOff>
    </xdr:from>
    <xdr:to>
      <xdr:col>9</xdr:col>
      <xdr:colOff>342900</xdr:colOff>
      <xdr:row>28</xdr:row>
      <xdr:rowOff>19050</xdr:rowOff>
    </xdr:to>
    <xdr:pic>
      <xdr:nvPicPr>
        <xdr:cNvPr id="2049" name="Picture 2" descr="Image of National Flag"/>
        <xdr:cNvPicPr>
          <a:picLocks noChangeAspect="1" noChangeArrowheads="1"/>
        </xdr:cNvPicPr>
      </xdr:nvPicPr>
      <xdr:blipFill>
        <a:blip xmlns:r="http://schemas.openxmlformats.org/officeDocument/2006/relationships" r:embed="rId20" r:link="rId21" cstate="print"/>
        <a:srcRect/>
        <a:stretch>
          <a:fillRect/>
        </a:stretch>
      </xdr:blipFill>
      <xdr:spPr bwMode="auto">
        <a:xfrm>
          <a:off x="3931630" y="5219792"/>
          <a:ext cx="352365" cy="225941"/>
        </a:xfrm>
        <a:prstGeom prst="rect">
          <a:avLst/>
        </a:prstGeom>
        <a:noFill/>
      </xdr:spPr>
    </xdr:pic>
    <xdr:clientData/>
  </xdr:twoCellAnchor>
  <xdr:twoCellAnchor>
    <xdr:from>
      <xdr:col>8</xdr:col>
      <xdr:colOff>19050</xdr:colOff>
      <xdr:row>27</xdr:row>
      <xdr:rowOff>9525</xdr:rowOff>
    </xdr:from>
    <xdr:to>
      <xdr:col>8</xdr:col>
      <xdr:colOff>342900</xdr:colOff>
      <xdr:row>28</xdr:row>
      <xdr:rowOff>19050</xdr:rowOff>
    </xdr:to>
    <xdr:pic>
      <xdr:nvPicPr>
        <xdr:cNvPr id="2050" name="Picture 1" descr="Image of National Flag"/>
        <xdr:cNvPicPr>
          <a:picLocks noChangeAspect="1" noChangeArrowheads="1"/>
        </xdr:cNvPicPr>
      </xdr:nvPicPr>
      <xdr:blipFill>
        <a:blip xmlns:r="http://schemas.openxmlformats.org/officeDocument/2006/relationships" r:embed="rId22" cstate="print"/>
        <a:srcRect/>
        <a:stretch>
          <a:fillRect/>
        </a:stretch>
      </xdr:blipFill>
      <xdr:spPr bwMode="auto">
        <a:xfrm>
          <a:off x="3609239" y="5221167"/>
          <a:ext cx="325979" cy="225941"/>
        </a:xfrm>
        <a:prstGeom prst="rect">
          <a:avLst/>
        </a:prstGeom>
        <a:noFill/>
        <a:ln w="9525">
          <a:noFill/>
          <a:miter lim="800000"/>
          <a:headEnd/>
          <a:tailEnd/>
        </a:ln>
      </xdr:spPr>
    </xdr:pic>
    <xdr:clientData/>
  </xdr:twoCellAnchor>
  <xdr:twoCellAnchor editAs="oneCell">
    <xdr:from>
      <xdr:col>0</xdr:col>
      <xdr:colOff>133350</xdr:colOff>
      <xdr:row>31</xdr:row>
      <xdr:rowOff>0</xdr:rowOff>
    </xdr:from>
    <xdr:to>
      <xdr:col>1</xdr:col>
      <xdr:colOff>342900</xdr:colOff>
      <xdr:row>32</xdr:row>
      <xdr:rowOff>9525</xdr:rowOff>
    </xdr:to>
    <xdr:pic>
      <xdr:nvPicPr>
        <xdr:cNvPr id="26" name="Picture 27" descr="ARLE0001 korrigiert"/>
        <xdr:cNvPicPr>
          <a:picLocks noChangeAspect="1" noChangeArrowheads="1"/>
        </xdr:cNvPicPr>
      </xdr:nvPicPr>
      <xdr:blipFill>
        <a:blip xmlns:r="http://schemas.openxmlformats.org/officeDocument/2006/relationships" r:embed="rId23" cstate="print"/>
        <a:srcRect/>
        <a:stretch>
          <a:fillRect/>
        </a:stretch>
      </xdr:blipFill>
      <xdr:spPr bwMode="auto">
        <a:xfrm>
          <a:off x="133350" y="5867400"/>
          <a:ext cx="361950" cy="229791"/>
        </a:xfrm>
        <a:prstGeom prst="rect">
          <a:avLst/>
        </a:prstGeom>
        <a:noFill/>
        <a:ln w="9525">
          <a:noFill/>
          <a:miter lim="800000"/>
          <a:headEnd/>
          <a:tailEnd/>
        </a:ln>
      </xdr:spPr>
    </xdr:pic>
    <xdr:clientData/>
  </xdr:twoCellAnchor>
  <xdr:twoCellAnchor editAs="oneCell">
    <xdr:from>
      <xdr:col>8</xdr:col>
      <xdr:colOff>19050</xdr:colOff>
      <xdr:row>29</xdr:row>
      <xdr:rowOff>9525</xdr:rowOff>
    </xdr:from>
    <xdr:to>
      <xdr:col>8</xdr:col>
      <xdr:colOff>333375</xdr:colOff>
      <xdr:row>30</xdr:row>
      <xdr:rowOff>9525</xdr:rowOff>
    </xdr:to>
    <xdr:pic>
      <xdr:nvPicPr>
        <xdr:cNvPr id="2" name="Picture 1" descr="Flag of Georgia.svg"/>
        <xdr:cNvPicPr>
          <a:picLocks noChangeAspect="1" noChangeArrowheads="1"/>
        </xdr:cNvPicPr>
      </xdr:nvPicPr>
      <xdr:blipFill>
        <a:blip xmlns:r="http://schemas.openxmlformats.org/officeDocument/2006/relationships" r:embed="rId24" cstate="print"/>
        <a:srcRect/>
        <a:stretch>
          <a:fillRect/>
        </a:stretch>
      </xdr:blipFill>
      <xdr:spPr bwMode="auto">
        <a:xfrm>
          <a:off x="3608472" y="5570118"/>
          <a:ext cx="318854" cy="215065"/>
        </a:xfrm>
        <a:prstGeom prst="rect">
          <a:avLst/>
        </a:prstGeom>
        <a:noFill/>
      </xdr:spPr>
    </xdr:pic>
    <xdr:clientData/>
  </xdr:twoCellAnchor>
  <xdr:twoCellAnchor editAs="oneCell">
    <xdr:from>
      <xdr:col>8</xdr:col>
      <xdr:colOff>19050</xdr:colOff>
      <xdr:row>31</xdr:row>
      <xdr:rowOff>0</xdr:rowOff>
    </xdr:from>
    <xdr:to>
      <xdr:col>9</xdr:col>
      <xdr:colOff>19050</xdr:colOff>
      <xdr:row>32</xdr:row>
      <xdr:rowOff>0</xdr:rowOff>
    </xdr:to>
    <xdr:pic>
      <xdr:nvPicPr>
        <xdr:cNvPr id="1025" name="Picture 1" descr="Flag of Bulgaria.svg"/>
        <xdr:cNvPicPr>
          <a:picLocks noChangeAspect="1" noChangeArrowheads="1"/>
        </xdr:cNvPicPr>
      </xdr:nvPicPr>
      <xdr:blipFill>
        <a:blip xmlns:r="http://schemas.openxmlformats.org/officeDocument/2006/relationships" r:embed="rId25" cstate="print"/>
        <a:srcRect/>
        <a:stretch>
          <a:fillRect/>
        </a:stretch>
      </xdr:blipFill>
      <xdr:spPr bwMode="auto">
        <a:xfrm>
          <a:off x="3612607" y="5876192"/>
          <a:ext cx="357276" cy="216000"/>
        </a:xfrm>
        <a:prstGeom prst="rect">
          <a:avLst/>
        </a:prstGeom>
        <a:noFill/>
      </xdr:spPr>
    </xdr:pic>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liemberger.c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mailto:office@liemberger.cc"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sheetPr>
    <pageSetUpPr fitToPage="1"/>
  </sheetPr>
  <dimension ref="A1:BA24"/>
  <sheetViews>
    <sheetView zoomScaleNormal="100" workbookViewId="0">
      <selection activeCell="P9" sqref="P9:Q9"/>
    </sheetView>
  </sheetViews>
  <sheetFormatPr baseColWidth="10" defaultColWidth="4.85546875" defaultRowHeight="25.5" customHeight="1"/>
  <cols>
    <col min="1" max="1" width="1.42578125" style="387" customWidth="1"/>
    <col min="2" max="30" width="5.7109375" style="387" customWidth="1"/>
    <col min="31" max="31" width="1.42578125" style="387" customWidth="1"/>
    <col min="32" max="53" width="5.85546875" style="387" customWidth="1"/>
    <col min="54" max="16384" width="4.85546875" style="387"/>
  </cols>
  <sheetData>
    <row r="1" spans="1:53" ht="7.5" customHeight="1" thickBot="1">
      <c r="A1" s="386"/>
    </row>
    <row r="2" spans="1:53" ht="28.5" customHeight="1" thickTop="1" thickBot="1">
      <c r="A2" s="388"/>
      <c r="B2" s="388"/>
      <c r="C2" s="388"/>
      <c r="D2" s="388"/>
      <c r="E2" s="388"/>
      <c r="F2" s="388"/>
      <c r="I2" s="388"/>
      <c r="J2" s="388"/>
      <c r="K2" s="388"/>
      <c r="L2" s="388"/>
      <c r="M2" s="388"/>
      <c r="N2" s="388"/>
      <c r="Q2" s="388"/>
      <c r="R2" s="388"/>
      <c r="S2" s="388"/>
      <c r="T2" s="388"/>
      <c r="U2" s="388"/>
      <c r="V2" s="430" t="str">
        <f>'Used Language'!C5</f>
        <v>Getting Started</v>
      </c>
      <c r="W2" s="431"/>
      <c r="X2" s="431"/>
      <c r="Y2" s="431"/>
      <c r="Z2" s="431"/>
      <c r="AA2" s="431"/>
      <c r="AB2" s="431"/>
      <c r="AC2" s="431"/>
      <c r="AD2" s="432"/>
      <c r="AF2" s="389"/>
      <c r="AG2" s="388"/>
      <c r="AH2" s="388"/>
      <c r="AI2" s="388"/>
      <c r="AJ2" s="388"/>
      <c r="AK2" s="388"/>
      <c r="AN2" s="388"/>
      <c r="AO2" s="388"/>
      <c r="AP2" s="388"/>
      <c r="AQ2" s="388"/>
      <c r="AR2" s="388"/>
      <c r="AU2" s="388"/>
      <c r="AV2" s="388"/>
      <c r="AW2" s="388"/>
      <c r="AX2" s="388"/>
      <c r="AY2" s="388"/>
    </row>
    <row r="3" spans="1:53" ht="25.5" customHeight="1" thickTop="1">
      <c r="A3" s="388"/>
      <c r="B3" s="388"/>
      <c r="C3" s="388"/>
      <c r="D3" s="388"/>
      <c r="E3" s="388"/>
      <c r="F3" s="388"/>
      <c r="I3" s="388"/>
      <c r="J3" s="388"/>
      <c r="K3" s="388"/>
      <c r="L3" s="388"/>
      <c r="M3" s="388"/>
      <c r="N3" s="388"/>
      <c r="Q3" s="388"/>
      <c r="R3" s="388"/>
      <c r="S3" s="388"/>
      <c r="T3" s="426" t="str">
        <f>'Used Language'!C114</f>
        <v>Data Entry</v>
      </c>
      <c r="U3" s="390" t="s">
        <v>1463</v>
      </c>
      <c r="V3" s="402" t="str">
        <f>'Used Language'!C10</f>
        <v>System Input Volume</v>
      </c>
      <c r="W3" s="402"/>
      <c r="X3" s="402"/>
      <c r="Y3" s="402"/>
      <c r="Z3" s="402"/>
      <c r="AA3" s="402"/>
      <c r="AB3" s="402"/>
      <c r="AC3" s="402"/>
      <c r="AD3" s="403"/>
      <c r="AG3" s="388"/>
      <c r="AH3" s="388"/>
      <c r="AI3" s="388"/>
      <c r="AJ3" s="388"/>
      <c r="AK3" s="388"/>
      <c r="AN3" s="388"/>
      <c r="AO3" s="388"/>
      <c r="AP3" s="388"/>
      <c r="AQ3" s="388"/>
      <c r="AR3" s="388"/>
      <c r="AU3" s="388"/>
      <c r="AV3" s="388"/>
      <c r="AW3" s="388"/>
      <c r="AX3" s="388"/>
      <c r="AY3" s="388"/>
    </row>
    <row r="4" spans="1:53" ht="25.5" customHeight="1">
      <c r="A4" s="388"/>
      <c r="B4" s="388"/>
      <c r="C4" s="388"/>
      <c r="D4" s="388"/>
      <c r="E4" s="388"/>
      <c r="F4" s="388"/>
      <c r="I4" s="388"/>
      <c r="J4" s="388"/>
      <c r="K4" s="388"/>
      <c r="L4" s="388"/>
      <c r="M4" s="388"/>
      <c r="N4" s="388"/>
      <c r="Q4" s="388"/>
      <c r="R4" s="388"/>
      <c r="S4" s="388"/>
      <c r="T4" s="427"/>
      <c r="U4" s="391" t="s">
        <v>1464</v>
      </c>
      <c r="V4" s="428" t="str">
        <f>'Used Language'!C11</f>
        <v>Billed Consumption</v>
      </c>
      <c r="W4" s="428"/>
      <c r="X4" s="428"/>
      <c r="Y4" s="428"/>
      <c r="Z4" s="428"/>
      <c r="AA4" s="428"/>
      <c r="AB4" s="428"/>
      <c r="AC4" s="428"/>
      <c r="AD4" s="429"/>
      <c r="AG4" s="388"/>
      <c r="AH4" s="388"/>
      <c r="AI4" s="388"/>
      <c r="AJ4" s="388"/>
      <c r="AK4" s="388"/>
      <c r="AN4" s="388"/>
      <c r="AO4" s="388"/>
      <c r="AP4" s="388"/>
      <c r="AQ4" s="388"/>
      <c r="AR4" s="388"/>
      <c r="AU4" s="388"/>
      <c r="AV4" s="388"/>
      <c r="AW4" s="388"/>
      <c r="AX4" s="388"/>
      <c r="AY4" s="388"/>
    </row>
    <row r="5" spans="1:53" ht="25.5" customHeight="1">
      <c r="T5" s="427"/>
      <c r="U5" s="391" t="s">
        <v>1465</v>
      </c>
      <c r="V5" s="402" t="str">
        <f>'Used Language'!C12</f>
        <v>Unbilled Consumption</v>
      </c>
      <c r="W5" s="402"/>
      <c r="X5" s="402"/>
      <c r="Y5" s="402"/>
      <c r="Z5" s="402"/>
      <c r="AA5" s="402"/>
      <c r="AB5" s="402"/>
      <c r="AC5" s="402"/>
      <c r="AD5" s="403"/>
    </row>
    <row r="6" spans="1:53" ht="25.5" customHeight="1">
      <c r="A6" s="388"/>
      <c r="B6" s="388"/>
      <c r="C6" s="388"/>
      <c r="D6" s="388"/>
      <c r="E6" s="388"/>
      <c r="F6" s="388"/>
      <c r="I6" s="388"/>
      <c r="J6" s="388"/>
      <c r="K6" s="388"/>
      <c r="L6" s="388"/>
      <c r="M6" s="388"/>
      <c r="N6" s="388"/>
      <c r="Q6" s="388"/>
      <c r="R6" s="388"/>
      <c r="S6" s="388"/>
      <c r="T6" s="427"/>
      <c r="U6" s="391" t="s">
        <v>1466</v>
      </c>
      <c r="V6" s="428" t="str">
        <f>'Used Language'!C13</f>
        <v>Unauthorized Consumption</v>
      </c>
      <c r="W6" s="428"/>
      <c r="X6" s="428"/>
      <c r="Y6" s="428"/>
      <c r="Z6" s="428"/>
      <c r="AA6" s="428"/>
      <c r="AB6" s="428"/>
      <c r="AC6" s="428"/>
      <c r="AD6" s="429"/>
      <c r="AG6" s="388"/>
      <c r="AH6" s="388"/>
      <c r="AI6" s="388"/>
      <c r="AJ6" s="388"/>
      <c r="AK6" s="388"/>
      <c r="AN6" s="388"/>
      <c r="AO6" s="388"/>
      <c r="AP6" s="388"/>
      <c r="AQ6" s="388"/>
      <c r="AR6" s="388"/>
      <c r="AU6" s="388"/>
      <c r="AV6" s="388"/>
      <c r="AW6" s="388"/>
      <c r="AX6" s="388"/>
      <c r="AY6" s="388"/>
    </row>
    <row r="7" spans="1:53" ht="30.75" customHeight="1">
      <c r="A7" s="388"/>
      <c r="B7" s="388"/>
      <c r="C7" s="388"/>
      <c r="D7" s="388"/>
      <c r="E7" s="388"/>
      <c r="F7" s="388"/>
      <c r="I7" s="388"/>
      <c r="J7" s="388"/>
      <c r="K7" s="388"/>
      <c r="L7" s="388"/>
      <c r="M7" s="388"/>
      <c r="N7" s="388"/>
      <c r="Q7" s="388"/>
      <c r="R7" s="388"/>
      <c r="S7" s="388"/>
      <c r="T7" s="427"/>
      <c r="U7" s="391" t="s">
        <v>1467</v>
      </c>
      <c r="V7" s="404" t="str">
        <f>'Used Language'!C14</f>
        <v>Customer Meter Inaccuracies and Data Handling Errors</v>
      </c>
      <c r="W7" s="404"/>
      <c r="X7" s="404"/>
      <c r="Y7" s="404"/>
      <c r="Z7" s="404"/>
      <c r="AA7" s="404"/>
      <c r="AB7" s="404"/>
      <c r="AC7" s="404"/>
      <c r="AD7" s="405"/>
      <c r="AG7" s="388"/>
      <c r="AH7" s="388"/>
      <c r="AI7" s="388"/>
      <c r="AJ7" s="388"/>
      <c r="AK7" s="388"/>
      <c r="AN7" s="388"/>
      <c r="AO7" s="388"/>
      <c r="AP7" s="388"/>
      <c r="AQ7" s="388"/>
      <c r="AR7" s="388"/>
      <c r="AU7" s="388"/>
      <c r="AV7" s="388"/>
      <c r="AW7" s="388"/>
      <c r="AX7" s="388"/>
      <c r="AY7" s="388"/>
    </row>
    <row r="8" spans="1:53" ht="25.5" customHeight="1">
      <c r="A8" s="388"/>
      <c r="B8" s="388"/>
      <c r="C8" s="388"/>
      <c r="D8" s="388"/>
      <c r="E8" s="388"/>
      <c r="F8" s="388"/>
      <c r="I8" s="388"/>
      <c r="J8" s="388"/>
      <c r="K8" s="388"/>
      <c r="L8" s="388"/>
      <c r="M8" s="388"/>
      <c r="N8" s="388"/>
      <c r="Q8" s="388"/>
      <c r="R8" s="388"/>
      <c r="S8" s="388"/>
      <c r="T8" s="427"/>
      <c r="U8" s="391" t="s">
        <v>1468</v>
      </c>
      <c r="V8" s="428" t="str">
        <f>'Used Language'!C8</f>
        <v>Network Data</v>
      </c>
      <c r="W8" s="428"/>
      <c r="X8" s="428"/>
      <c r="Y8" s="428"/>
      <c r="Z8" s="428"/>
      <c r="AA8" s="428"/>
      <c r="AB8" s="428"/>
      <c r="AC8" s="428"/>
      <c r="AD8" s="429"/>
      <c r="AG8" s="388"/>
      <c r="AH8" s="388"/>
      <c r="AI8" s="388"/>
      <c r="AJ8" s="388"/>
      <c r="AK8" s="388"/>
      <c r="AN8" s="388"/>
      <c r="AO8" s="388"/>
      <c r="AP8" s="388"/>
      <c r="AQ8" s="388"/>
      <c r="AR8" s="388"/>
      <c r="AU8" s="388"/>
      <c r="AV8" s="388"/>
      <c r="AW8" s="388"/>
      <c r="AX8" s="388"/>
      <c r="AY8" s="388"/>
    </row>
    <row r="9" spans="1:53" ht="25.5" customHeight="1">
      <c r="B9" s="435" t="str">
        <f>'Used Language'!C118</f>
        <v>Utility Name:</v>
      </c>
      <c r="C9" s="436"/>
      <c r="D9" s="436"/>
      <c r="E9" s="436"/>
      <c r="F9" s="436"/>
      <c r="G9" s="437"/>
      <c r="H9" s="438"/>
      <c r="I9" s="439"/>
      <c r="J9" s="439"/>
      <c r="K9" s="439"/>
      <c r="L9" s="435" t="str">
        <f>'Used Language'!C119</f>
        <v>Year:</v>
      </c>
      <c r="M9" s="436"/>
      <c r="N9" s="436"/>
      <c r="O9" s="437"/>
      <c r="P9" s="433" t="s">
        <v>3188</v>
      </c>
      <c r="Q9" s="434"/>
      <c r="T9" s="427"/>
      <c r="U9" s="391" t="s">
        <v>1469</v>
      </c>
      <c r="V9" s="402" t="str">
        <f>'Used Language'!C9</f>
        <v>Pressure</v>
      </c>
      <c r="W9" s="402"/>
      <c r="X9" s="402"/>
      <c r="Y9" s="402"/>
      <c r="Z9" s="402"/>
      <c r="AA9" s="402"/>
      <c r="AB9" s="402"/>
      <c r="AC9" s="402"/>
      <c r="AD9" s="403"/>
    </row>
    <row r="10" spans="1:53" ht="25.5" customHeight="1">
      <c r="A10" s="388"/>
      <c r="B10" s="388"/>
      <c r="C10" s="388"/>
      <c r="D10" s="388"/>
      <c r="E10" s="388"/>
      <c r="F10" s="388"/>
      <c r="I10" s="388"/>
      <c r="J10" s="388"/>
      <c r="K10" s="388"/>
      <c r="L10" s="388"/>
      <c r="M10" s="388"/>
      <c r="N10" s="388"/>
      <c r="Q10" s="388"/>
      <c r="R10" s="388"/>
      <c r="S10" s="388"/>
      <c r="T10" s="427"/>
      <c r="U10" s="391" t="s">
        <v>1470</v>
      </c>
      <c r="V10" s="428" t="str">
        <f>'Used Language'!C71</f>
        <v>Intermittent Supply</v>
      </c>
      <c r="W10" s="428"/>
      <c r="X10" s="428"/>
      <c r="Y10" s="428"/>
      <c r="Z10" s="428"/>
      <c r="AA10" s="428"/>
      <c r="AB10" s="428"/>
      <c r="AC10" s="428"/>
      <c r="AD10" s="429"/>
      <c r="AG10" s="388"/>
      <c r="AH10" s="388"/>
      <c r="AI10" s="388"/>
      <c r="AJ10" s="388"/>
      <c r="AK10" s="388"/>
      <c r="AN10" s="388"/>
      <c r="AO10" s="388"/>
      <c r="AP10" s="388"/>
      <c r="AQ10" s="388"/>
      <c r="AR10" s="388"/>
      <c r="AU10" s="388"/>
      <c r="AV10" s="388"/>
      <c r="AW10" s="388"/>
      <c r="AX10" s="388"/>
      <c r="AY10" s="388"/>
    </row>
    <row r="11" spans="1:53" ht="25.5" customHeight="1" thickBot="1">
      <c r="A11" s="388"/>
      <c r="B11" s="410" t="str">
        <f>'Used Language'!C149</f>
        <v>The volumes used for this water balance are for a period of:</v>
      </c>
      <c r="C11" s="411"/>
      <c r="D11" s="411"/>
      <c r="E11" s="411"/>
      <c r="F11" s="411"/>
      <c r="G11" s="411"/>
      <c r="H11" s="411"/>
      <c r="I11" s="411"/>
      <c r="J11" s="411"/>
      <c r="K11" s="411"/>
      <c r="L11" s="412"/>
      <c r="M11" s="422"/>
      <c r="N11" s="423"/>
      <c r="O11" s="416" t="str">
        <f>'Used Language'!C150</f>
        <v>Days</v>
      </c>
      <c r="P11" s="417"/>
      <c r="Q11" s="418"/>
      <c r="R11" s="388"/>
      <c r="S11" s="388"/>
      <c r="T11" s="427"/>
      <c r="U11" s="392" t="s">
        <v>1471</v>
      </c>
      <c r="V11" s="402" t="str">
        <f>'Used Language'!C80</f>
        <v>Financial Information</v>
      </c>
      <c r="W11" s="402"/>
      <c r="X11" s="402"/>
      <c r="Y11" s="402"/>
      <c r="Z11" s="402"/>
      <c r="AA11" s="402"/>
      <c r="AB11" s="402"/>
      <c r="AC11" s="402"/>
      <c r="AD11" s="403"/>
      <c r="AG11" s="388"/>
      <c r="AH11" s="388"/>
      <c r="AI11" s="388"/>
      <c r="AJ11" s="388"/>
      <c r="AK11" s="388"/>
      <c r="AN11" s="388"/>
      <c r="AO11" s="388"/>
      <c r="AP11" s="388"/>
      <c r="AQ11" s="388"/>
      <c r="AR11" s="388"/>
      <c r="AU11" s="388"/>
      <c r="AV11" s="388"/>
      <c r="AW11" s="388"/>
      <c r="AX11" s="388"/>
      <c r="AY11" s="388"/>
    </row>
    <row r="12" spans="1:53" ht="25.5" customHeight="1" thickTop="1">
      <c r="A12" s="388"/>
      <c r="B12" s="413"/>
      <c r="C12" s="414"/>
      <c r="D12" s="414"/>
      <c r="E12" s="414"/>
      <c r="F12" s="414"/>
      <c r="G12" s="414"/>
      <c r="H12" s="414"/>
      <c r="I12" s="414"/>
      <c r="J12" s="414"/>
      <c r="K12" s="414"/>
      <c r="L12" s="415"/>
      <c r="M12" s="424"/>
      <c r="N12" s="425"/>
      <c r="O12" s="419"/>
      <c r="P12" s="420"/>
      <c r="Q12" s="421"/>
      <c r="R12" s="388"/>
      <c r="S12" s="388"/>
      <c r="T12" s="398" t="str">
        <f>'Used Language'!C115</f>
        <v>Results</v>
      </c>
      <c r="U12" s="390" t="s">
        <v>1704</v>
      </c>
      <c r="V12" s="408" t="str">
        <f>'Used Language'!C152</f>
        <v>Water Balance in m3/year</v>
      </c>
      <c r="W12" s="408"/>
      <c r="X12" s="408"/>
      <c r="Y12" s="408"/>
      <c r="Z12" s="408"/>
      <c r="AA12" s="408"/>
      <c r="AB12" s="408"/>
      <c r="AC12" s="408"/>
      <c r="AD12" s="409"/>
      <c r="AG12" s="388"/>
      <c r="AH12" s="388"/>
      <c r="AI12" s="388"/>
      <c r="AJ12" s="388"/>
      <c r="AK12" s="388"/>
      <c r="AN12" s="388"/>
      <c r="AO12" s="388"/>
      <c r="AP12" s="388"/>
      <c r="AQ12" s="388"/>
      <c r="AR12" s="388"/>
      <c r="AU12" s="388"/>
      <c r="AV12" s="388"/>
      <c r="AW12" s="388"/>
      <c r="AX12" s="388"/>
      <c r="AY12" s="388"/>
    </row>
    <row r="13" spans="1:53" ht="25.5" customHeight="1">
      <c r="T13" s="399"/>
      <c r="U13" s="391" t="s">
        <v>1709</v>
      </c>
      <c r="V13" s="402" t="str">
        <f>'Used Language'!C153</f>
        <v>Water Balance in m3/day</v>
      </c>
      <c r="W13" s="402"/>
      <c r="X13" s="402"/>
      <c r="Y13" s="402"/>
      <c r="Z13" s="402"/>
      <c r="AA13" s="402"/>
      <c r="AB13" s="402"/>
      <c r="AC13" s="402"/>
      <c r="AD13" s="403"/>
    </row>
    <row r="14" spans="1:53" ht="25.5" customHeight="1">
      <c r="A14" s="388"/>
      <c r="B14" s="388"/>
      <c r="C14" s="388"/>
      <c r="D14" s="388"/>
      <c r="E14" s="388"/>
      <c r="F14" s="388"/>
      <c r="I14" s="388"/>
      <c r="J14" s="388"/>
      <c r="K14" s="388"/>
      <c r="L14" s="388"/>
      <c r="M14" s="388"/>
      <c r="N14" s="388"/>
      <c r="O14" s="389"/>
      <c r="Q14" s="388"/>
      <c r="R14" s="388"/>
      <c r="S14" s="388"/>
      <c r="T14" s="399"/>
      <c r="U14" s="391" t="s">
        <v>1714</v>
      </c>
      <c r="V14" s="404" t="str">
        <f>'Used Language'!C156</f>
        <v>Water Balance for Period</v>
      </c>
      <c r="W14" s="404"/>
      <c r="X14" s="404"/>
      <c r="Y14" s="404"/>
      <c r="Z14" s="404"/>
      <c r="AA14" s="404"/>
      <c r="AB14" s="404"/>
      <c r="AC14" s="404"/>
      <c r="AD14" s="405"/>
      <c r="AF14" s="388"/>
      <c r="AG14" s="388"/>
      <c r="AH14" s="388"/>
      <c r="AI14" s="388"/>
      <c r="AJ14" s="388"/>
      <c r="AM14" s="388"/>
      <c r="AN14" s="388"/>
      <c r="AO14" s="388"/>
      <c r="AP14" s="388"/>
      <c r="AQ14" s="388"/>
      <c r="AT14" s="388"/>
      <c r="AU14" s="388"/>
      <c r="AV14" s="388"/>
      <c r="AW14" s="388"/>
      <c r="AX14" s="388"/>
      <c r="BA14" s="388"/>
    </row>
    <row r="15" spans="1:53" ht="25.5" customHeight="1">
      <c r="A15" s="388"/>
      <c r="B15" s="388"/>
      <c r="C15" s="388"/>
      <c r="D15" s="388"/>
      <c r="E15" s="388"/>
      <c r="F15" s="388"/>
      <c r="I15" s="388"/>
      <c r="J15" s="388"/>
      <c r="K15" s="388"/>
      <c r="L15" s="388"/>
      <c r="M15" s="388"/>
      <c r="N15" s="388"/>
      <c r="Q15" s="388"/>
      <c r="R15" s="388"/>
      <c r="S15" s="388"/>
      <c r="T15" s="399"/>
      <c r="U15" s="391" t="s">
        <v>1718</v>
      </c>
      <c r="V15" s="402" t="str">
        <f>'Used Language'!C7</f>
        <v>Performance Indicators</v>
      </c>
      <c r="W15" s="402"/>
      <c r="X15" s="402"/>
      <c r="Y15" s="402"/>
      <c r="Z15" s="402"/>
      <c r="AA15" s="402"/>
      <c r="AB15" s="402"/>
      <c r="AC15" s="402"/>
      <c r="AD15" s="403"/>
      <c r="AG15" s="388"/>
      <c r="AH15" s="388"/>
      <c r="AI15" s="388"/>
      <c r="AJ15" s="388"/>
      <c r="AK15" s="388"/>
      <c r="AN15" s="388"/>
      <c r="AO15" s="388"/>
      <c r="AP15" s="388"/>
      <c r="AQ15" s="388"/>
      <c r="AR15" s="388"/>
      <c r="AU15" s="388"/>
      <c r="AV15" s="388"/>
      <c r="AW15" s="388"/>
      <c r="AX15" s="388"/>
      <c r="AY15" s="388"/>
    </row>
    <row r="16" spans="1:53" ht="25.5" customHeight="1">
      <c r="A16" s="388"/>
      <c r="B16" s="388"/>
      <c r="C16" s="388"/>
      <c r="D16" s="388"/>
      <c r="E16" s="388"/>
      <c r="F16" s="388"/>
      <c r="I16" s="388"/>
      <c r="J16" s="388"/>
      <c r="K16" s="388"/>
      <c r="L16" s="388"/>
      <c r="M16" s="388"/>
      <c r="N16" s="388"/>
      <c r="Q16" s="388"/>
      <c r="R16" s="388"/>
      <c r="S16" s="388"/>
      <c r="T16" s="399"/>
      <c r="U16" s="391" t="s">
        <v>1396</v>
      </c>
      <c r="V16" s="406" t="str">
        <f>'Used Language'!$C$159</f>
        <v>THE "WHAT IF" TOOL</v>
      </c>
      <c r="W16" s="406"/>
      <c r="X16" s="406"/>
      <c r="Y16" s="406"/>
      <c r="Z16" s="406"/>
      <c r="AA16" s="406"/>
      <c r="AB16" s="406"/>
      <c r="AC16" s="406"/>
      <c r="AD16" s="407"/>
      <c r="AG16" s="388"/>
      <c r="AH16" s="388"/>
      <c r="AI16" s="388"/>
      <c r="AJ16" s="388"/>
      <c r="AK16" s="388"/>
      <c r="AN16" s="388"/>
      <c r="AO16" s="388"/>
      <c r="AP16" s="388"/>
      <c r="AQ16" s="388"/>
      <c r="AR16" s="388"/>
      <c r="AU16" s="388"/>
      <c r="AV16" s="388"/>
      <c r="AW16" s="388"/>
      <c r="AX16" s="388"/>
      <c r="AY16" s="388"/>
    </row>
    <row r="17" spans="1:51" ht="25.5" customHeight="1" thickBot="1">
      <c r="T17" s="400"/>
      <c r="U17" s="392" t="s">
        <v>820</v>
      </c>
      <c r="V17" s="396" t="str">
        <f>'Used Language'!C113</f>
        <v>Charts</v>
      </c>
      <c r="W17" s="396"/>
      <c r="X17" s="396"/>
      <c r="Y17" s="396"/>
      <c r="Z17" s="396"/>
      <c r="AA17" s="396"/>
      <c r="AB17" s="396"/>
      <c r="AC17" s="396"/>
      <c r="AD17" s="397"/>
    </row>
    <row r="18" spans="1:51" ht="35.25" customHeight="1" thickTop="1" thickBot="1">
      <c r="A18" s="388"/>
      <c r="B18" s="388"/>
      <c r="C18" s="388"/>
      <c r="D18" s="388"/>
      <c r="E18" s="388"/>
      <c r="F18" s="388"/>
      <c r="I18" s="388"/>
      <c r="J18" s="388"/>
      <c r="K18" s="388"/>
      <c r="L18" s="388"/>
      <c r="M18" s="388"/>
      <c r="N18" s="388"/>
      <c r="Q18" s="388"/>
      <c r="R18" s="388"/>
      <c r="S18" s="388"/>
      <c r="T18" s="388"/>
      <c r="U18" s="388"/>
      <c r="V18" s="393" t="str">
        <f>'Used Language'!C15</f>
        <v>Change Language</v>
      </c>
      <c r="W18" s="394"/>
      <c r="X18" s="394"/>
      <c r="Y18" s="394"/>
      <c r="Z18" s="394"/>
      <c r="AA18" s="394"/>
      <c r="AB18" s="394"/>
      <c r="AC18" s="394"/>
      <c r="AD18" s="395"/>
      <c r="AF18" s="388"/>
      <c r="AG18" s="388"/>
      <c r="AH18" s="388"/>
      <c r="AI18" s="388"/>
      <c r="AJ18" s="388"/>
      <c r="AK18" s="388"/>
      <c r="AN18" s="388"/>
      <c r="AO18" s="388"/>
      <c r="AP18" s="388"/>
      <c r="AQ18" s="388"/>
      <c r="AR18" s="388"/>
      <c r="AU18" s="388"/>
      <c r="AV18" s="388"/>
      <c r="AW18" s="388"/>
      <c r="AX18" s="388"/>
      <c r="AY18" s="388"/>
    </row>
    <row r="19" spans="1:51" ht="25.5" customHeight="1" thickTop="1">
      <c r="A19" s="388"/>
      <c r="B19" s="388"/>
      <c r="C19" s="388"/>
      <c r="D19" s="388"/>
      <c r="E19" s="388"/>
      <c r="F19" s="388"/>
      <c r="I19" s="388"/>
      <c r="J19" s="388"/>
      <c r="K19" s="388"/>
      <c r="L19" s="388"/>
      <c r="M19" s="388"/>
      <c r="N19" s="388"/>
      <c r="Q19" s="388"/>
      <c r="R19" s="388"/>
      <c r="S19" s="388"/>
      <c r="T19" s="388"/>
      <c r="U19" s="388"/>
      <c r="V19" s="401" t="s">
        <v>931</v>
      </c>
      <c r="W19" s="401"/>
      <c r="X19" s="401"/>
      <c r="Y19" s="401"/>
      <c r="Z19" s="401"/>
      <c r="AA19" s="401"/>
      <c r="AB19" s="401"/>
      <c r="AC19" s="401"/>
      <c r="AD19" s="401"/>
      <c r="AF19" s="388"/>
      <c r="AG19" s="388"/>
      <c r="AH19" s="388"/>
      <c r="AI19" s="388"/>
      <c r="AJ19" s="388"/>
      <c r="AK19" s="388"/>
      <c r="AN19" s="388"/>
      <c r="AO19" s="388"/>
      <c r="AP19" s="388"/>
      <c r="AQ19" s="388"/>
      <c r="AR19" s="388"/>
      <c r="AU19" s="388"/>
      <c r="AV19" s="388"/>
      <c r="AW19" s="388"/>
      <c r="AX19" s="388"/>
      <c r="AY19" s="388"/>
    </row>
    <row r="20" spans="1:51" ht="7.5" customHeight="1">
      <c r="A20" s="388"/>
      <c r="B20" s="388"/>
      <c r="C20" s="388"/>
      <c r="D20" s="388"/>
      <c r="E20" s="388"/>
      <c r="F20" s="388"/>
      <c r="I20" s="388"/>
      <c r="J20" s="388"/>
      <c r="K20" s="388"/>
      <c r="L20" s="388"/>
      <c r="M20" s="388"/>
      <c r="N20" s="388"/>
      <c r="Q20" s="388"/>
      <c r="R20" s="388"/>
      <c r="S20" s="388"/>
      <c r="T20" s="388"/>
      <c r="U20" s="388"/>
      <c r="V20" s="388"/>
      <c r="Y20" s="388"/>
      <c r="Z20" s="388"/>
      <c r="AA20" s="388"/>
      <c r="AB20" s="388"/>
      <c r="AC20" s="388"/>
      <c r="AF20" s="388"/>
      <c r="AG20" s="388"/>
      <c r="AH20" s="388"/>
      <c r="AI20" s="388"/>
      <c r="AJ20" s="388"/>
      <c r="AK20" s="388"/>
      <c r="AN20" s="388"/>
      <c r="AO20" s="388"/>
      <c r="AP20" s="388"/>
      <c r="AQ20" s="388"/>
      <c r="AR20" s="388"/>
      <c r="AU20" s="388"/>
      <c r="AV20" s="388"/>
      <c r="AW20" s="388"/>
      <c r="AX20" s="388"/>
      <c r="AY20" s="388"/>
    </row>
    <row r="22" spans="1:51" ht="25.5" customHeight="1">
      <c r="A22" s="388"/>
      <c r="B22" s="388"/>
      <c r="C22" s="388"/>
      <c r="D22" s="388"/>
      <c r="E22" s="388"/>
      <c r="F22" s="388"/>
      <c r="I22" s="388"/>
      <c r="J22" s="388"/>
      <c r="K22" s="388"/>
      <c r="L22" s="388"/>
      <c r="M22" s="388"/>
      <c r="N22" s="388"/>
      <c r="Q22" s="388"/>
      <c r="R22" s="388"/>
      <c r="S22" s="388"/>
      <c r="T22" s="388"/>
      <c r="U22" s="388"/>
      <c r="V22" s="388"/>
      <c r="Y22" s="388"/>
      <c r="Z22" s="388"/>
      <c r="AA22" s="388"/>
      <c r="AB22" s="388"/>
      <c r="AC22" s="388"/>
      <c r="AF22" s="388"/>
      <c r="AG22" s="388"/>
      <c r="AH22" s="388"/>
      <c r="AI22" s="388"/>
      <c r="AJ22" s="388"/>
      <c r="AK22" s="388"/>
      <c r="AN22" s="388"/>
      <c r="AO22" s="388"/>
      <c r="AP22" s="388"/>
      <c r="AQ22" s="388"/>
      <c r="AR22" s="388"/>
      <c r="AU22" s="388"/>
      <c r="AV22" s="388"/>
      <c r="AW22" s="388"/>
      <c r="AX22" s="388"/>
      <c r="AY22" s="388"/>
    </row>
    <row r="23" spans="1:51" ht="25.5" customHeight="1">
      <c r="A23" s="388"/>
      <c r="B23" s="388"/>
      <c r="C23" s="388"/>
      <c r="D23" s="388"/>
      <c r="E23" s="388"/>
      <c r="F23" s="388"/>
      <c r="I23" s="388"/>
      <c r="J23" s="388"/>
      <c r="K23" s="388"/>
      <c r="L23" s="388"/>
      <c r="M23" s="388"/>
      <c r="N23" s="388"/>
      <c r="Q23" s="388"/>
      <c r="R23" s="388"/>
      <c r="S23" s="388"/>
      <c r="T23" s="388"/>
      <c r="U23" s="388"/>
      <c r="V23" s="388"/>
      <c r="Y23" s="388"/>
      <c r="Z23" s="388"/>
      <c r="AA23" s="388"/>
      <c r="AB23" s="388"/>
      <c r="AC23" s="388"/>
      <c r="AF23" s="388"/>
      <c r="AG23" s="388"/>
      <c r="AH23" s="388"/>
      <c r="AI23" s="388"/>
      <c r="AJ23" s="388"/>
      <c r="AK23" s="388"/>
      <c r="AN23" s="388"/>
      <c r="AO23" s="388"/>
      <c r="AP23" s="388"/>
      <c r="AQ23" s="388"/>
      <c r="AR23" s="388"/>
      <c r="AU23" s="388"/>
      <c r="AV23" s="388"/>
      <c r="AW23" s="388"/>
      <c r="AX23" s="388"/>
      <c r="AY23" s="388"/>
    </row>
    <row r="24" spans="1:51" ht="25.5" customHeight="1">
      <c r="A24" s="388"/>
      <c r="B24" s="388"/>
      <c r="C24" s="388"/>
      <c r="D24" s="388"/>
      <c r="E24" s="388"/>
      <c r="F24" s="388"/>
      <c r="I24" s="388"/>
      <c r="J24" s="388"/>
      <c r="K24" s="388"/>
      <c r="L24" s="388"/>
      <c r="M24" s="388"/>
      <c r="N24" s="388"/>
      <c r="Q24" s="388"/>
      <c r="R24" s="388"/>
      <c r="S24" s="388"/>
      <c r="T24" s="388"/>
      <c r="U24" s="388"/>
      <c r="V24" s="388"/>
      <c r="Y24" s="388"/>
      <c r="Z24" s="388"/>
      <c r="AA24" s="388"/>
      <c r="AB24" s="388"/>
      <c r="AC24" s="388"/>
      <c r="AF24" s="388"/>
      <c r="AG24" s="388"/>
      <c r="AH24" s="388"/>
      <c r="AI24" s="388"/>
      <c r="AJ24" s="388"/>
      <c r="AK24" s="388"/>
      <c r="AN24" s="388"/>
      <c r="AO24" s="388"/>
      <c r="AP24" s="388"/>
      <c r="AQ24" s="388"/>
      <c r="AR24" s="388"/>
      <c r="AU24" s="388"/>
      <c r="AV24" s="388"/>
      <c r="AW24" s="388"/>
      <c r="AX24" s="388"/>
      <c r="AY24" s="388"/>
    </row>
  </sheetData>
  <mergeCells count="27">
    <mergeCell ref="V2:AD2"/>
    <mergeCell ref="V5:AD5"/>
    <mergeCell ref="V4:AD4"/>
    <mergeCell ref="P9:Q9"/>
    <mergeCell ref="B9:G9"/>
    <mergeCell ref="H9:K9"/>
    <mergeCell ref="L9:O9"/>
    <mergeCell ref="B11:L12"/>
    <mergeCell ref="O11:Q12"/>
    <mergeCell ref="M11:N12"/>
    <mergeCell ref="T3:T11"/>
    <mergeCell ref="V8:AD8"/>
    <mergeCell ref="V9:AD9"/>
    <mergeCell ref="V10:AD10"/>
    <mergeCell ref="V11:AD11"/>
    <mergeCell ref="V6:AD6"/>
    <mergeCell ref="V7:AD7"/>
    <mergeCell ref="V3:AD3"/>
    <mergeCell ref="V18:AD18"/>
    <mergeCell ref="V17:AD17"/>
    <mergeCell ref="T12:T17"/>
    <mergeCell ref="V19:AD19"/>
    <mergeCell ref="V13:AD13"/>
    <mergeCell ref="V14:AD14"/>
    <mergeCell ref="V15:AD15"/>
    <mergeCell ref="V16:AD16"/>
    <mergeCell ref="V12:AD12"/>
  </mergeCells>
  <phoneticPr fontId="2" type="noConversion"/>
  <hyperlinks>
    <hyperlink ref="V2" location="'Getting Started'!A1" display="Getting Started"/>
    <hyperlink ref="V5" location="Network!A1" display="Network Data"/>
    <hyperlink ref="V8" location="'Billed Cons'!A1" display="Billed Consumption"/>
    <hyperlink ref="V9" location="'Unb. Cons.'!A1" display="Unbilled Consumption"/>
    <hyperlink ref="V12" location="'Unauth. Cons.'!A1" display="Unauthorized Consumption"/>
    <hyperlink ref="V13" location="'Meter Errors'!A1" display="Meter Underregistration and Data Handlig Errors"/>
    <hyperlink ref="V16" location="Language!A1" display="Change Language"/>
    <hyperlink ref="V7" location="'Sys. Input + Financial Data'!A1" display="System Input Volume and Finacial Data"/>
    <hyperlink ref="V6" location="'Pressure &amp; Suppl. Time'!A1" display="Pressure and Supply Time"/>
    <hyperlink ref="V13:AC13" location="'Water Balance m3day'!Druckbereich" display="'Water Balance m3day'!Druckbereich"/>
    <hyperlink ref="V3" location="'Sys. Input + Financial Data'!A1" display="System Input Volume and Finacial Data"/>
    <hyperlink ref="V4" location="'Billed Cons'!A1" display="Billed Consumption"/>
    <hyperlink ref="V5:AC5" location="'Unb. Cons.'!A1" display="'Unb. Cons.'!A1"/>
    <hyperlink ref="V6:AC6" location="'Unauth. Cons.'!A1" display="'Unauth. Cons.'!A1"/>
    <hyperlink ref="V7:AC7" location="'Meter Errors'!A1" display="'Meter Errors'!A1"/>
    <hyperlink ref="V8:AC8" location="Network!A1" display="Network!A1"/>
    <hyperlink ref="V12:AC12" location="'Water Balance m3year'!Druckbereich" display="'Water Balance m3year'!Druckbereich"/>
    <hyperlink ref="V18" location="'Meter Errors'!A1" display="Meter Underregistration and Data Handlig Errors"/>
    <hyperlink ref="V9:AC9" location="Pressure!A1" display="Pressure!A1"/>
    <hyperlink ref="V18:AC18" location="'Language 1'!A1" display="'Language 1'!A1"/>
    <hyperlink ref="V16:AC16" location="Charts!A1" display="Charts!A1"/>
    <hyperlink ref="V3:AC3" location="'Sys. Input'!A1" display="'Sys. Input'!A1"/>
    <hyperlink ref="V19" r:id="rId1"/>
    <hyperlink ref="V11:AC11" location="'Financial Data'!A1" display="'Financial Data'!A1"/>
    <hyperlink ref="V10:AC10" location="'Intermittent Supply'!A1" display="'Intermittent Supply'!A1"/>
    <hyperlink ref="V15" location="'Meter Errors'!A1" display="Meter Underregistration and Data Handlig Errors"/>
    <hyperlink ref="V15:AC15" location="PIs!A1" display="='Used Language'!C7"/>
    <hyperlink ref="V14" location="'Unauth. Cons.'!A1" display="Unauthorized Consumption"/>
    <hyperlink ref="V14:AC14" location="'Water Balance m3'!A1" display="'Water Balance m3'!A1"/>
    <hyperlink ref="V12:AD12" location="'Water Balance m3year'!A1" display="'Water Balance m3year'!A1"/>
    <hyperlink ref="V13:AD13" location="'Water Balance m3day'!A1" display="'Water Balance m3day'!A1"/>
    <hyperlink ref="V17" location="'Meter Errors'!A1" display="Meter Underregistration and Data Handlig Errors"/>
    <hyperlink ref="V17:AC17" location="PIs!A1" display="='Used Language'!C7"/>
    <hyperlink ref="V17:AD17" location="Charts!A1" display="Charts!A1"/>
    <hyperlink ref="V16:AD16" location="'WHAT IF'!A1" display="THE WHAT IF TOOL"/>
  </hyperlinks>
  <pageMargins left="0.78740157499999996" right="0.78740157499999996" top="0.984251969" bottom="0.984251969" header="0.4921259845" footer="0.4921259845"/>
  <pageSetup paperSize="9" scale="88" orientation="landscape" horizontalDpi="4294967292" verticalDpi="1200" r:id="rId2"/>
  <headerFooter alignWithMargins="0"/>
  <drawing r:id="rId3"/>
</worksheet>
</file>

<file path=xl/worksheets/sheet2.xml><?xml version="1.0" encoding="utf-8"?>
<worksheet xmlns="http://schemas.openxmlformats.org/spreadsheetml/2006/main" xmlns:r="http://schemas.openxmlformats.org/officeDocument/2006/relationships">
  <sheetPr codeName="Tabelle4"/>
  <dimension ref="B1:M79"/>
  <sheetViews>
    <sheetView workbookViewId="0">
      <selection activeCell="F6" sqref="F6"/>
    </sheetView>
  </sheetViews>
  <sheetFormatPr baseColWidth="10" defaultColWidth="11.42578125" defaultRowHeight="12.75"/>
  <cols>
    <col min="1" max="1" width="2.28515625" style="1" customWidth="1"/>
    <col min="2" max="2" width="39.42578125" style="1" customWidth="1"/>
    <col min="3" max="3" width="2.140625" style="1" customWidth="1"/>
    <col min="4" max="4" width="14.28515625" style="1" customWidth="1"/>
    <col min="5" max="5" width="2.140625" style="1" customWidth="1"/>
    <col min="6" max="6" width="18" style="1" customWidth="1"/>
    <col min="7" max="7" width="2.140625" style="1" customWidth="1"/>
    <col min="8" max="8" width="16.42578125" style="1" customWidth="1"/>
    <col min="9" max="9" width="2.28515625" style="146" hidden="1" customWidth="1"/>
    <col min="10" max="12" width="11.42578125" style="146" hidden="1" customWidth="1"/>
    <col min="13" max="16384" width="11.42578125" style="1"/>
  </cols>
  <sheetData>
    <row r="1" spans="2:13" ht="5.25" customHeight="1"/>
    <row r="2" spans="2:13" s="8" customFormat="1" ht="15">
      <c r="B2" s="441" t="str">
        <f>'Used Language'!C16</f>
        <v>System Input Volume</v>
      </c>
      <c r="C2" s="442"/>
      <c r="D2" s="442"/>
      <c r="E2" s="442"/>
      <c r="F2" s="443"/>
      <c r="I2" s="168"/>
      <c r="J2" s="168"/>
      <c r="K2" s="168"/>
      <c r="L2" s="168"/>
    </row>
    <row r="3" spans="2:13" ht="5.25" customHeight="1" thickBot="1"/>
    <row r="4" spans="2:13" ht="42.75" customHeight="1" thickTop="1">
      <c r="B4" s="50" t="str">
        <f>'Used Language'!C78</f>
        <v>Water Source</v>
      </c>
      <c r="C4" s="22"/>
      <c r="D4" s="50" t="str">
        <f>'Used Language'!C91</f>
        <v>[m3]</v>
      </c>
      <c r="E4" s="22"/>
      <c r="F4" s="50" t="str">
        <f>'Used Language'!C33</f>
        <v>Error Margin
[+/- %]</v>
      </c>
      <c r="G4" s="6"/>
      <c r="H4" s="444" t="str">
        <f>'Used Language'!C128</f>
        <v>Home</v>
      </c>
      <c r="I4" s="445"/>
      <c r="J4" s="445"/>
      <c r="K4" s="445"/>
      <c r="L4" s="445"/>
      <c r="M4" s="446"/>
    </row>
    <row r="5" spans="2:13" ht="6" customHeight="1" thickBot="1">
      <c r="G5" s="6"/>
      <c r="H5" s="447"/>
      <c r="I5" s="448"/>
      <c r="J5" s="448"/>
      <c r="K5" s="448"/>
      <c r="L5" s="448"/>
      <c r="M5" s="449"/>
    </row>
    <row r="6" spans="2:13" ht="12.75" customHeight="1" thickTop="1">
      <c r="B6" s="309"/>
      <c r="D6" s="382"/>
      <c r="F6" s="57"/>
      <c r="G6" s="6"/>
      <c r="J6" s="146">
        <f t="shared" ref="J6:J37" si="0">D6*F6/1.96</f>
        <v>0</v>
      </c>
      <c r="K6" s="440">
        <f t="shared" ref="K6:K37" si="1">J6*J6</f>
        <v>0</v>
      </c>
      <c r="L6" s="440"/>
      <c r="M6" s="135"/>
    </row>
    <row r="7" spans="2:13" ht="12.75" customHeight="1">
      <c r="B7" s="312"/>
      <c r="D7" s="55"/>
      <c r="F7" s="58"/>
      <c r="G7" s="6"/>
      <c r="J7" s="146">
        <f t="shared" si="0"/>
        <v>0</v>
      </c>
      <c r="K7" s="440">
        <f t="shared" si="1"/>
        <v>0</v>
      </c>
      <c r="L7" s="440"/>
      <c r="M7" s="135"/>
    </row>
    <row r="8" spans="2:13" ht="12.75" customHeight="1">
      <c r="B8" s="312"/>
      <c r="D8" s="55"/>
      <c r="F8" s="58"/>
      <c r="G8" s="6"/>
      <c r="J8" s="146">
        <f t="shared" si="0"/>
        <v>0</v>
      </c>
      <c r="K8" s="440">
        <f t="shared" si="1"/>
        <v>0</v>
      </c>
      <c r="L8" s="440"/>
      <c r="M8" s="135"/>
    </row>
    <row r="9" spans="2:13" ht="12.75" customHeight="1">
      <c r="B9" s="312"/>
      <c r="D9" s="55"/>
      <c r="F9" s="58"/>
      <c r="G9" s="6"/>
      <c r="J9" s="146">
        <f t="shared" si="0"/>
        <v>0</v>
      </c>
      <c r="K9" s="440">
        <f t="shared" si="1"/>
        <v>0</v>
      </c>
      <c r="L9" s="440"/>
      <c r="M9" s="135"/>
    </row>
    <row r="10" spans="2:13" ht="12.75" customHeight="1">
      <c r="B10" s="312"/>
      <c r="D10" s="55"/>
      <c r="F10" s="58"/>
      <c r="G10" s="6"/>
      <c r="J10" s="146">
        <f t="shared" si="0"/>
        <v>0</v>
      </c>
      <c r="K10" s="440">
        <f t="shared" si="1"/>
        <v>0</v>
      </c>
      <c r="L10" s="440"/>
      <c r="M10" s="135"/>
    </row>
    <row r="11" spans="2:13" ht="12.75" customHeight="1">
      <c r="B11" s="312"/>
      <c r="D11" s="55"/>
      <c r="F11" s="58"/>
      <c r="G11" s="6"/>
      <c r="J11" s="146">
        <f t="shared" si="0"/>
        <v>0</v>
      </c>
      <c r="K11" s="440">
        <f t="shared" si="1"/>
        <v>0</v>
      </c>
      <c r="L11" s="440"/>
      <c r="M11" s="135"/>
    </row>
    <row r="12" spans="2:13" ht="12.75" customHeight="1">
      <c r="B12" s="312"/>
      <c r="D12" s="55"/>
      <c r="F12" s="58"/>
      <c r="G12" s="6"/>
      <c r="J12" s="146">
        <f t="shared" si="0"/>
        <v>0</v>
      </c>
      <c r="K12" s="440">
        <f t="shared" si="1"/>
        <v>0</v>
      </c>
      <c r="L12" s="440"/>
      <c r="M12" s="135"/>
    </row>
    <row r="13" spans="2:13" ht="12.75" customHeight="1">
      <c r="B13" s="312"/>
      <c r="D13" s="55"/>
      <c r="F13" s="58"/>
      <c r="G13" s="6"/>
      <c r="J13" s="146">
        <f t="shared" si="0"/>
        <v>0</v>
      </c>
      <c r="K13" s="440">
        <f t="shared" si="1"/>
        <v>0</v>
      </c>
      <c r="L13" s="440"/>
      <c r="M13" s="135"/>
    </row>
    <row r="14" spans="2:13" ht="12.75" customHeight="1">
      <c r="B14" s="312"/>
      <c r="D14" s="55"/>
      <c r="F14" s="58"/>
      <c r="G14" s="6"/>
      <c r="J14" s="146">
        <f t="shared" si="0"/>
        <v>0</v>
      </c>
      <c r="K14" s="440">
        <f t="shared" si="1"/>
        <v>0</v>
      </c>
      <c r="L14" s="440"/>
      <c r="M14" s="135"/>
    </row>
    <row r="15" spans="2:13" ht="12.75" customHeight="1">
      <c r="B15" s="312"/>
      <c r="D15" s="55"/>
      <c r="F15" s="58"/>
      <c r="G15" s="6"/>
      <c r="J15" s="146">
        <f t="shared" si="0"/>
        <v>0</v>
      </c>
      <c r="K15" s="440">
        <f t="shared" si="1"/>
        <v>0</v>
      </c>
      <c r="L15" s="440"/>
      <c r="M15" s="135"/>
    </row>
    <row r="16" spans="2:13" ht="12.75" customHeight="1">
      <c r="B16" s="312"/>
      <c r="D16" s="55"/>
      <c r="F16" s="58"/>
      <c r="G16" s="6"/>
      <c r="J16" s="146">
        <f t="shared" si="0"/>
        <v>0</v>
      </c>
      <c r="K16" s="440">
        <f t="shared" si="1"/>
        <v>0</v>
      </c>
      <c r="L16" s="440"/>
      <c r="M16" s="135"/>
    </row>
    <row r="17" spans="2:13" ht="12.75" customHeight="1">
      <c r="B17" s="312"/>
      <c r="D17" s="55"/>
      <c r="F17" s="58"/>
      <c r="G17" s="6"/>
      <c r="J17" s="146">
        <f t="shared" si="0"/>
        <v>0</v>
      </c>
      <c r="K17" s="440">
        <f t="shared" si="1"/>
        <v>0</v>
      </c>
      <c r="L17" s="440"/>
      <c r="M17" s="135"/>
    </row>
    <row r="18" spans="2:13" ht="12.75" customHeight="1">
      <c r="B18" s="312"/>
      <c r="D18" s="55"/>
      <c r="F18" s="58"/>
      <c r="G18" s="6"/>
      <c r="J18" s="146">
        <f t="shared" si="0"/>
        <v>0</v>
      </c>
      <c r="K18" s="440">
        <f t="shared" si="1"/>
        <v>0</v>
      </c>
      <c r="L18" s="440"/>
      <c r="M18" s="135"/>
    </row>
    <row r="19" spans="2:13" ht="12.75" customHeight="1">
      <c r="B19" s="312"/>
      <c r="D19" s="55"/>
      <c r="F19" s="58"/>
      <c r="G19" s="6"/>
      <c r="J19" s="146">
        <f t="shared" si="0"/>
        <v>0</v>
      </c>
      <c r="K19" s="440">
        <f t="shared" si="1"/>
        <v>0</v>
      </c>
      <c r="L19" s="440"/>
      <c r="M19" s="135"/>
    </row>
    <row r="20" spans="2:13" ht="12.75" customHeight="1">
      <c r="B20" s="312"/>
      <c r="D20" s="55"/>
      <c r="F20" s="58"/>
      <c r="G20" s="6"/>
      <c r="J20" s="146">
        <f t="shared" si="0"/>
        <v>0</v>
      </c>
      <c r="K20" s="440">
        <f t="shared" si="1"/>
        <v>0</v>
      </c>
      <c r="L20" s="440"/>
      <c r="M20" s="135"/>
    </row>
    <row r="21" spans="2:13" ht="12.75" customHeight="1">
      <c r="B21" s="312"/>
      <c r="D21" s="55"/>
      <c r="F21" s="58"/>
      <c r="G21" s="6"/>
      <c r="J21" s="146">
        <f t="shared" si="0"/>
        <v>0</v>
      </c>
      <c r="K21" s="440">
        <f t="shared" si="1"/>
        <v>0</v>
      </c>
      <c r="L21" s="440"/>
      <c r="M21" s="135"/>
    </row>
    <row r="22" spans="2:13" ht="12.75" customHeight="1">
      <c r="B22" s="312"/>
      <c r="D22" s="55"/>
      <c r="F22" s="58"/>
      <c r="G22" s="6"/>
      <c r="J22" s="146">
        <f t="shared" si="0"/>
        <v>0</v>
      </c>
      <c r="K22" s="440">
        <f t="shared" si="1"/>
        <v>0</v>
      </c>
      <c r="L22" s="440"/>
      <c r="M22" s="135"/>
    </row>
    <row r="23" spans="2:13" ht="12.75" customHeight="1">
      <c r="B23" s="313"/>
      <c r="D23" s="55"/>
      <c r="F23" s="58"/>
      <c r="G23" s="6"/>
      <c r="J23" s="146">
        <f t="shared" si="0"/>
        <v>0</v>
      </c>
      <c r="K23" s="440">
        <f t="shared" si="1"/>
        <v>0</v>
      </c>
      <c r="L23" s="440"/>
      <c r="M23" s="135"/>
    </row>
    <row r="24" spans="2:13" ht="12.75" customHeight="1">
      <c r="B24" s="313"/>
      <c r="D24" s="55"/>
      <c r="F24" s="58"/>
      <c r="G24" s="6"/>
      <c r="J24" s="146">
        <f t="shared" si="0"/>
        <v>0</v>
      </c>
      <c r="K24" s="440">
        <f t="shared" si="1"/>
        <v>0</v>
      </c>
      <c r="L24" s="440"/>
      <c r="M24" s="135"/>
    </row>
    <row r="25" spans="2:13" ht="12.75" customHeight="1">
      <c r="B25" s="313"/>
      <c r="D25" s="55"/>
      <c r="F25" s="58"/>
      <c r="G25" s="6"/>
      <c r="J25" s="146">
        <f t="shared" si="0"/>
        <v>0</v>
      </c>
      <c r="K25" s="440">
        <f t="shared" si="1"/>
        <v>0</v>
      </c>
      <c r="L25" s="440"/>
      <c r="M25" s="135"/>
    </row>
    <row r="26" spans="2:13" ht="12.75" customHeight="1">
      <c r="B26" s="313"/>
      <c r="D26" s="55"/>
      <c r="F26" s="58"/>
      <c r="G26" s="6"/>
      <c r="J26" s="146">
        <f t="shared" si="0"/>
        <v>0</v>
      </c>
      <c r="K26" s="440">
        <f t="shared" si="1"/>
        <v>0</v>
      </c>
      <c r="L26" s="440"/>
      <c r="M26" s="135"/>
    </row>
    <row r="27" spans="2:13" ht="12.75" customHeight="1">
      <c r="B27" s="313"/>
      <c r="D27" s="55"/>
      <c r="F27" s="58"/>
      <c r="G27" s="6"/>
      <c r="J27" s="146">
        <f t="shared" si="0"/>
        <v>0</v>
      </c>
      <c r="K27" s="440">
        <f t="shared" si="1"/>
        <v>0</v>
      </c>
      <c r="L27" s="440"/>
      <c r="M27" s="135"/>
    </row>
    <row r="28" spans="2:13" ht="12.75" customHeight="1">
      <c r="B28" s="313"/>
      <c r="D28" s="55"/>
      <c r="F28" s="58"/>
      <c r="G28" s="6"/>
      <c r="J28" s="146">
        <f t="shared" si="0"/>
        <v>0</v>
      </c>
      <c r="K28" s="440">
        <f t="shared" si="1"/>
        <v>0</v>
      </c>
      <c r="L28" s="440"/>
      <c r="M28" s="135"/>
    </row>
    <row r="29" spans="2:13" ht="12.75" customHeight="1">
      <c r="B29" s="313"/>
      <c r="D29" s="55"/>
      <c r="F29" s="58"/>
      <c r="G29" s="6"/>
      <c r="J29" s="146">
        <f t="shared" si="0"/>
        <v>0</v>
      </c>
      <c r="K29" s="440">
        <f t="shared" si="1"/>
        <v>0</v>
      </c>
      <c r="L29" s="440"/>
      <c r="M29" s="135"/>
    </row>
    <row r="30" spans="2:13" ht="12.75" customHeight="1">
      <c r="B30" s="313"/>
      <c r="D30" s="55"/>
      <c r="F30" s="58"/>
      <c r="G30" s="6"/>
      <c r="J30" s="146">
        <f t="shared" si="0"/>
        <v>0</v>
      </c>
      <c r="K30" s="440">
        <f t="shared" si="1"/>
        <v>0</v>
      </c>
      <c r="L30" s="440"/>
      <c r="M30" s="135"/>
    </row>
    <row r="31" spans="2:13" ht="12.75" customHeight="1">
      <c r="B31" s="313"/>
      <c r="D31" s="55"/>
      <c r="F31" s="58"/>
      <c r="G31" s="6"/>
      <c r="J31" s="146">
        <f t="shared" si="0"/>
        <v>0</v>
      </c>
      <c r="K31" s="440">
        <f t="shared" si="1"/>
        <v>0</v>
      </c>
      <c r="L31" s="440"/>
      <c r="M31" s="135"/>
    </row>
    <row r="32" spans="2:13" ht="12.75" customHeight="1">
      <c r="B32" s="313"/>
      <c r="D32" s="55"/>
      <c r="F32" s="58"/>
      <c r="G32" s="6"/>
      <c r="J32" s="146">
        <f t="shared" si="0"/>
        <v>0</v>
      </c>
      <c r="K32" s="440">
        <f t="shared" si="1"/>
        <v>0</v>
      </c>
      <c r="L32" s="440"/>
      <c r="M32" s="135"/>
    </row>
    <row r="33" spans="2:13" ht="12.75" customHeight="1">
      <c r="B33" s="313"/>
      <c r="D33" s="55"/>
      <c r="F33" s="58"/>
      <c r="G33" s="6"/>
      <c r="J33" s="146">
        <f t="shared" si="0"/>
        <v>0</v>
      </c>
      <c r="K33" s="440">
        <f t="shared" si="1"/>
        <v>0</v>
      </c>
      <c r="L33" s="440"/>
      <c r="M33" s="135"/>
    </row>
    <row r="34" spans="2:13">
      <c r="B34" s="313"/>
      <c r="D34" s="55"/>
      <c r="F34" s="58"/>
      <c r="G34" s="6"/>
      <c r="J34" s="146">
        <f t="shared" si="0"/>
        <v>0</v>
      </c>
      <c r="K34" s="440">
        <f t="shared" si="1"/>
        <v>0</v>
      </c>
      <c r="L34" s="440"/>
      <c r="M34" s="135"/>
    </row>
    <row r="35" spans="2:13">
      <c r="B35" s="313"/>
      <c r="D35" s="55"/>
      <c r="F35" s="58"/>
      <c r="G35" s="6"/>
      <c r="J35" s="146">
        <f t="shared" si="0"/>
        <v>0</v>
      </c>
      <c r="K35" s="440">
        <f t="shared" si="1"/>
        <v>0</v>
      </c>
      <c r="L35" s="440"/>
      <c r="M35" s="135"/>
    </row>
    <row r="36" spans="2:13">
      <c r="B36" s="313"/>
      <c r="D36" s="55"/>
      <c r="F36" s="58"/>
      <c r="G36" s="6"/>
      <c r="J36" s="146">
        <f t="shared" si="0"/>
        <v>0</v>
      </c>
      <c r="K36" s="440">
        <f t="shared" si="1"/>
        <v>0</v>
      </c>
      <c r="L36" s="440"/>
      <c r="M36" s="135"/>
    </row>
    <row r="37" spans="2:13">
      <c r="B37" s="313"/>
      <c r="D37" s="55"/>
      <c r="F37" s="58"/>
      <c r="G37" s="6"/>
      <c r="J37" s="146">
        <f t="shared" si="0"/>
        <v>0</v>
      </c>
      <c r="K37" s="440">
        <f t="shared" si="1"/>
        <v>0</v>
      </c>
      <c r="L37" s="440"/>
      <c r="M37" s="135"/>
    </row>
    <row r="38" spans="2:13">
      <c r="B38" s="313"/>
      <c r="D38" s="55"/>
      <c r="F38" s="58"/>
      <c r="G38" s="6"/>
      <c r="J38" s="146">
        <f t="shared" ref="J38:J70" si="2">D38*F38/1.96</f>
        <v>0</v>
      </c>
      <c r="K38" s="440">
        <f t="shared" ref="K38:K69" si="3">J38*J38</f>
        <v>0</v>
      </c>
      <c r="L38" s="440"/>
      <c r="M38" s="135"/>
    </row>
    <row r="39" spans="2:13">
      <c r="B39" s="271"/>
      <c r="D39" s="55"/>
      <c r="F39" s="58"/>
      <c r="G39" s="6"/>
      <c r="J39" s="146">
        <f t="shared" si="2"/>
        <v>0</v>
      </c>
      <c r="K39" s="440">
        <f t="shared" si="3"/>
        <v>0</v>
      </c>
      <c r="L39" s="440"/>
      <c r="M39" s="135"/>
    </row>
    <row r="40" spans="2:13">
      <c r="B40" s="271"/>
      <c r="D40" s="55"/>
      <c r="F40" s="58"/>
      <c r="G40" s="6"/>
      <c r="J40" s="146">
        <f t="shared" si="2"/>
        <v>0</v>
      </c>
      <c r="K40" s="440">
        <f t="shared" si="3"/>
        <v>0</v>
      </c>
      <c r="L40" s="440"/>
      <c r="M40" s="135"/>
    </row>
    <row r="41" spans="2:13">
      <c r="B41" s="271"/>
      <c r="D41" s="55"/>
      <c r="F41" s="58"/>
      <c r="G41" s="6"/>
      <c r="J41" s="146">
        <f t="shared" si="2"/>
        <v>0</v>
      </c>
      <c r="K41" s="440">
        <f t="shared" si="3"/>
        <v>0</v>
      </c>
      <c r="L41" s="440"/>
      <c r="M41" s="135"/>
    </row>
    <row r="42" spans="2:13">
      <c r="B42" s="271"/>
      <c r="D42" s="55"/>
      <c r="F42" s="58"/>
      <c r="G42" s="6"/>
      <c r="J42" s="146">
        <f t="shared" si="2"/>
        <v>0</v>
      </c>
      <c r="K42" s="440">
        <f t="shared" si="3"/>
        <v>0</v>
      </c>
      <c r="L42" s="440"/>
      <c r="M42" s="135"/>
    </row>
    <row r="43" spans="2:13">
      <c r="B43" s="271"/>
      <c r="D43" s="55"/>
      <c r="F43" s="58"/>
      <c r="G43" s="6"/>
      <c r="J43" s="146">
        <f t="shared" si="2"/>
        <v>0</v>
      </c>
      <c r="K43" s="440">
        <f t="shared" si="3"/>
        <v>0</v>
      </c>
      <c r="L43" s="440"/>
      <c r="M43" s="135"/>
    </row>
    <row r="44" spans="2:13">
      <c r="B44" s="271"/>
      <c r="D44" s="55"/>
      <c r="F44" s="58"/>
      <c r="G44" s="6"/>
      <c r="J44" s="146">
        <f t="shared" si="2"/>
        <v>0</v>
      </c>
      <c r="K44" s="440">
        <f t="shared" si="3"/>
        <v>0</v>
      </c>
      <c r="L44" s="440"/>
      <c r="M44" s="135"/>
    </row>
    <row r="45" spans="2:13">
      <c r="B45" s="271"/>
      <c r="D45" s="55"/>
      <c r="F45" s="58"/>
      <c r="G45" s="6"/>
      <c r="J45" s="146">
        <f t="shared" si="2"/>
        <v>0</v>
      </c>
      <c r="K45" s="440">
        <f t="shared" si="3"/>
        <v>0</v>
      </c>
      <c r="L45" s="440"/>
      <c r="M45" s="135"/>
    </row>
    <row r="46" spans="2:13">
      <c r="B46" s="271"/>
      <c r="D46" s="55"/>
      <c r="F46" s="58"/>
      <c r="G46" s="6"/>
      <c r="J46" s="146">
        <f t="shared" si="2"/>
        <v>0</v>
      </c>
      <c r="K46" s="440">
        <f t="shared" si="3"/>
        <v>0</v>
      </c>
      <c r="L46" s="440"/>
      <c r="M46" s="135"/>
    </row>
    <row r="47" spans="2:13">
      <c r="B47" s="271"/>
      <c r="D47" s="55"/>
      <c r="F47" s="58"/>
      <c r="G47" s="6"/>
      <c r="J47" s="146">
        <f t="shared" si="2"/>
        <v>0</v>
      </c>
      <c r="K47" s="440">
        <f t="shared" si="3"/>
        <v>0</v>
      </c>
      <c r="L47" s="440"/>
      <c r="M47" s="135"/>
    </row>
    <row r="48" spans="2:13">
      <c r="B48" s="271"/>
      <c r="D48" s="55"/>
      <c r="F48" s="58"/>
      <c r="G48" s="6"/>
      <c r="J48" s="146">
        <f t="shared" si="2"/>
        <v>0</v>
      </c>
      <c r="K48" s="440">
        <f t="shared" si="3"/>
        <v>0</v>
      </c>
      <c r="L48" s="440"/>
      <c r="M48" s="135"/>
    </row>
    <row r="49" spans="2:13">
      <c r="B49" s="271"/>
      <c r="D49" s="55"/>
      <c r="F49" s="58"/>
      <c r="G49" s="6"/>
      <c r="J49" s="146">
        <f t="shared" si="2"/>
        <v>0</v>
      </c>
      <c r="K49" s="440">
        <f t="shared" si="3"/>
        <v>0</v>
      </c>
      <c r="L49" s="440"/>
      <c r="M49" s="135"/>
    </row>
    <row r="50" spans="2:13">
      <c r="B50" s="271"/>
      <c r="D50" s="55"/>
      <c r="F50" s="58"/>
      <c r="G50" s="6"/>
      <c r="J50" s="146">
        <f t="shared" si="2"/>
        <v>0</v>
      </c>
      <c r="K50" s="440">
        <f t="shared" si="3"/>
        <v>0</v>
      </c>
      <c r="L50" s="440"/>
      <c r="M50" s="135"/>
    </row>
    <row r="51" spans="2:13">
      <c r="B51" s="311"/>
      <c r="D51" s="55"/>
      <c r="F51" s="58"/>
      <c r="G51" s="6"/>
      <c r="J51" s="146">
        <f t="shared" si="2"/>
        <v>0</v>
      </c>
      <c r="K51" s="440">
        <f t="shared" si="3"/>
        <v>0</v>
      </c>
      <c r="L51" s="440"/>
      <c r="M51" s="135"/>
    </row>
    <row r="52" spans="2:13">
      <c r="B52" s="312"/>
      <c r="D52" s="55"/>
      <c r="F52" s="58"/>
      <c r="G52" s="6"/>
      <c r="J52" s="146">
        <f t="shared" si="2"/>
        <v>0</v>
      </c>
      <c r="K52" s="440">
        <f t="shared" si="3"/>
        <v>0</v>
      </c>
      <c r="L52" s="440"/>
      <c r="M52" s="135"/>
    </row>
    <row r="53" spans="2:13">
      <c r="B53" s="312"/>
      <c r="D53" s="55"/>
      <c r="F53" s="58"/>
      <c r="G53" s="6"/>
      <c r="J53" s="146">
        <f t="shared" si="2"/>
        <v>0</v>
      </c>
      <c r="K53" s="440">
        <f t="shared" si="3"/>
        <v>0</v>
      </c>
      <c r="L53" s="440"/>
      <c r="M53" s="135"/>
    </row>
    <row r="54" spans="2:13">
      <c r="B54" s="312"/>
      <c r="D54" s="55"/>
      <c r="F54" s="58"/>
      <c r="G54" s="6"/>
      <c r="J54" s="146">
        <f t="shared" si="2"/>
        <v>0</v>
      </c>
      <c r="K54" s="440">
        <f t="shared" si="3"/>
        <v>0</v>
      </c>
      <c r="L54" s="440"/>
      <c r="M54" s="135"/>
    </row>
    <row r="55" spans="2:13">
      <c r="B55" s="312"/>
      <c r="D55" s="55"/>
      <c r="F55" s="58"/>
      <c r="G55" s="6"/>
      <c r="J55" s="146">
        <f t="shared" si="2"/>
        <v>0</v>
      </c>
      <c r="K55" s="440">
        <f t="shared" si="3"/>
        <v>0</v>
      </c>
      <c r="L55" s="440"/>
      <c r="M55" s="135"/>
    </row>
    <row r="56" spans="2:13" ht="12.75" customHeight="1">
      <c r="B56" s="271"/>
      <c r="D56" s="55"/>
      <c r="F56" s="58"/>
      <c r="G56" s="6"/>
      <c r="J56" s="146">
        <f t="shared" si="2"/>
        <v>0</v>
      </c>
      <c r="K56" s="440">
        <f t="shared" si="3"/>
        <v>0</v>
      </c>
      <c r="L56" s="440"/>
      <c r="M56" s="135"/>
    </row>
    <row r="57" spans="2:13">
      <c r="B57" s="271"/>
      <c r="D57" s="55"/>
      <c r="F57" s="58"/>
      <c r="G57" s="6"/>
      <c r="J57" s="146">
        <f t="shared" si="2"/>
        <v>0</v>
      </c>
      <c r="K57" s="440">
        <f t="shared" si="3"/>
        <v>0</v>
      </c>
      <c r="L57" s="440"/>
      <c r="M57" s="135"/>
    </row>
    <row r="58" spans="2:13">
      <c r="B58" s="271"/>
      <c r="D58" s="55"/>
      <c r="F58" s="58"/>
      <c r="G58" s="6"/>
      <c r="J58" s="146">
        <f t="shared" si="2"/>
        <v>0</v>
      </c>
      <c r="K58" s="440">
        <f t="shared" si="3"/>
        <v>0</v>
      </c>
      <c r="L58" s="440"/>
      <c r="M58" s="135"/>
    </row>
    <row r="59" spans="2:13">
      <c r="B59" s="271"/>
      <c r="D59" s="55"/>
      <c r="F59" s="58"/>
      <c r="G59" s="6"/>
      <c r="J59" s="146">
        <f t="shared" si="2"/>
        <v>0</v>
      </c>
      <c r="K59" s="440">
        <f t="shared" si="3"/>
        <v>0</v>
      </c>
      <c r="L59" s="440"/>
      <c r="M59" s="135"/>
    </row>
    <row r="60" spans="2:13" ht="12.75" customHeight="1">
      <c r="B60" s="271"/>
      <c r="D60" s="55"/>
      <c r="F60" s="58"/>
      <c r="G60" s="6"/>
      <c r="J60" s="146">
        <f t="shared" si="2"/>
        <v>0</v>
      </c>
      <c r="K60" s="440">
        <f t="shared" si="3"/>
        <v>0</v>
      </c>
      <c r="L60" s="440"/>
      <c r="M60" s="135"/>
    </row>
    <row r="61" spans="2:13" ht="12.75" customHeight="1">
      <c r="B61" s="271"/>
      <c r="D61" s="55"/>
      <c r="F61" s="58"/>
      <c r="G61" s="6"/>
      <c r="J61" s="146">
        <f t="shared" si="2"/>
        <v>0</v>
      </c>
      <c r="K61" s="440">
        <f t="shared" si="3"/>
        <v>0</v>
      </c>
      <c r="L61" s="440"/>
      <c r="M61" s="135"/>
    </row>
    <row r="62" spans="2:13" ht="12.75" customHeight="1">
      <c r="B62" s="271"/>
      <c r="D62" s="55"/>
      <c r="F62" s="58"/>
      <c r="G62" s="6"/>
      <c r="J62" s="146">
        <f t="shared" si="2"/>
        <v>0</v>
      </c>
      <c r="K62" s="440">
        <f t="shared" si="3"/>
        <v>0</v>
      </c>
      <c r="L62" s="440"/>
      <c r="M62" s="135"/>
    </row>
    <row r="63" spans="2:13">
      <c r="B63" s="271"/>
      <c r="D63" s="55"/>
      <c r="F63" s="58"/>
      <c r="G63" s="6"/>
      <c r="J63" s="146">
        <f t="shared" si="2"/>
        <v>0</v>
      </c>
      <c r="K63" s="440">
        <f t="shared" si="3"/>
        <v>0</v>
      </c>
      <c r="L63" s="440"/>
      <c r="M63" s="135"/>
    </row>
    <row r="64" spans="2:13">
      <c r="B64" s="271"/>
      <c r="D64" s="55"/>
      <c r="F64" s="58"/>
      <c r="G64" s="6"/>
      <c r="J64" s="146">
        <f t="shared" si="2"/>
        <v>0</v>
      </c>
      <c r="K64" s="440">
        <f t="shared" si="3"/>
        <v>0</v>
      </c>
      <c r="L64" s="440"/>
      <c r="M64" s="135"/>
    </row>
    <row r="65" spans="2:13">
      <c r="B65" s="271"/>
      <c r="D65" s="55"/>
      <c r="F65" s="58"/>
      <c r="G65" s="6"/>
      <c r="J65" s="146">
        <f t="shared" si="2"/>
        <v>0</v>
      </c>
      <c r="K65" s="440">
        <f t="shared" si="3"/>
        <v>0</v>
      </c>
      <c r="L65" s="440"/>
      <c r="M65" s="135"/>
    </row>
    <row r="66" spans="2:13">
      <c r="B66" s="271"/>
      <c r="D66" s="55"/>
      <c r="F66" s="58"/>
      <c r="G66" s="6"/>
      <c r="J66" s="146">
        <f t="shared" si="2"/>
        <v>0</v>
      </c>
      <c r="K66" s="440">
        <f t="shared" si="3"/>
        <v>0</v>
      </c>
      <c r="L66" s="440"/>
      <c r="M66" s="135"/>
    </row>
    <row r="67" spans="2:13" ht="12.75" customHeight="1">
      <c r="B67" s="271"/>
      <c r="D67" s="55"/>
      <c r="F67" s="58"/>
      <c r="G67" s="6"/>
      <c r="J67" s="146">
        <f t="shared" si="2"/>
        <v>0</v>
      </c>
      <c r="K67" s="440">
        <f t="shared" si="3"/>
        <v>0</v>
      </c>
      <c r="L67" s="440"/>
      <c r="M67" s="135"/>
    </row>
    <row r="68" spans="2:13">
      <c r="B68" s="271"/>
      <c r="D68" s="55"/>
      <c r="F68" s="58"/>
      <c r="G68" s="6"/>
      <c r="J68" s="146">
        <f t="shared" si="2"/>
        <v>0</v>
      </c>
      <c r="K68" s="440">
        <f t="shared" si="3"/>
        <v>0</v>
      </c>
      <c r="L68" s="440"/>
      <c r="M68" s="135"/>
    </row>
    <row r="69" spans="2:13">
      <c r="B69" s="271"/>
      <c r="D69" s="55"/>
      <c r="F69" s="58"/>
      <c r="G69" s="6"/>
      <c r="J69" s="146">
        <f t="shared" si="2"/>
        <v>0</v>
      </c>
      <c r="K69" s="440">
        <f t="shared" si="3"/>
        <v>0</v>
      </c>
      <c r="L69" s="440"/>
      <c r="M69" s="135"/>
    </row>
    <row r="70" spans="2:13">
      <c r="B70" s="272"/>
      <c r="D70" s="56"/>
      <c r="F70" s="59"/>
      <c r="G70" s="6"/>
      <c r="J70" s="146">
        <f t="shared" si="2"/>
        <v>0</v>
      </c>
      <c r="K70" s="440">
        <f t="shared" ref="K70" si="4">J70*J70</f>
        <v>0</v>
      </c>
      <c r="L70" s="440"/>
      <c r="M70" s="135"/>
    </row>
    <row r="71" spans="2:13" ht="6" customHeight="1">
      <c r="G71" s="6"/>
      <c r="M71" s="135"/>
    </row>
    <row r="72" spans="2:13" ht="12.75" customHeight="1">
      <c r="B72" s="1" t="str">
        <f>'Used Language'!$C$30</f>
        <v>Error Margin [+/-]:</v>
      </c>
      <c r="F72" s="65">
        <f>IF(D79=0,0,J72*1.96/D79)</f>
        <v>0</v>
      </c>
      <c r="G72" s="6"/>
      <c r="J72" s="146">
        <f>SQRT(K72)</f>
        <v>0</v>
      </c>
      <c r="K72" s="440">
        <f>SUM(K6:K70)</f>
        <v>0</v>
      </c>
      <c r="L72" s="440"/>
      <c r="M72" s="135"/>
    </row>
    <row r="73" spans="2:13" ht="6" customHeight="1">
      <c r="G73" s="6"/>
      <c r="M73" s="135"/>
    </row>
    <row r="74" spans="2:13" ht="12.75" customHeight="1">
      <c r="B74" s="22" t="str">
        <f>'Used Language'!C79</f>
        <v>System Input Volume [m3]</v>
      </c>
      <c r="G74" s="6"/>
      <c r="M74" s="135"/>
    </row>
    <row r="75" spans="2:13">
      <c r="B75" s="1" t="str">
        <f>'Used Language'!$C$62</f>
        <v>Minimum</v>
      </c>
      <c r="D75" s="185">
        <f>IF(D$79=0, 0,D$79*(1-F$72))</f>
        <v>0</v>
      </c>
      <c r="G75" s="6"/>
      <c r="M75" s="135"/>
    </row>
    <row r="76" spans="2:13" ht="6" customHeight="1">
      <c r="D76" s="53"/>
      <c r="M76" s="135"/>
    </row>
    <row r="77" spans="2:13">
      <c r="B77" s="1" t="str">
        <f>'Used Language'!$C$63</f>
        <v>Maximum</v>
      </c>
      <c r="D77" s="185">
        <f>IF(D$79=0, 0,D$79*(1+F$72))</f>
        <v>0</v>
      </c>
      <c r="M77" s="135"/>
    </row>
    <row r="78" spans="2:13" ht="6" customHeight="1">
      <c r="D78" s="53"/>
      <c r="H78" s="135"/>
    </row>
    <row r="79" spans="2:13">
      <c r="B79" s="22" t="str">
        <f>'Used Language'!$C$64</f>
        <v>Best Estimate</v>
      </c>
      <c r="D79" s="186">
        <f>SUM(D6:D70)</f>
        <v>0</v>
      </c>
      <c r="H79" s="135"/>
    </row>
  </sheetData>
  <sheetProtection password="CA87" sheet="1" objects="1" scenarios="1"/>
  <mergeCells count="68">
    <mergeCell ref="K55:L55"/>
    <mergeCell ref="K7:L7"/>
    <mergeCell ref="K8:L8"/>
    <mergeCell ref="K9:L9"/>
    <mergeCell ref="K10:L10"/>
    <mergeCell ref="K11:L11"/>
    <mergeCell ref="K14:L14"/>
    <mergeCell ref="K15:L15"/>
    <mergeCell ref="K12:L12"/>
    <mergeCell ref="K34:L34"/>
    <mergeCell ref="K35:L35"/>
    <mergeCell ref="K13:L13"/>
    <mergeCell ref="K16:L16"/>
    <mergeCell ref="K17:L17"/>
    <mergeCell ref="K18:L18"/>
    <mergeCell ref="K19:L19"/>
    <mergeCell ref="K69:L69"/>
    <mergeCell ref="K60:L60"/>
    <mergeCell ref="K61:L61"/>
    <mergeCell ref="K59:L59"/>
    <mergeCell ref="K56:L56"/>
    <mergeCell ref="K57:L57"/>
    <mergeCell ref="K58:L58"/>
    <mergeCell ref="K68:L68"/>
    <mergeCell ref="B2:F2"/>
    <mergeCell ref="K72:L72"/>
    <mergeCell ref="K64:L64"/>
    <mergeCell ref="K62:L62"/>
    <mergeCell ref="K63:L63"/>
    <mergeCell ref="K65:L65"/>
    <mergeCell ref="K66:L66"/>
    <mergeCell ref="K67:L67"/>
    <mergeCell ref="K70:L70"/>
    <mergeCell ref="H4:M5"/>
    <mergeCell ref="K6:L6"/>
    <mergeCell ref="K40:L40"/>
    <mergeCell ref="K36:L36"/>
    <mergeCell ref="K37:L37"/>
    <mergeCell ref="K38:L38"/>
    <mergeCell ref="K39:L39"/>
    <mergeCell ref="K29:L29"/>
    <mergeCell ref="K20:L20"/>
    <mergeCell ref="K21:L21"/>
    <mergeCell ref="K22:L22"/>
    <mergeCell ref="K23:L23"/>
    <mergeCell ref="K24:L24"/>
    <mergeCell ref="K25:L25"/>
    <mergeCell ref="K26:L26"/>
    <mergeCell ref="K27:L27"/>
    <mergeCell ref="K28:L28"/>
    <mergeCell ref="K46:L46"/>
    <mergeCell ref="K30:L30"/>
    <mergeCell ref="K31:L31"/>
    <mergeCell ref="K32:L32"/>
    <mergeCell ref="K33:L33"/>
    <mergeCell ref="K41:L41"/>
    <mergeCell ref="K42:L42"/>
    <mergeCell ref="K43:L43"/>
    <mergeCell ref="K44:L44"/>
    <mergeCell ref="K45:L45"/>
    <mergeCell ref="K52:L52"/>
    <mergeCell ref="K53:L53"/>
    <mergeCell ref="K54:L54"/>
    <mergeCell ref="K47:L47"/>
    <mergeCell ref="K48:L48"/>
    <mergeCell ref="K49:L49"/>
    <mergeCell ref="K50:L50"/>
    <mergeCell ref="K51:L51"/>
  </mergeCells>
  <phoneticPr fontId="2" type="noConversion"/>
  <hyperlinks>
    <hyperlink ref="H4:H5" location="Start!A1" display="Home"/>
  </hyperlinks>
  <pageMargins left="0.78740157499999996" right="0.78740157499999996" top="0.984251969" bottom="0.984251969" header="0.4921259845" footer="0.4921259845"/>
  <pageSetup paperSize="9" orientation="landscape" horizontalDpi="1200" verticalDpi="1200" r:id="rId1"/>
  <headerFooter alignWithMargins="0"/>
</worksheet>
</file>

<file path=xl/worksheets/sheet3.xml><?xml version="1.0" encoding="utf-8"?>
<worksheet xmlns="http://schemas.openxmlformats.org/spreadsheetml/2006/main" xmlns:r="http://schemas.openxmlformats.org/officeDocument/2006/relationships">
  <sheetPr codeName="Tabelle5"/>
  <dimension ref="B1:L32"/>
  <sheetViews>
    <sheetView workbookViewId="0">
      <selection activeCell="H8" sqref="H8"/>
    </sheetView>
  </sheetViews>
  <sheetFormatPr baseColWidth="10" defaultColWidth="11.42578125" defaultRowHeight="12.75"/>
  <cols>
    <col min="1" max="1" width="2.28515625" style="1" customWidth="1"/>
    <col min="2" max="2" width="48.5703125" style="1" customWidth="1"/>
    <col min="3" max="3" width="2.140625" style="1" customWidth="1"/>
    <col min="4" max="4" width="14.85546875" style="1" customWidth="1"/>
    <col min="5" max="5" width="3.5703125" style="1" customWidth="1"/>
    <col min="6" max="6" width="48.5703125" style="1" customWidth="1"/>
    <col min="7" max="7" width="2.140625" style="1" customWidth="1"/>
    <col min="8" max="8" width="12.42578125" style="1" customWidth="1"/>
    <col min="9" max="9" width="2.28515625" style="1" customWidth="1"/>
    <col min="10" max="10" width="14.7109375" style="1" customWidth="1"/>
    <col min="11" max="11" width="2.28515625" style="1" customWidth="1"/>
    <col min="12" max="16384" width="11.42578125" style="1"/>
  </cols>
  <sheetData>
    <row r="1" spans="2:12" ht="5.25" customHeight="1"/>
    <row r="2" spans="2:12" s="8" customFormat="1" ht="15">
      <c r="B2" s="441" t="str">
        <f>'Used Language'!C23</f>
        <v>Billed Metered Consumption</v>
      </c>
      <c r="C2" s="442"/>
      <c r="D2" s="443"/>
      <c r="F2" s="441" t="str">
        <f>'Used Language'!C24</f>
        <v>Billed Unmetered Consumption</v>
      </c>
      <c r="G2" s="442"/>
      <c r="H2" s="443"/>
    </row>
    <row r="3" spans="2:12" ht="5.25" customHeight="1" thickBot="1"/>
    <row r="4" spans="2:12" ht="43.5" customHeight="1" thickTop="1">
      <c r="B4" s="50" t="str">
        <f>'Used Language'!$C$56</f>
        <v>Description</v>
      </c>
      <c r="C4" s="22"/>
      <c r="D4" s="50" t="str">
        <f>'Used Language'!$C$91</f>
        <v>[m3]</v>
      </c>
      <c r="E4" s="6"/>
      <c r="F4" s="50" t="str">
        <f>'Used Language'!$C$56</f>
        <v>Description</v>
      </c>
      <c r="G4" s="22"/>
      <c r="H4" s="50" t="str">
        <f>'Used Language'!$C$91</f>
        <v>[m3]</v>
      </c>
      <c r="J4" s="444" t="str">
        <f>'Used Language'!C128</f>
        <v>Home</v>
      </c>
      <c r="K4" s="450"/>
      <c r="L4" s="451"/>
    </row>
    <row r="5" spans="2:12" ht="6" customHeight="1" thickBot="1">
      <c r="E5" s="6"/>
      <c r="J5" s="447"/>
      <c r="K5" s="452"/>
      <c r="L5" s="453"/>
    </row>
    <row r="6" spans="2:12" ht="12.75" customHeight="1" thickTop="1">
      <c r="B6" s="61" t="str">
        <f>'Used Language'!$C$104</f>
        <v>Bulk Water Supply (Export)</v>
      </c>
      <c r="D6" s="63"/>
      <c r="E6" s="6"/>
      <c r="F6" s="61" t="str">
        <f>'Used Language'!$C$104</f>
        <v>Bulk Water Supply (Export)</v>
      </c>
      <c r="H6" s="63"/>
    </row>
    <row r="7" spans="2:12" ht="5.25" customHeight="1">
      <c r="E7" s="6"/>
      <c r="F7" s="6"/>
      <c r="G7" s="6"/>
      <c r="H7" s="6"/>
      <c r="I7" s="6"/>
    </row>
    <row r="8" spans="2:12">
      <c r="B8" s="309"/>
      <c r="D8" s="353"/>
      <c r="E8" s="6"/>
      <c r="F8" s="32"/>
      <c r="H8" s="54"/>
    </row>
    <row r="9" spans="2:12">
      <c r="B9" s="33"/>
      <c r="D9" s="55"/>
      <c r="E9" s="6"/>
      <c r="F9" s="33"/>
      <c r="H9" s="55"/>
    </row>
    <row r="10" spans="2:12">
      <c r="B10" s="33"/>
      <c r="D10" s="55"/>
      <c r="E10" s="6"/>
      <c r="F10" s="33"/>
      <c r="H10" s="55"/>
    </row>
    <row r="11" spans="2:12">
      <c r="B11" s="33"/>
      <c r="D11" s="55"/>
      <c r="E11" s="6"/>
      <c r="F11" s="33"/>
      <c r="H11" s="55"/>
    </row>
    <row r="12" spans="2:12">
      <c r="B12" s="33"/>
      <c r="D12" s="55"/>
      <c r="E12" s="6"/>
      <c r="F12" s="33"/>
      <c r="H12" s="66"/>
    </row>
    <row r="13" spans="2:12">
      <c r="B13" s="33"/>
      <c r="D13" s="55"/>
      <c r="E13" s="6"/>
      <c r="F13" s="33"/>
      <c r="H13" s="55"/>
    </row>
    <row r="14" spans="2:12" ht="12.75" customHeight="1">
      <c r="B14" s="33"/>
      <c r="D14" s="55"/>
      <c r="E14" s="6"/>
      <c r="F14" s="33"/>
      <c r="H14" s="55"/>
    </row>
    <row r="15" spans="2:12">
      <c r="B15" s="33"/>
      <c r="D15" s="55"/>
      <c r="E15" s="6"/>
      <c r="F15" s="33"/>
      <c r="H15" s="55"/>
    </row>
    <row r="16" spans="2:12">
      <c r="B16" s="33"/>
      <c r="D16" s="55"/>
      <c r="E16" s="6"/>
      <c r="F16" s="33"/>
      <c r="H16" s="55"/>
    </row>
    <row r="17" spans="2:8">
      <c r="B17" s="33"/>
      <c r="D17" s="55"/>
      <c r="E17" s="6"/>
      <c r="F17" s="33"/>
      <c r="H17" s="55"/>
    </row>
    <row r="18" spans="2:8">
      <c r="B18" s="33"/>
      <c r="D18" s="55"/>
      <c r="E18" s="6"/>
      <c r="F18" s="33"/>
      <c r="H18" s="55"/>
    </row>
    <row r="19" spans="2:8">
      <c r="B19" s="33"/>
      <c r="D19" s="55"/>
      <c r="E19" s="6"/>
      <c r="F19" s="33"/>
      <c r="H19" s="55"/>
    </row>
    <row r="20" spans="2:8" ht="12.75" customHeight="1">
      <c r="B20" s="33"/>
      <c r="D20" s="55"/>
      <c r="E20" s="6"/>
      <c r="F20" s="33"/>
      <c r="H20" s="55"/>
    </row>
    <row r="21" spans="2:8">
      <c r="B21" s="33"/>
      <c r="D21" s="55"/>
      <c r="E21" s="6"/>
      <c r="F21" s="33"/>
      <c r="H21" s="55"/>
    </row>
    <row r="22" spans="2:8">
      <c r="B22" s="33"/>
      <c r="D22" s="55"/>
      <c r="E22" s="6"/>
      <c r="F22" s="33"/>
      <c r="H22" s="55"/>
    </row>
    <row r="23" spans="2:8">
      <c r="B23" s="33"/>
      <c r="D23" s="55"/>
      <c r="E23" s="6"/>
      <c r="F23" s="33"/>
      <c r="H23" s="55"/>
    </row>
    <row r="24" spans="2:8" ht="12.75" customHeight="1">
      <c r="B24" s="33"/>
      <c r="D24" s="55"/>
      <c r="E24" s="6"/>
      <c r="F24" s="33"/>
      <c r="H24" s="55"/>
    </row>
    <row r="25" spans="2:8">
      <c r="B25" s="34"/>
      <c r="D25" s="56"/>
      <c r="E25" s="6"/>
      <c r="F25" s="34"/>
      <c r="H25" s="56"/>
    </row>
    <row r="26" spans="2:8" ht="6" customHeight="1">
      <c r="E26" s="6"/>
    </row>
    <row r="27" spans="2:8">
      <c r="B27" s="22" t="str">
        <f>'Used Language'!C23</f>
        <v>Billed Metered Consumption</v>
      </c>
      <c r="E27" s="6"/>
      <c r="F27" s="22" t="str">
        <f>'Used Language'!C24</f>
        <v>Billed Unmetered Consumption</v>
      </c>
    </row>
    <row r="28" spans="2:8">
      <c r="B28" s="49"/>
      <c r="C28" s="49"/>
      <c r="D28" s="49"/>
      <c r="E28" s="49"/>
      <c r="F28" s="49"/>
      <c r="G28" s="49"/>
      <c r="H28" s="49"/>
    </row>
    <row r="29" spans="2:8" ht="6" customHeight="1">
      <c r="B29" s="49"/>
      <c r="C29" s="49"/>
      <c r="D29" s="49"/>
      <c r="E29" s="49"/>
      <c r="F29" s="49"/>
      <c r="G29" s="49"/>
      <c r="H29" s="49"/>
    </row>
    <row r="30" spans="2:8">
      <c r="B30" s="49"/>
      <c r="C30" s="49"/>
      <c r="D30" s="49"/>
      <c r="E30" s="49"/>
      <c r="F30" s="49"/>
      <c r="G30" s="49"/>
      <c r="H30" s="49"/>
    </row>
    <row r="31" spans="2:8" ht="6" customHeight="1">
      <c r="D31" s="53"/>
      <c r="H31" s="53"/>
    </row>
    <row r="32" spans="2:8">
      <c r="B32" s="62" t="str">
        <f>'Used Language'!$C$91</f>
        <v>[m3]</v>
      </c>
      <c r="D32" s="186">
        <f>SUM(D6:D25)</f>
        <v>0</v>
      </c>
      <c r="F32" s="62" t="str">
        <f>'Used Language'!$C$91</f>
        <v>[m3]</v>
      </c>
      <c r="H32" s="186">
        <f>SUM(H6:H25)</f>
        <v>0</v>
      </c>
    </row>
  </sheetData>
  <sheetProtection password="CA87" sheet="1" objects="1" scenarios="1"/>
  <mergeCells count="3">
    <mergeCell ref="F2:H2"/>
    <mergeCell ref="B2:D2"/>
    <mergeCell ref="J4:L5"/>
  </mergeCells>
  <phoneticPr fontId="2" type="noConversion"/>
  <hyperlinks>
    <hyperlink ref="J4:J5" location="Start!A1" display="Home"/>
  </hyperlinks>
  <pageMargins left="0.78740157499999996" right="0.78740157499999996" top="0.984251969" bottom="0.984251969" header="0.4921259845" footer="0.4921259845"/>
  <pageSetup paperSize="9" orientation="landscape" horizontalDpi="4294967292" verticalDpi="0" r:id="rId1"/>
  <headerFooter alignWithMargins="0"/>
</worksheet>
</file>

<file path=xl/worksheets/sheet4.xml><?xml version="1.0" encoding="utf-8"?>
<worksheet xmlns="http://schemas.openxmlformats.org/spreadsheetml/2006/main" xmlns:r="http://schemas.openxmlformats.org/officeDocument/2006/relationships">
  <sheetPr codeName="Tabelle8"/>
  <dimension ref="B1:Q32"/>
  <sheetViews>
    <sheetView workbookViewId="0">
      <selection activeCell="H6" sqref="H6"/>
    </sheetView>
  </sheetViews>
  <sheetFormatPr baseColWidth="10" defaultColWidth="11.42578125" defaultRowHeight="12.75"/>
  <cols>
    <col min="1" max="1" width="2.28515625" style="1" customWidth="1"/>
    <col min="2" max="2" width="48.7109375" style="1" customWidth="1"/>
    <col min="3" max="3" width="2.140625" style="1" customWidth="1"/>
    <col min="4" max="4" width="12.42578125" style="1" customWidth="1"/>
    <col min="5" max="5" width="3.5703125" style="1" customWidth="1"/>
    <col min="6" max="6" width="31.85546875" style="1" customWidth="1"/>
    <col min="7" max="7" width="2.140625" style="1" customWidth="1"/>
    <col min="8" max="8" width="12.42578125" style="1" customWidth="1"/>
    <col min="9" max="9" width="2.140625" style="1" customWidth="1"/>
    <col min="10" max="10" width="17" style="1" customWidth="1"/>
    <col min="11" max="11" width="2.28515625" style="1" customWidth="1"/>
    <col min="12" max="12" width="15.7109375" style="1" customWidth="1"/>
    <col min="13" max="13" width="2.28515625" style="1" customWidth="1"/>
    <col min="14" max="14" width="11.42578125" style="1"/>
    <col min="15" max="16" width="11.42578125" style="1" hidden="1" customWidth="1"/>
    <col min="17" max="16384" width="11.42578125" style="1"/>
  </cols>
  <sheetData>
    <row r="1" spans="2:17" ht="5.25" customHeight="1"/>
    <row r="2" spans="2:17" s="8" customFormat="1" ht="15">
      <c r="B2" s="441" t="str">
        <f>'Used Language'!C25</f>
        <v>Unbilled Metered Consumption</v>
      </c>
      <c r="C2" s="442"/>
      <c r="D2" s="443"/>
      <c r="F2" s="441" t="str">
        <f>'Used Language'!C26</f>
        <v>Unbilled Unmetered Consumption</v>
      </c>
      <c r="G2" s="442"/>
      <c r="H2" s="442"/>
      <c r="I2" s="442"/>
      <c r="J2" s="443"/>
    </row>
    <row r="3" spans="2:17" ht="5.25" customHeight="1" thickBot="1">
      <c r="N3" s="146"/>
      <c r="O3" s="146"/>
      <c r="P3" s="146"/>
      <c r="Q3" s="146"/>
    </row>
    <row r="4" spans="2:17" ht="43.5" customHeight="1" thickTop="1">
      <c r="B4" s="50" t="str">
        <f>'Used Language'!$C$56</f>
        <v>Description</v>
      </c>
      <c r="C4" s="22"/>
      <c r="D4" s="50" t="str">
        <f>'Used Language'!$C$91</f>
        <v>[m3]</v>
      </c>
      <c r="E4" s="6"/>
      <c r="F4" s="50" t="str">
        <f>'Used Language'!$C$56</f>
        <v>Description</v>
      </c>
      <c r="G4" s="22"/>
      <c r="H4" s="50" t="str">
        <f>'Used Language'!$C$91</f>
        <v>[m3]</v>
      </c>
      <c r="I4" s="22"/>
      <c r="J4" s="50" t="str">
        <f>'Used Language'!$C$33</f>
        <v>Error Margin
[+/- %]</v>
      </c>
      <c r="K4" s="6"/>
      <c r="L4" s="444" t="str">
        <f>'Used Language'!C128</f>
        <v>Home</v>
      </c>
      <c r="M4" s="450"/>
      <c r="N4" s="451"/>
      <c r="O4" s="146"/>
      <c r="P4" s="146"/>
      <c r="Q4" s="146"/>
    </row>
    <row r="5" spans="2:17" ht="6" customHeight="1" thickBot="1">
      <c r="E5" s="6"/>
      <c r="K5" s="6"/>
      <c r="L5" s="447"/>
      <c r="M5" s="452"/>
      <c r="N5" s="453"/>
      <c r="O5" s="146"/>
      <c r="P5" s="146"/>
      <c r="Q5" s="146"/>
    </row>
    <row r="6" spans="2:17" ht="12.75" customHeight="1" thickTop="1">
      <c r="B6" s="61" t="str">
        <f>'Used Language'!C90</f>
        <v>Bulk Water Supply (Export)</v>
      </c>
      <c r="D6" s="63"/>
      <c r="E6" s="6"/>
      <c r="F6" s="32"/>
      <c r="H6" s="54"/>
      <c r="J6" s="57"/>
      <c r="K6" s="6"/>
      <c r="N6" s="146"/>
      <c r="O6" s="146">
        <f t="shared" ref="O6:O23" si="0">H6*J6/1.96</f>
        <v>0</v>
      </c>
      <c r="P6" s="146">
        <f t="shared" ref="P6:P23" si="1">O6*O6</f>
        <v>0</v>
      </c>
      <c r="Q6" s="146"/>
    </row>
    <row r="7" spans="2:17">
      <c r="E7" s="6"/>
      <c r="F7" s="33"/>
      <c r="H7" s="55"/>
      <c r="J7" s="58"/>
      <c r="K7" s="6"/>
      <c r="N7" s="146"/>
      <c r="O7" s="146">
        <f t="shared" si="0"/>
        <v>0</v>
      </c>
      <c r="P7" s="146">
        <f t="shared" si="1"/>
        <v>0</v>
      </c>
      <c r="Q7" s="146"/>
    </row>
    <row r="8" spans="2:17">
      <c r="B8" s="309"/>
      <c r="D8" s="54"/>
      <c r="E8" s="6"/>
      <c r="F8" s="33"/>
      <c r="H8" s="55"/>
      <c r="J8" s="58"/>
      <c r="K8" s="6"/>
      <c r="N8" s="146"/>
      <c r="O8" s="146">
        <f t="shared" si="0"/>
        <v>0</v>
      </c>
      <c r="P8" s="146">
        <f t="shared" si="1"/>
        <v>0</v>
      </c>
      <c r="Q8" s="146"/>
    </row>
    <row r="9" spans="2:17">
      <c r="B9" s="313"/>
      <c r="D9" s="66"/>
      <c r="E9" s="6"/>
      <c r="F9" s="313"/>
      <c r="H9" s="55"/>
      <c r="J9" s="58"/>
      <c r="K9" s="6"/>
      <c r="N9" s="146"/>
      <c r="O9" s="146">
        <f t="shared" si="0"/>
        <v>0</v>
      </c>
      <c r="P9" s="146">
        <f t="shared" si="1"/>
        <v>0</v>
      </c>
      <c r="Q9" s="146"/>
    </row>
    <row r="10" spans="2:17">
      <c r="B10" s="33"/>
      <c r="D10" s="55"/>
      <c r="E10" s="6"/>
      <c r="F10" s="313"/>
      <c r="H10" s="55"/>
      <c r="J10" s="58"/>
      <c r="K10" s="6"/>
      <c r="N10" s="146"/>
      <c r="O10" s="146">
        <f t="shared" si="0"/>
        <v>0</v>
      </c>
      <c r="P10" s="146">
        <f t="shared" si="1"/>
        <v>0</v>
      </c>
      <c r="Q10" s="146"/>
    </row>
    <row r="11" spans="2:17">
      <c r="B11" s="33"/>
      <c r="D11" s="55"/>
      <c r="E11" s="6"/>
      <c r="F11" s="33"/>
      <c r="H11" s="55"/>
      <c r="J11" s="58"/>
      <c r="K11" s="6"/>
      <c r="N11" s="146"/>
      <c r="O11" s="146">
        <f t="shared" si="0"/>
        <v>0</v>
      </c>
      <c r="P11" s="146">
        <f t="shared" si="1"/>
        <v>0</v>
      </c>
      <c r="Q11" s="146"/>
    </row>
    <row r="12" spans="2:17">
      <c r="B12" s="33"/>
      <c r="D12" s="55"/>
      <c r="E12" s="6"/>
      <c r="F12" s="33"/>
      <c r="H12" s="55"/>
      <c r="J12" s="58"/>
      <c r="K12" s="6"/>
      <c r="N12" s="146"/>
      <c r="O12" s="146">
        <f t="shared" si="0"/>
        <v>0</v>
      </c>
      <c r="P12" s="146">
        <f t="shared" si="1"/>
        <v>0</v>
      </c>
      <c r="Q12" s="146"/>
    </row>
    <row r="13" spans="2:17">
      <c r="B13" s="33"/>
      <c r="D13" s="55"/>
      <c r="E13" s="6"/>
      <c r="F13" s="33"/>
      <c r="H13" s="55"/>
      <c r="J13" s="58"/>
      <c r="K13" s="6"/>
      <c r="N13" s="146"/>
      <c r="O13" s="146">
        <f t="shared" si="0"/>
        <v>0</v>
      </c>
      <c r="P13" s="146">
        <f t="shared" si="1"/>
        <v>0</v>
      </c>
      <c r="Q13" s="146"/>
    </row>
    <row r="14" spans="2:17" ht="12.75" customHeight="1">
      <c r="B14" s="33"/>
      <c r="D14" s="55"/>
      <c r="E14" s="6"/>
      <c r="F14" s="33"/>
      <c r="H14" s="55"/>
      <c r="J14" s="58"/>
      <c r="K14" s="6"/>
      <c r="N14" s="146"/>
      <c r="O14" s="146">
        <f t="shared" si="0"/>
        <v>0</v>
      </c>
      <c r="P14" s="146">
        <f t="shared" si="1"/>
        <v>0</v>
      </c>
      <c r="Q14" s="146"/>
    </row>
    <row r="15" spans="2:17">
      <c r="B15" s="33"/>
      <c r="D15" s="55"/>
      <c r="E15" s="6"/>
      <c r="F15" s="33"/>
      <c r="H15" s="55"/>
      <c r="J15" s="58"/>
      <c r="K15" s="6"/>
      <c r="N15" s="146"/>
      <c r="O15" s="146">
        <f t="shared" si="0"/>
        <v>0</v>
      </c>
      <c r="P15" s="146">
        <f t="shared" si="1"/>
        <v>0</v>
      </c>
      <c r="Q15" s="146"/>
    </row>
    <row r="16" spans="2:17">
      <c r="B16" s="33"/>
      <c r="D16" s="55"/>
      <c r="E16" s="6"/>
      <c r="F16" s="33"/>
      <c r="H16" s="55"/>
      <c r="J16" s="58"/>
      <c r="K16" s="6"/>
      <c r="N16" s="146"/>
      <c r="O16" s="146">
        <f t="shared" si="0"/>
        <v>0</v>
      </c>
      <c r="P16" s="146">
        <f t="shared" si="1"/>
        <v>0</v>
      </c>
      <c r="Q16" s="146"/>
    </row>
    <row r="17" spans="2:17">
      <c r="B17" s="33"/>
      <c r="D17" s="55"/>
      <c r="E17" s="6"/>
      <c r="F17" s="33"/>
      <c r="H17" s="55"/>
      <c r="J17" s="58"/>
      <c r="K17" s="6"/>
      <c r="N17" s="146"/>
      <c r="O17" s="146">
        <f t="shared" si="0"/>
        <v>0</v>
      </c>
      <c r="P17" s="146">
        <f t="shared" si="1"/>
        <v>0</v>
      </c>
      <c r="Q17" s="146"/>
    </row>
    <row r="18" spans="2:17">
      <c r="B18" s="33"/>
      <c r="D18" s="55"/>
      <c r="E18" s="6"/>
      <c r="F18" s="33"/>
      <c r="H18" s="55"/>
      <c r="J18" s="58"/>
      <c r="K18" s="6"/>
      <c r="N18" s="146"/>
      <c r="O18" s="146">
        <f t="shared" si="0"/>
        <v>0</v>
      </c>
      <c r="P18" s="146">
        <f t="shared" si="1"/>
        <v>0</v>
      </c>
      <c r="Q18" s="146"/>
    </row>
    <row r="19" spans="2:17">
      <c r="B19" s="33"/>
      <c r="D19" s="55"/>
      <c r="E19" s="6"/>
      <c r="F19" s="33"/>
      <c r="H19" s="55"/>
      <c r="J19" s="58"/>
      <c r="K19" s="6"/>
      <c r="N19" s="146"/>
      <c r="O19" s="146">
        <f t="shared" si="0"/>
        <v>0</v>
      </c>
      <c r="P19" s="146">
        <f t="shared" si="1"/>
        <v>0</v>
      </c>
      <c r="Q19" s="146"/>
    </row>
    <row r="20" spans="2:17" ht="12.75" customHeight="1">
      <c r="B20" s="33"/>
      <c r="D20" s="55"/>
      <c r="E20" s="6"/>
      <c r="F20" s="33"/>
      <c r="H20" s="55"/>
      <c r="J20" s="58"/>
      <c r="K20" s="6"/>
      <c r="N20" s="146"/>
      <c r="O20" s="146">
        <f t="shared" si="0"/>
        <v>0</v>
      </c>
      <c r="P20" s="146">
        <f t="shared" si="1"/>
        <v>0</v>
      </c>
      <c r="Q20" s="146"/>
    </row>
    <row r="21" spans="2:17">
      <c r="B21" s="33"/>
      <c r="D21" s="55"/>
      <c r="E21" s="6"/>
      <c r="F21" s="33"/>
      <c r="H21" s="55"/>
      <c r="J21" s="58"/>
      <c r="K21" s="6"/>
      <c r="N21" s="146"/>
      <c r="O21" s="146">
        <f t="shared" si="0"/>
        <v>0</v>
      </c>
      <c r="P21" s="146">
        <f t="shared" si="1"/>
        <v>0</v>
      </c>
      <c r="Q21" s="146"/>
    </row>
    <row r="22" spans="2:17">
      <c r="B22" s="33"/>
      <c r="D22" s="55"/>
      <c r="E22" s="6"/>
      <c r="F22" s="33"/>
      <c r="H22" s="55"/>
      <c r="J22" s="58"/>
      <c r="K22" s="6"/>
      <c r="N22" s="146"/>
      <c r="O22" s="146">
        <f t="shared" si="0"/>
        <v>0</v>
      </c>
      <c r="P22" s="146">
        <f t="shared" si="1"/>
        <v>0</v>
      </c>
      <c r="Q22" s="146"/>
    </row>
    <row r="23" spans="2:17">
      <c r="B23" s="34"/>
      <c r="D23" s="56"/>
      <c r="E23" s="6"/>
      <c r="F23" s="34"/>
      <c r="H23" s="56"/>
      <c r="J23" s="59"/>
      <c r="K23" s="6"/>
      <c r="N23" s="146"/>
      <c r="O23" s="146">
        <f t="shared" si="0"/>
        <v>0</v>
      </c>
      <c r="P23" s="146">
        <f t="shared" si="1"/>
        <v>0</v>
      </c>
      <c r="Q23" s="146"/>
    </row>
    <row r="24" spans="2:17" ht="6" customHeight="1">
      <c r="E24" s="6"/>
      <c r="K24" s="6"/>
      <c r="N24" s="146"/>
      <c r="O24" s="146"/>
      <c r="P24" s="146"/>
      <c r="Q24" s="146"/>
    </row>
    <row r="25" spans="2:17">
      <c r="E25" s="6"/>
      <c r="F25" s="1" t="str">
        <f>'Used Language'!$C$30</f>
        <v>Error Margin [+/-]:</v>
      </c>
      <c r="J25" s="65">
        <f>IF(H32=0,0,O25*1.96/H32)</f>
        <v>0</v>
      </c>
      <c r="K25" s="6"/>
      <c r="N25" s="146"/>
      <c r="O25" s="146">
        <f>SQRT(P25)</f>
        <v>0</v>
      </c>
      <c r="P25" s="146">
        <f>SUM(P6:P24)</f>
        <v>0</v>
      </c>
      <c r="Q25" s="146"/>
    </row>
    <row r="26" spans="2:17" ht="6" customHeight="1">
      <c r="E26" s="6"/>
      <c r="K26" s="6"/>
      <c r="L26" s="6"/>
      <c r="M26" s="6"/>
      <c r="N26" s="146"/>
      <c r="O26" s="146"/>
      <c r="P26" s="146"/>
      <c r="Q26" s="146"/>
    </row>
    <row r="27" spans="2:17" ht="25.5">
      <c r="B27" s="22" t="str">
        <f>'Used Language'!C25</f>
        <v>Unbilled Metered Consumption</v>
      </c>
      <c r="E27" s="6"/>
      <c r="F27" s="64" t="str">
        <f>'Used Language'!C108</f>
        <v>Unbilled Unmetered Consumption [m3]</v>
      </c>
      <c r="K27" s="6"/>
      <c r="L27" s="6"/>
      <c r="M27" s="6"/>
      <c r="N27" s="146"/>
      <c r="O27" s="146"/>
      <c r="P27" s="146"/>
      <c r="Q27" s="146"/>
    </row>
    <row r="28" spans="2:17">
      <c r="B28" s="49"/>
      <c r="C28" s="49"/>
      <c r="D28" s="49"/>
      <c r="E28" s="49"/>
      <c r="F28" s="1" t="str">
        <f>'Used Language'!$C$62</f>
        <v>Minimum</v>
      </c>
      <c r="H28" s="185">
        <f>IF(H$32=0, 0,H$32*(1-J$25))</f>
        <v>0</v>
      </c>
      <c r="K28" s="6"/>
      <c r="L28" s="6"/>
      <c r="M28" s="6"/>
    </row>
    <row r="29" spans="2:17" ht="6" customHeight="1">
      <c r="B29" s="49"/>
      <c r="C29" s="49"/>
      <c r="D29" s="49"/>
      <c r="E29" s="49"/>
      <c r="H29" s="53"/>
    </row>
    <row r="30" spans="2:17">
      <c r="B30" s="49"/>
      <c r="C30" s="49"/>
      <c r="D30" s="49"/>
      <c r="E30" s="49"/>
      <c r="F30" s="1" t="str">
        <f>'Used Language'!$C$63</f>
        <v>Maximum</v>
      </c>
      <c r="H30" s="185">
        <f>IF(H$32=0, 0,H$32*(1+J$25))</f>
        <v>0</v>
      </c>
    </row>
    <row r="31" spans="2:17" ht="6" customHeight="1">
      <c r="D31" s="53"/>
      <c r="H31" s="53"/>
    </row>
    <row r="32" spans="2:17">
      <c r="B32" s="62" t="str">
        <f>'Used Language'!$C$91</f>
        <v>[m3]</v>
      </c>
      <c r="D32" s="186">
        <f>D6+SUM(D8:D23)</f>
        <v>0</v>
      </c>
      <c r="F32" s="22" t="str">
        <f>'Used Language'!$C$64</f>
        <v>Best Estimate</v>
      </c>
      <c r="H32" s="186">
        <f>SUM(H6:H23)</f>
        <v>0</v>
      </c>
    </row>
  </sheetData>
  <sheetProtection password="CA87" sheet="1" objects="1" scenarios="1"/>
  <mergeCells count="3">
    <mergeCell ref="B2:D2"/>
    <mergeCell ref="F2:J2"/>
    <mergeCell ref="L4:N5"/>
  </mergeCells>
  <phoneticPr fontId="2" type="noConversion"/>
  <hyperlinks>
    <hyperlink ref="L4:L5" location="Start!A1" display="Home"/>
  </hyperlinks>
  <pageMargins left="0.78740157499999996" right="0.78740157499999996" top="0.984251969" bottom="0.984251969" header="0.4921259845" footer="0.4921259845"/>
  <pageSetup paperSize="9" orientation="landscape" horizontalDpi="4294967292" r:id="rId1"/>
  <headerFooter alignWithMargins="0"/>
</worksheet>
</file>

<file path=xl/worksheets/sheet5.xml><?xml version="1.0" encoding="utf-8"?>
<worksheet xmlns="http://schemas.openxmlformats.org/spreadsheetml/2006/main" xmlns:r="http://schemas.openxmlformats.org/officeDocument/2006/relationships">
  <sheetPr codeName="Tabelle6"/>
  <dimension ref="A1:R37"/>
  <sheetViews>
    <sheetView topLeftCell="A4" workbookViewId="0">
      <selection activeCell="J14" sqref="J14"/>
    </sheetView>
  </sheetViews>
  <sheetFormatPr baseColWidth="10" defaultColWidth="11.42578125" defaultRowHeight="12.75"/>
  <cols>
    <col min="1" max="1" width="2.28515625" style="1" customWidth="1"/>
    <col min="2" max="2" width="44.28515625" style="1" customWidth="1"/>
    <col min="3" max="3" width="2.140625" style="1" customWidth="1"/>
    <col min="4" max="4" width="12.42578125" style="1" customWidth="1"/>
    <col min="5" max="5" width="2.140625" style="1" customWidth="1"/>
    <col min="6" max="6" width="15" style="1" customWidth="1"/>
    <col min="7" max="7" width="2.140625" style="1" customWidth="1"/>
    <col min="8" max="8" width="12.5703125" style="1" customWidth="1"/>
    <col min="9" max="9" width="2.140625" style="1" customWidth="1"/>
    <col min="10" max="10" width="26.7109375" style="1" customWidth="1"/>
    <col min="11" max="11" width="2.140625" style="1" customWidth="1"/>
    <col min="12" max="12" width="13.140625" style="1" customWidth="1"/>
    <col min="13" max="13" width="2.28515625" style="6" customWidth="1"/>
    <col min="14" max="14" width="17" style="6" customWidth="1"/>
    <col min="15" max="15" width="2.28515625" style="146" customWidth="1"/>
    <col min="16" max="17" width="11.42578125" style="146" hidden="1" customWidth="1"/>
    <col min="18" max="18" width="11.42578125" style="146"/>
    <col min="19" max="16384" width="11.42578125" style="1"/>
  </cols>
  <sheetData>
    <row r="1" spans="2:18" ht="5.25" customHeight="1"/>
    <row r="2" spans="2:18" s="8" customFormat="1" ht="15">
      <c r="B2" s="441" t="str">
        <f>'Used Language'!C13</f>
        <v>Unauthorized Consumption</v>
      </c>
      <c r="C2" s="442"/>
      <c r="D2" s="442"/>
      <c r="E2" s="442"/>
      <c r="F2" s="442"/>
      <c r="G2" s="442"/>
      <c r="H2" s="442"/>
      <c r="I2" s="442"/>
      <c r="J2" s="442"/>
      <c r="K2" s="442"/>
      <c r="L2" s="443"/>
      <c r="M2" s="21"/>
      <c r="N2" s="21"/>
      <c r="O2" s="168"/>
      <c r="P2" s="168"/>
      <c r="Q2" s="168"/>
      <c r="R2" s="168"/>
    </row>
    <row r="3" spans="2:18" ht="5.25" customHeight="1" thickBot="1"/>
    <row r="4" spans="2:18" ht="57" customHeight="1" thickTop="1">
      <c r="B4" s="50" t="str">
        <f>'Used Language'!$C$56</f>
        <v>Description</v>
      </c>
      <c r="C4" s="30"/>
      <c r="D4" s="50" t="str">
        <f>'Used Language'!$C$92</f>
        <v>Estimated Number</v>
      </c>
      <c r="E4" s="30"/>
      <c r="F4" s="50" t="str">
        <f>'Used Language'!$C$33</f>
        <v>Error Margin
[+/- %]</v>
      </c>
      <c r="H4" s="50" t="str">
        <f>'Used Language'!$C$93</f>
        <v>Persons per House</v>
      </c>
      <c r="I4" s="67"/>
      <c r="J4" s="50" t="str">
        <f>'Used Language'!$C$94</f>
        <v>Consumption [liters/person/day]</v>
      </c>
      <c r="L4" s="50" t="str">
        <f>'Used Language'!$C$95</f>
        <v>Total
[m3]</v>
      </c>
      <c r="M4" s="68" t="s">
        <v>2452</v>
      </c>
      <c r="N4" s="444" t="str">
        <f>'Used Language'!C128</f>
        <v>Home</v>
      </c>
      <c r="O4" s="450"/>
      <c r="P4" s="450"/>
      <c r="Q4" s="450"/>
      <c r="R4" s="451"/>
    </row>
    <row r="5" spans="2:18" ht="6" customHeight="1" thickBot="1">
      <c r="B5" s="30"/>
      <c r="C5" s="30"/>
      <c r="D5" s="30"/>
      <c r="E5" s="30"/>
      <c r="F5" s="30"/>
      <c r="H5" s="69"/>
      <c r="I5" s="67"/>
      <c r="N5" s="447"/>
      <c r="O5" s="452"/>
      <c r="P5" s="452"/>
      <c r="Q5" s="452"/>
      <c r="R5" s="453"/>
    </row>
    <row r="6" spans="2:18" ht="13.5" thickTop="1">
      <c r="B6" s="70" t="str">
        <f>'Used Language'!$C$110</f>
        <v>Illegal Connections - domestic</v>
      </c>
      <c r="C6" s="30"/>
      <c r="D6" s="199"/>
      <c r="E6" s="30"/>
      <c r="F6" s="80"/>
      <c r="H6" s="81"/>
      <c r="I6" s="67"/>
      <c r="J6" s="199"/>
      <c r="L6" s="184">
        <f>D6*H6*J6*Start!M11/1000</f>
        <v>0</v>
      </c>
      <c r="P6" s="146">
        <f>L6*F6/1.96</f>
        <v>0</v>
      </c>
      <c r="Q6" s="146">
        <f>P6*P6</f>
        <v>0</v>
      </c>
    </row>
    <row r="7" spans="2:18" ht="6" customHeight="1">
      <c r="B7" s="30"/>
      <c r="C7" s="30"/>
      <c r="D7" s="71"/>
      <c r="E7" s="30"/>
      <c r="F7" s="72"/>
      <c r="H7" s="73"/>
      <c r="I7" s="67"/>
      <c r="J7" s="74"/>
      <c r="L7" s="71"/>
    </row>
    <row r="8" spans="2:18" ht="28.5" customHeight="1">
      <c r="B8" s="30"/>
      <c r="C8" s="30"/>
      <c r="D8" s="71"/>
      <c r="E8" s="30"/>
      <c r="F8" s="72"/>
      <c r="H8" s="73"/>
      <c r="I8" s="67"/>
      <c r="J8" s="50" t="str">
        <f>'Used Language'!$C$96</f>
        <v>Consumption
[liters/connection/day]</v>
      </c>
      <c r="L8" s="71"/>
    </row>
    <row r="9" spans="2:18" ht="6" customHeight="1">
      <c r="D9" s="30"/>
      <c r="E9" s="30"/>
      <c r="F9" s="30"/>
      <c r="I9" s="67"/>
    </row>
    <row r="10" spans="2:18">
      <c r="B10" s="197" t="str">
        <f>'Used Language'!$C$111</f>
        <v>Illegal Connections - others</v>
      </c>
      <c r="C10" s="30"/>
      <c r="D10" s="199"/>
      <c r="E10" s="30"/>
      <c r="F10" s="80"/>
      <c r="I10" s="67"/>
      <c r="J10" s="199"/>
      <c r="L10" s="184">
        <f>D10*J10*Start!M11/1000</f>
        <v>0</v>
      </c>
      <c r="P10" s="146">
        <f>L10*F10/1.96</f>
        <v>0</v>
      </c>
      <c r="Q10" s="146">
        <f>P10*P10</f>
        <v>0</v>
      </c>
    </row>
    <row r="11" spans="2:18" ht="6" customHeight="1">
      <c r="D11" s="30"/>
      <c r="E11" s="30"/>
      <c r="F11" s="30"/>
      <c r="I11" s="67"/>
    </row>
    <row r="12" spans="2:18" ht="28.5" customHeight="1">
      <c r="D12" s="30"/>
      <c r="E12" s="30"/>
      <c r="F12" s="30"/>
      <c r="I12" s="67"/>
      <c r="J12" s="50" t="str">
        <f>'Used Language'!$C$97</f>
        <v>Consumption
[liters/customer/day]</v>
      </c>
    </row>
    <row r="13" spans="2:18" ht="6" customHeight="1">
      <c r="D13" s="30"/>
      <c r="E13" s="30"/>
      <c r="F13" s="30"/>
      <c r="I13" s="67"/>
    </row>
    <row r="14" spans="2:18" ht="58.5" customHeight="1">
      <c r="B14" s="85" t="str">
        <f>'Used Language'!$C$112</f>
        <v>Meter tampering, bypasses, etc. at registered customers</v>
      </c>
      <c r="C14" s="30"/>
      <c r="D14" s="199"/>
      <c r="E14" s="75"/>
      <c r="F14" s="79"/>
      <c r="J14" s="199"/>
      <c r="K14" s="14"/>
      <c r="L14" s="184">
        <f>D14*J14*Start!M11/1000</f>
        <v>0</v>
      </c>
      <c r="P14" s="146">
        <f>L14*F14/1.96</f>
        <v>0</v>
      </c>
      <c r="Q14" s="146">
        <f>P14*P14</f>
        <v>0</v>
      </c>
    </row>
    <row r="15" spans="2:18" ht="6" customHeight="1">
      <c r="B15" s="76"/>
      <c r="C15" s="30"/>
      <c r="D15" s="77"/>
      <c r="E15" s="75"/>
      <c r="F15" s="78"/>
      <c r="J15" s="74"/>
      <c r="L15" s="71"/>
    </row>
    <row r="16" spans="2:18" ht="14.25" customHeight="1">
      <c r="B16" s="76"/>
      <c r="C16" s="30"/>
      <c r="D16" s="77"/>
      <c r="E16" s="75"/>
      <c r="F16" s="78"/>
      <c r="J16" s="50" t="str">
        <f>'Used Language'!C109</f>
        <v>Consumption [m3/day]</v>
      </c>
      <c r="L16" s="71"/>
    </row>
    <row r="17" spans="1:17" ht="6" customHeight="1">
      <c r="D17" s="30"/>
      <c r="E17" s="30"/>
      <c r="F17" s="30"/>
    </row>
    <row r="18" spans="1:17">
      <c r="B18" s="32"/>
      <c r="C18" s="30"/>
      <c r="D18" s="30"/>
      <c r="E18" s="30"/>
      <c r="F18" s="82"/>
      <c r="J18" s="200"/>
      <c r="L18" s="180">
        <f>J18*Start!M11</f>
        <v>0</v>
      </c>
      <c r="P18" s="146">
        <f>L18*F18/1.96</f>
        <v>0</v>
      </c>
      <c r="Q18" s="146">
        <f>P18*P18</f>
        <v>0</v>
      </c>
    </row>
    <row r="19" spans="1:17">
      <c r="B19" s="33"/>
      <c r="F19" s="83"/>
      <c r="J19" s="201"/>
      <c r="L19" s="181">
        <f>J19*Start!M12</f>
        <v>0</v>
      </c>
      <c r="P19" s="146">
        <f>L19*F19/1.96</f>
        <v>0</v>
      </c>
      <c r="Q19" s="146">
        <f>P19*P19</f>
        <v>0</v>
      </c>
    </row>
    <row r="20" spans="1:17">
      <c r="B20" s="33"/>
      <c r="F20" s="83"/>
      <c r="J20" s="201"/>
      <c r="L20" s="181">
        <f>J20*Start!M13</f>
        <v>0</v>
      </c>
      <c r="P20" s="146">
        <f>L20*F20/1.96</f>
        <v>0</v>
      </c>
      <c r="Q20" s="146">
        <f>P20*P20</f>
        <v>0</v>
      </c>
    </row>
    <row r="21" spans="1:17">
      <c r="B21" s="33"/>
      <c r="F21" s="83"/>
      <c r="J21" s="201"/>
      <c r="L21" s="181">
        <f>J21*Start!M15</f>
        <v>0</v>
      </c>
      <c r="P21" s="146">
        <f>L21*F21/1.96</f>
        <v>0</v>
      </c>
      <c r="Q21" s="146">
        <f>P21*P21</f>
        <v>0</v>
      </c>
    </row>
    <row r="22" spans="1:17">
      <c r="B22" s="34"/>
      <c r="C22" s="30"/>
      <c r="D22" s="30"/>
      <c r="E22" s="30"/>
      <c r="F22" s="84"/>
      <c r="J22" s="202"/>
      <c r="L22" s="182">
        <f>J22*Start!M16</f>
        <v>0</v>
      </c>
      <c r="P22" s="146">
        <f>L22*F22/1.96</f>
        <v>0</v>
      </c>
      <c r="Q22" s="146">
        <f>P22*P22</f>
        <v>0</v>
      </c>
    </row>
    <row r="23" spans="1:17" ht="5.25" customHeight="1">
      <c r="B23" s="30"/>
      <c r="C23" s="30"/>
      <c r="D23" s="30"/>
      <c r="E23" s="30"/>
      <c r="F23" s="30"/>
    </row>
    <row r="24" spans="1:17" ht="12.75" customHeight="1">
      <c r="A24" s="30"/>
      <c r="B24" s="1" t="str">
        <f>'Used Language'!$C$30</f>
        <v>Error Margin [+/-]:</v>
      </c>
      <c r="C24" s="30"/>
      <c r="D24" s="30"/>
      <c r="E24" s="30"/>
      <c r="F24" s="88">
        <f>IF(L31=0,0,P24*1.96/L31)</f>
        <v>0</v>
      </c>
      <c r="P24" s="146">
        <f>SQRT(Q24)</f>
        <v>0</v>
      </c>
      <c r="Q24" s="146">
        <f>SUM(Q6:Q23)</f>
        <v>0</v>
      </c>
    </row>
    <row r="25" spans="1:17" ht="5.25" customHeight="1">
      <c r="A25" s="30"/>
      <c r="C25" s="30"/>
      <c r="D25" s="30"/>
      <c r="E25" s="30"/>
      <c r="F25" s="30"/>
    </row>
    <row r="26" spans="1:17" ht="12.75" customHeight="1">
      <c r="A26" s="30"/>
      <c r="B26" s="22" t="str">
        <f>'Used Language'!C98</f>
        <v>Unauthorized Consumption [m3]</v>
      </c>
      <c r="C26" s="30"/>
      <c r="D26" s="30"/>
      <c r="E26" s="30"/>
      <c r="F26" s="30"/>
    </row>
    <row r="27" spans="1:17" ht="12.75" customHeight="1">
      <c r="A27" s="30"/>
      <c r="B27" s="1" t="str">
        <f>'Used Language'!$C$62</f>
        <v>Minimum</v>
      </c>
      <c r="C27" s="30"/>
      <c r="D27" s="30"/>
      <c r="E27" s="30"/>
      <c r="F27" s="30"/>
      <c r="G27" s="30"/>
      <c r="L27" s="184">
        <f>L31*(1-F24)</f>
        <v>0</v>
      </c>
    </row>
    <row r="28" spans="1:17" ht="5.25" customHeight="1">
      <c r="A28" s="30"/>
      <c r="C28" s="30"/>
      <c r="D28" s="30"/>
      <c r="E28" s="30"/>
      <c r="F28" s="30"/>
    </row>
    <row r="29" spans="1:17" ht="12.75" customHeight="1">
      <c r="B29" s="1" t="str">
        <f>'Used Language'!$C$63</f>
        <v>Maximum</v>
      </c>
      <c r="L29" s="184">
        <f>L31*(1+F24)</f>
        <v>0</v>
      </c>
    </row>
    <row r="30" spans="1:17" ht="5.25" customHeight="1"/>
    <row r="31" spans="1:17" ht="12.75" customHeight="1">
      <c r="B31" s="22" t="str">
        <f>'Used Language'!$C$64</f>
        <v>Best Estimate</v>
      </c>
      <c r="L31" s="183">
        <f>SUM(L6:L22)</f>
        <v>0</v>
      </c>
    </row>
    <row r="32" spans="1:17" ht="12.75" customHeight="1">
      <c r="C32" s="22"/>
      <c r="D32" s="22"/>
      <c r="E32" s="22"/>
      <c r="F32" s="22"/>
    </row>
    <row r="34" spans="3:6" ht="6" customHeight="1"/>
    <row r="36" spans="3:6" ht="6" customHeight="1"/>
    <row r="37" spans="3:6">
      <c r="C37" s="22"/>
      <c r="D37" s="22"/>
      <c r="E37" s="22"/>
      <c r="F37" s="22"/>
    </row>
  </sheetData>
  <sheetProtection password="CA87" sheet="1" objects="1" scenarios="1"/>
  <mergeCells count="2">
    <mergeCell ref="B2:L2"/>
    <mergeCell ref="N4:R5"/>
  </mergeCells>
  <phoneticPr fontId="2" type="noConversion"/>
  <hyperlinks>
    <hyperlink ref="N4:N5" location="Start!A1" display="Home"/>
  </hyperlinks>
  <pageMargins left="0.78740157499999996" right="0.78740157499999996" top="0.984251969" bottom="0.984251969" header="0.4921259845" footer="0.4921259845"/>
  <pageSetup paperSize="9" orientation="landscape" horizontalDpi="1200" verticalDpi="1200" r:id="rId1"/>
  <headerFooter alignWithMargins="0"/>
</worksheet>
</file>

<file path=xl/worksheets/sheet6.xml><?xml version="1.0" encoding="utf-8"?>
<worksheet xmlns="http://schemas.openxmlformats.org/spreadsheetml/2006/main" xmlns:r="http://schemas.openxmlformats.org/officeDocument/2006/relationships">
  <sheetPr codeName="Tabelle9">
    <pageSetUpPr fitToPage="1"/>
  </sheetPr>
  <dimension ref="B1:U55"/>
  <sheetViews>
    <sheetView topLeftCell="A28" workbookViewId="0">
      <selection activeCell="N38" sqref="N38"/>
    </sheetView>
  </sheetViews>
  <sheetFormatPr baseColWidth="10" defaultColWidth="11.42578125" defaultRowHeight="12.75"/>
  <cols>
    <col min="1" max="1" width="0.42578125" style="1" customWidth="1"/>
    <col min="2" max="2" width="2.28515625" style="1" customWidth="1"/>
    <col min="3" max="3" width="0.28515625" style="1" customWidth="1"/>
    <col min="4" max="4" width="44.140625" style="1" customWidth="1"/>
    <col min="5" max="5" width="2.140625" style="1" customWidth="1"/>
    <col min="6" max="6" width="12.140625" style="1" customWidth="1"/>
    <col min="7" max="7" width="2.140625" style="1" customWidth="1"/>
    <col min="8" max="8" width="21.42578125" style="1" customWidth="1"/>
    <col min="9" max="9" width="0.85546875" style="1" customWidth="1"/>
    <col min="10" max="10" width="2.85546875" style="1" customWidth="1"/>
    <col min="11" max="11" width="0.85546875" style="1" customWidth="1"/>
    <col min="12" max="12" width="13.7109375" style="1" customWidth="1"/>
    <col min="13" max="13" width="2.140625" style="1" customWidth="1"/>
    <col min="14" max="14" width="20.7109375" style="1" customWidth="1"/>
    <col min="15" max="15" width="2.28515625" style="6" customWidth="1"/>
    <col min="16" max="16" width="16.140625" style="6" customWidth="1"/>
    <col min="17" max="17" width="2.28515625" style="1" customWidth="1"/>
    <col min="18" max="19" width="11.42578125" style="1" hidden="1" customWidth="1"/>
    <col min="20" max="16384" width="11.42578125" style="1"/>
  </cols>
  <sheetData>
    <row r="1" spans="2:21" ht="5.25" customHeight="1"/>
    <row r="2" spans="2:21" s="8" customFormat="1" ht="15">
      <c r="D2" s="441" t="str">
        <f>'Used Language'!C27</f>
        <v>Customer Meter Inaccuracies and Data Handling Errors</v>
      </c>
      <c r="E2" s="442"/>
      <c r="F2" s="442"/>
      <c r="G2" s="442"/>
      <c r="H2" s="442"/>
      <c r="I2" s="442"/>
      <c r="J2" s="442"/>
      <c r="K2" s="442"/>
      <c r="L2" s="442"/>
      <c r="M2" s="442"/>
      <c r="N2" s="443"/>
      <c r="O2" s="21"/>
      <c r="P2" s="21"/>
    </row>
    <row r="3" spans="2:21" ht="5.25" customHeight="1" thickBot="1"/>
    <row r="4" spans="2:21" ht="54" customHeight="1" thickTop="1">
      <c r="D4" s="50" t="str">
        <f>'Used Language'!$C$56</f>
        <v>Description</v>
      </c>
      <c r="E4" s="30"/>
      <c r="F4" s="50" t="str">
        <f>'Used Language'!$C$95</f>
        <v>Total
[m3]</v>
      </c>
      <c r="G4" s="30"/>
      <c r="H4" s="50" t="str">
        <f>'Used Language'!C99</f>
        <v>Meter under-registration</v>
      </c>
      <c r="I4" s="23"/>
      <c r="J4" s="23"/>
      <c r="L4" s="50" t="str">
        <f>'Used Language'!$C$95</f>
        <v>Total
[m3]</v>
      </c>
      <c r="M4" s="67"/>
      <c r="N4" s="50" t="str">
        <f>'Used Language'!$C$33</f>
        <v>Error Margin
[+/- %]</v>
      </c>
      <c r="O4" s="68"/>
      <c r="P4" s="444" t="str">
        <f>'Used Language'!C128</f>
        <v>Home</v>
      </c>
      <c r="Q4" s="450"/>
      <c r="R4" s="450"/>
      <c r="S4" s="450"/>
      <c r="T4" s="451"/>
    </row>
    <row r="5" spans="2:21" ht="6" customHeight="1" thickBot="1">
      <c r="D5" s="30"/>
      <c r="E5" s="30"/>
      <c r="F5" s="30"/>
      <c r="G5" s="30"/>
      <c r="H5" s="30"/>
      <c r="I5" s="30"/>
      <c r="J5" s="30"/>
      <c r="L5" s="69"/>
      <c r="M5" s="67"/>
      <c r="P5" s="447"/>
      <c r="Q5" s="452"/>
      <c r="R5" s="452"/>
      <c r="S5" s="452"/>
      <c r="T5" s="453"/>
    </row>
    <row r="6" spans="2:21" s="14" customFormat="1" ht="73.5" customHeight="1" thickTop="1">
      <c r="D6" s="456" t="str">
        <f>'Used Language'!C147</f>
        <v>Enter 1 to use an overall % for meter under-registration or 2 for manual entering of volumes and under-registration of different meter or customer types</v>
      </c>
      <c r="E6" s="457"/>
      <c r="F6" s="457"/>
      <c r="G6" s="457"/>
      <c r="H6" s="458"/>
      <c r="I6" s="233"/>
      <c r="J6" s="257">
        <v>1</v>
      </c>
      <c r="K6" s="75"/>
      <c r="L6" s="234"/>
      <c r="M6" s="67"/>
      <c r="N6" s="255"/>
      <c r="R6" s="154"/>
      <c r="S6" s="154"/>
      <c r="T6" s="154"/>
      <c r="U6" s="154"/>
    </row>
    <row r="7" spans="2:21" s="14" customFormat="1" ht="6" customHeight="1">
      <c r="R7" s="154"/>
      <c r="S7" s="154"/>
      <c r="T7" s="154"/>
      <c r="U7" s="154"/>
    </row>
    <row r="8" spans="2:21" s="14" customFormat="1" ht="42.75" customHeight="1">
      <c r="B8" s="208">
        <v>1</v>
      </c>
      <c r="D8" s="85" t="str">
        <f>'Used Language'!C101</f>
        <v>Billed Metered Consumption (without Bulk Supply)</v>
      </c>
      <c r="E8" s="75"/>
      <c r="F8" s="184">
        <f>IF(J6=1,SUM('Billed Cons'!D8:D25),0)</f>
        <v>0</v>
      </c>
      <c r="G8" s="75"/>
      <c r="H8" s="89"/>
      <c r="I8" s="256"/>
      <c r="J8" s="256"/>
      <c r="L8" s="184">
        <f>F8/(1-H8)-F8</f>
        <v>0</v>
      </c>
      <c r="M8" s="67"/>
      <c r="N8" s="223"/>
      <c r="R8" s="154">
        <f>N8*L8/1.96</f>
        <v>0</v>
      </c>
      <c r="S8" s="154">
        <f>R8*R8</f>
        <v>0</v>
      </c>
      <c r="T8" s="154"/>
      <c r="U8" s="154"/>
    </row>
    <row r="9" spans="2:21" s="14" customFormat="1" ht="6" customHeight="1">
      <c r="D9" s="86"/>
      <c r="E9" s="86"/>
      <c r="F9" s="86"/>
      <c r="G9" s="86"/>
      <c r="H9" s="86"/>
      <c r="I9" s="86"/>
      <c r="J9" s="86"/>
      <c r="K9" s="86"/>
      <c r="L9" s="86"/>
      <c r="M9" s="86"/>
      <c r="N9" s="224"/>
      <c r="R9" s="154"/>
      <c r="S9" s="154"/>
      <c r="T9" s="154"/>
      <c r="U9" s="154"/>
    </row>
    <row r="10" spans="2:21" s="14" customFormat="1" ht="42.75" customHeight="1">
      <c r="B10" s="208">
        <v>2</v>
      </c>
      <c r="D10" s="85" t="str">
        <f>'Used Language'!C101</f>
        <v>Billed Metered Consumption (without Bulk Supply)</v>
      </c>
      <c r="E10" s="86"/>
      <c r="F10" s="86"/>
      <c r="G10" s="86"/>
      <c r="H10" s="86"/>
      <c r="I10" s="86"/>
      <c r="J10" s="86"/>
      <c r="K10" s="86"/>
      <c r="L10" s="86"/>
      <c r="M10" s="86"/>
      <c r="N10" s="224"/>
      <c r="R10" s="154"/>
      <c r="S10" s="154"/>
      <c r="T10" s="154"/>
      <c r="U10" s="154"/>
    </row>
    <row r="11" spans="2:21" s="14" customFormat="1" ht="6" customHeight="1">
      <c r="D11" s="86"/>
      <c r="E11" s="86"/>
      <c r="F11" s="86"/>
      <c r="G11" s="86"/>
      <c r="H11" s="86"/>
      <c r="I11" s="86"/>
      <c r="J11" s="86"/>
      <c r="K11" s="86"/>
      <c r="L11" s="86"/>
      <c r="M11" s="86"/>
      <c r="N11" s="224"/>
      <c r="R11" s="154"/>
      <c r="S11" s="154"/>
      <c r="T11" s="154"/>
      <c r="U11" s="154"/>
    </row>
    <row r="12" spans="2:21" s="14" customFormat="1">
      <c r="D12" s="264"/>
      <c r="E12" s="86"/>
      <c r="F12" s="258"/>
      <c r="G12" s="86"/>
      <c r="H12" s="261"/>
      <c r="I12" s="209"/>
      <c r="J12" s="209"/>
      <c r="K12" s="86"/>
      <c r="L12" s="236">
        <f t="shared" ref="L12:L28" si="0">IF(J$6=2,F12/(1-H12)-F12,0)</f>
        <v>0</v>
      </c>
      <c r="M12" s="86"/>
      <c r="N12" s="267"/>
      <c r="R12" s="154">
        <f t="shared" ref="R12:R28" si="1">N12*L12/1.96</f>
        <v>0</v>
      </c>
      <c r="S12" s="154">
        <f t="shared" ref="S12:S28" si="2">R12*R12</f>
        <v>0</v>
      </c>
      <c r="T12" s="154"/>
      <c r="U12" s="154"/>
    </row>
    <row r="13" spans="2:21" s="14" customFormat="1">
      <c r="D13" s="265"/>
      <c r="E13" s="86"/>
      <c r="F13" s="259"/>
      <c r="G13" s="86"/>
      <c r="H13" s="262"/>
      <c r="I13" s="209"/>
      <c r="J13" s="209"/>
      <c r="K13" s="86"/>
      <c r="L13" s="237">
        <f t="shared" si="0"/>
        <v>0</v>
      </c>
      <c r="M13" s="86"/>
      <c r="N13" s="268"/>
      <c r="R13" s="154">
        <f t="shared" si="1"/>
        <v>0</v>
      </c>
      <c r="S13" s="154">
        <f t="shared" si="2"/>
        <v>0</v>
      </c>
      <c r="T13" s="154"/>
      <c r="U13" s="154"/>
    </row>
    <row r="14" spans="2:21" s="14" customFormat="1">
      <c r="D14" s="265"/>
      <c r="E14" s="86"/>
      <c r="F14" s="259"/>
      <c r="G14" s="86"/>
      <c r="H14" s="262"/>
      <c r="I14" s="209"/>
      <c r="J14" s="209"/>
      <c r="K14" s="86"/>
      <c r="L14" s="237">
        <f t="shared" si="0"/>
        <v>0</v>
      </c>
      <c r="M14" s="86"/>
      <c r="N14" s="268"/>
      <c r="R14" s="154">
        <f t="shared" si="1"/>
        <v>0</v>
      </c>
      <c r="S14" s="154">
        <f t="shared" si="2"/>
        <v>0</v>
      </c>
      <c r="T14" s="154"/>
      <c r="U14" s="154"/>
    </row>
    <row r="15" spans="2:21" s="14" customFormat="1">
      <c r="D15" s="265"/>
      <c r="E15" s="86"/>
      <c r="F15" s="259"/>
      <c r="G15" s="86"/>
      <c r="H15" s="262"/>
      <c r="I15" s="209"/>
      <c r="J15" s="209"/>
      <c r="K15" s="86"/>
      <c r="L15" s="237">
        <f t="shared" si="0"/>
        <v>0</v>
      </c>
      <c r="M15" s="86"/>
      <c r="N15" s="268"/>
      <c r="R15" s="154">
        <f t="shared" si="1"/>
        <v>0</v>
      </c>
      <c r="S15" s="154">
        <f t="shared" si="2"/>
        <v>0</v>
      </c>
      <c r="T15" s="154"/>
      <c r="U15" s="154"/>
    </row>
    <row r="16" spans="2:21" s="14" customFormat="1">
      <c r="D16" s="265"/>
      <c r="E16" s="86"/>
      <c r="F16" s="259"/>
      <c r="G16" s="86"/>
      <c r="H16" s="262"/>
      <c r="I16" s="209"/>
      <c r="J16" s="209"/>
      <c r="K16" s="86"/>
      <c r="L16" s="237">
        <f t="shared" si="0"/>
        <v>0</v>
      </c>
      <c r="M16" s="86"/>
      <c r="N16" s="268"/>
      <c r="R16" s="154">
        <f t="shared" si="1"/>
        <v>0</v>
      </c>
      <c r="S16" s="154">
        <f t="shared" si="2"/>
        <v>0</v>
      </c>
      <c r="T16" s="154"/>
      <c r="U16" s="154"/>
    </row>
    <row r="17" spans="4:21" s="14" customFormat="1">
      <c r="D17" s="265"/>
      <c r="E17" s="86"/>
      <c r="F17" s="259"/>
      <c r="G17" s="86"/>
      <c r="H17" s="262"/>
      <c r="I17" s="209"/>
      <c r="J17" s="209"/>
      <c r="K17" s="86"/>
      <c r="L17" s="237">
        <f t="shared" si="0"/>
        <v>0</v>
      </c>
      <c r="M17" s="86"/>
      <c r="N17" s="268"/>
      <c r="R17" s="154">
        <f t="shared" si="1"/>
        <v>0</v>
      </c>
      <c r="S17" s="154">
        <f t="shared" si="2"/>
        <v>0</v>
      </c>
      <c r="T17" s="154"/>
      <c r="U17" s="154"/>
    </row>
    <row r="18" spans="4:21" s="14" customFormat="1">
      <c r="D18" s="265"/>
      <c r="E18" s="86"/>
      <c r="F18" s="259"/>
      <c r="G18" s="86"/>
      <c r="H18" s="262"/>
      <c r="I18" s="209"/>
      <c r="J18" s="209"/>
      <c r="K18" s="86"/>
      <c r="L18" s="237">
        <f t="shared" si="0"/>
        <v>0</v>
      </c>
      <c r="M18" s="86"/>
      <c r="N18" s="268"/>
      <c r="R18" s="154">
        <f t="shared" si="1"/>
        <v>0</v>
      </c>
      <c r="S18" s="154">
        <f t="shared" si="2"/>
        <v>0</v>
      </c>
      <c r="T18" s="154"/>
      <c r="U18" s="154"/>
    </row>
    <row r="19" spans="4:21" s="14" customFormat="1">
      <c r="D19" s="265"/>
      <c r="E19" s="86"/>
      <c r="F19" s="259"/>
      <c r="G19" s="86"/>
      <c r="H19" s="262"/>
      <c r="I19" s="209"/>
      <c r="J19" s="209"/>
      <c r="K19" s="86"/>
      <c r="L19" s="237">
        <f t="shared" si="0"/>
        <v>0</v>
      </c>
      <c r="M19" s="86"/>
      <c r="N19" s="268"/>
      <c r="R19" s="154">
        <f t="shared" si="1"/>
        <v>0</v>
      </c>
      <c r="S19" s="154">
        <f t="shared" si="2"/>
        <v>0</v>
      </c>
      <c r="T19" s="154"/>
      <c r="U19" s="154"/>
    </row>
    <row r="20" spans="4:21" s="14" customFormat="1">
      <c r="D20" s="265"/>
      <c r="E20" s="86"/>
      <c r="F20" s="259"/>
      <c r="G20" s="86"/>
      <c r="H20" s="262"/>
      <c r="I20" s="209"/>
      <c r="J20" s="209"/>
      <c r="K20" s="86"/>
      <c r="L20" s="237">
        <f t="shared" si="0"/>
        <v>0</v>
      </c>
      <c r="M20" s="86"/>
      <c r="N20" s="268"/>
      <c r="R20" s="154">
        <f t="shared" si="1"/>
        <v>0</v>
      </c>
      <c r="S20" s="154">
        <f t="shared" si="2"/>
        <v>0</v>
      </c>
      <c r="T20" s="154"/>
      <c r="U20" s="154"/>
    </row>
    <row r="21" spans="4:21" s="14" customFormat="1">
      <c r="D21" s="265"/>
      <c r="E21" s="86"/>
      <c r="F21" s="259"/>
      <c r="G21" s="86"/>
      <c r="H21" s="262"/>
      <c r="I21" s="209"/>
      <c r="J21" s="209"/>
      <c r="K21" s="86"/>
      <c r="L21" s="237">
        <f t="shared" si="0"/>
        <v>0</v>
      </c>
      <c r="M21" s="86"/>
      <c r="N21" s="268"/>
      <c r="R21" s="154">
        <f t="shared" si="1"/>
        <v>0</v>
      </c>
      <c r="S21" s="154">
        <f t="shared" si="2"/>
        <v>0</v>
      </c>
      <c r="T21" s="154"/>
      <c r="U21" s="154"/>
    </row>
    <row r="22" spans="4:21" s="14" customFormat="1">
      <c r="D22" s="265"/>
      <c r="E22" s="86"/>
      <c r="F22" s="259"/>
      <c r="G22" s="86"/>
      <c r="H22" s="262"/>
      <c r="I22" s="209"/>
      <c r="J22" s="209"/>
      <c r="K22" s="86"/>
      <c r="L22" s="237">
        <f t="shared" si="0"/>
        <v>0</v>
      </c>
      <c r="M22" s="86"/>
      <c r="N22" s="268"/>
      <c r="R22" s="154">
        <f t="shared" si="1"/>
        <v>0</v>
      </c>
      <c r="S22" s="154">
        <f t="shared" si="2"/>
        <v>0</v>
      </c>
      <c r="T22" s="154"/>
      <c r="U22" s="154"/>
    </row>
    <row r="23" spans="4:21" s="14" customFormat="1">
      <c r="D23" s="265"/>
      <c r="E23" s="86"/>
      <c r="F23" s="259"/>
      <c r="G23" s="86"/>
      <c r="H23" s="262"/>
      <c r="I23" s="209"/>
      <c r="J23" s="209"/>
      <c r="K23" s="86"/>
      <c r="L23" s="237">
        <f t="shared" si="0"/>
        <v>0</v>
      </c>
      <c r="M23" s="86"/>
      <c r="N23" s="268"/>
      <c r="R23" s="154">
        <f t="shared" si="1"/>
        <v>0</v>
      </c>
      <c r="S23" s="154">
        <f t="shared" si="2"/>
        <v>0</v>
      </c>
      <c r="T23" s="154"/>
      <c r="U23" s="154"/>
    </row>
    <row r="24" spans="4:21" s="14" customFormat="1">
      <c r="D24" s="265"/>
      <c r="E24" s="86"/>
      <c r="F24" s="259"/>
      <c r="G24" s="86"/>
      <c r="H24" s="262"/>
      <c r="I24" s="209"/>
      <c r="J24" s="209"/>
      <c r="K24" s="86"/>
      <c r="L24" s="237">
        <f t="shared" si="0"/>
        <v>0</v>
      </c>
      <c r="M24" s="86"/>
      <c r="N24" s="268"/>
      <c r="R24" s="154">
        <f t="shared" si="1"/>
        <v>0</v>
      </c>
      <c r="S24" s="154">
        <f t="shared" si="2"/>
        <v>0</v>
      </c>
      <c r="T24" s="154"/>
      <c r="U24" s="154"/>
    </row>
    <row r="25" spans="4:21" s="14" customFormat="1">
      <c r="D25" s="265"/>
      <c r="E25" s="86"/>
      <c r="F25" s="259"/>
      <c r="G25" s="86"/>
      <c r="H25" s="262"/>
      <c r="I25" s="209"/>
      <c r="J25" s="209"/>
      <c r="K25" s="86"/>
      <c r="L25" s="237">
        <f t="shared" si="0"/>
        <v>0</v>
      </c>
      <c r="M25" s="86"/>
      <c r="N25" s="268"/>
      <c r="R25" s="154">
        <f t="shared" si="1"/>
        <v>0</v>
      </c>
      <c r="S25" s="154">
        <f t="shared" si="2"/>
        <v>0</v>
      </c>
      <c r="T25" s="154"/>
      <c r="U25" s="154"/>
    </row>
    <row r="26" spans="4:21" s="14" customFormat="1">
      <c r="D26" s="265"/>
      <c r="E26" s="86"/>
      <c r="F26" s="259"/>
      <c r="G26" s="86"/>
      <c r="H26" s="262"/>
      <c r="I26" s="209"/>
      <c r="J26" s="209"/>
      <c r="K26" s="86"/>
      <c r="L26" s="237">
        <f t="shared" si="0"/>
        <v>0</v>
      </c>
      <c r="M26" s="86"/>
      <c r="N26" s="268"/>
      <c r="R26" s="154">
        <f t="shared" si="1"/>
        <v>0</v>
      </c>
      <c r="S26" s="154">
        <f t="shared" si="2"/>
        <v>0</v>
      </c>
      <c r="T26" s="154"/>
      <c r="U26" s="154"/>
    </row>
    <row r="27" spans="4:21" s="14" customFormat="1">
      <c r="D27" s="265"/>
      <c r="E27" s="86"/>
      <c r="F27" s="259"/>
      <c r="G27" s="86"/>
      <c r="H27" s="262"/>
      <c r="I27" s="209"/>
      <c r="J27" s="209"/>
      <c r="K27" s="86"/>
      <c r="L27" s="237">
        <f t="shared" si="0"/>
        <v>0</v>
      </c>
      <c r="M27" s="86"/>
      <c r="N27" s="268"/>
      <c r="R27" s="154">
        <f t="shared" si="1"/>
        <v>0</v>
      </c>
      <c r="S27" s="154">
        <f t="shared" si="2"/>
        <v>0</v>
      </c>
      <c r="T27" s="154"/>
      <c r="U27" s="154"/>
    </row>
    <row r="28" spans="4:21" s="14" customFormat="1">
      <c r="D28" s="266"/>
      <c r="E28" s="86"/>
      <c r="F28" s="260"/>
      <c r="G28" s="86"/>
      <c r="H28" s="263"/>
      <c r="I28" s="209"/>
      <c r="J28" s="209"/>
      <c r="K28" s="86"/>
      <c r="L28" s="238">
        <f t="shared" si="0"/>
        <v>0</v>
      </c>
      <c r="M28" s="86"/>
      <c r="N28" s="269"/>
      <c r="R28" s="154">
        <f t="shared" si="1"/>
        <v>0</v>
      </c>
      <c r="S28" s="154">
        <f t="shared" si="2"/>
        <v>0</v>
      </c>
      <c r="T28" s="154"/>
      <c r="U28" s="154"/>
    </row>
    <row r="29" spans="4:21" s="14" customFormat="1">
      <c r="D29" s="86"/>
      <c r="E29" s="86"/>
      <c r="F29" s="86"/>
      <c r="G29" s="86"/>
      <c r="H29" s="86"/>
      <c r="I29" s="86"/>
      <c r="J29" s="86"/>
      <c r="K29" s="86"/>
      <c r="L29" s="86"/>
      <c r="M29" s="86"/>
      <c r="N29" s="224"/>
      <c r="R29" s="154"/>
      <c r="S29" s="154"/>
      <c r="T29" s="154"/>
      <c r="U29" s="154"/>
    </row>
    <row r="30" spans="4:21" s="14" customFormat="1" ht="6" customHeight="1">
      <c r="D30" s="86"/>
      <c r="E30" s="86"/>
      <c r="F30" s="86"/>
      <c r="G30" s="86"/>
      <c r="H30" s="86"/>
      <c r="I30" s="86"/>
      <c r="J30" s="86"/>
      <c r="K30" s="86"/>
      <c r="L30" s="86"/>
      <c r="M30" s="86"/>
      <c r="N30" s="224"/>
      <c r="R30" s="154"/>
      <c r="S30" s="154"/>
      <c r="T30" s="154"/>
      <c r="U30" s="154"/>
    </row>
    <row r="31" spans="4:21" s="14" customFormat="1" ht="6" customHeight="1">
      <c r="D31" s="86"/>
      <c r="E31" s="86"/>
      <c r="F31" s="86"/>
      <c r="G31" s="86"/>
      <c r="H31" s="86"/>
      <c r="I31" s="86"/>
      <c r="J31" s="86"/>
      <c r="K31" s="86"/>
      <c r="L31" s="86"/>
      <c r="M31" s="86"/>
      <c r="N31" s="224"/>
      <c r="R31" s="154"/>
      <c r="S31" s="154"/>
      <c r="T31" s="154"/>
      <c r="U31" s="154"/>
    </row>
    <row r="32" spans="4:21" s="14" customFormat="1" ht="34.5" customHeight="1">
      <c r="D32" s="85" t="str">
        <f>'Used Language'!C102</f>
        <v>Metered Bulk Supply (Export)</v>
      </c>
      <c r="E32" s="75"/>
      <c r="F32" s="184">
        <f>'Billed Cons'!D6+'Unb. Cons.'!D6</f>
        <v>0</v>
      </c>
      <c r="G32" s="75"/>
      <c r="H32" s="254"/>
      <c r="I32" s="232"/>
      <c r="J32" s="232"/>
      <c r="L32" s="184">
        <f>F32/(1-H32)-F32</f>
        <v>0</v>
      </c>
      <c r="M32" s="67"/>
      <c r="N32" s="223"/>
      <c r="R32" s="154">
        <f>N32*L32/1.96</f>
        <v>0</v>
      </c>
      <c r="S32" s="154">
        <f>R32*R32</f>
        <v>0</v>
      </c>
      <c r="T32" s="154"/>
      <c r="U32" s="154"/>
    </row>
    <row r="33" spans="3:21" ht="6" customHeight="1">
      <c r="D33" s="30"/>
      <c r="E33" s="30"/>
      <c r="F33" s="71"/>
      <c r="G33" s="30"/>
      <c r="H33" s="87"/>
      <c r="I33" s="87"/>
      <c r="J33" s="87"/>
      <c r="L33" s="73"/>
      <c r="M33" s="67"/>
      <c r="N33" s="225"/>
      <c r="R33" s="146"/>
      <c r="S33" s="146"/>
      <c r="T33" s="146"/>
      <c r="U33" s="146"/>
    </row>
    <row r="34" spans="3:21" ht="45.75" customHeight="1">
      <c r="D34" s="85" t="str">
        <f>'Used Language'!C103</f>
        <v>Unbilled Metered Consumption (without Bulk Supply)</v>
      </c>
      <c r="E34" s="30"/>
      <c r="F34" s="184">
        <f>SUM('Unb. Cons.'!D8:D23)</f>
        <v>0</v>
      </c>
      <c r="G34" s="30"/>
      <c r="H34" s="254"/>
      <c r="I34" s="232"/>
      <c r="J34" s="232"/>
      <c r="L34" s="184">
        <f>F34/(1-H34)-F34</f>
        <v>0</v>
      </c>
      <c r="M34" s="67"/>
      <c r="N34" s="223"/>
      <c r="R34" s="146">
        <f>N34*L34/1.96</f>
        <v>0</v>
      </c>
      <c r="S34" s="146">
        <f>R34*R34</f>
        <v>0</v>
      </c>
      <c r="T34" s="146"/>
      <c r="U34" s="146"/>
    </row>
    <row r="35" spans="3:21" ht="6" customHeight="1">
      <c r="N35" s="27"/>
      <c r="R35" s="146"/>
      <c r="S35" s="146"/>
      <c r="T35" s="146"/>
      <c r="U35" s="146"/>
    </row>
    <row r="36" spans="3:21" ht="138" customHeight="1">
      <c r="C36" s="6"/>
      <c r="D36" s="6"/>
      <c r="E36" s="6"/>
      <c r="F36" s="6"/>
      <c r="G36" s="6"/>
      <c r="H36" s="50" t="str">
        <f>'Used Language'!C100</f>
        <v>Estimated % of under-reading</v>
      </c>
      <c r="I36" s="23"/>
      <c r="J36" s="23"/>
      <c r="K36" s="6"/>
      <c r="L36" s="6"/>
      <c r="M36" s="6"/>
      <c r="N36" s="226"/>
      <c r="R36" s="146"/>
      <c r="S36" s="146"/>
      <c r="T36" s="146"/>
      <c r="U36" s="146"/>
    </row>
    <row r="37" spans="3:21" ht="6" customHeight="1">
      <c r="F37" s="6"/>
      <c r="N37" s="27"/>
      <c r="R37" s="146"/>
      <c r="S37" s="146"/>
      <c r="T37" s="146"/>
      <c r="U37" s="146"/>
    </row>
    <row r="38" spans="3:21" s="14" customFormat="1" ht="26.25" customHeight="1">
      <c r="D38" s="85" t="str">
        <f>'Used Language'!C105</f>
        <v>Corrupt Meter Reading Practices</v>
      </c>
      <c r="E38" s="75"/>
      <c r="F38" s="184">
        <f>'Billed Cons'!D32+'Billed Cons'!H32</f>
        <v>0</v>
      </c>
      <c r="G38" s="75"/>
      <c r="H38" s="89"/>
      <c r="I38" s="232"/>
      <c r="J38" s="232"/>
      <c r="L38" s="184">
        <f>F38/(1-H38)-F38</f>
        <v>0</v>
      </c>
      <c r="M38" s="67"/>
      <c r="N38" s="223"/>
      <c r="R38" s="154">
        <f>N38*L38/1.96</f>
        <v>0</v>
      </c>
      <c r="S38" s="154">
        <f>R38*R38</f>
        <v>0</v>
      </c>
      <c r="T38" s="154"/>
      <c r="U38" s="154"/>
    </row>
    <row r="39" spans="3:21" ht="6" customHeight="1">
      <c r="F39" s="6"/>
      <c r="N39" s="27"/>
      <c r="R39" s="146"/>
      <c r="S39" s="146"/>
      <c r="T39" s="146"/>
      <c r="U39" s="146"/>
    </row>
    <row r="40" spans="3:21" ht="26.25" customHeight="1">
      <c r="D40" s="85" t="str">
        <f>'Used Language'!C106</f>
        <v>Data Handling Errors (Office)</v>
      </c>
      <c r="E40" s="30"/>
      <c r="F40" s="6"/>
      <c r="G40" s="30"/>
      <c r="L40" s="203"/>
      <c r="M40" s="67"/>
      <c r="N40" s="223"/>
      <c r="R40" s="146">
        <f>N40*L40/1.96</f>
        <v>0</v>
      </c>
      <c r="S40" s="146">
        <f>R40*R40</f>
        <v>0</v>
      </c>
      <c r="T40" s="146"/>
      <c r="U40" s="146"/>
    </row>
    <row r="41" spans="3:21" ht="6" customHeight="1">
      <c r="N41" s="27"/>
      <c r="R41" s="146"/>
      <c r="S41" s="146"/>
      <c r="T41" s="146"/>
      <c r="U41" s="146"/>
    </row>
    <row r="42" spans="3:21">
      <c r="D42" s="1" t="str">
        <f>'Used Language'!$C$30</f>
        <v>Error Margin [+/-]:</v>
      </c>
      <c r="E42" s="30"/>
      <c r="F42" s="30"/>
      <c r="G42" s="30"/>
      <c r="N42" s="96">
        <f>IF(L49=0,0,R42*1.96/L49)</f>
        <v>0</v>
      </c>
      <c r="R42" s="146">
        <f>SQRT(S42)</f>
        <v>0</v>
      </c>
      <c r="S42" s="146">
        <f>SUM(S8:S40)</f>
        <v>0</v>
      </c>
      <c r="T42" s="146"/>
      <c r="U42" s="146"/>
    </row>
    <row r="43" spans="3:21">
      <c r="E43" s="30"/>
      <c r="F43" s="30"/>
      <c r="G43" s="30"/>
      <c r="R43" s="146"/>
      <c r="S43" s="146"/>
      <c r="T43" s="146"/>
      <c r="U43" s="146"/>
    </row>
    <row r="44" spans="3:21" ht="28.5" customHeight="1">
      <c r="D44" s="454" t="str">
        <f>'Used Language'!C27</f>
        <v>Customer Meter Inaccuracies and Data Handling Errors</v>
      </c>
      <c r="E44" s="455"/>
      <c r="F44" s="455"/>
      <c r="G44" s="455"/>
      <c r="H44" s="455"/>
      <c r="I44" s="235"/>
      <c r="J44" s="235"/>
      <c r="R44" s="146"/>
      <c r="S44" s="146"/>
      <c r="T44" s="146"/>
      <c r="U44" s="146"/>
    </row>
    <row r="45" spans="3:21">
      <c r="D45" s="1" t="str">
        <f>'Used Language'!$C$62</f>
        <v>Minimum</v>
      </c>
      <c r="E45" s="30"/>
      <c r="F45" s="30"/>
      <c r="G45" s="30"/>
      <c r="H45" s="30"/>
      <c r="I45" s="30"/>
      <c r="J45" s="30"/>
      <c r="K45" s="30"/>
      <c r="L45" s="184">
        <f>L49*(1-N42)</f>
        <v>0</v>
      </c>
      <c r="R45" s="146"/>
      <c r="S45" s="146"/>
      <c r="T45" s="146"/>
      <c r="U45" s="146"/>
    </row>
    <row r="46" spans="3:21" ht="6" customHeight="1">
      <c r="E46" s="30"/>
      <c r="F46" s="30"/>
      <c r="G46" s="30"/>
      <c r="H46" s="30"/>
      <c r="I46" s="30"/>
      <c r="J46" s="30"/>
      <c r="R46" s="146"/>
      <c r="S46" s="146"/>
      <c r="T46" s="146"/>
      <c r="U46" s="146"/>
    </row>
    <row r="47" spans="3:21">
      <c r="D47" s="1" t="str">
        <f>'Used Language'!$C$63</f>
        <v>Maximum</v>
      </c>
      <c r="L47" s="184">
        <f>L49*(1+N42)</f>
        <v>0</v>
      </c>
      <c r="R47" s="146"/>
      <c r="S47" s="146"/>
      <c r="T47" s="146"/>
      <c r="U47" s="146"/>
    </row>
    <row r="48" spans="3:21" ht="6" customHeight="1">
      <c r="R48" s="146"/>
      <c r="S48" s="146"/>
      <c r="T48" s="146"/>
      <c r="U48" s="146"/>
    </row>
    <row r="49" spans="4:17">
      <c r="D49" s="22" t="str">
        <f>'Used Language'!$C$64</f>
        <v>Best Estimate</v>
      </c>
      <c r="L49" s="183">
        <f>IF(J6=2,SUM(L12:L28)+L32+L34+L38+L40,L8+L32+L34+L38+L40)</f>
        <v>0</v>
      </c>
      <c r="Q49" s="49"/>
    </row>
    <row r="50" spans="4:17">
      <c r="Q50" s="49"/>
    </row>
    <row r="51" spans="4:17">
      <c r="Q51" s="49"/>
    </row>
    <row r="52" spans="4:17">
      <c r="Q52" s="49"/>
    </row>
    <row r="53" spans="4:17">
      <c r="Q53" s="49"/>
    </row>
    <row r="54" spans="4:17">
      <c r="Q54" s="49"/>
    </row>
    <row r="55" spans="4:17">
      <c r="Q55" s="49"/>
    </row>
  </sheetData>
  <sheetProtection password="CA87" sheet="1" objects="1" scenarios="1"/>
  <mergeCells count="4">
    <mergeCell ref="D2:N2"/>
    <mergeCell ref="D44:H44"/>
    <mergeCell ref="P4:T5"/>
    <mergeCell ref="D6:H6"/>
  </mergeCells>
  <phoneticPr fontId="2" type="noConversion"/>
  <hyperlinks>
    <hyperlink ref="P4:P5" location="Start!A1" display="Home"/>
  </hyperlinks>
  <pageMargins left="0.78740157499999996" right="0.78740157499999996" top="0.984251969" bottom="0.984251969" header="0.4921259845" footer="0.4921259845"/>
  <pageSetup paperSize="9" scale="77"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sheetPr codeName="Tabelle2">
    <pageSetUpPr fitToPage="1"/>
  </sheetPr>
  <dimension ref="A1:O86"/>
  <sheetViews>
    <sheetView topLeftCell="A4" workbookViewId="0">
      <selection activeCell="D38" sqref="D38"/>
    </sheetView>
  </sheetViews>
  <sheetFormatPr baseColWidth="10" defaultColWidth="11.42578125" defaultRowHeight="12.75"/>
  <cols>
    <col min="1" max="1" width="2.28515625" style="1" customWidth="1"/>
    <col min="2" max="2" width="41.7109375" style="1" customWidth="1"/>
    <col min="3" max="3" width="2.140625" style="1" customWidth="1"/>
    <col min="4" max="4" width="14.42578125" style="1" customWidth="1"/>
    <col min="5" max="5" width="3.85546875" style="1" customWidth="1"/>
    <col min="6" max="6" width="38" style="1" customWidth="1"/>
    <col min="7" max="7" width="2.140625" style="1" customWidth="1"/>
    <col min="8" max="8" width="12.7109375" style="1" customWidth="1"/>
    <col min="9" max="9" width="2.140625" style="1" customWidth="1"/>
    <col min="10" max="10" width="13.7109375" style="1" customWidth="1"/>
    <col min="11" max="11" width="2.28515625" style="1" customWidth="1"/>
    <col min="12" max="12" width="17.140625" style="6" customWidth="1"/>
    <col min="13" max="13" width="17.85546875" style="174" hidden="1" customWidth="1"/>
    <col min="14" max="14" width="19.42578125" style="174" hidden="1" customWidth="1"/>
    <col min="15" max="16384" width="11.42578125" style="1"/>
  </cols>
  <sheetData>
    <row r="1" spans="1:15" ht="5.25" customHeight="1" thickBot="1">
      <c r="A1" s="198"/>
      <c r="M1" s="49"/>
      <c r="N1" s="49"/>
    </row>
    <row r="2" spans="1:15" s="8" customFormat="1" ht="30" customHeight="1" thickTop="1">
      <c r="B2" s="465" t="str">
        <f>'Used Language'!C54</f>
        <v>Distribution and Transmission Mains</v>
      </c>
      <c r="C2" s="466"/>
      <c r="D2" s="467"/>
      <c r="E2" s="130"/>
      <c r="F2" s="469" t="str">
        <f>'Used Language'!C55</f>
        <v>Service Connections</v>
      </c>
      <c r="G2" s="470"/>
      <c r="H2" s="470"/>
      <c r="I2" s="470"/>
      <c r="J2" s="471"/>
      <c r="L2" s="444" t="str">
        <f>'Used Language'!C128</f>
        <v>Home</v>
      </c>
      <c r="M2" s="450"/>
      <c r="N2" s="450"/>
      <c r="O2" s="451"/>
    </row>
    <row r="3" spans="1:15" ht="5.25" customHeight="1">
      <c r="L3" s="462"/>
      <c r="M3" s="463"/>
      <c r="N3" s="463"/>
      <c r="O3" s="464"/>
    </row>
    <row r="4" spans="1:15" ht="25.5" customHeight="1">
      <c r="B4" s="460" t="str">
        <f>'Used Language'!$C$56</f>
        <v>Description</v>
      </c>
      <c r="C4" s="22"/>
      <c r="D4" s="460" t="str">
        <f>'Used Language'!C57</f>
        <v>Length
[km]</v>
      </c>
      <c r="E4" s="22"/>
      <c r="F4" s="460" t="str">
        <f>'Used Language'!$C$56</f>
        <v>Description</v>
      </c>
      <c r="G4" s="22"/>
      <c r="H4" s="460" t="str">
        <f>'Used Language'!C58</f>
        <v>Number</v>
      </c>
      <c r="I4" s="22"/>
      <c r="J4" s="460" t="str">
        <f>'Used Language'!C33</f>
        <v>Error Margin
[+/- %]</v>
      </c>
      <c r="K4" s="23"/>
      <c r="L4" s="462"/>
      <c r="M4" s="463"/>
      <c r="N4" s="463"/>
      <c r="O4" s="464"/>
    </row>
    <row r="5" spans="1:15" ht="25.5" customHeight="1" thickBot="1">
      <c r="B5" s="468"/>
      <c r="C5" s="22"/>
      <c r="D5" s="468"/>
      <c r="E5" s="22"/>
      <c r="F5" s="468"/>
      <c r="G5" s="22"/>
      <c r="H5" s="468"/>
      <c r="I5" s="22"/>
      <c r="J5" s="461"/>
      <c r="K5" s="25"/>
      <c r="L5" s="447"/>
      <c r="M5" s="452"/>
      <c r="N5" s="452"/>
      <c r="O5" s="453"/>
    </row>
    <row r="6" spans="1:15" ht="6" customHeight="1" thickTop="1">
      <c r="L6" s="24"/>
      <c r="M6" s="175"/>
    </row>
    <row r="7" spans="1:15" ht="12.75" customHeight="1">
      <c r="B7" s="309"/>
      <c r="D7" s="36"/>
      <c r="F7" s="475" t="str">
        <f>'Used Language'!C65</f>
        <v>Number of Connections of Registered Customers
Note: this figure is most likely (a little bit) less than the number of customers</v>
      </c>
      <c r="H7" s="478"/>
      <c r="J7" s="472"/>
      <c r="K7" s="156"/>
      <c r="M7" s="459">
        <f>H7*J7/1.96</f>
        <v>0</v>
      </c>
      <c r="N7" s="242">
        <f>M7*M7</f>
        <v>0</v>
      </c>
      <c r="O7" s="146"/>
    </row>
    <row r="8" spans="1:15">
      <c r="B8" s="33"/>
      <c r="D8" s="35"/>
      <c r="F8" s="476"/>
      <c r="H8" s="479"/>
      <c r="J8" s="473"/>
      <c r="K8" s="156"/>
      <c r="M8" s="459"/>
      <c r="N8" s="242"/>
      <c r="O8" s="146"/>
    </row>
    <row r="9" spans="1:15">
      <c r="B9" s="33"/>
      <c r="D9" s="35"/>
      <c r="F9" s="476"/>
      <c r="H9" s="479"/>
      <c r="J9" s="473"/>
      <c r="K9" s="156"/>
      <c r="M9" s="459"/>
      <c r="N9" s="242"/>
      <c r="O9" s="146"/>
    </row>
    <row r="10" spans="1:15">
      <c r="B10" s="33"/>
      <c r="D10" s="35"/>
      <c r="F10" s="476"/>
      <c r="H10" s="479"/>
      <c r="J10" s="473"/>
      <c r="K10" s="156"/>
      <c r="M10" s="459"/>
      <c r="N10" s="242"/>
      <c r="O10" s="146"/>
    </row>
    <row r="11" spans="1:15">
      <c r="B11" s="33"/>
      <c r="D11" s="35"/>
      <c r="F11" s="476"/>
      <c r="H11" s="479"/>
      <c r="J11" s="473"/>
      <c r="K11" s="156"/>
      <c r="M11" s="459"/>
      <c r="N11" s="242"/>
      <c r="O11" s="146"/>
    </row>
    <row r="12" spans="1:15">
      <c r="B12" s="33"/>
      <c r="D12" s="35"/>
      <c r="F12" s="476"/>
      <c r="H12" s="479"/>
      <c r="J12" s="473"/>
      <c r="K12" s="156"/>
      <c r="M12" s="459"/>
      <c r="N12" s="242"/>
      <c r="O12" s="146"/>
    </row>
    <row r="13" spans="1:15">
      <c r="B13" s="33"/>
      <c r="D13" s="35"/>
      <c r="F13" s="477"/>
      <c r="H13" s="480"/>
      <c r="J13" s="474"/>
      <c r="K13" s="156"/>
      <c r="M13" s="459"/>
      <c r="N13" s="242"/>
      <c r="O13" s="146"/>
    </row>
    <row r="14" spans="1:15">
      <c r="B14" s="33"/>
      <c r="D14" s="35"/>
      <c r="H14" s="240"/>
      <c r="L14" s="1"/>
      <c r="M14" s="1"/>
      <c r="N14" s="243"/>
      <c r="O14" s="146"/>
    </row>
    <row r="15" spans="1:15">
      <c r="B15" s="33"/>
      <c r="D15" s="35"/>
      <c r="F15" s="475" t="str">
        <f>'Used Language'!C148</f>
        <v>Number of inactive accounts with existing service connection</v>
      </c>
      <c r="H15" s="478"/>
      <c r="J15" s="472"/>
      <c r="L15" s="1"/>
      <c r="M15" s="459">
        <f>H15*J15/1.96</f>
        <v>0</v>
      </c>
      <c r="N15" s="242">
        <f>M15*M15</f>
        <v>0</v>
      </c>
      <c r="O15" s="146"/>
    </row>
    <row r="16" spans="1:15">
      <c r="B16" s="33"/>
      <c r="D16" s="35"/>
      <c r="F16" s="477"/>
      <c r="H16" s="480"/>
      <c r="J16" s="474"/>
      <c r="K16" s="239"/>
      <c r="M16" s="459"/>
      <c r="N16" s="242"/>
      <c r="O16" s="146"/>
    </row>
    <row r="17" spans="2:15">
      <c r="B17" s="33"/>
      <c r="D17" s="35"/>
      <c r="H17" s="241"/>
      <c r="K17" s="146"/>
      <c r="M17" s="177"/>
      <c r="N17" s="244"/>
      <c r="O17" s="146"/>
    </row>
    <row r="18" spans="2:15">
      <c r="B18" s="33"/>
      <c r="D18" s="35"/>
      <c r="F18" s="475" t="str">
        <f>'Used Language'!C66</f>
        <v>Estimated Number of Illegal Connections</v>
      </c>
      <c r="H18" s="496">
        <f>'Unauth. Cons.'!D6+'Unauth. Cons.'!D10</f>
        <v>0</v>
      </c>
      <c r="J18" s="498">
        <f>'Unauth. Cons.'!F6</f>
        <v>0</v>
      </c>
      <c r="K18" s="156"/>
      <c r="M18" s="459">
        <f>H18*J18/1.96</f>
        <v>0</v>
      </c>
      <c r="N18" s="242">
        <f>M18*M18</f>
        <v>0</v>
      </c>
      <c r="O18" s="146"/>
    </row>
    <row r="19" spans="2:15">
      <c r="B19" s="33"/>
      <c r="D19" s="35"/>
      <c r="F19" s="477"/>
      <c r="H19" s="497"/>
      <c r="J19" s="499"/>
      <c r="K19" s="156"/>
      <c r="M19" s="459"/>
      <c r="N19" s="176"/>
      <c r="O19" s="146"/>
    </row>
    <row r="20" spans="2:15">
      <c r="B20" s="33"/>
      <c r="D20" s="35"/>
      <c r="K20" s="146"/>
      <c r="O20" s="146"/>
    </row>
    <row r="21" spans="2:15">
      <c r="B21" s="33"/>
      <c r="D21" s="35"/>
      <c r="F21" s="1" t="str">
        <f>'Used Language'!$C$30</f>
        <v>Error Margin [+/-]:</v>
      </c>
      <c r="J21" s="96">
        <f>IF(H27=0,0,$M$24*1.96/H27)</f>
        <v>0</v>
      </c>
      <c r="K21" s="146"/>
      <c r="O21" s="146"/>
    </row>
    <row r="22" spans="2:15">
      <c r="B22" s="33"/>
      <c r="D22" s="35"/>
      <c r="F22" s="22" t="str">
        <f>'Used Language'!C67</f>
        <v>Number of Connections</v>
      </c>
      <c r="K22" s="146"/>
      <c r="N22" s="178">
        <f>N7+N18+N15</f>
        <v>0</v>
      </c>
      <c r="O22" s="146"/>
    </row>
    <row r="23" spans="2:15">
      <c r="B23" s="33"/>
      <c r="D23" s="35"/>
      <c r="F23" s="1" t="str">
        <f>'Used Language'!$C$62</f>
        <v>Minimum</v>
      </c>
      <c r="H23" s="97">
        <f>IF(H$27=0,0,H$27*(1-$J$21))</f>
        <v>0</v>
      </c>
      <c r="J23" s="6"/>
      <c r="K23" s="146"/>
      <c r="O23" s="146"/>
    </row>
    <row r="24" spans="2:15" ht="12.75" customHeight="1">
      <c r="B24" s="33"/>
      <c r="D24" s="35"/>
      <c r="F24" s="26"/>
      <c r="H24" s="27"/>
      <c r="J24" s="6" t="s">
        <v>2454</v>
      </c>
      <c r="K24" s="146"/>
      <c r="M24" s="179">
        <f>SQRT(N22)</f>
        <v>0</v>
      </c>
      <c r="O24" s="146"/>
    </row>
    <row r="25" spans="2:15">
      <c r="B25" s="33"/>
      <c r="D25" s="35"/>
      <c r="F25" s="1" t="str">
        <f>'Used Language'!$C$63</f>
        <v>Maximum</v>
      </c>
      <c r="H25" s="97">
        <f>IF(H$27=0,0,H$27*(1+$J$21))</f>
        <v>0</v>
      </c>
      <c r="J25" s="6" t="s">
        <v>2455</v>
      </c>
      <c r="K25" s="146"/>
      <c r="L25" s="149"/>
      <c r="O25" s="146"/>
    </row>
    <row r="26" spans="2:15">
      <c r="B26" s="33"/>
      <c r="D26" s="35"/>
      <c r="H26" s="28"/>
      <c r="J26" s="6"/>
      <c r="K26" s="146"/>
      <c r="L26" s="146"/>
      <c r="O26" s="146"/>
    </row>
    <row r="27" spans="2:15">
      <c r="B27" s="34"/>
      <c r="D27" s="37"/>
      <c r="F27" s="22" t="str">
        <f>'Used Language'!$C$64</f>
        <v>Best Estimate</v>
      </c>
      <c r="H27" s="98">
        <f>$H$7+$H$18+$H$15</f>
        <v>0</v>
      </c>
      <c r="K27" s="146"/>
      <c r="L27" s="146"/>
      <c r="O27" s="146"/>
    </row>
    <row r="28" spans="2:15" ht="6" customHeight="1">
      <c r="D28" s="29"/>
      <c r="K28" s="146"/>
      <c r="L28" s="146"/>
      <c r="O28" s="146"/>
    </row>
    <row r="29" spans="2:15" ht="12.75" customHeight="1">
      <c r="B29" s="30" t="str">
        <f>'Used Language'!C59</f>
        <v>Total [km]</v>
      </c>
      <c r="D29" s="99">
        <f>SUM(D6:D27)</f>
        <v>0</v>
      </c>
      <c r="F29" s="481" t="str">
        <f>'Used Language'!C68</f>
        <v>Average Length of Service Connection from Property Boundary to Customer Meter [meter]</v>
      </c>
      <c r="H29" s="490"/>
      <c r="I29" s="31"/>
      <c r="J29" s="493"/>
      <c r="K29" s="146"/>
      <c r="L29" s="146"/>
      <c r="O29" s="146"/>
    </row>
    <row r="30" spans="2:15" ht="6" customHeight="1">
      <c r="D30" s="29"/>
      <c r="F30" s="482"/>
      <c r="H30" s="491"/>
      <c r="I30" s="31"/>
      <c r="J30" s="494"/>
      <c r="K30" s="146"/>
      <c r="L30" s="146"/>
      <c r="O30" s="146"/>
    </row>
    <row r="31" spans="2:15">
      <c r="B31" s="1" t="str">
        <f>'Used Language'!C60</f>
        <v>Possible underestimation</v>
      </c>
      <c r="D31" s="38"/>
      <c r="F31" s="482"/>
      <c r="H31" s="491"/>
      <c r="I31" s="31"/>
      <c r="J31" s="494"/>
      <c r="K31" s="146"/>
      <c r="L31" s="146"/>
      <c r="O31" s="146"/>
    </row>
    <row r="32" spans="2:15" ht="6" customHeight="1">
      <c r="D32" s="29"/>
      <c r="F32" s="482"/>
      <c r="H32" s="491"/>
      <c r="I32" s="31"/>
      <c r="J32" s="494"/>
      <c r="K32" s="146"/>
      <c r="L32" s="146"/>
      <c r="O32" s="146"/>
    </row>
    <row r="33" spans="2:15">
      <c r="B33" s="22" t="str">
        <f>'Used Language'!C61</f>
        <v>Pipe Length [km]</v>
      </c>
      <c r="D33" s="29"/>
      <c r="F33" s="482"/>
      <c r="H33" s="491"/>
      <c r="I33" s="31"/>
      <c r="J33" s="494"/>
      <c r="K33" s="146"/>
      <c r="L33" s="146"/>
      <c r="O33" s="146"/>
    </row>
    <row r="34" spans="2:15">
      <c r="B34" s="1" t="str">
        <f>'Used Language'!$C$62</f>
        <v>Minimum</v>
      </c>
      <c r="D34" s="99">
        <f>D29</f>
        <v>0</v>
      </c>
      <c r="F34" s="483"/>
      <c r="H34" s="492"/>
      <c r="I34" s="31"/>
      <c r="J34" s="495"/>
      <c r="K34" s="146"/>
      <c r="L34" s="146"/>
      <c r="O34" s="146"/>
    </row>
    <row r="35" spans="2:15" ht="6" customHeight="1">
      <c r="D35" s="29"/>
      <c r="H35" s="240"/>
      <c r="K35" s="146"/>
      <c r="L35" s="146"/>
      <c r="O35" s="146"/>
    </row>
    <row r="36" spans="2:15">
      <c r="B36" s="1" t="str">
        <f>'Used Language'!$C$63</f>
        <v>Maximum</v>
      </c>
      <c r="D36" s="99">
        <f>D29*(1+D31)</f>
        <v>0</v>
      </c>
      <c r="F36" s="481" t="str">
        <f>'Used Language'!C69</f>
        <v>Total Length of Service Connections from Property Boundary to Customer Meter [kilometer]</v>
      </c>
      <c r="H36" s="484">
        <f>H29*H27/1000</f>
        <v>0</v>
      </c>
      <c r="I36" s="31"/>
      <c r="J36" s="487">
        <f>SQRT(J21*J21+J29*J29)</f>
        <v>0</v>
      </c>
      <c r="K36" s="146"/>
      <c r="L36" s="146"/>
      <c r="O36" s="146"/>
    </row>
    <row r="37" spans="2:15" ht="6" customHeight="1">
      <c r="D37" s="29"/>
      <c r="F37" s="482"/>
      <c r="H37" s="485"/>
      <c r="I37" s="31"/>
      <c r="J37" s="488"/>
      <c r="K37" s="146"/>
      <c r="L37" s="146"/>
      <c r="O37" s="146"/>
    </row>
    <row r="38" spans="2:15">
      <c r="B38" s="22" t="str">
        <f>'Used Language'!$C$64</f>
        <v>Best Estimate</v>
      </c>
      <c r="D38" s="100">
        <f>(D34+D36)/2</f>
        <v>0</v>
      </c>
      <c r="F38" s="482"/>
      <c r="H38" s="485"/>
      <c r="I38" s="31"/>
      <c r="J38" s="488"/>
      <c r="K38" s="146"/>
      <c r="L38" s="146"/>
      <c r="O38" s="146"/>
    </row>
    <row r="39" spans="2:15">
      <c r="D39" s="29"/>
      <c r="F39" s="482"/>
      <c r="H39" s="485"/>
      <c r="I39" s="31"/>
      <c r="J39" s="488"/>
      <c r="K39" s="146"/>
      <c r="L39" s="146"/>
      <c r="O39" s="146"/>
    </row>
    <row r="40" spans="2:15">
      <c r="F40" s="482"/>
      <c r="H40" s="485"/>
      <c r="I40" s="31"/>
      <c r="J40" s="488"/>
      <c r="K40" s="146"/>
      <c r="L40" s="146"/>
      <c r="O40" s="146"/>
    </row>
    <row r="41" spans="2:15">
      <c r="F41" s="483"/>
      <c r="H41" s="486"/>
      <c r="I41" s="31"/>
      <c r="J41" s="489"/>
      <c r="K41" s="146"/>
      <c r="L41" s="146"/>
      <c r="O41" s="146"/>
    </row>
    <row r="42" spans="2:15">
      <c r="K42" s="146"/>
      <c r="L42" s="146"/>
      <c r="O42" s="146"/>
    </row>
    <row r="43" spans="2:15">
      <c r="K43" s="146"/>
      <c r="L43" s="146"/>
      <c r="O43" s="146"/>
    </row>
    <row r="44" spans="2:15">
      <c r="K44" s="146"/>
      <c r="L44" s="146"/>
      <c r="O44" s="146"/>
    </row>
    <row r="45" spans="2:15">
      <c r="K45" s="146"/>
      <c r="L45" s="146"/>
      <c r="O45" s="146"/>
    </row>
    <row r="46" spans="2:15">
      <c r="K46" s="146"/>
      <c r="L46" s="146"/>
      <c r="O46" s="146"/>
    </row>
    <row r="47" spans="2:15">
      <c r="K47" s="146"/>
      <c r="L47" s="146"/>
      <c r="O47" s="146"/>
    </row>
    <row r="48" spans="2:15">
      <c r="K48" s="146"/>
      <c r="L48" s="146"/>
      <c r="O48" s="146"/>
    </row>
    <row r="49" spans="11:15">
      <c r="K49" s="146"/>
      <c r="L49" s="146"/>
      <c r="O49" s="146"/>
    </row>
    <row r="50" spans="11:15">
      <c r="K50" s="146"/>
      <c r="L50" s="146"/>
      <c r="O50" s="146"/>
    </row>
    <row r="51" spans="11:15">
      <c r="K51" s="146"/>
      <c r="L51" s="146"/>
      <c r="O51" s="146"/>
    </row>
    <row r="52" spans="11:15">
      <c r="K52" s="146"/>
      <c r="L52" s="146"/>
      <c r="O52" s="146"/>
    </row>
    <row r="53" spans="11:15">
      <c r="K53" s="146"/>
      <c r="L53" s="146"/>
      <c r="O53" s="146"/>
    </row>
    <row r="54" spans="11:15">
      <c r="K54" s="146"/>
      <c r="L54" s="146"/>
      <c r="O54" s="146"/>
    </row>
    <row r="55" spans="11:15">
      <c r="K55" s="146"/>
      <c r="L55" s="146"/>
      <c r="O55" s="146"/>
    </row>
    <row r="56" spans="11:15">
      <c r="K56" s="146"/>
      <c r="L56" s="146"/>
      <c r="O56" s="146"/>
    </row>
    <row r="57" spans="11:15">
      <c r="K57" s="146"/>
      <c r="L57" s="146"/>
      <c r="O57" s="146"/>
    </row>
    <row r="58" spans="11:15">
      <c r="K58" s="146"/>
      <c r="L58" s="146"/>
      <c r="O58" s="146"/>
    </row>
    <row r="59" spans="11:15">
      <c r="K59" s="146"/>
      <c r="L59" s="146"/>
      <c r="O59" s="146"/>
    </row>
    <row r="60" spans="11:15">
      <c r="K60" s="146"/>
      <c r="L60" s="146"/>
      <c r="O60" s="146"/>
    </row>
    <row r="61" spans="11:15">
      <c r="K61" s="146"/>
      <c r="L61" s="146"/>
      <c r="O61" s="146"/>
    </row>
    <row r="62" spans="11:15">
      <c r="K62" s="146"/>
      <c r="L62" s="146"/>
      <c r="O62" s="146"/>
    </row>
    <row r="63" spans="11:15">
      <c r="K63" s="146"/>
      <c r="L63" s="146"/>
      <c r="O63" s="146"/>
    </row>
    <row r="64" spans="11:15">
      <c r="K64" s="146"/>
      <c r="L64" s="146"/>
      <c r="O64" s="146"/>
    </row>
    <row r="65" spans="11:15">
      <c r="K65" s="146"/>
      <c r="L65" s="146"/>
      <c r="O65" s="146"/>
    </row>
    <row r="66" spans="11:15">
      <c r="K66" s="146"/>
      <c r="L66" s="146"/>
      <c r="O66" s="146"/>
    </row>
    <row r="67" spans="11:15">
      <c r="K67" s="146"/>
      <c r="L67" s="146"/>
      <c r="O67" s="146"/>
    </row>
    <row r="68" spans="11:15">
      <c r="K68" s="146"/>
      <c r="L68" s="146"/>
      <c r="O68" s="146"/>
    </row>
    <row r="69" spans="11:15">
      <c r="K69" s="146"/>
      <c r="L69" s="146"/>
      <c r="O69" s="146"/>
    </row>
    <row r="70" spans="11:15">
      <c r="K70" s="146"/>
      <c r="L70" s="146"/>
      <c r="O70" s="146"/>
    </row>
    <row r="71" spans="11:15">
      <c r="K71" s="146"/>
      <c r="L71" s="146"/>
      <c r="O71" s="146"/>
    </row>
    <row r="72" spans="11:15">
      <c r="K72" s="146"/>
      <c r="L72" s="146"/>
      <c r="O72" s="146"/>
    </row>
    <row r="73" spans="11:15">
      <c r="K73" s="146"/>
      <c r="L73" s="146"/>
      <c r="O73" s="146"/>
    </row>
    <row r="74" spans="11:15">
      <c r="K74" s="146"/>
      <c r="L74" s="146"/>
      <c r="O74" s="146"/>
    </row>
    <row r="75" spans="11:15">
      <c r="K75" s="146"/>
      <c r="L75" s="146"/>
      <c r="O75" s="146"/>
    </row>
    <row r="76" spans="11:15">
      <c r="K76" s="146"/>
      <c r="L76" s="146"/>
      <c r="O76" s="146"/>
    </row>
    <row r="77" spans="11:15">
      <c r="K77" s="146"/>
      <c r="L77" s="146"/>
      <c r="O77" s="146"/>
    </row>
    <row r="78" spans="11:15">
      <c r="K78" s="146"/>
      <c r="L78" s="146"/>
      <c r="O78" s="146"/>
    </row>
    <row r="79" spans="11:15">
      <c r="K79" s="146"/>
      <c r="L79" s="146"/>
      <c r="O79" s="146"/>
    </row>
    <row r="80" spans="11:15">
      <c r="K80" s="146"/>
      <c r="L80" s="146"/>
      <c r="O80" s="146"/>
    </row>
    <row r="81" spans="11:15">
      <c r="K81" s="146"/>
      <c r="L81" s="146"/>
      <c r="O81" s="146"/>
    </row>
    <row r="82" spans="11:15">
      <c r="K82" s="146"/>
      <c r="L82" s="146"/>
      <c r="O82" s="146"/>
    </row>
    <row r="83" spans="11:15">
      <c r="K83" s="146"/>
      <c r="L83" s="146"/>
      <c r="O83" s="146"/>
    </row>
    <row r="84" spans="11:15">
      <c r="K84" s="146"/>
      <c r="L84" s="146"/>
      <c r="O84" s="146"/>
    </row>
    <row r="85" spans="11:15">
      <c r="K85" s="146"/>
      <c r="L85" s="146"/>
      <c r="O85" s="146"/>
    </row>
    <row r="86" spans="11:15">
      <c r="K86" s="146"/>
      <c r="L86" s="146"/>
      <c r="O86" s="146"/>
    </row>
  </sheetData>
  <sheetProtection password="CA87" sheet="1" objects="1" scenarios="1"/>
  <mergeCells count="26">
    <mergeCell ref="F15:F16"/>
    <mergeCell ref="H15:H16"/>
    <mergeCell ref="J15:J16"/>
    <mergeCell ref="M15:M16"/>
    <mergeCell ref="F36:F41"/>
    <mergeCell ref="H36:H41"/>
    <mergeCell ref="J36:J41"/>
    <mergeCell ref="F29:F34"/>
    <mergeCell ref="H29:H34"/>
    <mergeCell ref="J29:J34"/>
    <mergeCell ref="M18:M19"/>
    <mergeCell ref="F18:F19"/>
    <mergeCell ref="H18:H19"/>
    <mergeCell ref="J18:J19"/>
    <mergeCell ref="M7:M13"/>
    <mergeCell ref="J4:J5"/>
    <mergeCell ref="L2:O5"/>
    <mergeCell ref="B2:D2"/>
    <mergeCell ref="F4:F5"/>
    <mergeCell ref="B4:B5"/>
    <mergeCell ref="H4:H5"/>
    <mergeCell ref="D4:D5"/>
    <mergeCell ref="F2:J2"/>
    <mergeCell ref="J7:J13"/>
    <mergeCell ref="F7:F13"/>
    <mergeCell ref="H7:H13"/>
  </mergeCells>
  <phoneticPr fontId="2" type="noConversion"/>
  <hyperlinks>
    <hyperlink ref="L2:L5" location="Start!A1" display="Start!A1"/>
  </hyperlinks>
  <pageMargins left="0.78740157499999996" right="0.78740157499999996" top="0.984251969" bottom="0.7" header="0.4921259845" footer="0.4921259845"/>
  <pageSetup paperSize="9" scale="97" orientation="landscape" horizontalDpi="1200" verticalDpi="1200" r:id="rId1"/>
  <headerFooter alignWithMargins="0"/>
</worksheet>
</file>

<file path=xl/worksheets/sheet8.xml><?xml version="1.0" encoding="utf-8"?>
<worksheet xmlns="http://schemas.openxmlformats.org/spreadsheetml/2006/main" xmlns:r="http://schemas.openxmlformats.org/officeDocument/2006/relationships">
  <sheetPr codeName="Tabelle3"/>
  <dimension ref="B1:J33"/>
  <sheetViews>
    <sheetView workbookViewId="0">
      <selection activeCell="F7" sqref="F7:F11"/>
    </sheetView>
  </sheetViews>
  <sheetFormatPr baseColWidth="10" defaultColWidth="11.42578125" defaultRowHeight="12.75"/>
  <cols>
    <col min="1" max="1" width="2.28515625" style="1" customWidth="1"/>
    <col min="2" max="2" width="24.85546875" style="1" customWidth="1"/>
    <col min="3" max="3" width="2.140625" style="1" customWidth="1"/>
    <col min="4" max="4" width="16.28515625" style="1" customWidth="1"/>
    <col min="5" max="5" width="2.140625" style="1" customWidth="1"/>
    <col min="6" max="6" width="11.42578125" style="1"/>
    <col min="7" max="7" width="3.5703125" style="1" customWidth="1"/>
    <col min="8" max="8" width="15.85546875" style="1" customWidth="1"/>
    <col min="9" max="9" width="2.28515625" style="1" customWidth="1"/>
    <col min="10" max="16384" width="11.42578125" style="1"/>
  </cols>
  <sheetData>
    <row r="1" spans="2:10" ht="5.25" customHeight="1"/>
    <row r="2" spans="2:10" s="8" customFormat="1" ht="15">
      <c r="B2" s="441" t="str">
        <f>'Used Language'!C70</f>
        <v>Average Pressure</v>
      </c>
      <c r="C2" s="442"/>
      <c r="D2" s="442"/>
      <c r="E2" s="442"/>
      <c r="F2" s="443"/>
    </row>
    <row r="3" spans="2:10" ht="5.25" customHeight="1" thickBot="1"/>
    <row r="4" spans="2:10" ht="43.5" customHeight="1" thickTop="1">
      <c r="B4" s="460" t="str">
        <f>'Used Language'!C72</f>
        <v>Area</v>
      </c>
      <c r="C4" s="22"/>
      <c r="D4" s="460" t="str">
        <f>'Used Language'!$C$73</f>
        <v>Approximate Number of Connections</v>
      </c>
      <c r="E4" s="22"/>
      <c r="F4" s="460" t="str">
        <f>'Used Language'!C74</f>
        <v>Daily Average Pressure
[m]</v>
      </c>
      <c r="G4" s="6"/>
      <c r="H4" s="444" t="str">
        <f>'Used Language'!C128</f>
        <v>Home</v>
      </c>
      <c r="I4" s="450"/>
      <c r="J4" s="451"/>
    </row>
    <row r="5" spans="2:10" ht="13.5" customHeight="1" thickBot="1">
      <c r="B5" s="468"/>
      <c r="C5" s="22"/>
      <c r="D5" s="468"/>
      <c r="E5" s="22"/>
      <c r="F5" s="468"/>
      <c r="G5" s="6"/>
      <c r="H5" s="447"/>
      <c r="I5" s="452"/>
      <c r="J5" s="453"/>
    </row>
    <row r="6" spans="2:10" ht="6" customHeight="1" thickTop="1">
      <c r="G6" s="6"/>
    </row>
    <row r="7" spans="2:10" ht="12.75" customHeight="1">
      <c r="B7" s="383"/>
      <c r="D7" s="46"/>
      <c r="F7" s="42"/>
      <c r="G7" s="6"/>
    </row>
    <row r="8" spans="2:10">
      <c r="B8" s="40"/>
      <c r="D8" s="47"/>
      <c r="F8" s="43"/>
      <c r="G8" s="6"/>
    </row>
    <row r="9" spans="2:10">
      <c r="B9" s="40"/>
      <c r="D9" s="47"/>
      <c r="F9" s="43"/>
      <c r="G9" s="6"/>
    </row>
    <row r="10" spans="2:10">
      <c r="B10" s="40"/>
      <c r="D10" s="47"/>
      <c r="F10" s="43"/>
      <c r="G10" s="6"/>
    </row>
    <row r="11" spans="2:10">
      <c r="B11" s="40"/>
      <c r="D11" s="47"/>
      <c r="F11" s="43"/>
      <c r="G11" s="6"/>
    </row>
    <row r="12" spans="2:10">
      <c r="B12" s="40"/>
      <c r="D12" s="47"/>
      <c r="F12" s="43"/>
      <c r="G12" s="6"/>
    </row>
    <row r="13" spans="2:10">
      <c r="B13" s="40"/>
      <c r="D13" s="47"/>
      <c r="F13" s="43"/>
      <c r="G13" s="6"/>
    </row>
    <row r="14" spans="2:10">
      <c r="B14" s="40"/>
      <c r="D14" s="47"/>
      <c r="F14" s="43"/>
      <c r="G14" s="6"/>
    </row>
    <row r="15" spans="2:10" ht="12.75" customHeight="1">
      <c r="B15" s="40"/>
      <c r="D15" s="47"/>
      <c r="F15" s="43"/>
      <c r="G15" s="6"/>
    </row>
    <row r="16" spans="2:10">
      <c r="B16" s="40"/>
      <c r="D16" s="47"/>
      <c r="F16" s="43"/>
      <c r="G16" s="6"/>
    </row>
    <row r="17" spans="2:7">
      <c r="B17" s="40"/>
      <c r="D17" s="47"/>
      <c r="F17" s="43"/>
      <c r="G17" s="6"/>
    </row>
    <row r="18" spans="2:7">
      <c r="B18" s="40"/>
      <c r="D18" s="47"/>
      <c r="F18" s="43"/>
      <c r="G18" s="6"/>
    </row>
    <row r="19" spans="2:7">
      <c r="B19" s="40"/>
      <c r="D19" s="47"/>
      <c r="F19" s="43"/>
      <c r="G19" s="6"/>
    </row>
    <row r="20" spans="2:7">
      <c r="B20" s="40"/>
      <c r="D20" s="47"/>
      <c r="F20" s="43"/>
      <c r="G20" s="6"/>
    </row>
    <row r="21" spans="2:7" ht="12.75" customHeight="1">
      <c r="B21" s="40"/>
      <c r="D21" s="47"/>
      <c r="F21" s="43"/>
      <c r="G21" s="6"/>
    </row>
    <row r="22" spans="2:7">
      <c r="B22" s="40"/>
      <c r="D22" s="47"/>
      <c r="F22" s="43"/>
      <c r="G22" s="6"/>
    </row>
    <row r="23" spans="2:7">
      <c r="B23" s="40"/>
      <c r="D23" s="47"/>
      <c r="F23" s="43"/>
      <c r="G23" s="6"/>
    </row>
    <row r="24" spans="2:7">
      <c r="B24" s="41"/>
      <c r="D24" s="48"/>
      <c r="F24" s="44"/>
      <c r="G24" s="6"/>
    </row>
    <row r="25" spans="2:7" ht="6" customHeight="1">
      <c r="G25" s="6"/>
    </row>
    <row r="26" spans="2:7">
      <c r="B26" s="1" t="str">
        <f>'Used Language'!$C$30</f>
        <v>Error Margin [+/-]:</v>
      </c>
      <c r="F26" s="45">
        <v>0.2</v>
      </c>
      <c r="G26" s="6"/>
    </row>
    <row r="27" spans="2:7" ht="6" customHeight="1"/>
    <row r="28" spans="2:7">
      <c r="B28" s="22" t="str">
        <f>'Used Language'!$C$45</f>
        <v>Average Pressure [m]</v>
      </c>
    </row>
    <row r="29" spans="2:7">
      <c r="B29" s="1" t="str">
        <f>'Used Language'!$C$62</f>
        <v>Minimum</v>
      </c>
      <c r="F29" s="187">
        <f>IF(F$33=" ", " ",F$33*(1-F$26))</f>
        <v>0</v>
      </c>
    </row>
    <row r="30" spans="2:7" ht="6" customHeight="1">
      <c r="F30" s="39"/>
    </row>
    <row r="31" spans="2:7">
      <c r="B31" s="1" t="str">
        <f>'Used Language'!$C$63</f>
        <v>Maximum</v>
      </c>
      <c r="F31" s="187">
        <f>IF(F$33=" ", " ",F$33*(1+F$26))</f>
        <v>0</v>
      </c>
    </row>
    <row r="32" spans="2:7" ht="6" customHeight="1">
      <c r="F32" s="39"/>
    </row>
    <row r="33" spans="2:6">
      <c r="B33" s="22" t="str">
        <f>'Used Language'!$C$64</f>
        <v>Best Estimate</v>
      </c>
      <c r="F33" s="188">
        <f>IF(SUM(D$7:D$24)&gt;0,((D$7*F$7+D$8*F$8+D$9*F$9+D$10*F$10+D$11*F$11+D$12*F$12+D$13*F$13+D$14*F$14+D$15*F$15+D$16*F$16+D$17*F$17+D$18*F$18+D$19*F$19+D$20*F$20+D$21*F$21+D$22*F$22+D$23*F$23+D$24*F$24)/SUM(D$7:D$24)),0)</f>
        <v>0</v>
      </c>
    </row>
  </sheetData>
  <sheetProtection password="CA87" sheet="1" objects="1" scenarios="1"/>
  <mergeCells count="5">
    <mergeCell ref="H4:J5"/>
    <mergeCell ref="F4:F5"/>
    <mergeCell ref="D4:D5"/>
    <mergeCell ref="B2:F2"/>
    <mergeCell ref="B4:B5"/>
  </mergeCells>
  <phoneticPr fontId="2" type="noConversion"/>
  <hyperlinks>
    <hyperlink ref="H4:H5" location="Start!A1" display="Home"/>
  </hyperlinks>
  <pageMargins left="0.78740157499999996" right="0.78740157499999996" top="0.984251969" bottom="0.984251969" header="0.4921259845" footer="0.4921259845"/>
  <pageSetup paperSize="9" orientation="landscape" horizontalDpi="1200" verticalDpi="1200" r:id="rId1"/>
  <headerFooter alignWithMargins="0"/>
</worksheet>
</file>

<file path=xl/worksheets/sheet9.xml><?xml version="1.0" encoding="utf-8"?>
<worksheet xmlns="http://schemas.openxmlformats.org/spreadsheetml/2006/main" xmlns:r="http://schemas.openxmlformats.org/officeDocument/2006/relationships">
  <sheetPr codeName="Tabelle10"/>
  <dimension ref="B1:L33"/>
  <sheetViews>
    <sheetView workbookViewId="0">
      <selection activeCell="H26" sqref="H26"/>
    </sheetView>
  </sheetViews>
  <sheetFormatPr baseColWidth="10" defaultColWidth="11.42578125" defaultRowHeight="12.75"/>
  <cols>
    <col min="1" max="1" width="2.28515625" style="1" customWidth="1"/>
    <col min="2" max="2" width="24.85546875" style="1" customWidth="1"/>
    <col min="3" max="3" width="2.140625" style="1" customWidth="1"/>
    <col min="4" max="4" width="16.42578125" style="1" customWidth="1"/>
    <col min="5" max="5" width="2.140625" style="1" customWidth="1"/>
    <col min="6" max="6" width="14.28515625" style="1" customWidth="1"/>
    <col min="7" max="7" width="2.140625" style="1" customWidth="1"/>
    <col min="8" max="8" width="14.5703125" style="1" customWidth="1"/>
    <col min="9" max="9" width="3.5703125" style="1" customWidth="1"/>
    <col min="10" max="10" width="15.5703125" style="1" customWidth="1"/>
    <col min="11" max="11" width="2.28515625" style="1" customWidth="1"/>
    <col min="12" max="16384" width="11.42578125" style="1"/>
  </cols>
  <sheetData>
    <row r="1" spans="2:12" ht="5.25" customHeight="1"/>
    <row r="2" spans="2:12" s="8" customFormat="1" ht="15">
      <c r="B2" s="441" t="str">
        <f>'Used Language'!C71</f>
        <v>Intermittent Supply</v>
      </c>
      <c r="C2" s="442"/>
      <c r="D2" s="442"/>
      <c r="E2" s="442"/>
      <c r="F2" s="442"/>
      <c r="G2" s="442"/>
      <c r="H2" s="443"/>
    </row>
    <row r="3" spans="2:12" ht="5.25" customHeight="1" thickBot="1"/>
    <row r="4" spans="2:12" ht="43.5" customHeight="1" thickTop="1">
      <c r="B4" s="460" t="str">
        <f>'Used Language'!C72</f>
        <v>Area</v>
      </c>
      <c r="C4" s="22"/>
      <c r="D4" s="460" t="str">
        <f>'Used Language'!$C$73</f>
        <v>Approximate Number of Connections</v>
      </c>
      <c r="E4" s="22"/>
      <c r="F4" s="460" t="str">
        <f>'Used Language'!C75</f>
        <v>Supply Time
[days per week]</v>
      </c>
      <c r="H4" s="460" t="str">
        <f>'Used Language'!C76</f>
        <v>Supply Time
[hours per day]</v>
      </c>
      <c r="I4" s="6"/>
      <c r="J4" s="444" t="str">
        <f>'Used Language'!C128</f>
        <v>Home</v>
      </c>
      <c r="K4" s="450"/>
      <c r="L4" s="451"/>
    </row>
    <row r="5" spans="2:12" ht="13.5" customHeight="1" thickBot="1">
      <c r="B5" s="468"/>
      <c r="C5" s="22"/>
      <c r="D5" s="468"/>
      <c r="E5" s="22"/>
      <c r="F5" s="468"/>
      <c r="H5" s="468"/>
      <c r="I5" s="6"/>
      <c r="J5" s="447"/>
      <c r="K5" s="452"/>
      <c r="L5" s="453"/>
    </row>
    <row r="6" spans="2:12" ht="6" customHeight="1" thickTop="1">
      <c r="I6" s="6"/>
    </row>
    <row r="7" spans="2:12" ht="12.75" customHeight="1">
      <c r="B7" s="310"/>
      <c r="D7" s="46"/>
      <c r="F7" s="46"/>
      <c r="H7" s="42"/>
      <c r="I7" s="6">
        <f t="shared" ref="I7:I24" si="0">D7*F7*H7</f>
        <v>0</v>
      </c>
    </row>
    <row r="8" spans="2:12">
      <c r="B8" s="40"/>
      <c r="D8" s="47"/>
      <c r="F8" s="47"/>
      <c r="H8" s="43"/>
      <c r="I8" s="6">
        <f t="shared" si="0"/>
        <v>0</v>
      </c>
    </row>
    <row r="9" spans="2:12">
      <c r="B9" s="40"/>
      <c r="D9" s="47"/>
      <c r="F9" s="47"/>
      <c r="H9" s="43"/>
      <c r="I9" s="6">
        <f t="shared" si="0"/>
        <v>0</v>
      </c>
    </row>
    <row r="10" spans="2:12">
      <c r="B10" s="40"/>
      <c r="D10" s="47"/>
      <c r="F10" s="47"/>
      <c r="H10" s="43"/>
      <c r="I10" s="6">
        <f t="shared" si="0"/>
        <v>0</v>
      </c>
    </row>
    <row r="11" spans="2:12">
      <c r="B11" s="40"/>
      <c r="D11" s="47"/>
      <c r="F11" s="47"/>
      <c r="H11" s="43"/>
      <c r="I11" s="6">
        <f t="shared" si="0"/>
        <v>0</v>
      </c>
    </row>
    <row r="12" spans="2:12">
      <c r="B12" s="40"/>
      <c r="D12" s="47"/>
      <c r="F12" s="47"/>
      <c r="H12" s="43"/>
      <c r="I12" s="6">
        <f t="shared" si="0"/>
        <v>0</v>
      </c>
    </row>
    <row r="13" spans="2:12">
      <c r="B13" s="40"/>
      <c r="D13" s="47"/>
      <c r="F13" s="47"/>
      <c r="H13" s="43"/>
      <c r="I13" s="6">
        <f t="shared" si="0"/>
        <v>0</v>
      </c>
    </row>
    <row r="14" spans="2:12">
      <c r="B14" s="40"/>
      <c r="D14" s="47"/>
      <c r="F14" s="47"/>
      <c r="H14" s="43"/>
      <c r="I14" s="6">
        <f t="shared" si="0"/>
        <v>0</v>
      </c>
    </row>
    <row r="15" spans="2:12" ht="12.75" customHeight="1">
      <c r="B15" s="40"/>
      <c r="D15" s="47"/>
      <c r="F15" s="47"/>
      <c r="H15" s="43"/>
      <c r="I15" s="6">
        <f t="shared" si="0"/>
        <v>0</v>
      </c>
    </row>
    <row r="16" spans="2:12">
      <c r="B16" s="40"/>
      <c r="D16" s="47"/>
      <c r="F16" s="47"/>
      <c r="H16" s="43"/>
      <c r="I16" s="6">
        <f t="shared" si="0"/>
        <v>0</v>
      </c>
    </row>
    <row r="17" spans="2:9">
      <c r="B17" s="40"/>
      <c r="D17" s="47"/>
      <c r="F17" s="47"/>
      <c r="H17" s="43"/>
      <c r="I17" s="6">
        <f t="shared" si="0"/>
        <v>0</v>
      </c>
    </row>
    <row r="18" spans="2:9">
      <c r="B18" s="40"/>
      <c r="D18" s="47"/>
      <c r="F18" s="47"/>
      <c r="H18" s="43"/>
      <c r="I18" s="6">
        <f t="shared" si="0"/>
        <v>0</v>
      </c>
    </row>
    <row r="19" spans="2:9">
      <c r="B19" s="40"/>
      <c r="D19" s="47"/>
      <c r="F19" s="47"/>
      <c r="H19" s="43"/>
      <c r="I19" s="6">
        <f t="shared" si="0"/>
        <v>0</v>
      </c>
    </row>
    <row r="20" spans="2:9">
      <c r="B20" s="40"/>
      <c r="D20" s="47"/>
      <c r="F20" s="47"/>
      <c r="H20" s="43"/>
      <c r="I20" s="6">
        <f t="shared" si="0"/>
        <v>0</v>
      </c>
    </row>
    <row r="21" spans="2:9" ht="12.75" customHeight="1">
      <c r="B21" s="40"/>
      <c r="D21" s="47"/>
      <c r="F21" s="47"/>
      <c r="H21" s="43"/>
      <c r="I21" s="6">
        <f t="shared" si="0"/>
        <v>0</v>
      </c>
    </row>
    <row r="22" spans="2:9">
      <c r="B22" s="40"/>
      <c r="D22" s="47"/>
      <c r="F22" s="47"/>
      <c r="H22" s="43"/>
      <c r="I22" s="6">
        <f t="shared" si="0"/>
        <v>0</v>
      </c>
    </row>
    <row r="23" spans="2:9">
      <c r="B23" s="40"/>
      <c r="D23" s="47"/>
      <c r="F23" s="47"/>
      <c r="H23" s="43"/>
      <c r="I23" s="6">
        <f t="shared" si="0"/>
        <v>0</v>
      </c>
    </row>
    <row r="24" spans="2:9">
      <c r="B24" s="41"/>
      <c r="D24" s="48"/>
      <c r="F24" s="48"/>
      <c r="H24" s="44"/>
      <c r="I24" s="6">
        <f t="shared" si="0"/>
        <v>0</v>
      </c>
    </row>
    <row r="25" spans="2:9" ht="6" customHeight="1">
      <c r="I25" s="6"/>
    </row>
    <row r="26" spans="2:9">
      <c r="B26" s="1" t="str">
        <f>'Used Language'!$C$30</f>
        <v>Error Margin [+/-]:</v>
      </c>
      <c r="H26" s="45"/>
      <c r="I26" s="6"/>
    </row>
    <row r="27" spans="2:9" ht="6" customHeight="1"/>
    <row r="28" spans="2:9">
      <c r="B28" s="22" t="str">
        <f>'Used Language'!$C$44</f>
        <v>Average Supply Time [h/day]</v>
      </c>
    </row>
    <row r="29" spans="2:9">
      <c r="B29" s="1" t="str">
        <f>'Used Language'!$C$62</f>
        <v>Minimum</v>
      </c>
      <c r="H29" s="187">
        <f>H$33*(1-H$26)</f>
        <v>24</v>
      </c>
    </row>
    <row r="30" spans="2:9" ht="6" customHeight="1">
      <c r="H30" s="39"/>
    </row>
    <row r="31" spans="2:9">
      <c r="B31" s="1" t="str">
        <f>'Used Language'!$C$63</f>
        <v>Maximum</v>
      </c>
      <c r="H31" s="187">
        <f>IF(H$33=24,24,IF(H$33*(1+H$26)&gt;24,24,(H$33*(1+H$26))))</f>
        <v>24</v>
      </c>
    </row>
    <row r="32" spans="2:9" ht="6" customHeight="1">
      <c r="H32" s="39"/>
    </row>
    <row r="33" spans="2:8">
      <c r="B33" s="22" t="str">
        <f>'Used Language'!$C$64</f>
        <v>Best Estimate</v>
      </c>
      <c r="H33" s="188">
        <f>IF(SUM(H$7:H$24)&gt;0,SUM(I7:I24)/SUM(D$7:D$24)/7,24)</f>
        <v>24</v>
      </c>
    </row>
  </sheetData>
  <sheetProtection password="CA87" sheet="1" objects="1" scenarios="1"/>
  <mergeCells count="6">
    <mergeCell ref="J4:L5"/>
    <mergeCell ref="B2:H2"/>
    <mergeCell ref="F4:F5"/>
    <mergeCell ref="H4:H5"/>
    <mergeCell ref="B4:B5"/>
    <mergeCell ref="D4:D5"/>
  </mergeCells>
  <phoneticPr fontId="2" type="noConversion"/>
  <hyperlinks>
    <hyperlink ref="J4:J5" location="Start!A1" display="Home"/>
  </hyperlinks>
  <pageMargins left="0.78740157499999996" right="0.78740157499999996" top="0.984251969" bottom="0.984251969" header="0.4921259845" footer="0.4921259845"/>
  <pageSetup paperSize="9" orientation="landscape" horizontalDpi="1200" verticalDpi="1200" r:id="rId1"/>
  <headerFooter alignWithMargins="0"/>
</worksheet>
</file>

<file path=xl/worksheets/sheet10.xml><?xml version="1.0" encoding="utf-8"?>
<worksheet xmlns="http://schemas.openxmlformats.org/spreadsheetml/2006/main" xmlns:r="http://schemas.openxmlformats.org/officeDocument/2006/relationships">
  <sheetPr codeName="Tabelle11"/>
  <dimension ref="B1:Q36"/>
  <sheetViews>
    <sheetView topLeftCell="A7" workbookViewId="0">
      <selection activeCell="B33" sqref="B33:J33"/>
    </sheetView>
  </sheetViews>
  <sheetFormatPr baseColWidth="10" defaultColWidth="11.42578125" defaultRowHeight="12.75"/>
  <cols>
    <col min="1" max="1" width="2.28515625" style="1" customWidth="1"/>
    <col min="2" max="3" width="10.7109375" style="49" customWidth="1"/>
    <col min="4" max="4" width="32.42578125" style="1" customWidth="1"/>
    <col min="5" max="5" width="1.5703125" style="1" customWidth="1"/>
    <col min="6" max="7" width="2.140625" style="1" customWidth="1"/>
    <col min="8" max="8" width="7.85546875" style="1" customWidth="1"/>
    <col min="9" max="9" width="2.140625" style="1" customWidth="1"/>
    <col min="10" max="10" width="14.42578125" style="1" customWidth="1"/>
    <col min="11" max="11" width="2" style="1" customWidth="1"/>
    <col min="12" max="12" width="9.42578125" style="1" customWidth="1"/>
    <col min="13" max="13" width="2.28515625" style="1" customWidth="1"/>
    <col min="14" max="14" width="15.28515625" style="1" customWidth="1"/>
    <col min="15" max="15" width="2.28515625" style="1" customWidth="1"/>
    <col min="16" max="16384" width="11.42578125" style="1"/>
  </cols>
  <sheetData>
    <row r="1" spans="2:17" ht="5.25" customHeight="1" thickBot="1"/>
    <row r="2" spans="2:17" s="8" customFormat="1" ht="15.75" customHeight="1" thickTop="1">
      <c r="B2" s="441" t="str">
        <f>'Used Language'!C80</f>
        <v>Financial Information</v>
      </c>
      <c r="C2" s="442"/>
      <c r="D2" s="442"/>
      <c r="E2" s="442"/>
      <c r="F2" s="442"/>
      <c r="G2" s="442"/>
      <c r="H2" s="442"/>
      <c r="I2" s="442"/>
      <c r="J2" s="442"/>
      <c r="K2" s="442"/>
      <c r="L2" s="443"/>
      <c r="M2" s="7"/>
      <c r="N2" s="444" t="str">
        <f>'Used Language'!C128</f>
        <v>Home</v>
      </c>
      <c r="O2" s="450"/>
      <c r="P2" s="451"/>
    </row>
    <row r="3" spans="2:17" ht="5.25" customHeight="1">
      <c r="N3" s="462"/>
      <c r="O3" s="463"/>
      <c r="P3" s="464"/>
    </row>
    <row r="4" spans="2:17" ht="28.5" customHeight="1">
      <c r="D4" s="6"/>
      <c r="E4" s="6"/>
      <c r="F4" s="6"/>
      <c r="G4" s="6"/>
      <c r="J4" s="50" t="str">
        <f>'Used Language'!C83</f>
        <v>per m3</v>
      </c>
      <c r="K4" s="23"/>
      <c r="L4" s="131" t="str">
        <f>'Used Language'!C84</f>
        <v>Currency</v>
      </c>
      <c r="M4" s="23"/>
      <c r="N4" s="462"/>
      <c r="O4" s="463"/>
      <c r="P4" s="464"/>
    </row>
    <row r="5" spans="2:17" ht="6" customHeight="1" thickBot="1">
      <c r="D5" s="6"/>
      <c r="E5" s="6"/>
      <c r="F5" s="6"/>
      <c r="G5" s="6"/>
      <c r="I5" s="6"/>
      <c r="J5" s="6"/>
      <c r="K5" s="6"/>
      <c r="L5" s="6"/>
      <c r="M5" s="6"/>
      <c r="N5" s="447"/>
      <c r="O5" s="452"/>
      <c r="P5" s="453"/>
    </row>
    <row r="6" spans="2:17" ht="14.25" customHeight="1" thickTop="1">
      <c r="B6" s="510" t="str">
        <f>'Used Language'!C81</f>
        <v>Average Tariff</v>
      </c>
      <c r="C6" s="511"/>
      <c r="D6" s="511"/>
      <c r="E6" s="511"/>
      <c r="F6" s="512"/>
      <c r="G6" s="6"/>
      <c r="H6" s="205">
        <v>1</v>
      </c>
      <c r="I6" s="49"/>
      <c r="J6" s="219"/>
      <c r="K6" s="51"/>
      <c r="L6" s="204"/>
      <c r="M6" s="134"/>
      <c r="N6" s="135"/>
      <c r="O6" s="503"/>
      <c r="P6" s="503"/>
      <c r="Q6" s="135"/>
    </row>
    <row r="7" spans="2:17">
      <c r="D7" s="6"/>
      <c r="E7" s="6"/>
      <c r="F7" s="6"/>
      <c r="G7" s="6"/>
      <c r="I7" s="49"/>
      <c r="J7" s="49"/>
      <c r="K7" s="49"/>
      <c r="L7" s="49"/>
      <c r="M7" s="135"/>
      <c r="N7" s="135"/>
      <c r="O7" s="503"/>
      <c r="P7" s="503"/>
      <c r="Q7" s="135"/>
    </row>
    <row r="8" spans="2:17" s="14" customFormat="1" ht="28.5" customHeight="1">
      <c r="B8" s="456" t="str">
        <f>'Used Language'!C82</f>
        <v>Variable Production and Distribution Cost
(Marginal Cost of Water)</v>
      </c>
      <c r="C8" s="457"/>
      <c r="D8" s="457"/>
      <c r="E8" s="457"/>
      <c r="F8" s="458"/>
      <c r="G8" s="207"/>
      <c r="H8" s="208">
        <v>2</v>
      </c>
      <c r="I8" s="86"/>
      <c r="J8" s="220"/>
      <c r="K8" s="209"/>
      <c r="L8" s="212" t="str">
        <f>IF($L$6=0," ",$L$6)</f>
        <v xml:space="preserve"> </v>
      </c>
      <c r="M8" s="210"/>
      <c r="N8" s="211"/>
      <c r="O8" s="522"/>
      <c r="P8" s="522"/>
      <c r="Q8" s="211"/>
    </row>
    <row r="9" spans="2:17" ht="13.5" thickBot="1">
      <c r="D9" s="6"/>
      <c r="E9" s="6"/>
      <c r="F9" s="6"/>
      <c r="G9" s="6"/>
      <c r="H9" s="6"/>
      <c r="I9" s="6"/>
      <c r="J9" s="6"/>
      <c r="K9" s="6"/>
      <c r="L9" s="6"/>
      <c r="M9" s="135"/>
      <c r="N9" s="135"/>
      <c r="O9" s="503"/>
      <c r="P9" s="503"/>
      <c r="Q9" s="135"/>
    </row>
    <row r="10" spans="2:17">
      <c r="B10" s="526" t="str">
        <f>'Used Language'!C85</f>
        <v>Components of Non-Revenue Water to be valued at either (i) Average Tariff - if water could be sold or (ii) Production and Distribution Cost if a reduction of the NRW component would only lead to reduced System Input Volume. For Average Tariff enter 1, for Production and Distribution Cost enter 2.</v>
      </c>
      <c r="C10" s="527"/>
      <c r="D10" s="527"/>
      <c r="E10" s="527"/>
      <c r="F10" s="527"/>
      <c r="G10" s="527"/>
      <c r="H10" s="527"/>
      <c r="I10" s="527"/>
      <c r="J10" s="528"/>
      <c r="K10" s="140"/>
      <c r="L10" s="140"/>
      <c r="M10" s="136"/>
      <c r="N10" s="135"/>
      <c r="O10" s="503"/>
      <c r="P10" s="503"/>
      <c r="Q10" s="135"/>
    </row>
    <row r="11" spans="2:17">
      <c r="B11" s="529"/>
      <c r="C11" s="530"/>
      <c r="D11" s="530"/>
      <c r="E11" s="530"/>
      <c r="F11" s="530"/>
      <c r="G11" s="530"/>
      <c r="H11" s="530"/>
      <c r="I11" s="530"/>
      <c r="J11" s="531"/>
      <c r="K11" s="140"/>
      <c r="L11" s="140"/>
      <c r="M11" s="136"/>
      <c r="N11" s="135"/>
      <c r="O11" s="503"/>
      <c r="P11" s="503"/>
      <c r="Q11" s="135"/>
    </row>
    <row r="12" spans="2:17">
      <c r="B12" s="529"/>
      <c r="C12" s="530"/>
      <c r="D12" s="530"/>
      <c r="E12" s="530"/>
      <c r="F12" s="530"/>
      <c r="G12" s="530"/>
      <c r="H12" s="530"/>
      <c r="I12" s="530"/>
      <c r="J12" s="531"/>
      <c r="K12" s="140"/>
      <c r="L12" s="140"/>
      <c r="M12" s="136"/>
      <c r="N12" s="135"/>
      <c r="O12" s="503"/>
      <c r="P12" s="503"/>
      <c r="Q12" s="135"/>
    </row>
    <row r="13" spans="2:17">
      <c r="B13" s="529"/>
      <c r="C13" s="530"/>
      <c r="D13" s="530"/>
      <c r="E13" s="530"/>
      <c r="F13" s="530"/>
      <c r="G13" s="530"/>
      <c r="H13" s="530"/>
      <c r="I13" s="530"/>
      <c r="J13" s="531"/>
      <c r="K13" s="140"/>
      <c r="L13" s="140"/>
      <c r="M13" s="136"/>
      <c r="N13" s="135"/>
      <c r="O13" s="503"/>
      <c r="P13" s="503"/>
      <c r="Q13" s="135"/>
    </row>
    <row r="14" spans="2:17" ht="30" customHeight="1" thickBot="1">
      <c r="B14" s="532"/>
      <c r="C14" s="533"/>
      <c r="D14" s="533"/>
      <c r="E14" s="533"/>
      <c r="F14" s="533"/>
      <c r="G14" s="533"/>
      <c r="H14" s="533"/>
      <c r="I14" s="533"/>
      <c r="J14" s="534"/>
      <c r="K14" s="140"/>
      <c r="L14" s="140"/>
      <c r="M14" s="136"/>
      <c r="N14" s="135"/>
      <c r="O14" s="503"/>
      <c r="P14" s="503"/>
      <c r="Q14" s="135"/>
    </row>
    <row r="15" spans="2:17" ht="12.75" customHeight="1">
      <c r="B15" s="140"/>
      <c r="C15" s="140"/>
      <c r="D15" s="140"/>
      <c r="E15" s="140"/>
      <c r="F15" s="140"/>
      <c r="G15" s="140"/>
      <c r="H15" s="140"/>
      <c r="I15" s="140"/>
      <c r="J15" s="140"/>
      <c r="K15" s="140"/>
      <c r="L15" s="140"/>
      <c r="M15" s="136"/>
      <c r="N15" s="135"/>
      <c r="O15" s="503"/>
      <c r="P15" s="503"/>
      <c r="Q15" s="135"/>
    </row>
    <row r="16" spans="2:17" ht="30.75" customHeight="1">
      <c r="B16" s="535" t="str">
        <f>'Used Language'!C86</f>
        <v>NRW Component</v>
      </c>
      <c r="C16" s="536"/>
      <c r="D16" s="537"/>
      <c r="E16" s="140"/>
      <c r="F16" s="140"/>
      <c r="G16" s="140"/>
      <c r="H16" s="500" t="str">
        <f>'Used Language'!C87</f>
        <v>Annual Value</v>
      </c>
      <c r="I16" s="501"/>
      <c r="J16" s="502"/>
      <c r="K16" s="52"/>
      <c r="L16" s="52"/>
      <c r="M16" s="137"/>
      <c r="N16" s="135"/>
      <c r="O16" s="503"/>
      <c r="P16" s="503"/>
      <c r="Q16" s="135"/>
    </row>
    <row r="17" spans="2:17">
      <c r="D17" s="6"/>
      <c r="E17" s="6"/>
      <c r="F17" s="49"/>
      <c r="G17" s="140"/>
      <c r="H17" s="6"/>
      <c r="I17" s="6"/>
      <c r="J17" s="6"/>
      <c r="K17" s="6"/>
      <c r="L17" s="6"/>
      <c r="M17" s="137"/>
      <c r="N17" s="135"/>
      <c r="O17" s="503"/>
      <c r="P17" s="503"/>
      <c r="Q17" s="135"/>
    </row>
    <row r="18" spans="2:17" ht="14.25" customHeight="1">
      <c r="B18" s="547" t="str">
        <f>'Used Language'!C25</f>
        <v>Unbilled Metered Consumption</v>
      </c>
      <c r="C18" s="548"/>
      <c r="D18" s="549"/>
      <c r="E18" s="6"/>
      <c r="F18" s="60">
        <v>1</v>
      </c>
      <c r="G18" s="140"/>
      <c r="H18" s="504">
        <f>IF(F18=1,'Water Balance m3year'!$AF$17*'Financial Data'!$J$6,IF(F18=2,'Water Balance m3year'!$AF$17*'Financial Data'!$J$8,"ERROR"))</f>
        <v>0</v>
      </c>
      <c r="I18" s="505"/>
      <c r="J18" s="506"/>
      <c r="K18" s="6"/>
      <c r="L18" s="212" t="str">
        <f>L8</f>
        <v xml:space="preserve"> </v>
      </c>
      <c r="M18" s="137"/>
      <c r="N18" s="135"/>
      <c r="O18" s="503"/>
      <c r="P18" s="503"/>
      <c r="Q18" s="135"/>
    </row>
    <row r="19" spans="2:17">
      <c r="D19" s="6"/>
      <c r="E19" s="6"/>
      <c r="F19" s="22"/>
      <c r="G19" s="140"/>
      <c r="H19" s="6"/>
      <c r="I19" s="6"/>
      <c r="J19" s="6"/>
      <c r="K19" s="6"/>
      <c r="L19" s="6"/>
      <c r="M19" s="137"/>
      <c r="N19" s="135"/>
      <c r="O19" s="503"/>
      <c r="P19" s="503"/>
      <c r="Q19" s="135"/>
    </row>
    <row r="20" spans="2:17" ht="14.25" customHeight="1">
      <c r="B20" s="510" t="str">
        <f>'Used Language'!C26</f>
        <v>Unbilled Unmetered Consumption</v>
      </c>
      <c r="C20" s="511"/>
      <c r="D20" s="512"/>
      <c r="E20" s="6"/>
      <c r="F20" s="60">
        <v>2</v>
      </c>
      <c r="G20" s="140"/>
      <c r="H20" s="504">
        <f>IF(F20=1,'Water Balance m3year'!$AF$23*'Financial Data'!$J$6,IF(F20=2,'Water Balance m3year'!$AF$23*'Financial Data'!$J$8,"ERROR"))</f>
        <v>0</v>
      </c>
      <c r="I20" s="505"/>
      <c r="J20" s="506"/>
      <c r="K20" s="6"/>
      <c r="L20" s="212" t="str">
        <f>L8</f>
        <v xml:space="preserve"> </v>
      </c>
      <c r="M20" s="137"/>
      <c r="N20" s="135"/>
      <c r="O20" s="503"/>
      <c r="P20" s="503"/>
      <c r="Q20" s="135"/>
    </row>
    <row r="21" spans="2:17" ht="12.75" customHeight="1">
      <c r="D21" s="6"/>
      <c r="E21" s="6"/>
      <c r="F21" s="22"/>
      <c r="G21" s="140"/>
      <c r="H21" s="6"/>
      <c r="I21" s="6"/>
      <c r="J21" s="6"/>
      <c r="K21" s="6"/>
      <c r="L21" s="6"/>
      <c r="M21" s="137"/>
      <c r="N21" s="135"/>
      <c r="O21" s="503"/>
      <c r="P21" s="503"/>
      <c r="Q21" s="135"/>
    </row>
    <row r="22" spans="2:17" ht="14.25" customHeight="1">
      <c r="B22" s="510" t="str">
        <f>'Used Language'!C21</f>
        <v>Commercial Losses</v>
      </c>
      <c r="C22" s="511"/>
      <c r="D22" s="512"/>
      <c r="E22" s="6"/>
      <c r="F22" s="60">
        <v>1</v>
      </c>
      <c r="G22" s="140"/>
      <c r="H22" s="504">
        <f>IF(F22=1,'Water Balance m3year'!$V$31*'Financial Data'!$J$6,IF(F22=2,'Water Balance m3year'!$V$31*'Financial Data'!$J$8,"ERROR"))</f>
        <v>0</v>
      </c>
      <c r="I22" s="505"/>
      <c r="J22" s="506"/>
      <c r="K22" s="6"/>
      <c r="L22" s="212" t="str">
        <f>L8</f>
        <v xml:space="preserve"> </v>
      </c>
      <c r="M22" s="137"/>
      <c r="N22" s="135"/>
      <c r="O22" s="503"/>
      <c r="P22" s="503"/>
      <c r="Q22" s="135"/>
    </row>
    <row r="23" spans="2:17">
      <c r="D23" s="6"/>
      <c r="E23" s="6"/>
      <c r="F23" s="22"/>
      <c r="G23" s="140"/>
      <c r="H23" s="6"/>
      <c r="I23" s="6"/>
      <c r="J23" s="6"/>
      <c r="K23" s="6"/>
      <c r="L23" s="6"/>
      <c r="M23" s="137"/>
      <c r="N23" s="135"/>
      <c r="O23" s="503"/>
      <c r="P23" s="503"/>
      <c r="Q23" s="135"/>
    </row>
    <row r="24" spans="2:17" ht="14.25" customHeight="1">
      <c r="B24" s="510" t="str">
        <f>'Used Language'!C22</f>
        <v>Physical Losses</v>
      </c>
      <c r="C24" s="511"/>
      <c r="D24" s="512"/>
      <c r="E24" s="6"/>
      <c r="F24" s="60">
        <v>2</v>
      </c>
      <c r="G24" s="140"/>
      <c r="H24" s="504">
        <f>IF(F24=1,'Water Balance m3year'!$V$47*'Financial Data'!$J$6,IF(F24=2,'Water Balance m3year'!$V$47*'Financial Data'!$J$8,"ERROR"))</f>
        <v>0</v>
      </c>
      <c r="I24" s="505"/>
      <c r="J24" s="506"/>
      <c r="K24" s="6"/>
      <c r="L24" s="212" t="str">
        <f>L8</f>
        <v xml:space="preserve"> </v>
      </c>
      <c r="M24" s="137"/>
      <c r="N24" s="135"/>
      <c r="O24" s="503"/>
      <c r="P24" s="503"/>
      <c r="Q24" s="135"/>
    </row>
    <row r="25" spans="2:17" ht="6" customHeight="1">
      <c r="D25" s="6"/>
      <c r="E25" s="6"/>
      <c r="F25" s="49"/>
      <c r="G25" s="140"/>
      <c r="H25" s="6"/>
      <c r="I25" s="6"/>
      <c r="J25" s="6"/>
      <c r="K25" s="6"/>
      <c r="L25" s="6"/>
      <c r="M25" s="137"/>
      <c r="N25" s="135"/>
      <c r="O25" s="135"/>
      <c r="P25" s="135"/>
      <c r="Q25" s="135"/>
    </row>
    <row r="26" spans="2:17" ht="12.75" customHeight="1">
      <c r="B26" s="513" t="str">
        <f>'Used Language'!C88</f>
        <v>Total Value of NRW</v>
      </c>
      <c r="C26" s="514"/>
      <c r="D26" s="515"/>
      <c r="E26" s="6"/>
      <c r="F26" s="49"/>
      <c r="G26" s="140"/>
      <c r="H26" s="538">
        <f>IF(OR(H18="ERROR",H20="ERROR",H22="ERROR",H24="ERROR"),0,H18+H20+H22+H24)</f>
        <v>0</v>
      </c>
      <c r="I26" s="539"/>
      <c r="J26" s="540"/>
      <c r="K26" s="6"/>
      <c r="L26" s="507" t="str">
        <f>L8</f>
        <v xml:space="preserve"> </v>
      </c>
      <c r="M26" s="137"/>
      <c r="N26" s="135"/>
      <c r="O26" s="503"/>
      <c r="P26" s="503"/>
      <c r="Q26" s="135"/>
    </row>
    <row r="27" spans="2:17" ht="6" customHeight="1">
      <c r="B27" s="516"/>
      <c r="C27" s="517"/>
      <c r="D27" s="518"/>
      <c r="E27" s="6"/>
      <c r="F27" s="49"/>
      <c r="G27" s="140"/>
      <c r="H27" s="541"/>
      <c r="I27" s="542"/>
      <c r="J27" s="543"/>
      <c r="K27" s="6"/>
      <c r="L27" s="508"/>
      <c r="M27" s="137"/>
      <c r="N27" s="135"/>
      <c r="O27" s="135"/>
      <c r="P27" s="135"/>
      <c r="Q27" s="135"/>
    </row>
    <row r="28" spans="2:17" ht="12.75" customHeight="1">
      <c r="B28" s="519"/>
      <c r="C28" s="520"/>
      <c r="D28" s="521"/>
      <c r="E28" s="6"/>
      <c r="F28" s="6"/>
      <c r="G28" s="6"/>
      <c r="H28" s="544"/>
      <c r="I28" s="545"/>
      <c r="J28" s="546"/>
      <c r="K28" s="6"/>
      <c r="L28" s="509"/>
      <c r="M28" s="137"/>
      <c r="N28" s="135"/>
      <c r="O28" s="135"/>
      <c r="P28" s="135"/>
      <c r="Q28" s="135"/>
    </row>
    <row r="29" spans="2:17">
      <c r="D29" s="6"/>
      <c r="E29" s="6"/>
      <c r="F29" s="6"/>
      <c r="G29" s="6"/>
      <c r="H29" s="6"/>
      <c r="I29" s="6"/>
      <c r="J29" s="6"/>
      <c r="K29" s="6"/>
      <c r="L29" s="6"/>
      <c r="M29" s="137"/>
      <c r="N29" s="135"/>
      <c r="O29" s="135"/>
      <c r="P29" s="135"/>
      <c r="Q29" s="135"/>
    </row>
    <row r="30" spans="2:17" ht="6" customHeight="1">
      <c r="B30" s="550" t="str">
        <f>'Used Language'!C89</f>
        <v>Annual Operating Cost (without Depreciation)</v>
      </c>
      <c r="C30" s="551"/>
      <c r="D30" s="551"/>
      <c r="E30" s="551"/>
      <c r="F30" s="551"/>
      <c r="G30" s="551"/>
      <c r="H30" s="551"/>
      <c r="I30" s="551"/>
      <c r="J30" s="552"/>
      <c r="K30" s="6"/>
      <c r="L30" s="6"/>
      <c r="M30" s="135"/>
      <c r="N30" s="135"/>
      <c r="O30" s="135"/>
      <c r="P30" s="135"/>
      <c r="Q30" s="135"/>
    </row>
    <row r="31" spans="2:17" ht="27.75" customHeight="1">
      <c r="B31" s="553"/>
      <c r="C31" s="554"/>
      <c r="D31" s="554"/>
      <c r="E31" s="554"/>
      <c r="F31" s="554"/>
      <c r="G31" s="554"/>
      <c r="H31" s="554"/>
      <c r="I31" s="554"/>
      <c r="J31" s="555"/>
      <c r="K31" s="6"/>
      <c r="L31" s="6"/>
      <c r="M31" s="135"/>
      <c r="N31" s="135"/>
      <c r="O31" s="135"/>
      <c r="P31" s="135"/>
      <c r="Q31" s="135"/>
    </row>
    <row r="32" spans="2:17" ht="6" customHeight="1">
      <c r="D32" s="6"/>
      <c r="E32" s="6"/>
      <c r="F32" s="6"/>
      <c r="G32" s="6"/>
      <c r="J32" s="6"/>
      <c r="K32" s="6"/>
      <c r="L32" s="6"/>
      <c r="M32" s="135"/>
      <c r="N32" s="135"/>
      <c r="O32" s="135"/>
      <c r="P32" s="135"/>
      <c r="Q32" s="135"/>
    </row>
    <row r="33" spans="2:17" ht="17.25" customHeight="1">
      <c r="B33" s="523"/>
      <c r="C33" s="524"/>
      <c r="D33" s="524"/>
      <c r="E33" s="524"/>
      <c r="F33" s="524"/>
      <c r="G33" s="524"/>
      <c r="H33" s="524"/>
      <c r="I33" s="524"/>
      <c r="J33" s="525"/>
      <c r="K33" s="6"/>
      <c r="L33" s="212" t="str">
        <f>L8</f>
        <v xml:space="preserve"> </v>
      </c>
      <c r="M33" s="135"/>
      <c r="N33" s="135"/>
      <c r="O33" s="135"/>
      <c r="P33" s="135"/>
      <c r="Q33" s="135"/>
    </row>
    <row r="36" spans="2:17">
      <c r="B36" s="141"/>
      <c r="C36" s="141"/>
      <c r="D36" s="141"/>
    </row>
  </sheetData>
  <sheetProtection password="CA87" sheet="1" objects="1" scenarios="1"/>
  <mergeCells count="40">
    <mergeCell ref="B33:J33"/>
    <mergeCell ref="B10:J14"/>
    <mergeCell ref="B16:D16"/>
    <mergeCell ref="O26:P26"/>
    <mergeCell ref="H26:J28"/>
    <mergeCell ref="O18:P18"/>
    <mergeCell ref="O16:P16"/>
    <mergeCell ref="O19:P19"/>
    <mergeCell ref="B18:D18"/>
    <mergeCell ref="H18:J18"/>
    <mergeCell ref="H20:J20"/>
    <mergeCell ref="B20:D20"/>
    <mergeCell ref="B22:D22"/>
    <mergeCell ref="B30:J31"/>
    <mergeCell ref="O22:P22"/>
    <mergeCell ref="O23:P23"/>
    <mergeCell ref="H22:J22"/>
    <mergeCell ref="L26:L28"/>
    <mergeCell ref="H24:J24"/>
    <mergeCell ref="N2:P5"/>
    <mergeCell ref="B2:L2"/>
    <mergeCell ref="O20:P20"/>
    <mergeCell ref="O21:P21"/>
    <mergeCell ref="B24:D24"/>
    <mergeCell ref="B26:D28"/>
    <mergeCell ref="O24:P24"/>
    <mergeCell ref="O17:P17"/>
    <mergeCell ref="B6:F6"/>
    <mergeCell ref="B8:F8"/>
    <mergeCell ref="O6:P6"/>
    <mergeCell ref="O7:P7"/>
    <mergeCell ref="O8:P8"/>
    <mergeCell ref="H16:J16"/>
    <mergeCell ref="O9:P9"/>
    <mergeCell ref="O14:P14"/>
    <mergeCell ref="O15:P15"/>
    <mergeCell ref="O12:P12"/>
    <mergeCell ref="O13:P13"/>
    <mergeCell ref="O10:P10"/>
    <mergeCell ref="O11:P11"/>
  </mergeCells>
  <phoneticPr fontId="2" type="noConversion"/>
  <hyperlinks>
    <hyperlink ref="N2:N5" location="Start!A1" display="Start!A1"/>
  </hyperlinks>
  <pageMargins left="0.78740157499999996" right="0.78740157499999996" top="0.984251969" bottom="0.984251969" header="0.4921259845" footer="0.4921259845"/>
  <pageSetup paperSize="9" orientation="landscape" horizontalDpi="1200" verticalDpi="1200" r:id="rId1"/>
  <headerFooter alignWithMargins="0"/>
  <drawing r:id="rId2"/>
</worksheet>
</file>

<file path=xl/worksheets/sheet11.xml><?xml version="1.0" encoding="utf-8"?>
<worksheet xmlns="http://schemas.openxmlformats.org/spreadsheetml/2006/main" xmlns:r="http://schemas.openxmlformats.org/officeDocument/2006/relationships">
  <dimension ref="A1:BS51"/>
  <sheetViews>
    <sheetView zoomScaleNormal="100" workbookViewId="0">
      <selection activeCell="L16" sqref="L16:P16"/>
    </sheetView>
  </sheetViews>
  <sheetFormatPr baseColWidth="10" defaultColWidth="2.42578125" defaultRowHeight="12.75"/>
  <cols>
    <col min="1" max="1" width="0.5703125" style="1" customWidth="1"/>
    <col min="2" max="2" width="1.42578125" style="1" customWidth="1"/>
    <col min="3" max="6" width="2.85546875" style="1" customWidth="1"/>
    <col min="7" max="8" width="4" style="1" customWidth="1"/>
    <col min="9" max="9" width="0.7109375" style="1" customWidth="1"/>
    <col min="10" max="10" width="1.42578125" style="1" customWidth="1"/>
    <col min="11" max="11" width="0.5703125" style="1" customWidth="1"/>
    <col min="12" max="16" width="2.85546875" style="1" customWidth="1"/>
    <col min="17" max="18" width="3.28515625" style="1" customWidth="1"/>
    <col min="19" max="19" width="0.7109375" style="1" customWidth="1"/>
    <col min="20" max="20" width="2.42578125" style="1" customWidth="1"/>
    <col min="21" max="21" width="0.5703125" style="1" customWidth="1"/>
    <col min="22" max="26" width="2.42578125" style="1" customWidth="1"/>
    <col min="27" max="28" width="3.5703125" style="1" customWidth="1"/>
    <col min="29" max="29" width="0.7109375" style="1" customWidth="1"/>
    <col min="30" max="30" width="2.42578125" style="1" customWidth="1"/>
    <col min="31" max="31" width="0.5703125" style="1" customWidth="1"/>
    <col min="32" max="34" width="2.42578125" style="1" customWidth="1"/>
    <col min="35" max="35" width="3.85546875" style="1" customWidth="1"/>
    <col min="36" max="46" width="2.42578125" style="1" customWidth="1"/>
    <col min="47" max="47" width="4" style="1" customWidth="1"/>
    <col min="48" max="53" width="2.42578125" style="1" customWidth="1"/>
    <col min="54" max="54" width="0.5703125" style="1" customWidth="1"/>
    <col min="55" max="59" width="2.42578125" style="1" customWidth="1"/>
    <col min="60" max="61" width="3.42578125" style="1" customWidth="1"/>
    <col min="62" max="62" width="2.42578125" style="1" customWidth="1"/>
    <col min="63" max="63" width="0.7109375" style="1" customWidth="1"/>
    <col min="64" max="64" width="0.5703125" style="1" customWidth="1"/>
    <col min="65" max="66" width="2.42578125" style="1" customWidth="1"/>
    <col min="67" max="67" width="14.140625" style="146" hidden="1" customWidth="1"/>
    <col min="68" max="68" width="16.7109375" style="152" hidden="1" customWidth="1"/>
    <col min="69" max="69" width="14.140625" style="146" hidden="1" customWidth="1"/>
    <col min="70" max="70" width="18.85546875" style="152" hidden="1" customWidth="1"/>
    <col min="71" max="71" width="14.140625" style="146" customWidth="1"/>
    <col min="72" max="172" width="14.140625" style="1" customWidth="1"/>
    <col min="173" max="16384" width="2.42578125" style="1"/>
  </cols>
  <sheetData>
    <row r="1" spans="1:64" ht="24" customHeight="1">
      <c r="A1" s="581" t="str">
        <f>'Used Language'!C153</f>
        <v>Water Balance in m3/day</v>
      </c>
      <c r="B1" s="581"/>
      <c r="C1" s="581"/>
      <c r="D1" s="581"/>
      <c r="E1" s="581"/>
      <c r="F1" s="581"/>
      <c r="G1" s="581"/>
      <c r="H1" s="581"/>
      <c r="I1" s="581"/>
      <c r="J1" s="581"/>
      <c r="K1" s="581"/>
      <c r="L1" s="581"/>
      <c r="M1" s="581"/>
      <c r="N1" s="581"/>
      <c r="O1" s="581"/>
      <c r="P1" s="581"/>
      <c r="Q1" s="581"/>
      <c r="R1" s="581"/>
      <c r="S1" s="581"/>
      <c r="T1" s="581"/>
      <c r="U1" s="581"/>
      <c r="V1" s="581"/>
      <c r="W1" s="581"/>
      <c r="X1" s="581"/>
      <c r="Y1" s="581"/>
      <c r="Z1" s="581"/>
      <c r="AA1" s="581"/>
      <c r="AB1" s="581"/>
      <c r="AC1" s="581"/>
      <c r="AD1" s="581"/>
      <c r="AE1" s="581"/>
      <c r="AF1" s="581"/>
      <c r="AG1" s="581"/>
      <c r="AH1" s="581"/>
      <c r="AI1" s="581"/>
      <c r="AJ1" s="581"/>
      <c r="AK1" s="581"/>
      <c r="AL1" s="581"/>
      <c r="AM1" s="581"/>
      <c r="AN1" s="581"/>
      <c r="AO1" s="581"/>
      <c r="AP1" s="581"/>
      <c r="AQ1" s="581"/>
      <c r="AR1" s="581"/>
      <c r="AS1" s="581"/>
      <c r="AT1" s="581"/>
      <c r="AU1" s="581"/>
      <c r="AV1" s="581"/>
      <c r="AW1" s="581"/>
      <c r="AX1" s="581"/>
      <c r="AY1" s="581"/>
      <c r="AZ1" s="581"/>
      <c r="BA1" s="581"/>
      <c r="BB1" s="581"/>
      <c r="BC1" s="581"/>
      <c r="BD1" s="581"/>
      <c r="BE1" s="581"/>
      <c r="BF1" s="581"/>
      <c r="BG1" s="581"/>
      <c r="BH1" s="581"/>
      <c r="BI1" s="581"/>
      <c r="BJ1" s="581"/>
      <c r="BK1" s="581"/>
    </row>
    <row r="2" spans="1:64" ht="3"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row>
    <row r="3" spans="1:64" ht="4.5" customHeight="1">
      <c r="A3" s="2"/>
      <c r="B3" s="3"/>
      <c r="C3" s="3"/>
      <c r="D3" s="3"/>
      <c r="E3" s="3"/>
      <c r="F3" s="3"/>
      <c r="G3" s="3"/>
      <c r="H3" s="3"/>
      <c r="I3" s="3"/>
      <c r="J3" s="3"/>
      <c r="K3" s="2"/>
      <c r="L3" s="3"/>
      <c r="M3" s="3"/>
      <c r="N3" s="3"/>
      <c r="O3" s="3"/>
      <c r="P3" s="3"/>
      <c r="Q3" s="3"/>
      <c r="R3" s="3"/>
      <c r="S3" s="3"/>
      <c r="T3" s="3"/>
      <c r="U3" s="2"/>
      <c r="V3" s="3"/>
      <c r="W3" s="3"/>
      <c r="X3" s="3"/>
      <c r="Y3" s="3"/>
      <c r="Z3" s="3"/>
      <c r="AA3" s="3"/>
      <c r="AB3" s="3"/>
      <c r="AC3" s="3"/>
      <c r="AD3" s="3"/>
      <c r="AE3" s="2"/>
      <c r="AF3" s="3"/>
      <c r="AG3" s="3"/>
      <c r="AH3" s="3"/>
      <c r="AI3" s="3"/>
      <c r="AJ3" s="3"/>
      <c r="AK3" s="3"/>
      <c r="AL3" s="3"/>
      <c r="AM3" s="3"/>
      <c r="AN3" s="3"/>
      <c r="AO3" s="3"/>
      <c r="AP3" s="3"/>
      <c r="AQ3" s="3"/>
      <c r="AR3" s="3"/>
      <c r="AS3" s="3"/>
      <c r="AT3" s="3"/>
      <c r="AU3" s="3"/>
      <c r="AV3" s="3"/>
      <c r="AW3" s="3"/>
      <c r="AX3" s="3"/>
      <c r="AY3" s="3"/>
      <c r="AZ3" s="3"/>
      <c r="BA3" s="3"/>
      <c r="BB3" s="2"/>
      <c r="BC3" s="3"/>
      <c r="BD3" s="3"/>
      <c r="BE3" s="3"/>
      <c r="BF3" s="3"/>
      <c r="BG3" s="3"/>
      <c r="BH3" s="3"/>
      <c r="BI3" s="3"/>
      <c r="BJ3" s="3"/>
      <c r="BK3" s="3"/>
      <c r="BL3" s="2"/>
    </row>
    <row r="4" spans="1:64" ht="13.5" customHeight="1" thickBot="1">
      <c r="A4" s="2"/>
      <c r="B4" s="3"/>
      <c r="C4" s="3"/>
      <c r="D4" s="3"/>
      <c r="E4" s="3"/>
      <c r="F4" s="3"/>
      <c r="G4" s="3"/>
      <c r="H4" s="3"/>
      <c r="I4" s="3"/>
      <c r="J4" s="3"/>
      <c r="K4" s="2"/>
      <c r="L4" s="3"/>
      <c r="M4" s="3"/>
      <c r="N4" s="3"/>
      <c r="O4" s="3"/>
      <c r="P4" s="3"/>
      <c r="Q4" s="3"/>
      <c r="R4" s="3"/>
      <c r="S4" s="3"/>
      <c r="T4" s="3"/>
      <c r="U4" s="2"/>
      <c r="V4" s="565" t="str">
        <f>'Used Language'!$C$19</f>
        <v>Billed Authorized Consumption</v>
      </c>
      <c r="W4" s="565"/>
      <c r="X4" s="565"/>
      <c r="Y4" s="565"/>
      <c r="Z4" s="565"/>
      <c r="AA4" s="565"/>
      <c r="AB4" s="565"/>
      <c r="AC4" s="565"/>
      <c r="AD4" s="565"/>
      <c r="AE4" s="2"/>
      <c r="AF4" s="562" t="str">
        <f>'Used Language'!$C$23</f>
        <v>Billed Metered Consumption</v>
      </c>
      <c r="AG4" s="562"/>
      <c r="AH4" s="562"/>
      <c r="AI4" s="562"/>
      <c r="AJ4" s="562"/>
      <c r="AK4" s="562"/>
      <c r="AL4" s="562"/>
      <c r="AM4" s="562"/>
      <c r="AN4" s="562"/>
      <c r="AO4" s="562"/>
      <c r="AP4" s="562"/>
      <c r="AQ4" s="562"/>
      <c r="AR4" s="562"/>
      <c r="AS4" s="562"/>
      <c r="AT4" s="562"/>
      <c r="AU4" s="562"/>
      <c r="AV4" s="562"/>
      <c r="AW4" s="562"/>
      <c r="AX4" s="562"/>
      <c r="AY4" s="562"/>
      <c r="AZ4" s="562"/>
      <c r="BA4" s="562"/>
      <c r="BB4" s="2"/>
      <c r="BC4" s="565" t="str">
        <f>'Used Language'!$C$28</f>
        <v>Revenue Water</v>
      </c>
      <c r="BD4" s="565"/>
      <c r="BE4" s="565"/>
      <c r="BF4" s="565"/>
      <c r="BG4" s="565"/>
      <c r="BH4" s="565"/>
      <c r="BI4" s="565"/>
      <c r="BJ4" s="565"/>
      <c r="BK4" s="565"/>
      <c r="BL4" s="2"/>
    </row>
    <row r="5" spans="1:64" ht="13.5" customHeight="1" thickTop="1">
      <c r="A5" s="2"/>
      <c r="B5" s="556" t="str">
        <f>'Used Language'!C128</f>
        <v>Home</v>
      </c>
      <c r="C5" s="557"/>
      <c r="D5" s="557"/>
      <c r="E5" s="557"/>
      <c r="F5" s="557"/>
      <c r="G5" s="557"/>
      <c r="H5" s="557"/>
      <c r="I5" s="557"/>
      <c r="J5" s="558"/>
      <c r="K5" s="2"/>
      <c r="L5" s="3"/>
      <c r="M5" s="3"/>
      <c r="N5" s="3"/>
      <c r="O5" s="3"/>
      <c r="P5" s="3"/>
      <c r="Q5" s="3"/>
      <c r="R5" s="3"/>
      <c r="S5" s="3"/>
      <c r="T5" s="3"/>
      <c r="U5" s="2"/>
      <c r="V5" s="565"/>
      <c r="W5" s="565"/>
      <c r="X5" s="565"/>
      <c r="Y5" s="565"/>
      <c r="Z5" s="565"/>
      <c r="AA5" s="565"/>
      <c r="AB5" s="565"/>
      <c r="AC5" s="565"/>
      <c r="AD5" s="565"/>
      <c r="AE5" s="2"/>
      <c r="AF5" s="564">
        <f>IF(Start!M11&gt;0,'Billed Cons'!D32/Start!M11,0)</f>
        <v>0</v>
      </c>
      <c r="AG5" s="564"/>
      <c r="AH5" s="564"/>
      <c r="AI5" s="564"/>
      <c r="AJ5" s="564"/>
      <c r="AK5" s="564"/>
      <c r="AL5" s="564"/>
      <c r="AM5" s="564"/>
      <c r="AN5" s="564"/>
      <c r="AO5" s="564"/>
      <c r="AP5" s="564"/>
      <c r="AQ5" s="564"/>
      <c r="AR5" s="563" t="str">
        <f>'Used Language'!$C$31</f>
        <v>m3/day</v>
      </c>
      <c r="AS5" s="563"/>
      <c r="AT5" s="563"/>
      <c r="AU5" s="563"/>
      <c r="AV5" s="563"/>
      <c r="AW5" s="563"/>
      <c r="AX5" s="563"/>
      <c r="AY5" s="563"/>
      <c r="AZ5" s="563"/>
      <c r="BA5" s="563"/>
      <c r="BB5" s="2"/>
      <c r="BC5" s="565"/>
      <c r="BD5" s="565"/>
      <c r="BE5" s="565"/>
      <c r="BF5" s="565"/>
      <c r="BG5" s="565"/>
      <c r="BH5" s="565"/>
      <c r="BI5" s="565"/>
      <c r="BJ5" s="565"/>
      <c r="BK5" s="565"/>
      <c r="BL5" s="2"/>
    </row>
    <row r="6" spans="1:64" ht="13.5" customHeight="1" thickBot="1">
      <c r="A6" s="2"/>
      <c r="B6" s="559"/>
      <c r="C6" s="560"/>
      <c r="D6" s="560"/>
      <c r="E6" s="560"/>
      <c r="F6" s="560"/>
      <c r="G6" s="560"/>
      <c r="H6" s="560"/>
      <c r="I6" s="560"/>
      <c r="J6" s="561"/>
      <c r="K6" s="2"/>
      <c r="L6" s="3"/>
      <c r="M6" s="3"/>
      <c r="N6" s="3"/>
      <c r="O6" s="3"/>
      <c r="P6" s="3"/>
      <c r="Q6" s="3"/>
      <c r="R6" s="3"/>
      <c r="S6" s="3"/>
      <c r="T6" s="3"/>
      <c r="U6" s="2"/>
      <c r="V6" s="565"/>
      <c r="W6" s="565"/>
      <c r="X6" s="565"/>
      <c r="Y6" s="565"/>
      <c r="Z6" s="565"/>
      <c r="AA6" s="565"/>
      <c r="AB6" s="565"/>
      <c r="AC6" s="565"/>
      <c r="AD6" s="565"/>
      <c r="AE6" s="2"/>
      <c r="AF6" s="4"/>
      <c r="AG6" s="4"/>
      <c r="AH6" s="4"/>
      <c r="AI6" s="4"/>
      <c r="AJ6" s="4"/>
      <c r="AK6" s="4"/>
      <c r="AL6" s="4"/>
      <c r="AM6" s="4"/>
      <c r="AN6" s="4"/>
      <c r="AO6" s="4"/>
      <c r="AP6" s="4"/>
      <c r="AQ6" s="4"/>
      <c r="AR6" s="5"/>
      <c r="AS6" s="5"/>
      <c r="AT6" s="5"/>
      <c r="AU6" s="5"/>
      <c r="AV6" s="5"/>
      <c r="AW6" s="5"/>
      <c r="AX6" s="5"/>
      <c r="AY6" s="5"/>
      <c r="AZ6" s="5"/>
      <c r="BA6" s="5"/>
      <c r="BB6" s="2"/>
      <c r="BC6" s="565"/>
      <c r="BD6" s="565"/>
      <c r="BE6" s="565"/>
      <c r="BF6" s="565"/>
      <c r="BG6" s="565"/>
      <c r="BH6" s="565"/>
      <c r="BI6" s="565"/>
      <c r="BJ6" s="565"/>
      <c r="BK6" s="565"/>
      <c r="BL6" s="2"/>
    </row>
    <row r="7" spans="1:64" ht="4.5" customHeight="1" thickTop="1">
      <c r="A7" s="2"/>
      <c r="B7" s="3"/>
      <c r="C7" s="3"/>
      <c r="D7" s="3"/>
      <c r="E7" s="3"/>
      <c r="F7" s="3"/>
      <c r="G7" s="3"/>
      <c r="H7" s="3"/>
      <c r="I7" s="3"/>
      <c r="J7" s="3"/>
      <c r="K7" s="2"/>
      <c r="L7" s="3"/>
      <c r="M7" s="3"/>
      <c r="N7" s="3"/>
      <c r="O7" s="3"/>
      <c r="P7" s="3"/>
      <c r="Q7" s="3"/>
      <c r="R7" s="3"/>
      <c r="S7" s="3"/>
      <c r="T7" s="3"/>
      <c r="U7" s="2"/>
      <c r="V7" s="3"/>
      <c r="W7" s="3"/>
      <c r="X7" s="3"/>
      <c r="Y7" s="3"/>
      <c r="Z7" s="3"/>
      <c r="AA7" s="3"/>
      <c r="AB7" s="3"/>
      <c r="AC7" s="3"/>
      <c r="AD7" s="3"/>
      <c r="AE7" s="2"/>
      <c r="AF7" s="567"/>
      <c r="AG7" s="567"/>
      <c r="AH7" s="567"/>
      <c r="AI7" s="567"/>
      <c r="AJ7" s="567"/>
      <c r="AK7" s="567"/>
      <c r="AL7" s="567"/>
      <c r="AM7" s="567"/>
      <c r="AN7" s="567"/>
      <c r="AO7" s="567"/>
      <c r="AP7" s="567"/>
      <c r="AQ7" s="567"/>
      <c r="AR7" s="568"/>
      <c r="AS7" s="568"/>
      <c r="AT7" s="568"/>
      <c r="AU7" s="568"/>
      <c r="AV7" s="568"/>
      <c r="AW7" s="568"/>
      <c r="AX7" s="568"/>
      <c r="AY7" s="568"/>
      <c r="AZ7" s="568"/>
      <c r="BA7" s="568"/>
      <c r="BB7" s="2"/>
      <c r="BC7" s="3"/>
      <c r="BD7" s="3"/>
      <c r="BE7" s="3"/>
      <c r="BF7" s="3"/>
      <c r="BG7" s="3"/>
      <c r="BH7" s="3"/>
      <c r="BI7" s="3"/>
      <c r="BJ7" s="3"/>
      <c r="BK7" s="3"/>
      <c r="BL7" s="2"/>
    </row>
    <row r="8" spans="1:64" ht="3" customHeight="1">
      <c r="A8" s="2"/>
      <c r="B8" s="3"/>
      <c r="C8" s="3"/>
      <c r="D8" s="3"/>
      <c r="E8" s="3"/>
      <c r="F8" s="3"/>
      <c r="G8" s="3"/>
      <c r="H8" s="3"/>
      <c r="I8" s="3"/>
      <c r="J8" s="3"/>
      <c r="K8" s="2"/>
      <c r="L8" s="3"/>
      <c r="M8" s="3"/>
      <c r="N8" s="3"/>
      <c r="O8" s="3"/>
      <c r="P8" s="3"/>
      <c r="Q8" s="3"/>
      <c r="R8" s="3"/>
      <c r="S8" s="3"/>
      <c r="T8" s="3"/>
      <c r="U8" s="2"/>
      <c r="V8" s="3"/>
      <c r="W8" s="3"/>
      <c r="X8" s="3"/>
      <c r="Y8" s="3"/>
      <c r="Z8" s="3"/>
      <c r="AA8" s="3"/>
      <c r="AB8" s="3"/>
      <c r="AC8" s="3"/>
      <c r="AD8" s="3"/>
      <c r="AE8" s="2"/>
      <c r="AF8" s="2"/>
      <c r="AG8" s="2"/>
      <c r="AH8" s="2"/>
      <c r="AI8" s="2"/>
      <c r="AJ8" s="2"/>
      <c r="AK8" s="2"/>
      <c r="AL8" s="2"/>
      <c r="AM8" s="2"/>
      <c r="AN8" s="2"/>
      <c r="AO8" s="2"/>
      <c r="AP8" s="2"/>
      <c r="AQ8" s="2"/>
      <c r="AR8" s="2"/>
      <c r="AS8" s="2"/>
      <c r="AT8" s="2"/>
      <c r="AU8" s="2"/>
      <c r="AV8" s="2"/>
      <c r="AW8" s="2"/>
      <c r="AX8" s="2"/>
      <c r="AY8" s="2"/>
      <c r="AZ8" s="2"/>
      <c r="BA8" s="2"/>
      <c r="BB8" s="2"/>
      <c r="BC8" s="3"/>
      <c r="BD8" s="3"/>
      <c r="BE8" s="3"/>
      <c r="BF8" s="3"/>
      <c r="BG8" s="3"/>
      <c r="BH8" s="3"/>
      <c r="BI8" s="3"/>
      <c r="BJ8" s="3"/>
      <c r="BK8" s="3"/>
      <c r="BL8" s="2"/>
    </row>
    <row r="9" spans="1:64" ht="4.5" customHeight="1">
      <c r="A9" s="2"/>
      <c r="B9" s="3"/>
      <c r="C9" s="3"/>
      <c r="D9" s="3"/>
      <c r="E9" s="3"/>
      <c r="F9" s="3"/>
      <c r="G9" s="3"/>
      <c r="H9" s="3"/>
      <c r="I9" s="3"/>
      <c r="J9" s="3"/>
      <c r="K9" s="2"/>
      <c r="L9" s="3"/>
      <c r="M9" s="3"/>
      <c r="N9" s="3"/>
      <c r="O9" s="3"/>
      <c r="P9" s="3"/>
      <c r="Q9" s="3"/>
      <c r="R9" s="3"/>
      <c r="S9" s="3"/>
      <c r="T9" s="3"/>
      <c r="U9" s="2"/>
      <c r="V9" s="3"/>
      <c r="W9" s="3"/>
      <c r="X9" s="3"/>
      <c r="Y9" s="3"/>
      <c r="Z9" s="3"/>
      <c r="AA9" s="3"/>
      <c r="AB9" s="3"/>
      <c r="AC9" s="3"/>
      <c r="AD9" s="3"/>
      <c r="AE9" s="2"/>
      <c r="AF9" s="3"/>
      <c r="AG9" s="3"/>
      <c r="AH9" s="3"/>
      <c r="AI9" s="3"/>
      <c r="AJ9" s="3"/>
      <c r="AK9" s="3"/>
      <c r="AL9" s="3"/>
      <c r="AM9" s="3"/>
      <c r="AN9" s="3"/>
      <c r="AO9" s="3"/>
      <c r="AP9" s="3"/>
      <c r="AQ9" s="3"/>
      <c r="AR9" s="3"/>
      <c r="AS9" s="3"/>
      <c r="AT9" s="3"/>
      <c r="AU9" s="3"/>
      <c r="AV9" s="3"/>
      <c r="AW9" s="3"/>
      <c r="AX9" s="3"/>
      <c r="AY9" s="3"/>
      <c r="AZ9" s="3"/>
      <c r="BA9" s="3"/>
      <c r="BB9" s="2"/>
      <c r="BC9" s="3"/>
      <c r="BD9" s="3"/>
      <c r="BE9" s="3"/>
      <c r="BF9" s="3"/>
      <c r="BG9" s="3"/>
      <c r="BH9" s="3"/>
      <c r="BI9" s="3"/>
      <c r="BJ9" s="3"/>
      <c r="BK9" s="3"/>
      <c r="BL9" s="2"/>
    </row>
    <row r="10" spans="1:64" ht="13.5" customHeight="1">
      <c r="A10" s="2"/>
      <c r="B10" s="3"/>
      <c r="C10" s="3"/>
      <c r="D10" s="3"/>
      <c r="E10" s="3"/>
      <c r="F10" s="3"/>
      <c r="G10" s="3"/>
      <c r="H10" s="3"/>
      <c r="I10" s="3"/>
      <c r="J10" s="3"/>
      <c r="K10" s="2"/>
      <c r="L10" s="3"/>
      <c r="M10" s="3"/>
      <c r="N10" s="3"/>
      <c r="O10" s="3"/>
      <c r="P10" s="3"/>
      <c r="Q10" s="3"/>
      <c r="R10" s="3"/>
      <c r="S10" s="3"/>
      <c r="T10" s="3"/>
      <c r="U10" s="2"/>
      <c r="V10" s="564">
        <f>AF5+AF11</f>
        <v>0</v>
      </c>
      <c r="W10" s="564"/>
      <c r="X10" s="564"/>
      <c r="Y10" s="564"/>
      <c r="Z10" s="564"/>
      <c r="AA10" s="562" t="str">
        <f>'Used Language'!$C$31</f>
        <v>m3/day</v>
      </c>
      <c r="AB10" s="562"/>
      <c r="AC10" s="562"/>
      <c r="AD10" s="562"/>
      <c r="AE10" s="2"/>
      <c r="AF10" s="562" t="str">
        <f>'Used Language'!$C$24</f>
        <v>Billed Unmetered Consumption</v>
      </c>
      <c r="AG10" s="562"/>
      <c r="AH10" s="562"/>
      <c r="AI10" s="562"/>
      <c r="AJ10" s="562"/>
      <c r="AK10" s="562"/>
      <c r="AL10" s="562"/>
      <c r="AM10" s="562"/>
      <c r="AN10" s="562"/>
      <c r="AO10" s="562"/>
      <c r="AP10" s="562"/>
      <c r="AQ10" s="562"/>
      <c r="AR10" s="562"/>
      <c r="AS10" s="562"/>
      <c r="AT10" s="562"/>
      <c r="AU10" s="562"/>
      <c r="AV10" s="562"/>
      <c r="AW10" s="562"/>
      <c r="AX10" s="562"/>
      <c r="AY10" s="562"/>
      <c r="AZ10" s="562"/>
      <c r="BA10" s="562"/>
      <c r="BB10" s="2"/>
      <c r="BC10" s="564">
        <f>V10</f>
        <v>0</v>
      </c>
      <c r="BD10" s="564"/>
      <c r="BE10" s="564"/>
      <c r="BF10" s="564"/>
      <c r="BG10" s="564"/>
      <c r="BH10" s="562" t="str">
        <f>'Used Language'!$C$31</f>
        <v>m3/day</v>
      </c>
      <c r="BI10" s="562"/>
      <c r="BJ10" s="562"/>
      <c r="BK10" s="562"/>
      <c r="BL10" s="2"/>
    </row>
    <row r="11" spans="1:64" ht="13.5" customHeight="1">
      <c r="A11" s="2"/>
      <c r="B11" s="3"/>
      <c r="C11" s="3"/>
      <c r="D11" s="3"/>
      <c r="E11" s="3"/>
      <c r="F11" s="3"/>
      <c r="G11" s="3"/>
      <c r="H11" s="3"/>
      <c r="I11" s="3"/>
      <c r="J11" s="3"/>
      <c r="K11" s="2"/>
      <c r="L11" s="565" t="str">
        <f>'Used Language'!$C$17</f>
        <v>Authorized Consumption</v>
      </c>
      <c r="M11" s="565"/>
      <c r="N11" s="565"/>
      <c r="O11" s="565"/>
      <c r="P11" s="565"/>
      <c r="Q11" s="565"/>
      <c r="R11" s="565"/>
      <c r="S11" s="565"/>
      <c r="T11" s="565"/>
      <c r="U11" s="2"/>
      <c r="V11" s="568"/>
      <c r="W11" s="568"/>
      <c r="X11" s="568"/>
      <c r="Y11" s="568"/>
      <c r="Z11" s="568"/>
      <c r="AA11" s="568"/>
      <c r="AB11" s="568"/>
      <c r="AC11" s="568"/>
      <c r="AD11" s="568"/>
      <c r="AE11" s="2"/>
      <c r="AF11" s="564">
        <f>IF(Start!M11&gt;0,'Billed Cons'!H32/Start!M11,0)</f>
        <v>0</v>
      </c>
      <c r="AG11" s="564"/>
      <c r="AH11" s="564"/>
      <c r="AI11" s="564"/>
      <c r="AJ11" s="564"/>
      <c r="AK11" s="564"/>
      <c r="AL11" s="564"/>
      <c r="AM11" s="564"/>
      <c r="AN11" s="564"/>
      <c r="AO11" s="564"/>
      <c r="AP11" s="564"/>
      <c r="AQ11" s="564"/>
      <c r="AR11" s="563" t="str">
        <f>'Used Language'!$C$31</f>
        <v>m3/day</v>
      </c>
      <c r="AS11" s="563"/>
      <c r="AT11" s="563"/>
      <c r="AU11" s="563"/>
      <c r="AV11" s="563"/>
      <c r="AW11" s="563"/>
      <c r="AX11" s="563"/>
      <c r="AY11" s="563"/>
      <c r="AZ11" s="563"/>
      <c r="BA11" s="563"/>
      <c r="BB11" s="2"/>
      <c r="BC11" s="3"/>
      <c r="BD11" s="3"/>
      <c r="BE11" s="3"/>
      <c r="BF11" s="3"/>
      <c r="BG11" s="3"/>
      <c r="BH11" s="3"/>
      <c r="BI11" s="3"/>
      <c r="BJ11" s="3"/>
      <c r="BK11" s="3"/>
      <c r="BL11" s="2"/>
    </row>
    <row r="12" spans="1:64" ht="13.5" customHeight="1">
      <c r="A12" s="2"/>
      <c r="B12" s="3"/>
      <c r="C12" s="3"/>
      <c r="D12" s="3"/>
      <c r="E12" s="3"/>
      <c r="F12" s="3"/>
      <c r="G12" s="3"/>
      <c r="H12" s="3"/>
      <c r="I12" s="3"/>
      <c r="J12" s="3"/>
      <c r="K12" s="2"/>
      <c r="L12" s="565"/>
      <c r="M12" s="565"/>
      <c r="N12" s="565"/>
      <c r="O12" s="565"/>
      <c r="P12" s="565"/>
      <c r="Q12" s="565"/>
      <c r="R12" s="565"/>
      <c r="S12" s="565"/>
      <c r="T12" s="565"/>
      <c r="U12" s="2"/>
      <c r="V12" s="569"/>
      <c r="W12" s="569"/>
      <c r="X12" s="569"/>
      <c r="Y12" s="569"/>
      <c r="Z12" s="569"/>
      <c r="AA12" s="569"/>
      <c r="AB12" s="569"/>
      <c r="AC12" s="569"/>
      <c r="AD12" s="569"/>
      <c r="AE12" s="2"/>
      <c r="AF12" s="4"/>
      <c r="AG12" s="4"/>
      <c r="AH12" s="4"/>
      <c r="AI12" s="4"/>
      <c r="AJ12" s="4"/>
      <c r="AK12" s="4"/>
      <c r="AL12" s="4"/>
      <c r="AM12" s="4"/>
      <c r="AN12" s="4"/>
      <c r="AO12" s="4"/>
      <c r="AP12" s="4"/>
      <c r="AQ12" s="4"/>
      <c r="AR12" s="5"/>
      <c r="AS12" s="5"/>
      <c r="AT12" s="5"/>
      <c r="AU12" s="5"/>
      <c r="AV12" s="5"/>
      <c r="AW12" s="5"/>
      <c r="AX12" s="5"/>
      <c r="AY12" s="5"/>
      <c r="AZ12" s="5"/>
      <c r="BA12" s="5"/>
      <c r="BB12" s="2"/>
      <c r="BC12" s="3"/>
      <c r="BD12" s="3"/>
      <c r="BE12" s="3"/>
      <c r="BF12" s="3"/>
      <c r="BG12" s="3"/>
      <c r="BH12" s="3"/>
      <c r="BI12" s="3"/>
      <c r="BJ12" s="3"/>
      <c r="BK12" s="3"/>
      <c r="BL12" s="2"/>
    </row>
    <row r="13" spans="1:64" ht="4.5" customHeight="1">
      <c r="A13" s="2"/>
      <c r="B13" s="3"/>
      <c r="C13" s="3"/>
      <c r="D13" s="3"/>
      <c r="E13" s="3"/>
      <c r="F13" s="3"/>
      <c r="G13" s="3"/>
      <c r="H13" s="3"/>
      <c r="I13" s="3"/>
      <c r="J13" s="3"/>
      <c r="K13" s="2"/>
      <c r="L13" s="3"/>
      <c r="M13" s="3"/>
      <c r="N13" s="3"/>
      <c r="O13" s="3"/>
      <c r="P13" s="3"/>
      <c r="Q13" s="3"/>
      <c r="R13" s="3"/>
      <c r="S13" s="3"/>
      <c r="T13" s="3"/>
      <c r="U13" s="2"/>
      <c r="V13" s="3"/>
      <c r="W13" s="3"/>
      <c r="X13" s="3"/>
      <c r="Y13" s="3"/>
      <c r="Z13" s="3"/>
      <c r="AA13" s="3"/>
      <c r="AB13" s="3"/>
      <c r="AC13" s="3"/>
      <c r="AD13" s="3"/>
      <c r="AE13" s="2"/>
      <c r="AF13" s="567"/>
      <c r="AG13" s="567"/>
      <c r="AH13" s="567"/>
      <c r="AI13" s="567"/>
      <c r="AJ13" s="567"/>
      <c r="AK13" s="567"/>
      <c r="AL13" s="567"/>
      <c r="AM13" s="567"/>
      <c r="AN13" s="567"/>
      <c r="AO13" s="567"/>
      <c r="AP13" s="567"/>
      <c r="AQ13" s="567"/>
      <c r="AR13" s="568"/>
      <c r="AS13" s="568"/>
      <c r="AT13" s="568"/>
      <c r="AU13" s="568"/>
      <c r="AV13" s="568"/>
      <c r="AW13" s="568"/>
      <c r="AX13" s="568"/>
      <c r="AY13" s="568"/>
      <c r="AZ13" s="568"/>
      <c r="BA13" s="568"/>
      <c r="BB13" s="2"/>
      <c r="BC13" s="3"/>
      <c r="BD13" s="3"/>
      <c r="BE13" s="3"/>
      <c r="BF13" s="3"/>
      <c r="BG13" s="3"/>
      <c r="BH13" s="3"/>
      <c r="BI13" s="3"/>
      <c r="BJ13" s="3"/>
      <c r="BK13" s="3"/>
      <c r="BL13" s="2"/>
    </row>
    <row r="14" spans="1:64" ht="3" customHeight="1">
      <c r="A14" s="2"/>
      <c r="B14" s="3"/>
      <c r="C14" s="3"/>
      <c r="D14" s="3"/>
      <c r="E14" s="3"/>
      <c r="F14" s="3"/>
      <c r="G14" s="3"/>
      <c r="H14" s="3"/>
      <c r="I14" s="3"/>
      <c r="J14" s="3"/>
      <c r="K14" s="2"/>
      <c r="L14" s="3"/>
      <c r="M14" s="3"/>
      <c r="N14" s="3"/>
      <c r="O14" s="3"/>
      <c r="P14" s="3"/>
      <c r="Q14" s="3"/>
      <c r="R14" s="3"/>
      <c r="S14" s="3"/>
      <c r="T14" s="3"/>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row>
    <row r="15" spans="1:64" ht="4.5" customHeight="1">
      <c r="A15" s="2"/>
      <c r="B15" s="3"/>
      <c r="C15" s="3"/>
      <c r="D15" s="3"/>
      <c r="E15" s="3"/>
      <c r="F15" s="3"/>
      <c r="G15" s="3"/>
      <c r="H15" s="3"/>
      <c r="I15" s="3"/>
      <c r="J15" s="3"/>
      <c r="K15" s="2"/>
      <c r="L15" s="3"/>
      <c r="M15" s="3"/>
      <c r="N15" s="3"/>
      <c r="O15" s="3"/>
      <c r="P15" s="3"/>
      <c r="Q15" s="3"/>
      <c r="R15" s="3"/>
      <c r="S15" s="3"/>
      <c r="T15" s="3"/>
      <c r="U15" s="2"/>
      <c r="V15" s="171"/>
      <c r="W15" s="171"/>
      <c r="X15" s="171"/>
      <c r="Y15" s="171"/>
      <c r="Z15" s="171"/>
      <c r="AA15" s="171"/>
      <c r="AB15" s="171"/>
      <c r="AC15" s="171"/>
      <c r="AD15" s="171"/>
      <c r="AE15" s="2"/>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2"/>
      <c r="BC15" s="171"/>
      <c r="BD15" s="171"/>
      <c r="BE15" s="171"/>
      <c r="BF15" s="171"/>
      <c r="BG15" s="171"/>
      <c r="BH15" s="171"/>
      <c r="BI15" s="171"/>
      <c r="BJ15" s="171"/>
      <c r="BK15" s="171"/>
      <c r="BL15" s="2"/>
    </row>
    <row r="16" spans="1:64" ht="13.5" customHeight="1">
      <c r="A16" s="2"/>
      <c r="B16" s="3"/>
      <c r="C16" s="3"/>
      <c r="D16" s="3"/>
      <c r="E16" s="3"/>
      <c r="F16" s="3"/>
      <c r="G16" s="3"/>
      <c r="H16" s="3"/>
      <c r="I16" s="3"/>
      <c r="J16" s="3"/>
      <c r="K16" s="2"/>
      <c r="L16" s="564">
        <f>V10+V19</f>
        <v>0</v>
      </c>
      <c r="M16" s="564"/>
      <c r="N16" s="564"/>
      <c r="O16" s="564"/>
      <c r="P16" s="564"/>
      <c r="Q16" s="562" t="str">
        <f>'Used Language'!$C$31</f>
        <v>m3/day</v>
      </c>
      <c r="R16" s="562"/>
      <c r="S16" s="562"/>
      <c r="T16" s="562"/>
      <c r="U16" s="2"/>
      <c r="V16" s="572" t="str">
        <f>'Used Language'!$C$20</f>
        <v>Unbilled Authorized Consumption</v>
      </c>
      <c r="W16" s="455"/>
      <c r="X16" s="455"/>
      <c r="Y16" s="455"/>
      <c r="Z16" s="455"/>
      <c r="AA16" s="455"/>
      <c r="AB16" s="455"/>
      <c r="AC16" s="455"/>
      <c r="AD16" s="455"/>
      <c r="AE16" s="2"/>
      <c r="AF16" s="574" t="str">
        <f>'Used Language'!$C$25</f>
        <v>Unbilled Metered Consumption</v>
      </c>
      <c r="AG16" s="574"/>
      <c r="AH16" s="574"/>
      <c r="AI16" s="574"/>
      <c r="AJ16" s="574"/>
      <c r="AK16" s="574"/>
      <c r="AL16" s="574"/>
      <c r="AM16" s="574"/>
      <c r="AN16" s="574"/>
      <c r="AO16" s="574"/>
      <c r="AP16" s="574"/>
      <c r="AQ16" s="574"/>
      <c r="AR16" s="574"/>
      <c r="AS16" s="574"/>
      <c r="AT16" s="574"/>
      <c r="AU16" s="574"/>
      <c r="AV16" s="574"/>
      <c r="AW16" s="574"/>
      <c r="AX16" s="574"/>
      <c r="AY16" s="574"/>
      <c r="AZ16" s="574"/>
      <c r="BA16" s="574"/>
      <c r="BB16" s="2"/>
      <c r="BC16" s="171"/>
      <c r="BD16" s="171"/>
      <c r="BE16" s="171"/>
      <c r="BF16" s="171"/>
      <c r="BG16" s="171"/>
      <c r="BH16" s="171"/>
      <c r="BI16" s="171"/>
      <c r="BJ16" s="171"/>
      <c r="BK16" s="171"/>
      <c r="BL16" s="2"/>
    </row>
    <row r="17" spans="1:70" ht="13.5" customHeight="1">
      <c r="A17" s="2"/>
      <c r="B17" s="3"/>
      <c r="C17" s="3"/>
      <c r="D17" s="3"/>
      <c r="E17" s="3"/>
      <c r="F17" s="3"/>
      <c r="G17" s="3"/>
      <c r="H17" s="3"/>
      <c r="I17" s="3"/>
      <c r="J17" s="3"/>
      <c r="K17" s="2"/>
      <c r="L17" s="582" t="str">
        <f>'Used Language'!$C$30</f>
        <v>Error Margin [+/-]:</v>
      </c>
      <c r="M17" s="582"/>
      <c r="N17" s="582"/>
      <c r="O17" s="582"/>
      <c r="P17" s="582"/>
      <c r="Q17" s="582"/>
      <c r="R17" s="582"/>
      <c r="S17" s="582"/>
      <c r="T17" s="582"/>
      <c r="U17" s="2"/>
      <c r="V17" s="455"/>
      <c r="W17" s="455"/>
      <c r="X17" s="455"/>
      <c r="Y17" s="455"/>
      <c r="Z17" s="455"/>
      <c r="AA17" s="455"/>
      <c r="AB17" s="455"/>
      <c r="AC17" s="455"/>
      <c r="AD17" s="455"/>
      <c r="AE17" s="2"/>
      <c r="AF17" s="573">
        <f>IF(Start!M11&gt;0,'Unb. Cons.'!D32/Start!M11,0)</f>
        <v>0</v>
      </c>
      <c r="AG17" s="573"/>
      <c r="AH17" s="573"/>
      <c r="AI17" s="573"/>
      <c r="AJ17" s="573"/>
      <c r="AK17" s="573"/>
      <c r="AL17" s="573"/>
      <c r="AM17" s="573"/>
      <c r="AN17" s="573"/>
      <c r="AO17" s="573"/>
      <c r="AP17" s="573"/>
      <c r="AQ17" s="573"/>
      <c r="AR17" s="566" t="str">
        <f>'Used Language'!$C$31</f>
        <v>m3/day</v>
      </c>
      <c r="AS17" s="566"/>
      <c r="AT17" s="566"/>
      <c r="AU17" s="566"/>
      <c r="AV17" s="566"/>
      <c r="AW17" s="566"/>
      <c r="AX17" s="566"/>
      <c r="AY17" s="566"/>
      <c r="AZ17" s="566"/>
      <c r="BA17" s="566"/>
      <c r="BB17" s="2"/>
      <c r="BC17" s="171"/>
      <c r="BD17" s="171"/>
      <c r="BE17" s="171"/>
      <c r="BF17" s="171"/>
      <c r="BG17" s="171"/>
      <c r="BH17" s="171"/>
      <c r="BI17" s="171"/>
      <c r="BJ17" s="171"/>
      <c r="BK17" s="171"/>
      <c r="BL17" s="2"/>
    </row>
    <row r="18" spans="1:70" ht="13.5" customHeight="1">
      <c r="A18" s="2"/>
      <c r="B18" s="3"/>
      <c r="C18" s="3"/>
      <c r="D18" s="3"/>
      <c r="E18" s="3"/>
      <c r="F18" s="3"/>
      <c r="G18" s="3"/>
      <c r="H18" s="3"/>
      <c r="I18" s="3"/>
      <c r="J18" s="3"/>
      <c r="K18" s="2"/>
      <c r="L18" s="582"/>
      <c r="M18" s="582"/>
      <c r="N18" s="582"/>
      <c r="O18" s="582"/>
      <c r="P18" s="582"/>
      <c r="Q18" s="582"/>
      <c r="R18" s="582"/>
      <c r="S18" s="582"/>
      <c r="T18" s="582"/>
      <c r="U18" s="2"/>
      <c r="V18" s="455"/>
      <c r="W18" s="455"/>
      <c r="X18" s="455"/>
      <c r="Y18" s="455"/>
      <c r="Z18" s="455"/>
      <c r="AA18" s="455"/>
      <c r="AB18" s="455"/>
      <c r="AC18" s="455"/>
      <c r="AD18" s="455"/>
      <c r="AE18" s="2"/>
      <c r="AF18" s="173"/>
      <c r="AG18" s="173"/>
      <c r="AH18" s="173"/>
      <c r="AI18" s="173"/>
      <c r="AJ18" s="173"/>
      <c r="AK18" s="173"/>
      <c r="AL18" s="173"/>
      <c r="AM18" s="173"/>
      <c r="AN18" s="173"/>
      <c r="AO18" s="173"/>
      <c r="AP18" s="173"/>
      <c r="AQ18" s="173"/>
      <c r="AR18" s="173"/>
      <c r="AS18" s="173"/>
      <c r="AT18" s="173"/>
      <c r="AU18" s="173"/>
      <c r="AV18" s="173"/>
      <c r="AW18" s="173"/>
      <c r="AX18" s="173"/>
      <c r="AY18" s="173"/>
      <c r="AZ18" s="173"/>
      <c r="BA18" s="173"/>
      <c r="BB18" s="2"/>
      <c r="BC18" s="171"/>
      <c r="BD18" s="171"/>
      <c r="BE18" s="171"/>
      <c r="BF18" s="171"/>
      <c r="BG18" s="171"/>
      <c r="BH18" s="171"/>
      <c r="BI18" s="171"/>
      <c r="BJ18" s="171"/>
      <c r="BK18" s="171"/>
      <c r="BL18" s="2"/>
      <c r="BQ18" s="146">
        <f>L16*L19/1.96</f>
        <v>0</v>
      </c>
      <c r="BR18" s="152">
        <f>BQ18*BQ18</f>
        <v>0</v>
      </c>
    </row>
    <row r="19" spans="1:70" ht="4.5" customHeight="1">
      <c r="A19" s="2"/>
      <c r="B19" s="3"/>
      <c r="C19" s="3"/>
      <c r="D19" s="3"/>
      <c r="E19" s="3"/>
      <c r="F19" s="3"/>
      <c r="G19" s="3"/>
      <c r="H19" s="3"/>
      <c r="I19" s="3"/>
      <c r="J19" s="3"/>
      <c r="K19" s="2"/>
      <c r="L19" s="569">
        <f>IF(L16=0,0,'Unb. Cons.'!O25/Start!M11*1.96/L16)</f>
        <v>0</v>
      </c>
      <c r="M19" s="569"/>
      <c r="N19" s="569"/>
      <c r="O19" s="569"/>
      <c r="P19" s="569"/>
      <c r="Q19" s="569"/>
      <c r="R19" s="569"/>
      <c r="S19" s="569"/>
      <c r="T19" s="569"/>
      <c r="U19" s="2"/>
      <c r="V19" s="573">
        <f>AF17+AF23</f>
        <v>0</v>
      </c>
      <c r="W19" s="573"/>
      <c r="X19" s="573"/>
      <c r="Y19" s="573"/>
      <c r="Z19" s="573"/>
      <c r="AA19" s="574" t="str">
        <f>'Used Language'!$C$31</f>
        <v>m3/day</v>
      </c>
      <c r="AB19" s="574"/>
      <c r="AC19" s="574"/>
      <c r="AD19" s="574"/>
      <c r="AE19" s="2"/>
      <c r="AF19" s="578"/>
      <c r="AG19" s="578"/>
      <c r="AH19" s="578"/>
      <c r="AI19" s="578"/>
      <c r="AJ19" s="578"/>
      <c r="AK19" s="578"/>
      <c r="AL19" s="578"/>
      <c r="AM19" s="578"/>
      <c r="AN19" s="578"/>
      <c r="AO19" s="578"/>
      <c r="AP19" s="578"/>
      <c r="AQ19" s="578"/>
      <c r="AR19" s="579"/>
      <c r="AS19" s="579"/>
      <c r="AT19" s="579"/>
      <c r="AU19" s="579"/>
      <c r="AV19" s="579"/>
      <c r="AW19" s="579"/>
      <c r="AX19" s="579"/>
      <c r="AY19" s="579"/>
      <c r="AZ19" s="579"/>
      <c r="BA19" s="579"/>
      <c r="BB19" s="2"/>
      <c r="BC19" s="171"/>
      <c r="BD19" s="171"/>
      <c r="BE19" s="171"/>
      <c r="BF19" s="171"/>
      <c r="BG19" s="171"/>
      <c r="BH19" s="171"/>
      <c r="BI19" s="171"/>
      <c r="BJ19" s="171"/>
      <c r="BK19" s="171"/>
      <c r="BL19" s="2"/>
    </row>
    <row r="20" spans="1:70" ht="3" customHeight="1">
      <c r="A20" s="2"/>
      <c r="B20" s="3"/>
      <c r="C20" s="3"/>
      <c r="D20" s="3"/>
      <c r="E20" s="3"/>
      <c r="F20" s="3"/>
      <c r="G20" s="3"/>
      <c r="H20" s="3"/>
      <c r="I20" s="3"/>
      <c r="J20" s="3"/>
      <c r="K20" s="2"/>
      <c r="L20" s="569"/>
      <c r="M20" s="569"/>
      <c r="N20" s="569"/>
      <c r="O20" s="569"/>
      <c r="P20" s="569"/>
      <c r="Q20" s="569"/>
      <c r="R20" s="569"/>
      <c r="S20" s="569"/>
      <c r="T20" s="569"/>
      <c r="U20" s="2"/>
      <c r="V20" s="573"/>
      <c r="W20" s="573"/>
      <c r="X20" s="573"/>
      <c r="Y20" s="573"/>
      <c r="Z20" s="573"/>
      <c r="AA20" s="574"/>
      <c r="AB20" s="574"/>
      <c r="AC20" s="574"/>
      <c r="AD20" s="574"/>
      <c r="AE20" s="2"/>
      <c r="AF20" s="2"/>
      <c r="AG20" s="2"/>
      <c r="AH20" s="2"/>
      <c r="AI20" s="2"/>
      <c r="AJ20" s="2"/>
      <c r="AK20" s="2"/>
      <c r="AL20" s="2"/>
      <c r="AM20" s="2"/>
      <c r="AN20" s="2"/>
      <c r="AO20" s="2"/>
      <c r="AP20" s="2"/>
      <c r="AQ20" s="2"/>
      <c r="AR20" s="2"/>
      <c r="AS20" s="2"/>
      <c r="AT20" s="2"/>
      <c r="AU20" s="2"/>
      <c r="AV20" s="2"/>
      <c r="AW20" s="2"/>
      <c r="AX20" s="2"/>
      <c r="AY20" s="2"/>
      <c r="AZ20" s="2"/>
      <c r="BA20" s="2"/>
      <c r="BB20" s="2"/>
      <c r="BC20" s="171"/>
      <c r="BD20" s="171"/>
      <c r="BE20" s="171"/>
      <c r="BF20" s="171"/>
      <c r="BG20" s="171"/>
      <c r="BH20" s="171"/>
      <c r="BI20" s="171"/>
      <c r="BJ20" s="171"/>
      <c r="BK20" s="171"/>
      <c r="BL20" s="2"/>
    </row>
    <row r="21" spans="1:70" ht="4.5" customHeight="1">
      <c r="A21" s="2"/>
      <c r="B21" s="3"/>
      <c r="C21" s="3"/>
      <c r="D21" s="3"/>
      <c r="E21" s="3"/>
      <c r="F21" s="3"/>
      <c r="G21" s="3"/>
      <c r="H21" s="3"/>
      <c r="I21" s="3"/>
      <c r="J21" s="3"/>
      <c r="K21" s="2"/>
      <c r="L21" s="569"/>
      <c r="M21" s="569"/>
      <c r="N21" s="569"/>
      <c r="O21" s="569"/>
      <c r="P21" s="569"/>
      <c r="Q21" s="569"/>
      <c r="R21" s="569"/>
      <c r="S21" s="569"/>
      <c r="T21" s="569"/>
      <c r="U21" s="2"/>
      <c r="V21" s="573"/>
      <c r="W21" s="573"/>
      <c r="X21" s="573"/>
      <c r="Y21" s="573"/>
      <c r="Z21" s="573"/>
      <c r="AA21" s="574"/>
      <c r="AB21" s="574"/>
      <c r="AC21" s="574"/>
      <c r="AD21" s="574"/>
      <c r="AE21" s="2"/>
      <c r="AF21" s="171"/>
      <c r="AG21" s="171"/>
      <c r="AH21" s="171"/>
      <c r="AI21" s="171"/>
      <c r="AJ21" s="171"/>
      <c r="AK21" s="171"/>
      <c r="AL21" s="171"/>
      <c r="AM21" s="171"/>
      <c r="AN21" s="171"/>
      <c r="AO21" s="171"/>
      <c r="AP21" s="171"/>
      <c r="AQ21" s="171"/>
      <c r="AR21" s="171"/>
      <c r="AS21" s="171"/>
      <c r="AT21" s="171"/>
      <c r="AU21" s="171"/>
      <c r="AV21" s="171"/>
      <c r="AW21" s="171"/>
      <c r="AX21" s="171"/>
      <c r="AY21" s="171"/>
      <c r="AZ21" s="171"/>
      <c r="BA21" s="171"/>
      <c r="BB21" s="2"/>
      <c r="BC21" s="171"/>
      <c r="BD21" s="171"/>
      <c r="BE21" s="171"/>
      <c r="BF21" s="171"/>
      <c r="BG21" s="171"/>
      <c r="BH21" s="171"/>
      <c r="BI21" s="171"/>
      <c r="BJ21" s="171"/>
      <c r="BK21" s="171"/>
      <c r="BL21" s="2"/>
    </row>
    <row r="22" spans="1:70" ht="13.5" customHeight="1">
      <c r="A22" s="2"/>
      <c r="B22" s="565" t="str">
        <f>'Used Language'!C16</f>
        <v>System Input Volume</v>
      </c>
      <c r="C22" s="455"/>
      <c r="D22" s="455"/>
      <c r="E22" s="455"/>
      <c r="F22" s="455"/>
      <c r="G22" s="455"/>
      <c r="H22" s="455"/>
      <c r="I22" s="455"/>
      <c r="J22" s="455"/>
      <c r="K22" s="2"/>
      <c r="L22" s="3"/>
      <c r="M22" s="3"/>
      <c r="N22" s="3"/>
      <c r="O22" s="3"/>
      <c r="P22" s="3"/>
      <c r="Q22" s="3"/>
      <c r="R22" s="3"/>
      <c r="S22" s="3"/>
      <c r="T22" s="3"/>
      <c r="U22" s="2"/>
      <c r="V22" s="571" t="str">
        <f>'Used Language'!$C$30</f>
        <v>Error Margin [+/-]:</v>
      </c>
      <c r="W22" s="571"/>
      <c r="X22" s="571"/>
      <c r="Y22" s="571"/>
      <c r="Z22" s="571"/>
      <c r="AA22" s="571"/>
      <c r="AB22" s="571"/>
      <c r="AC22" s="571"/>
      <c r="AD22" s="571"/>
      <c r="AE22" s="2"/>
      <c r="AF22" s="574" t="str">
        <f>'Used Language'!$C$26</f>
        <v>Unbilled Unmetered Consumption</v>
      </c>
      <c r="AG22" s="574"/>
      <c r="AH22" s="574"/>
      <c r="AI22" s="574"/>
      <c r="AJ22" s="574"/>
      <c r="AK22" s="574"/>
      <c r="AL22" s="574"/>
      <c r="AM22" s="574"/>
      <c r="AN22" s="574"/>
      <c r="AO22" s="574"/>
      <c r="AP22" s="574"/>
      <c r="AQ22" s="574"/>
      <c r="AR22" s="574"/>
      <c r="AS22" s="574"/>
      <c r="AT22" s="574"/>
      <c r="AU22" s="574"/>
      <c r="AV22" s="574"/>
      <c r="AW22" s="574"/>
      <c r="AX22" s="574"/>
      <c r="AY22" s="574"/>
      <c r="AZ22" s="574"/>
      <c r="BA22" s="574"/>
      <c r="BB22" s="2"/>
      <c r="BC22" s="171"/>
      <c r="BD22" s="171"/>
      <c r="BE22" s="171"/>
      <c r="BF22" s="171"/>
      <c r="BG22" s="171"/>
      <c r="BH22" s="171"/>
      <c r="BI22" s="171"/>
      <c r="BJ22" s="171"/>
      <c r="BK22" s="171"/>
      <c r="BL22" s="2"/>
    </row>
    <row r="23" spans="1:70" ht="13.5" customHeight="1">
      <c r="A23" s="2"/>
      <c r="B23" s="455"/>
      <c r="C23" s="455"/>
      <c r="D23" s="455"/>
      <c r="E23" s="455"/>
      <c r="F23" s="455"/>
      <c r="G23" s="455"/>
      <c r="H23" s="455"/>
      <c r="I23" s="455"/>
      <c r="J23" s="455"/>
      <c r="K23" s="2"/>
      <c r="L23" s="3"/>
      <c r="M23" s="3"/>
      <c r="N23" s="3"/>
      <c r="O23" s="3"/>
      <c r="P23" s="3"/>
      <c r="Q23" s="3"/>
      <c r="R23" s="3"/>
      <c r="S23" s="3"/>
      <c r="T23" s="3"/>
      <c r="U23" s="2"/>
      <c r="V23" s="571"/>
      <c r="W23" s="571"/>
      <c r="X23" s="571"/>
      <c r="Y23" s="571"/>
      <c r="Z23" s="571"/>
      <c r="AA23" s="571"/>
      <c r="AB23" s="571"/>
      <c r="AC23" s="571"/>
      <c r="AD23" s="571"/>
      <c r="AE23" s="2"/>
      <c r="AF23" s="573">
        <f>IF(Start!M11&gt;0,'Unb. Cons.'!H32/Start!M11,0)</f>
        <v>0</v>
      </c>
      <c r="AG23" s="573"/>
      <c r="AH23" s="573"/>
      <c r="AI23" s="573"/>
      <c r="AJ23" s="573"/>
      <c r="AK23" s="573"/>
      <c r="AL23" s="573"/>
      <c r="AM23" s="573"/>
      <c r="AN23" s="573"/>
      <c r="AO23" s="573"/>
      <c r="AP23" s="573"/>
      <c r="AQ23" s="573"/>
      <c r="AR23" s="566" t="str">
        <f>'Used Language'!$C$31</f>
        <v>m3/day</v>
      </c>
      <c r="AS23" s="566"/>
      <c r="AT23" s="566"/>
      <c r="AU23" s="566"/>
      <c r="AV23" s="566"/>
      <c r="AW23" s="566"/>
      <c r="AX23" s="566"/>
      <c r="AY23" s="566"/>
      <c r="AZ23" s="566"/>
      <c r="BA23" s="566"/>
      <c r="BB23" s="2"/>
      <c r="BC23" s="171"/>
      <c r="BD23" s="171"/>
      <c r="BE23" s="172"/>
      <c r="BF23" s="171"/>
      <c r="BG23" s="171"/>
      <c r="BH23" s="171"/>
      <c r="BI23" s="171"/>
      <c r="BJ23" s="171"/>
      <c r="BK23" s="171"/>
      <c r="BL23" s="2"/>
    </row>
    <row r="24" spans="1:70" ht="13.5" customHeight="1">
      <c r="A24" s="2"/>
      <c r="B24" s="455"/>
      <c r="C24" s="455"/>
      <c r="D24" s="455"/>
      <c r="E24" s="455"/>
      <c r="F24" s="455"/>
      <c r="G24" s="455"/>
      <c r="H24" s="455"/>
      <c r="I24" s="455"/>
      <c r="J24" s="455"/>
      <c r="K24" s="2"/>
      <c r="L24" s="3"/>
      <c r="M24" s="3"/>
      <c r="N24" s="3"/>
      <c r="O24" s="3"/>
      <c r="P24" s="3"/>
      <c r="Q24" s="3"/>
      <c r="R24" s="3"/>
      <c r="S24" s="3"/>
      <c r="T24" s="3"/>
      <c r="U24" s="2"/>
      <c r="V24" s="570">
        <f>IF(V19=0,0,'Unb. Cons.'!O25/Start!M11*1.96/V19)</f>
        <v>0</v>
      </c>
      <c r="W24" s="570"/>
      <c r="X24" s="570"/>
      <c r="Y24" s="570"/>
      <c r="Z24" s="570"/>
      <c r="AA24" s="570"/>
      <c r="AB24" s="570"/>
      <c r="AC24" s="570"/>
      <c r="AD24" s="570"/>
      <c r="AE24" s="2"/>
      <c r="AF24" s="578" t="str">
        <f>'Used Language'!$C$30</f>
        <v>Error Margin [+/-]:</v>
      </c>
      <c r="AG24" s="578"/>
      <c r="AH24" s="578"/>
      <c r="AI24" s="578"/>
      <c r="AJ24" s="578"/>
      <c r="AK24" s="578"/>
      <c r="AL24" s="578"/>
      <c r="AM24" s="578"/>
      <c r="AN24" s="578"/>
      <c r="AO24" s="578"/>
      <c r="AP24" s="578"/>
      <c r="AQ24" s="578"/>
      <c r="AR24" s="576">
        <f>'Unb. Cons.'!J25</f>
        <v>0</v>
      </c>
      <c r="AS24" s="576"/>
      <c r="AT24" s="576"/>
      <c r="AU24" s="576"/>
      <c r="AV24" s="576"/>
      <c r="AW24" s="576"/>
      <c r="AX24" s="576"/>
      <c r="AY24" s="576"/>
      <c r="AZ24" s="576"/>
      <c r="BA24" s="576"/>
      <c r="BB24" s="2"/>
      <c r="BC24" s="171"/>
      <c r="BD24" s="171"/>
      <c r="BE24" s="171"/>
      <c r="BF24" s="171"/>
      <c r="BG24" s="171"/>
      <c r="BH24" s="171"/>
      <c r="BI24" s="171"/>
      <c r="BJ24" s="171"/>
      <c r="BK24" s="171"/>
      <c r="BL24" s="2"/>
    </row>
    <row r="25" spans="1:70" ht="4.5" customHeight="1">
      <c r="A25" s="2"/>
      <c r="B25" s="3"/>
      <c r="C25" s="3"/>
      <c r="D25" s="3"/>
      <c r="E25" s="3"/>
      <c r="F25" s="3"/>
      <c r="G25" s="3"/>
      <c r="H25" s="3"/>
      <c r="I25" s="3"/>
      <c r="J25" s="3"/>
      <c r="K25" s="2"/>
      <c r="L25" s="3"/>
      <c r="M25" s="3"/>
      <c r="N25" s="3"/>
      <c r="O25" s="3"/>
      <c r="P25" s="3"/>
      <c r="Q25" s="3"/>
      <c r="R25" s="3"/>
      <c r="S25" s="3"/>
      <c r="T25" s="3"/>
      <c r="U25" s="2"/>
      <c r="V25" s="171"/>
      <c r="W25" s="171"/>
      <c r="X25" s="171"/>
      <c r="Y25" s="171"/>
      <c r="Z25" s="171"/>
      <c r="AA25" s="171"/>
      <c r="AB25" s="171"/>
      <c r="AC25" s="171"/>
      <c r="AD25" s="171"/>
      <c r="AE25" s="2"/>
      <c r="AF25" s="578"/>
      <c r="AG25" s="578"/>
      <c r="AH25" s="578"/>
      <c r="AI25" s="578"/>
      <c r="AJ25" s="578"/>
      <c r="AK25" s="578"/>
      <c r="AL25" s="578"/>
      <c r="AM25" s="578"/>
      <c r="AN25" s="578"/>
      <c r="AO25" s="578"/>
      <c r="AP25" s="578"/>
      <c r="AQ25" s="578"/>
      <c r="AR25" s="579"/>
      <c r="AS25" s="579"/>
      <c r="AT25" s="579"/>
      <c r="AU25" s="579"/>
      <c r="AV25" s="579"/>
      <c r="AW25" s="579"/>
      <c r="AX25" s="579"/>
      <c r="AY25" s="579"/>
      <c r="AZ25" s="579"/>
      <c r="BA25" s="579"/>
      <c r="BB25" s="2"/>
      <c r="BC25" s="572" t="str">
        <f>'Used Language'!$C$29</f>
        <v>Non-Revenue Water</v>
      </c>
      <c r="BD25" s="572"/>
      <c r="BE25" s="572"/>
      <c r="BF25" s="572"/>
      <c r="BG25" s="572"/>
      <c r="BH25" s="572"/>
      <c r="BI25" s="572"/>
      <c r="BJ25" s="572"/>
      <c r="BK25" s="572"/>
      <c r="BL25" s="2"/>
    </row>
    <row r="26" spans="1:70" ht="3" customHeight="1">
      <c r="A26" s="2"/>
      <c r="B26" s="3"/>
      <c r="C26" s="3"/>
      <c r="D26" s="3"/>
      <c r="E26" s="3"/>
      <c r="F26" s="3"/>
      <c r="G26" s="3"/>
      <c r="H26" s="3"/>
      <c r="I26" s="3"/>
      <c r="J26" s="3"/>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572"/>
      <c r="BD26" s="572"/>
      <c r="BE26" s="572"/>
      <c r="BF26" s="572"/>
      <c r="BG26" s="572"/>
      <c r="BH26" s="572"/>
      <c r="BI26" s="572"/>
      <c r="BJ26" s="572"/>
      <c r="BK26" s="572"/>
      <c r="BL26" s="2"/>
    </row>
    <row r="27" spans="1:70" ht="4.5" customHeight="1">
      <c r="A27" s="2"/>
      <c r="B27" s="3"/>
      <c r="C27" s="3"/>
      <c r="D27" s="3"/>
      <c r="E27" s="3"/>
      <c r="F27" s="3"/>
      <c r="G27" s="3"/>
      <c r="H27" s="3"/>
      <c r="I27" s="3"/>
      <c r="J27" s="3"/>
      <c r="K27" s="2"/>
      <c r="L27" s="171"/>
      <c r="M27" s="171"/>
      <c r="N27" s="171"/>
      <c r="O27" s="171"/>
      <c r="P27" s="171"/>
      <c r="Q27" s="171"/>
      <c r="R27" s="171"/>
      <c r="S27" s="171"/>
      <c r="T27" s="171"/>
      <c r="U27" s="2"/>
      <c r="V27" s="171"/>
      <c r="W27" s="171"/>
      <c r="X27" s="171"/>
      <c r="Y27" s="171"/>
      <c r="Z27" s="171"/>
      <c r="AA27" s="171"/>
      <c r="AB27" s="171"/>
      <c r="AC27" s="171"/>
      <c r="AD27" s="171"/>
      <c r="AE27" s="2"/>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2"/>
      <c r="BC27" s="572"/>
      <c r="BD27" s="572"/>
      <c r="BE27" s="572"/>
      <c r="BF27" s="572"/>
      <c r="BG27" s="572"/>
      <c r="BH27" s="572"/>
      <c r="BI27" s="572"/>
      <c r="BJ27" s="572"/>
      <c r="BK27" s="572"/>
      <c r="BL27" s="2"/>
    </row>
    <row r="28" spans="1:70" ht="27" customHeight="1">
      <c r="A28" s="2"/>
      <c r="B28" s="564">
        <f>IF(Start!M11&gt;0,'Sys. Input'!D79/Start!M11,0)</f>
        <v>0</v>
      </c>
      <c r="C28" s="564"/>
      <c r="D28" s="564"/>
      <c r="E28" s="564"/>
      <c r="F28" s="564"/>
      <c r="G28" s="562" t="str">
        <f>'Used Language'!$C$31</f>
        <v>m3/day</v>
      </c>
      <c r="H28" s="562"/>
      <c r="I28" s="562"/>
      <c r="J28" s="562"/>
      <c r="K28" s="2"/>
      <c r="L28" s="171"/>
      <c r="M28" s="171"/>
      <c r="N28" s="171"/>
      <c r="O28" s="171"/>
      <c r="P28" s="171"/>
      <c r="Q28" s="171"/>
      <c r="R28" s="171"/>
      <c r="S28" s="171"/>
      <c r="T28" s="171"/>
      <c r="U28" s="2"/>
      <c r="V28" s="171"/>
      <c r="W28" s="171"/>
      <c r="X28" s="171"/>
      <c r="Y28" s="171"/>
      <c r="Z28" s="171"/>
      <c r="AA28" s="171"/>
      <c r="AB28" s="171"/>
      <c r="AC28" s="171"/>
      <c r="AD28" s="171"/>
      <c r="AE28" s="2"/>
      <c r="AF28" s="583" t="str">
        <f>'Used Language'!C13</f>
        <v>Unauthorized Consumption</v>
      </c>
      <c r="AG28" s="583"/>
      <c r="AH28" s="583"/>
      <c r="AI28" s="583"/>
      <c r="AJ28" s="583"/>
      <c r="AK28" s="583"/>
      <c r="AL28" s="583"/>
      <c r="AM28" s="583"/>
      <c r="AN28" s="583"/>
      <c r="AO28" s="583"/>
      <c r="AP28" s="583"/>
      <c r="AQ28" s="583"/>
      <c r="AR28" s="583"/>
      <c r="AS28" s="583"/>
      <c r="AT28" s="583"/>
      <c r="AU28" s="583"/>
      <c r="AV28" s="583"/>
      <c r="AW28" s="583"/>
      <c r="AX28" s="583"/>
      <c r="AY28" s="583"/>
      <c r="AZ28" s="583"/>
      <c r="BA28" s="583"/>
      <c r="BB28" s="2"/>
      <c r="BC28" s="572"/>
      <c r="BD28" s="572"/>
      <c r="BE28" s="572"/>
      <c r="BF28" s="572"/>
      <c r="BG28" s="572"/>
      <c r="BH28" s="572"/>
      <c r="BI28" s="572"/>
      <c r="BJ28" s="572"/>
      <c r="BK28" s="572"/>
      <c r="BL28" s="2"/>
    </row>
    <row r="29" spans="1:70" ht="13.5" customHeight="1">
      <c r="A29" s="2"/>
      <c r="B29" s="575" t="str">
        <f>'Used Language'!$C$30</f>
        <v>Error Margin [+/-]:</v>
      </c>
      <c r="C29" s="575"/>
      <c r="D29" s="575"/>
      <c r="E29" s="575"/>
      <c r="F29" s="575"/>
      <c r="G29" s="575"/>
      <c r="H29" s="575"/>
      <c r="I29" s="575"/>
      <c r="J29" s="575"/>
      <c r="K29" s="2"/>
      <c r="L29" s="171"/>
      <c r="M29" s="171"/>
      <c r="N29" s="171"/>
      <c r="O29" s="171"/>
      <c r="P29" s="171"/>
      <c r="Q29" s="171"/>
      <c r="R29" s="171"/>
      <c r="S29" s="171"/>
      <c r="T29" s="171"/>
      <c r="U29" s="2"/>
      <c r="V29" s="572" t="str">
        <f>'Used Language'!$C$21</f>
        <v>Commercial Losses</v>
      </c>
      <c r="W29" s="572"/>
      <c r="X29" s="572"/>
      <c r="Y29" s="572"/>
      <c r="Z29" s="572"/>
      <c r="AA29" s="572"/>
      <c r="AB29" s="572"/>
      <c r="AC29" s="572"/>
      <c r="AD29" s="572"/>
      <c r="AE29" s="2"/>
      <c r="AF29" s="573">
        <f>IF(Start!M11&gt;0,'Unauth. Cons.'!L31/Start!M11,0)</f>
        <v>0</v>
      </c>
      <c r="AG29" s="573"/>
      <c r="AH29" s="573"/>
      <c r="AI29" s="573"/>
      <c r="AJ29" s="573"/>
      <c r="AK29" s="573"/>
      <c r="AL29" s="573"/>
      <c r="AM29" s="573"/>
      <c r="AN29" s="573"/>
      <c r="AO29" s="573"/>
      <c r="AP29" s="573"/>
      <c r="AQ29" s="573"/>
      <c r="AR29" s="566" t="str">
        <f>'Used Language'!$C$31</f>
        <v>m3/day</v>
      </c>
      <c r="AS29" s="566"/>
      <c r="AT29" s="566"/>
      <c r="AU29" s="566"/>
      <c r="AV29" s="566"/>
      <c r="AW29" s="566"/>
      <c r="AX29" s="566"/>
      <c r="AY29" s="566"/>
      <c r="AZ29" s="566"/>
      <c r="BA29" s="566"/>
      <c r="BB29" s="2"/>
      <c r="BC29" s="572"/>
      <c r="BD29" s="572"/>
      <c r="BE29" s="572"/>
      <c r="BF29" s="572"/>
      <c r="BG29" s="572"/>
      <c r="BH29" s="572"/>
      <c r="BI29" s="572"/>
      <c r="BJ29" s="572"/>
      <c r="BK29" s="572"/>
      <c r="BL29" s="2"/>
    </row>
    <row r="30" spans="1:70" ht="13.5" customHeight="1">
      <c r="A30" s="2"/>
      <c r="B30" s="575"/>
      <c r="C30" s="575"/>
      <c r="D30" s="575"/>
      <c r="E30" s="575"/>
      <c r="F30" s="575"/>
      <c r="G30" s="575"/>
      <c r="H30" s="575"/>
      <c r="I30" s="575"/>
      <c r="J30" s="575"/>
      <c r="K30" s="2"/>
      <c r="L30" s="171"/>
      <c r="M30" s="171"/>
      <c r="N30" s="171"/>
      <c r="O30" s="171"/>
      <c r="P30" s="171"/>
      <c r="Q30" s="171"/>
      <c r="R30" s="171"/>
      <c r="S30" s="171"/>
      <c r="T30" s="171"/>
      <c r="U30" s="2"/>
      <c r="V30" s="572"/>
      <c r="W30" s="572"/>
      <c r="X30" s="572"/>
      <c r="Y30" s="572"/>
      <c r="Z30" s="572"/>
      <c r="AA30" s="572"/>
      <c r="AB30" s="572"/>
      <c r="AC30" s="572"/>
      <c r="AD30" s="572"/>
      <c r="AE30" s="2"/>
      <c r="AF30" s="578" t="str">
        <f>'Used Language'!$C$30</f>
        <v>Error Margin [+/-]:</v>
      </c>
      <c r="AG30" s="578"/>
      <c r="AH30" s="578"/>
      <c r="AI30" s="578"/>
      <c r="AJ30" s="578"/>
      <c r="AK30" s="578"/>
      <c r="AL30" s="578"/>
      <c r="AM30" s="578"/>
      <c r="AN30" s="578"/>
      <c r="AO30" s="578"/>
      <c r="AP30" s="578"/>
      <c r="AQ30" s="578"/>
      <c r="AR30" s="576">
        <f>'Unauth. Cons.'!F24</f>
        <v>0</v>
      </c>
      <c r="AS30" s="576"/>
      <c r="AT30" s="576"/>
      <c r="AU30" s="576"/>
      <c r="AV30" s="576"/>
      <c r="AW30" s="576"/>
      <c r="AX30" s="576"/>
      <c r="AY30" s="576"/>
      <c r="AZ30" s="576"/>
      <c r="BA30" s="576"/>
      <c r="BB30" s="2"/>
      <c r="BC30" s="572"/>
      <c r="BD30" s="572"/>
      <c r="BE30" s="572"/>
      <c r="BF30" s="572"/>
      <c r="BG30" s="572"/>
      <c r="BH30" s="572"/>
      <c r="BI30" s="572"/>
      <c r="BJ30" s="572"/>
      <c r="BK30" s="572"/>
      <c r="BL30" s="2"/>
      <c r="BO30" s="146">
        <f>AF29*AR30/1.96</f>
        <v>0</v>
      </c>
      <c r="BP30" s="152">
        <f>BO30*BO30</f>
        <v>0</v>
      </c>
      <c r="BQ30" s="146">
        <f>B31*B28/1.96</f>
        <v>0</v>
      </c>
      <c r="BR30" s="152">
        <f>BQ30*BQ30</f>
        <v>0</v>
      </c>
    </row>
    <row r="31" spans="1:70" ht="4.5" customHeight="1">
      <c r="A31" s="2"/>
      <c r="B31" s="569">
        <f>'Sys. Input'!F72</f>
        <v>0</v>
      </c>
      <c r="C31" s="569"/>
      <c r="D31" s="569"/>
      <c r="E31" s="569"/>
      <c r="F31" s="569"/>
      <c r="G31" s="569"/>
      <c r="H31" s="569"/>
      <c r="I31" s="569"/>
      <c r="J31" s="569"/>
      <c r="K31" s="2"/>
      <c r="L31" s="171"/>
      <c r="M31" s="171"/>
      <c r="N31" s="171"/>
      <c r="O31" s="171"/>
      <c r="P31" s="171"/>
      <c r="Q31" s="171"/>
      <c r="R31" s="171"/>
      <c r="S31" s="171"/>
      <c r="T31" s="171"/>
      <c r="U31" s="2"/>
      <c r="V31" s="573">
        <f>AF29+AF36</f>
        <v>0</v>
      </c>
      <c r="W31" s="573"/>
      <c r="X31" s="573"/>
      <c r="Y31" s="573"/>
      <c r="Z31" s="573"/>
      <c r="AA31" s="574" t="str">
        <f>'Used Language'!$C$31</f>
        <v>m3/day</v>
      </c>
      <c r="AB31" s="574"/>
      <c r="AC31" s="574"/>
      <c r="AD31" s="574"/>
      <c r="AE31" s="2"/>
      <c r="AF31" s="578"/>
      <c r="AG31" s="578"/>
      <c r="AH31" s="578"/>
      <c r="AI31" s="578"/>
      <c r="AJ31" s="578"/>
      <c r="AK31" s="578"/>
      <c r="AL31" s="578"/>
      <c r="AM31" s="578"/>
      <c r="AN31" s="578"/>
      <c r="AO31" s="578"/>
      <c r="AP31" s="578"/>
      <c r="AQ31" s="578"/>
      <c r="AR31" s="579"/>
      <c r="AS31" s="579"/>
      <c r="AT31" s="579"/>
      <c r="AU31" s="579"/>
      <c r="AV31" s="579"/>
      <c r="AW31" s="579"/>
      <c r="AX31" s="579"/>
      <c r="AY31" s="579"/>
      <c r="AZ31" s="579"/>
      <c r="BA31" s="579"/>
      <c r="BB31" s="2"/>
      <c r="BC31" s="171"/>
      <c r="BD31" s="171"/>
      <c r="BE31" s="171"/>
      <c r="BF31" s="171"/>
      <c r="BG31" s="171"/>
      <c r="BH31" s="171"/>
      <c r="BI31" s="171"/>
      <c r="BJ31" s="171"/>
      <c r="BK31" s="171"/>
      <c r="BL31" s="2"/>
    </row>
    <row r="32" spans="1:70" ht="3" customHeight="1">
      <c r="A32" s="2"/>
      <c r="B32" s="569"/>
      <c r="C32" s="569"/>
      <c r="D32" s="569"/>
      <c r="E32" s="569"/>
      <c r="F32" s="569"/>
      <c r="G32" s="569"/>
      <c r="H32" s="569"/>
      <c r="I32" s="569"/>
      <c r="J32" s="569"/>
      <c r="K32" s="2"/>
      <c r="L32" s="171"/>
      <c r="M32" s="171"/>
      <c r="N32" s="171"/>
      <c r="O32" s="171"/>
      <c r="P32" s="171"/>
      <c r="Q32" s="171"/>
      <c r="R32" s="171"/>
      <c r="S32" s="171"/>
      <c r="T32" s="171"/>
      <c r="U32" s="2"/>
      <c r="V32" s="573"/>
      <c r="W32" s="573"/>
      <c r="X32" s="573"/>
      <c r="Y32" s="573"/>
      <c r="Z32" s="573"/>
      <c r="AA32" s="574"/>
      <c r="AB32" s="574"/>
      <c r="AC32" s="574"/>
      <c r="AD32" s="574"/>
      <c r="AE32" s="2"/>
      <c r="AF32" s="2"/>
      <c r="AG32" s="2"/>
      <c r="AH32" s="2"/>
      <c r="AI32" s="2"/>
      <c r="AJ32" s="2"/>
      <c r="AK32" s="2"/>
      <c r="AL32" s="2"/>
      <c r="AM32" s="2"/>
      <c r="AN32" s="2"/>
      <c r="AO32" s="2"/>
      <c r="AP32" s="2"/>
      <c r="AQ32" s="2"/>
      <c r="AR32" s="2"/>
      <c r="AS32" s="2"/>
      <c r="AT32" s="2"/>
      <c r="AU32" s="2"/>
      <c r="AV32" s="2"/>
      <c r="AW32" s="2"/>
      <c r="AX32" s="2"/>
      <c r="AY32" s="2"/>
      <c r="AZ32" s="2"/>
      <c r="BA32" s="2"/>
      <c r="BB32" s="2"/>
      <c r="BC32" s="171"/>
      <c r="BD32" s="171"/>
      <c r="BE32" s="171"/>
      <c r="BF32" s="171"/>
      <c r="BG32" s="171"/>
      <c r="BH32" s="171"/>
      <c r="BI32" s="171"/>
      <c r="BJ32" s="171"/>
      <c r="BK32" s="171"/>
      <c r="BL32" s="2"/>
    </row>
    <row r="33" spans="1:70" ht="4.5" customHeight="1">
      <c r="A33" s="2"/>
      <c r="B33" s="569"/>
      <c r="C33" s="569"/>
      <c r="D33" s="569"/>
      <c r="E33" s="569"/>
      <c r="F33" s="569"/>
      <c r="G33" s="569"/>
      <c r="H33" s="569"/>
      <c r="I33" s="569"/>
      <c r="J33" s="569"/>
      <c r="K33" s="2"/>
      <c r="L33" s="171"/>
      <c r="M33" s="171"/>
      <c r="N33" s="171"/>
      <c r="O33" s="171"/>
      <c r="P33" s="171"/>
      <c r="Q33" s="171"/>
      <c r="R33" s="171"/>
      <c r="S33" s="171"/>
      <c r="T33" s="171"/>
      <c r="U33" s="2"/>
      <c r="V33" s="573"/>
      <c r="W33" s="573"/>
      <c r="X33" s="573"/>
      <c r="Y33" s="573"/>
      <c r="Z33" s="573"/>
      <c r="AA33" s="574"/>
      <c r="AB33" s="574"/>
      <c r="AC33" s="574"/>
      <c r="AD33" s="574"/>
      <c r="AE33" s="2"/>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2"/>
      <c r="BC33" s="171"/>
      <c r="BD33" s="171"/>
      <c r="BE33" s="171"/>
      <c r="BF33" s="171"/>
      <c r="BG33" s="171"/>
      <c r="BH33" s="171"/>
      <c r="BI33" s="171"/>
      <c r="BJ33" s="171"/>
      <c r="BK33" s="171"/>
      <c r="BL33" s="2"/>
    </row>
    <row r="34" spans="1:70" ht="11.25" customHeight="1">
      <c r="A34" s="2"/>
      <c r="B34" s="251"/>
      <c r="C34" s="251"/>
      <c r="D34" s="251"/>
      <c r="E34" s="251"/>
      <c r="F34" s="251"/>
      <c r="G34" s="251"/>
      <c r="H34" s="251"/>
      <c r="I34" s="251"/>
      <c r="J34" s="251"/>
      <c r="K34" s="2"/>
      <c r="L34" s="171"/>
      <c r="M34" s="171"/>
      <c r="N34" s="171"/>
      <c r="O34" s="171"/>
      <c r="P34" s="171"/>
      <c r="Q34" s="171"/>
      <c r="R34" s="171"/>
      <c r="S34" s="171"/>
      <c r="T34" s="171"/>
      <c r="U34" s="2"/>
      <c r="V34" s="230"/>
      <c r="W34" s="230"/>
      <c r="X34" s="230"/>
      <c r="Y34" s="230"/>
      <c r="Z34" s="230"/>
      <c r="AA34" s="229"/>
      <c r="AB34" s="229"/>
      <c r="AC34" s="229"/>
      <c r="AD34" s="229"/>
      <c r="AE34" s="2"/>
      <c r="AF34" s="580" t="str">
        <f>'Used Language'!$C$27</f>
        <v>Customer Meter Inaccuracies and Data Handling Errors</v>
      </c>
      <c r="AG34" s="580"/>
      <c r="AH34" s="580"/>
      <c r="AI34" s="580"/>
      <c r="AJ34" s="580"/>
      <c r="AK34" s="580"/>
      <c r="AL34" s="580"/>
      <c r="AM34" s="580"/>
      <c r="AN34" s="580"/>
      <c r="AO34" s="580"/>
      <c r="AP34" s="580"/>
      <c r="AQ34" s="580"/>
      <c r="AR34" s="580"/>
      <c r="AS34" s="580"/>
      <c r="AT34" s="580"/>
      <c r="AU34" s="580"/>
      <c r="AV34" s="580"/>
      <c r="AW34" s="580"/>
      <c r="AX34" s="580"/>
      <c r="AY34" s="580"/>
      <c r="AZ34" s="580"/>
      <c r="BA34" s="580"/>
      <c r="BB34" s="2"/>
      <c r="BC34" s="171"/>
      <c r="BD34" s="171"/>
      <c r="BE34" s="171"/>
      <c r="BF34" s="171"/>
      <c r="BG34" s="171"/>
      <c r="BH34" s="171"/>
      <c r="BI34" s="171"/>
      <c r="BJ34" s="171"/>
      <c r="BK34" s="171"/>
      <c r="BL34" s="2"/>
    </row>
    <row r="35" spans="1:70" ht="13.5" customHeight="1">
      <c r="A35" s="2"/>
      <c r="B35" s="3"/>
      <c r="C35" s="3"/>
      <c r="D35" s="3"/>
      <c r="E35" s="3"/>
      <c r="F35" s="3"/>
      <c r="G35" s="3"/>
      <c r="H35" s="3"/>
      <c r="I35" s="3"/>
      <c r="J35" s="3"/>
      <c r="K35" s="2"/>
      <c r="L35" s="171"/>
      <c r="M35" s="171"/>
      <c r="N35" s="171"/>
      <c r="O35" s="171"/>
      <c r="P35" s="171"/>
      <c r="Q35" s="171"/>
      <c r="R35" s="171"/>
      <c r="S35" s="171"/>
      <c r="T35" s="171"/>
      <c r="U35" s="2"/>
      <c r="V35" s="571" t="str">
        <f>'Used Language'!$C$30</f>
        <v>Error Margin [+/-]:</v>
      </c>
      <c r="W35" s="571"/>
      <c r="X35" s="571"/>
      <c r="Y35" s="571"/>
      <c r="Z35" s="571"/>
      <c r="AA35" s="571"/>
      <c r="AB35" s="571"/>
      <c r="AC35" s="571"/>
      <c r="AD35" s="571"/>
      <c r="AE35" s="2"/>
      <c r="AF35" s="580"/>
      <c r="AG35" s="580"/>
      <c r="AH35" s="580"/>
      <c r="AI35" s="580"/>
      <c r="AJ35" s="580"/>
      <c r="AK35" s="580"/>
      <c r="AL35" s="580"/>
      <c r="AM35" s="580"/>
      <c r="AN35" s="580"/>
      <c r="AO35" s="580"/>
      <c r="AP35" s="580"/>
      <c r="AQ35" s="580"/>
      <c r="AR35" s="580"/>
      <c r="AS35" s="580"/>
      <c r="AT35" s="580"/>
      <c r="AU35" s="580"/>
      <c r="AV35" s="580"/>
      <c r="AW35" s="580"/>
      <c r="AX35" s="580"/>
      <c r="AY35" s="580"/>
      <c r="AZ35" s="580"/>
      <c r="BA35" s="580"/>
      <c r="BB35" s="2"/>
      <c r="BC35" s="573">
        <f>B28-BC10</f>
        <v>0</v>
      </c>
      <c r="BD35" s="573"/>
      <c r="BE35" s="573"/>
      <c r="BF35" s="573"/>
      <c r="BG35" s="573"/>
      <c r="BH35" s="574" t="str">
        <f>'Used Language'!$C$31</f>
        <v>m3/day</v>
      </c>
      <c r="BI35" s="574"/>
      <c r="BJ35" s="574"/>
      <c r="BK35" s="574"/>
      <c r="BL35" s="2"/>
    </row>
    <row r="36" spans="1:70" ht="13.5" customHeight="1">
      <c r="A36" s="2"/>
      <c r="B36" s="3"/>
      <c r="C36" s="3"/>
      <c r="D36" s="3"/>
      <c r="E36" s="3"/>
      <c r="F36" s="3"/>
      <c r="G36" s="3"/>
      <c r="H36" s="3"/>
      <c r="I36" s="3"/>
      <c r="J36" s="3"/>
      <c r="K36" s="2"/>
      <c r="L36" s="572" t="str">
        <f>'Used Language'!$C$18</f>
        <v>Water Losses</v>
      </c>
      <c r="M36" s="572"/>
      <c r="N36" s="572"/>
      <c r="O36" s="572"/>
      <c r="P36" s="572"/>
      <c r="Q36" s="572"/>
      <c r="R36" s="572"/>
      <c r="S36" s="572"/>
      <c r="T36" s="572"/>
      <c r="U36" s="2"/>
      <c r="V36" s="571"/>
      <c r="W36" s="571"/>
      <c r="X36" s="571"/>
      <c r="Y36" s="571"/>
      <c r="Z36" s="571"/>
      <c r="AA36" s="571"/>
      <c r="AB36" s="571"/>
      <c r="AC36" s="571"/>
      <c r="AD36" s="571"/>
      <c r="AE36" s="2"/>
      <c r="AF36" s="573">
        <f>IF(Start!M11&gt;0,'Meter Errors'!L49/Start!M11,0)</f>
        <v>0</v>
      </c>
      <c r="AG36" s="573"/>
      <c r="AH36" s="573"/>
      <c r="AI36" s="573"/>
      <c r="AJ36" s="573"/>
      <c r="AK36" s="573"/>
      <c r="AL36" s="573"/>
      <c r="AM36" s="573"/>
      <c r="AN36" s="573"/>
      <c r="AO36" s="573"/>
      <c r="AP36" s="573"/>
      <c r="AQ36" s="573"/>
      <c r="AR36" s="566" t="str">
        <f>'Used Language'!$C$31</f>
        <v>m3/day</v>
      </c>
      <c r="AS36" s="566"/>
      <c r="AT36" s="566"/>
      <c r="AU36" s="566"/>
      <c r="AV36" s="566"/>
      <c r="AW36" s="566"/>
      <c r="AX36" s="566"/>
      <c r="AY36" s="566"/>
      <c r="AZ36" s="566"/>
      <c r="BA36" s="566"/>
      <c r="BB36" s="2"/>
      <c r="BC36" s="571" t="str">
        <f>'Used Language'!$C$30</f>
        <v>Error Margin [+/-]:</v>
      </c>
      <c r="BD36" s="571"/>
      <c r="BE36" s="571"/>
      <c r="BF36" s="571"/>
      <c r="BG36" s="571"/>
      <c r="BH36" s="571"/>
      <c r="BI36" s="571"/>
      <c r="BJ36" s="571"/>
      <c r="BK36" s="571"/>
      <c r="BL36" s="2"/>
    </row>
    <row r="37" spans="1:70" ht="13.5" customHeight="1">
      <c r="A37" s="2"/>
      <c r="B37" s="3"/>
      <c r="C37" s="3"/>
      <c r="D37" s="3"/>
      <c r="E37" s="3"/>
      <c r="F37" s="3"/>
      <c r="G37" s="3"/>
      <c r="H37" s="3"/>
      <c r="I37" s="3"/>
      <c r="J37" s="3"/>
      <c r="K37" s="2"/>
      <c r="L37" s="572"/>
      <c r="M37" s="572"/>
      <c r="N37" s="572"/>
      <c r="O37" s="572"/>
      <c r="P37" s="572"/>
      <c r="Q37" s="572"/>
      <c r="R37" s="572"/>
      <c r="S37" s="572"/>
      <c r="T37" s="572"/>
      <c r="U37" s="2"/>
      <c r="V37" s="570">
        <f>IF(V31=0,0,BO41*1.96/V31)</f>
        <v>0</v>
      </c>
      <c r="W37" s="570"/>
      <c r="X37" s="570"/>
      <c r="Y37" s="570"/>
      <c r="Z37" s="570"/>
      <c r="AA37" s="570"/>
      <c r="AB37" s="570"/>
      <c r="AC37" s="570"/>
      <c r="AD37" s="570"/>
      <c r="AE37" s="2"/>
      <c r="AF37" s="578" t="str">
        <f>'Used Language'!$C$30</f>
        <v>Error Margin [+/-]:</v>
      </c>
      <c r="AG37" s="578"/>
      <c r="AH37" s="578"/>
      <c r="AI37" s="578"/>
      <c r="AJ37" s="578"/>
      <c r="AK37" s="578"/>
      <c r="AL37" s="578"/>
      <c r="AM37" s="578"/>
      <c r="AN37" s="578"/>
      <c r="AO37" s="578"/>
      <c r="AP37" s="578"/>
      <c r="AQ37" s="578"/>
      <c r="AR37" s="576">
        <f>'Meter Errors'!N42</f>
        <v>0</v>
      </c>
      <c r="AS37" s="576"/>
      <c r="AT37" s="576"/>
      <c r="AU37" s="576"/>
      <c r="AV37" s="576"/>
      <c r="AW37" s="576"/>
      <c r="AX37" s="576"/>
      <c r="AY37" s="576"/>
      <c r="AZ37" s="576"/>
      <c r="BA37" s="576"/>
      <c r="BB37" s="2"/>
      <c r="BC37" s="571"/>
      <c r="BD37" s="571"/>
      <c r="BE37" s="571"/>
      <c r="BF37" s="571"/>
      <c r="BG37" s="571"/>
      <c r="BH37" s="571"/>
      <c r="BI37" s="571"/>
      <c r="BJ37" s="571"/>
      <c r="BK37" s="571"/>
      <c r="BL37" s="2"/>
      <c r="BO37" s="146">
        <f>AF36*AR37/1.96</f>
        <v>0</v>
      </c>
      <c r="BP37" s="152">
        <f>BO37*BO37</f>
        <v>0</v>
      </c>
      <c r="BQ37" s="146">
        <f>V37*V31/1.96</f>
        <v>0</v>
      </c>
      <c r="BR37" s="152">
        <f>BQ37*BQ37</f>
        <v>0</v>
      </c>
    </row>
    <row r="38" spans="1:70" ht="4.5" customHeight="1">
      <c r="A38" s="2"/>
      <c r="B38" s="3"/>
      <c r="C38" s="3"/>
      <c r="D38" s="3"/>
      <c r="E38" s="3"/>
      <c r="F38" s="3"/>
      <c r="G38" s="3"/>
      <c r="H38" s="3"/>
      <c r="I38" s="3"/>
      <c r="J38" s="3"/>
      <c r="K38" s="2"/>
      <c r="L38" s="171"/>
      <c r="M38" s="171"/>
      <c r="N38" s="171"/>
      <c r="O38" s="171"/>
      <c r="P38" s="171"/>
      <c r="Q38" s="171"/>
      <c r="R38" s="171"/>
      <c r="S38" s="171"/>
      <c r="T38" s="171"/>
      <c r="U38" s="2"/>
      <c r="V38" s="171"/>
      <c r="W38" s="171"/>
      <c r="X38" s="171"/>
      <c r="Y38" s="171"/>
      <c r="Z38" s="171"/>
      <c r="AA38" s="171"/>
      <c r="AB38" s="171"/>
      <c r="AC38" s="171"/>
      <c r="AD38" s="171"/>
      <c r="AE38" s="2"/>
      <c r="AF38" s="578"/>
      <c r="AG38" s="578"/>
      <c r="AH38" s="578"/>
      <c r="AI38" s="578"/>
      <c r="AJ38" s="578"/>
      <c r="AK38" s="578"/>
      <c r="AL38" s="578"/>
      <c r="AM38" s="578"/>
      <c r="AN38" s="578"/>
      <c r="AO38" s="578"/>
      <c r="AP38" s="578"/>
      <c r="AQ38" s="578"/>
      <c r="AR38" s="579"/>
      <c r="AS38" s="579"/>
      <c r="AT38" s="579"/>
      <c r="AU38" s="579"/>
      <c r="AV38" s="579"/>
      <c r="AW38" s="579"/>
      <c r="AX38" s="579"/>
      <c r="AY38" s="579"/>
      <c r="AZ38" s="579"/>
      <c r="BA38" s="579"/>
      <c r="BB38" s="2"/>
      <c r="BC38" s="570">
        <f>IF(BC35=0,0,BQ30*1.96/BC35)</f>
        <v>0</v>
      </c>
      <c r="BD38" s="570"/>
      <c r="BE38" s="570"/>
      <c r="BF38" s="570"/>
      <c r="BG38" s="570"/>
      <c r="BH38" s="570"/>
      <c r="BI38" s="570"/>
      <c r="BJ38" s="570"/>
      <c r="BK38" s="570"/>
      <c r="BL38" s="2"/>
    </row>
    <row r="39" spans="1:70" ht="3" customHeight="1">
      <c r="A39" s="2"/>
      <c r="B39" s="3"/>
      <c r="C39" s="3"/>
      <c r="D39" s="3"/>
      <c r="E39" s="3"/>
      <c r="F39" s="3"/>
      <c r="G39" s="3"/>
      <c r="H39" s="3"/>
      <c r="I39" s="3"/>
      <c r="J39" s="3"/>
      <c r="K39" s="2"/>
      <c r="L39" s="171"/>
      <c r="M39" s="171"/>
      <c r="N39" s="171"/>
      <c r="O39" s="171"/>
      <c r="P39" s="171"/>
      <c r="Q39" s="171"/>
      <c r="R39" s="171"/>
      <c r="S39" s="171"/>
      <c r="T39" s="171"/>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570"/>
      <c r="BD39" s="570"/>
      <c r="BE39" s="570"/>
      <c r="BF39" s="570"/>
      <c r="BG39" s="570"/>
      <c r="BH39" s="570"/>
      <c r="BI39" s="570"/>
      <c r="BJ39" s="570"/>
      <c r="BK39" s="570"/>
      <c r="BL39" s="2"/>
    </row>
    <row r="40" spans="1:70" ht="4.5" customHeight="1">
      <c r="A40" s="2"/>
      <c r="B40" s="3"/>
      <c r="C40" s="3"/>
      <c r="D40" s="3"/>
      <c r="E40" s="3"/>
      <c r="F40" s="3"/>
      <c r="G40" s="3"/>
      <c r="H40" s="3"/>
      <c r="I40" s="3"/>
      <c r="J40" s="3"/>
      <c r="K40" s="2"/>
      <c r="L40" s="171"/>
      <c r="M40" s="171"/>
      <c r="N40" s="171"/>
      <c r="O40" s="171"/>
      <c r="P40" s="171"/>
      <c r="Q40" s="171"/>
      <c r="R40" s="171"/>
      <c r="S40" s="171"/>
      <c r="T40" s="171"/>
      <c r="U40" s="2"/>
      <c r="V40" s="171"/>
      <c r="W40" s="171"/>
      <c r="X40" s="171"/>
      <c r="Y40" s="171"/>
      <c r="Z40" s="171"/>
      <c r="AA40" s="171"/>
      <c r="AB40" s="171"/>
      <c r="AC40" s="171"/>
      <c r="AD40" s="171"/>
      <c r="AE40" s="171"/>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2"/>
      <c r="BC40" s="570"/>
      <c r="BD40" s="570"/>
      <c r="BE40" s="570"/>
      <c r="BF40" s="570"/>
      <c r="BG40" s="570"/>
      <c r="BH40" s="570"/>
      <c r="BI40" s="570"/>
      <c r="BJ40" s="570"/>
      <c r="BK40" s="570"/>
      <c r="BL40" s="2"/>
    </row>
    <row r="41" spans="1:70" ht="13.5" customHeight="1">
      <c r="A41" s="2"/>
      <c r="B41" s="3"/>
      <c r="C41" s="3"/>
      <c r="D41" s="3"/>
      <c r="E41" s="3"/>
      <c r="F41" s="3"/>
      <c r="G41" s="3"/>
      <c r="H41" s="3"/>
      <c r="I41" s="3"/>
      <c r="J41" s="3"/>
      <c r="K41" s="2"/>
      <c r="L41" s="573">
        <f>B28-L16</f>
        <v>0</v>
      </c>
      <c r="M41" s="573"/>
      <c r="N41" s="573"/>
      <c r="O41" s="573"/>
      <c r="P41" s="573"/>
      <c r="Q41" s="574" t="str">
        <f>'Used Language'!$C$31</f>
        <v>m3/day</v>
      </c>
      <c r="R41" s="574"/>
      <c r="S41" s="574"/>
      <c r="T41" s="574"/>
      <c r="U41" s="2"/>
      <c r="V41" s="171"/>
      <c r="W41" s="171"/>
      <c r="X41" s="171"/>
      <c r="Y41" s="171"/>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2"/>
      <c r="BC41" s="171"/>
      <c r="BD41" s="171"/>
      <c r="BE41" s="171"/>
      <c r="BF41" s="171"/>
      <c r="BG41" s="171"/>
      <c r="BH41" s="171"/>
      <c r="BI41" s="171"/>
      <c r="BJ41" s="171"/>
      <c r="BK41" s="171"/>
      <c r="BL41" s="2"/>
      <c r="BO41" s="146">
        <f>SQRT(BP41)</f>
        <v>0</v>
      </c>
      <c r="BP41" s="152">
        <f>SUM(BP30:BP37)</f>
        <v>0</v>
      </c>
    </row>
    <row r="42" spans="1:70" ht="13.5" customHeight="1">
      <c r="A42" s="2"/>
      <c r="B42" s="3"/>
      <c r="C42" s="3"/>
      <c r="D42" s="3"/>
      <c r="E42" s="3"/>
      <c r="F42" s="3"/>
      <c r="G42" s="3"/>
      <c r="H42" s="3"/>
      <c r="I42" s="3"/>
      <c r="J42" s="3"/>
      <c r="K42" s="2"/>
      <c r="L42" s="571" t="str">
        <f>'Used Language'!$C$30</f>
        <v>Error Margin [+/-]:</v>
      </c>
      <c r="M42" s="571"/>
      <c r="N42" s="571"/>
      <c r="O42" s="571"/>
      <c r="P42" s="571"/>
      <c r="Q42" s="571"/>
      <c r="R42" s="571"/>
      <c r="S42" s="571"/>
      <c r="T42" s="571"/>
      <c r="U42" s="2"/>
      <c r="V42" s="171"/>
      <c r="W42" s="171"/>
      <c r="X42" s="171"/>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2"/>
      <c r="BC42" s="171"/>
      <c r="BD42" s="171"/>
      <c r="BE42" s="171"/>
      <c r="BF42" s="171"/>
      <c r="BG42" s="171"/>
      <c r="BH42" s="171"/>
      <c r="BI42" s="171"/>
      <c r="BJ42" s="171"/>
      <c r="BK42" s="171"/>
      <c r="BL42" s="2"/>
    </row>
    <row r="43" spans="1:70" ht="13.5" customHeight="1">
      <c r="A43" s="2"/>
      <c r="B43" s="3"/>
      <c r="C43" s="3"/>
      <c r="D43" s="3"/>
      <c r="E43" s="3"/>
      <c r="F43" s="3"/>
      <c r="G43" s="3"/>
      <c r="H43" s="3"/>
      <c r="I43" s="3"/>
      <c r="J43" s="3"/>
      <c r="K43" s="2"/>
      <c r="L43" s="571"/>
      <c r="M43" s="571"/>
      <c r="N43" s="571"/>
      <c r="O43" s="571"/>
      <c r="P43" s="571"/>
      <c r="Q43" s="571"/>
      <c r="R43" s="571"/>
      <c r="S43" s="571"/>
      <c r="T43" s="571"/>
      <c r="U43" s="2"/>
      <c r="V43" s="574" t="str">
        <f>'Used Language'!C22</f>
        <v>Physical Losses</v>
      </c>
      <c r="W43" s="574"/>
      <c r="X43" s="574"/>
      <c r="Y43" s="574"/>
      <c r="Z43" s="574"/>
      <c r="AA43" s="574"/>
      <c r="AB43" s="574"/>
      <c r="AC43" s="574"/>
      <c r="AD43" s="574"/>
      <c r="AE43" s="574"/>
      <c r="AF43" s="574"/>
      <c r="AG43" s="574"/>
      <c r="AH43" s="574"/>
      <c r="AI43" s="574"/>
      <c r="AJ43" s="574"/>
      <c r="AK43" s="574"/>
      <c r="AL43" s="574"/>
      <c r="AM43" s="574"/>
      <c r="AN43" s="574"/>
      <c r="AO43" s="574"/>
      <c r="AP43" s="574"/>
      <c r="AQ43" s="574"/>
      <c r="AR43" s="574"/>
      <c r="AS43" s="574"/>
      <c r="AT43" s="574"/>
      <c r="AU43" s="574"/>
      <c r="AV43" s="574"/>
      <c r="AW43" s="574"/>
      <c r="AX43" s="574"/>
      <c r="AY43" s="574"/>
      <c r="AZ43" s="574"/>
      <c r="BA43" s="574"/>
      <c r="BB43" s="2"/>
      <c r="BC43" s="171"/>
      <c r="BD43" s="171"/>
      <c r="BE43" s="171"/>
      <c r="BF43" s="171"/>
      <c r="BG43" s="171"/>
      <c r="BH43" s="171"/>
      <c r="BI43" s="171"/>
      <c r="BJ43" s="171"/>
      <c r="BK43" s="171"/>
      <c r="BL43" s="2"/>
      <c r="BQ43" s="146">
        <f>SQRT(BR43)</f>
        <v>0</v>
      </c>
      <c r="BR43" s="152">
        <f>BR18+BR30</f>
        <v>0</v>
      </c>
    </row>
    <row r="44" spans="1:70" ht="4.5" customHeight="1">
      <c r="A44" s="2"/>
      <c r="B44" s="3"/>
      <c r="C44" s="3"/>
      <c r="D44" s="3"/>
      <c r="E44" s="3"/>
      <c r="F44" s="3"/>
      <c r="G44" s="3"/>
      <c r="H44" s="3"/>
      <c r="I44" s="3"/>
      <c r="J44" s="3"/>
      <c r="K44" s="2"/>
      <c r="L44" s="570">
        <f>IF(L41=0,0,BQ43*1.96/L41)</f>
        <v>0</v>
      </c>
      <c r="M44" s="570"/>
      <c r="N44" s="570"/>
      <c r="O44" s="570"/>
      <c r="P44" s="570"/>
      <c r="Q44" s="570"/>
      <c r="R44" s="570"/>
      <c r="S44" s="570"/>
      <c r="T44" s="570"/>
      <c r="U44" s="2"/>
      <c r="V44" s="171"/>
      <c r="W44" s="171"/>
      <c r="X44" s="171"/>
      <c r="Y44" s="171"/>
      <c r="Z44" s="171"/>
      <c r="AA44" s="171"/>
      <c r="AB44" s="171"/>
      <c r="AC44" s="171"/>
      <c r="AD44" s="171"/>
      <c r="AE44" s="171"/>
      <c r="AF44" s="171"/>
      <c r="AG44" s="171"/>
      <c r="AH44" s="171"/>
      <c r="AI44" s="171"/>
      <c r="AJ44" s="171"/>
      <c r="AK44" s="171"/>
      <c r="AL44" s="171"/>
      <c r="AM44" s="171"/>
      <c r="AN44" s="171"/>
      <c r="AO44" s="171"/>
      <c r="AP44" s="171"/>
      <c r="AQ44" s="171"/>
      <c r="AR44" s="171"/>
      <c r="AS44" s="171"/>
      <c r="AT44" s="171"/>
      <c r="AU44" s="171"/>
      <c r="AV44" s="171"/>
      <c r="AW44" s="171"/>
      <c r="AX44" s="171"/>
      <c r="AY44" s="171"/>
      <c r="AZ44" s="171"/>
      <c r="BA44" s="171"/>
      <c r="BB44" s="2"/>
      <c r="BC44" s="171"/>
      <c r="BD44" s="171"/>
      <c r="BE44" s="171"/>
      <c r="BF44" s="171"/>
      <c r="BG44" s="171"/>
      <c r="BH44" s="171"/>
      <c r="BI44" s="171"/>
      <c r="BJ44" s="171"/>
      <c r="BK44" s="171"/>
      <c r="BL44" s="2"/>
    </row>
    <row r="45" spans="1:70" ht="4.5" customHeight="1">
      <c r="A45" s="2"/>
      <c r="B45" s="3"/>
      <c r="C45" s="3"/>
      <c r="D45" s="3"/>
      <c r="E45" s="3"/>
      <c r="F45" s="3"/>
      <c r="G45" s="3"/>
      <c r="H45" s="3"/>
      <c r="I45" s="3"/>
      <c r="J45" s="3"/>
      <c r="K45" s="2"/>
      <c r="L45" s="570"/>
      <c r="M45" s="570"/>
      <c r="N45" s="570"/>
      <c r="O45" s="570"/>
      <c r="P45" s="570"/>
      <c r="Q45" s="570"/>
      <c r="R45" s="570"/>
      <c r="S45" s="570"/>
      <c r="T45" s="570"/>
      <c r="U45" s="2"/>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171"/>
      <c r="AS45" s="171"/>
      <c r="AT45" s="171"/>
      <c r="AU45" s="171"/>
      <c r="AV45" s="171"/>
      <c r="AW45" s="171"/>
      <c r="AX45" s="171"/>
      <c r="AY45" s="171"/>
      <c r="AZ45" s="171"/>
      <c r="BA45" s="171"/>
      <c r="BB45" s="2"/>
      <c r="BC45" s="171"/>
      <c r="BD45" s="171"/>
      <c r="BE45" s="171"/>
      <c r="BF45" s="171"/>
      <c r="BG45" s="171"/>
      <c r="BH45" s="171"/>
      <c r="BI45" s="171"/>
      <c r="BJ45" s="171"/>
      <c r="BK45" s="171"/>
      <c r="BL45" s="2"/>
    </row>
    <row r="46" spans="1:70" ht="4.5" customHeight="1">
      <c r="A46" s="2"/>
      <c r="B46" s="3"/>
      <c r="C46" s="3"/>
      <c r="D46" s="3"/>
      <c r="E46" s="3"/>
      <c r="F46" s="3"/>
      <c r="G46" s="3"/>
      <c r="H46" s="3"/>
      <c r="I46" s="3"/>
      <c r="J46" s="3"/>
      <c r="K46" s="2"/>
      <c r="L46" s="570"/>
      <c r="M46" s="570"/>
      <c r="N46" s="570"/>
      <c r="O46" s="570"/>
      <c r="P46" s="570"/>
      <c r="Q46" s="570"/>
      <c r="R46" s="570"/>
      <c r="S46" s="570"/>
      <c r="T46" s="570"/>
      <c r="U46" s="2"/>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2"/>
      <c r="BC46" s="171"/>
      <c r="BD46" s="171"/>
      <c r="BE46" s="171"/>
      <c r="BF46" s="171"/>
      <c r="BG46" s="171"/>
      <c r="BH46" s="171"/>
      <c r="BI46" s="171"/>
      <c r="BJ46" s="171"/>
      <c r="BK46" s="171"/>
      <c r="BL46" s="2"/>
    </row>
    <row r="47" spans="1:70" ht="13.5" customHeight="1">
      <c r="A47" s="2"/>
      <c r="B47" s="3"/>
      <c r="C47" s="3"/>
      <c r="D47" s="3"/>
      <c r="E47" s="3"/>
      <c r="F47" s="3"/>
      <c r="G47" s="3"/>
      <c r="H47" s="3"/>
      <c r="I47" s="3"/>
      <c r="J47" s="3"/>
      <c r="K47" s="2"/>
      <c r="L47" s="171"/>
      <c r="M47" s="171"/>
      <c r="N47" s="171"/>
      <c r="O47" s="171"/>
      <c r="P47" s="171"/>
      <c r="Q47" s="171"/>
      <c r="R47" s="171"/>
      <c r="S47" s="171"/>
      <c r="T47" s="171"/>
      <c r="U47" s="2"/>
      <c r="V47" s="573">
        <f>L41-V31</f>
        <v>0</v>
      </c>
      <c r="W47" s="577"/>
      <c r="X47" s="577"/>
      <c r="Y47" s="577"/>
      <c r="Z47" s="577"/>
      <c r="AA47" s="577"/>
      <c r="AB47" s="577"/>
      <c r="AC47" s="577"/>
      <c r="AD47" s="577"/>
      <c r="AE47" s="577"/>
      <c r="AF47" s="577"/>
      <c r="AG47" s="577"/>
      <c r="AH47" s="577"/>
      <c r="AI47" s="577"/>
      <c r="AJ47" s="577"/>
      <c r="AK47" s="577"/>
      <c r="AL47" s="577"/>
      <c r="AM47" s="566" t="str">
        <f>'Used Language'!C31</f>
        <v>m3/day</v>
      </c>
      <c r="AN47" s="566"/>
      <c r="AO47" s="566"/>
      <c r="AP47" s="566"/>
      <c r="AQ47" s="566"/>
      <c r="AR47" s="566"/>
      <c r="AS47" s="566"/>
      <c r="AT47" s="566"/>
      <c r="AU47" s="566"/>
      <c r="AV47" s="566"/>
      <c r="AW47" s="566"/>
      <c r="AX47" s="566"/>
      <c r="AY47" s="566"/>
      <c r="AZ47" s="566"/>
      <c r="BA47" s="566"/>
      <c r="BB47" s="2"/>
      <c r="BC47" s="171"/>
      <c r="BD47" s="171"/>
      <c r="BE47" s="171"/>
      <c r="BF47" s="171"/>
      <c r="BG47" s="171"/>
      <c r="BH47" s="171"/>
      <c r="BI47" s="171"/>
      <c r="BJ47" s="171"/>
      <c r="BK47" s="171"/>
      <c r="BL47" s="2"/>
    </row>
    <row r="48" spans="1:70" ht="13.5" customHeight="1">
      <c r="A48" s="2"/>
      <c r="B48" s="3"/>
      <c r="C48" s="3"/>
      <c r="D48" s="3"/>
      <c r="E48" s="3"/>
      <c r="F48" s="3"/>
      <c r="G48" s="3"/>
      <c r="H48" s="3"/>
      <c r="I48" s="3"/>
      <c r="J48" s="3"/>
      <c r="K48" s="2"/>
      <c r="L48" s="171"/>
      <c r="M48" s="171"/>
      <c r="N48" s="171"/>
      <c r="O48" s="171"/>
      <c r="P48" s="171"/>
      <c r="Q48" s="171"/>
      <c r="R48" s="171"/>
      <c r="S48" s="171"/>
      <c r="T48" s="171"/>
      <c r="U48" s="2"/>
      <c r="V48" s="578" t="str">
        <f>'Used Language'!C30</f>
        <v>Error Margin [+/-]:</v>
      </c>
      <c r="W48" s="578"/>
      <c r="X48" s="578"/>
      <c r="Y48" s="578"/>
      <c r="Z48" s="578"/>
      <c r="AA48" s="578"/>
      <c r="AB48" s="578"/>
      <c r="AC48" s="578"/>
      <c r="AD48" s="578"/>
      <c r="AE48" s="578"/>
      <c r="AF48" s="578"/>
      <c r="AG48" s="578"/>
      <c r="AH48" s="578"/>
      <c r="AI48" s="578"/>
      <c r="AJ48" s="578"/>
      <c r="AK48" s="578"/>
      <c r="AL48" s="578"/>
      <c r="AM48" s="576">
        <f>IF(V47=0,0,BQ48*1.96/V47)</f>
        <v>0</v>
      </c>
      <c r="AN48" s="576"/>
      <c r="AO48" s="576"/>
      <c r="AP48" s="576"/>
      <c r="AQ48" s="576"/>
      <c r="AR48" s="576"/>
      <c r="AS48" s="576"/>
      <c r="AT48" s="576"/>
      <c r="AU48" s="576"/>
      <c r="AV48" s="576"/>
      <c r="AW48" s="576"/>
      <c r="AX48" s="576"/>
      <c r="AY48" s="576"/>
      <c r="AZ48" s="576"/>
      <c r="BA48" s="576"/>
      <c r="BB48" s="2"/>
      <c r="BC48" s="171"/>
      <c r="BD48" s="171"/>
      <c r="BE48" s="171"/>
      <c r="BF48" s="171"/>
      <c r="BG48" s="171"/>
      <c r="BH48" s="171"/>
      <c r="BI48" s="171"/>
      <c r="BJ48" s="171"/>
      <c r="BK48" s="171"/>
      <c r="BL48" s="2"/>
      <c r="BQ48" s="146">
        <f>SQRT(BR48)</f>
        <v>0</v>
      </c>
      <c r="BR48" s="152">
        <f>BR18+BR30+BR37</f>
        <v>0</v>
      </c>
    </row>
    <row r="49" spans="1:64" ht="13.5" customHeight="1">
      <c r="A49" s="2"/>
      <c r="B49" s="3"/>
      <c r="C49" s="3"/>
      <c r="D49" s="3"/>
      <c r="E49" s="3"/>
      <c r="F49" s="3"/>
      <c r="G49" s="3"/>
      <c r="H49" s="3"/>
      <c r="I49" s="3"/>
      <c r="J49" s="3"/>
      <c r="K49" s="2"/>
      <c r="L49" s="171"/>
      <c r="M49" s="171"/>
      <c r="N49" s="171"/>
      <c r="O49" s="171"/>
      <c r="P49" s="171"/>
      <c r="Q49" s="171"/>
      <c r="R49" s="171"/>
      <c r="S49" s="171"/>
      <c r="T49" s="171"/>
      <c r="U49" s="2"/>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2"/>
      <c r="BC49" s="171"/>
      <c r="BD49" s="171"/>
      <c r="BE49" s="171"/>
      <c r="BF49" s="171"/>
      <c r="BG49" s="171"/>
      <c r="BH49" s="171"/>
      <c r="BI49" s="171"/>
      <c r="BJ49" s="171"/>
      <c r="BK49" s="171"/>
      <c r="BL49" s="2"/>
    </row>
    <row r="50" spans="1:64" ht="4.5" customHeight="1">
      <c r="A50" s="2"/>
      <c r="B50" s="3"/>
      <c r="C50" s="3"/>
      <c r="D50" s="3"/>
      <c r="E50" s="3"/>
      <c r="F50" s="3"/>
      <c r="G50" s="3"/>
      <c r="H50" s="3"/>
      <c r="I50" s="3"/>
      <c r="J50" s="3"/>
      <c r="K50" s="2"/>
      <c r="L50" s="171"/>
      <c r="M50" s="171"/>
      <c r="N50" s="171"/>
      <c r="O50" s="171"/>
      <c r="P50" s="171"/>
      <c r="Q50" s="171"/>
      <c r="R50" s="171"/>
      <c r="S50" s="171"/>
      <c r="T50" s="171"/>
      <c r="U50" s="2"/>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2"/>
      <c r="BC50" s="171"/>
      <c r="BD50" s="171"/>
      <c r="BE50" s="171"/>
      <c r="BF50" s="171"/>
      <c r="BG50" s="171"/>
      <c r="BH50" s="171"/>
      <c r="BI50" s="171"/>
      <c r="BJ50" s="171"/>
      <c r="BK50" s="171"/>
      <c r="BL50" s="2"/>
    </row>
    <row r="51" spans="1:64" ht="3"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row>
  </sheetData>
  <sheetProtection password="CA87" sheet="1" objects="1" scenarios="1"/>
  <mergeCells count="81">
    <mergeCell ref="BC25:BK30"/>
    <mergeCell ref="L19:T21"/>
    <mergeCell ref="AF25:AQ25"/>
    <mergeCell ref="AR25:BA25"/>
    <mergeCell ref="AF28:BA28"/>
    <mergeCell ref="V29:AD30"/>
    <mergeCell ref="V19:Z21"/>
    <mergeCell ref="V24:AD24"/>
    <mergeCell ref="AF30:AQ30"/>
    <mergeCell ref="AF23:AQ23"/>
    <mergeCell ref="AR23:BA23"/>
    <mergeCell ref="AF24:AQ24"/>
    <mergeCell ref="AR24:BA24"/>
    <mergeCell ref="AR30:BA30"/>
    <mergeCell ref="AF29:AQ29"/>
    <mergeCell ref="AR29:BA29"/>
    <mergeCell ref="A1:BK1"/>
    <mergeCell ref="B22:J24"/>
    <mergeCell ref="V16:AD18"/>
    <mergeCell ref="V22:AD23"/>
    <mergeCell ref="L16:P16"/>
    <mergeCell ref="Q16:T16"/>
    <mergeCell ref="BC4:BK6"/>
    <mergeCell ref="AF13:AQ13"/>
    <mergeCell ref="AR13:BA13"/>
    <mergeCell ref="AF16:BA16"/>
    <mergeCell ref="BC10:BG10"/>
    <mergeCell ref="BH10:BK10"/>
    <mergeCell ref="L17:T18"/>
    <mergeCell ref="AR19:BA19"/>
    <mergeCell ref="AA19:AD21"/>
    <mergeCell ref="AF17:AQ17"/>
    <mergeCell ref="BC38:BK40"/>
    <mergeCell ref="BC36:BK37"/>
    <mergeCell ref="V37:AD37"/>
    <mergeCell ref="V35:AD36"/>
    <mergeCell ref="AF38:AQ38"/>
    <mergeCell ref="AR38:BA38"/>
    <mergeCell ref="AF37:AQ37"/>
    <mergeCell ref="AR37:BA37"/>
    <mergeCell ref="BC35:BG35"/>
    <mergeCell ref="BH35:BK35"/>
    <mergeCell ref="AF31:AQ31"/>
    <mergeCell ref="AR31:BA31"/>
    <mergeCell ref="AF36:AQ36"/>
    <mergeCell ref="AR36:BA36"/>
    <mergeCell ref="AF19:AQ19"/>
    <mergeCell ref="AF34:BA35"/>
    <mergeCell ref="AF22:BA22"/>
    <mergeCell ref="AM48:BA48"/>
    <mergeCell ref="V43:BA43"/>
    <mergeCell ref="AM47:BA47"/>
    <mergeCell ref="V47:AL47"/>
    <mergeCell ref="V48:AL48"/>
    <mergeCell ref="V31:Z33"/>
    <mergeCell ref="AA31:AD33"/>
    <mergeCell ref="B28:F28"/>
    <mergeCell ref="G28:J28"/>
    <mergeCell ref="B31:J33"/>
    <mergeCell ref="B29:J30"/>
    <mergeCell ref="L44:T46"/>
    <mergeCell ref="L42:T43"/>
    <mergeCell ref="L36:T37"/>
    <mergeCell ref="L41:P41"/>
    <mergeCell ref="Q41:T41"/>
    <mergeCell ref="AR17:BA17"/>
    <mergeCell ref="L11:T12"/>
    <mergeCell ref="AF7:AQ7"/>
    <mergeCell ref="AR7:BA7"/>
    <mergeCell ref="AF10:BA10"/>
    <mergeCell ref="AF11:AQ11"/>
    <mergeCell ref="AR11:BA11"/>
    <mergeCell ref="V10:Z10"/>
    <mergeCell ref="AA10:AD10"/>
    <mergeCell ref="V11:AD11"/>
    <mergeCell ref="V12:AD12"/>
    <mergeCell ref="B5:J6"/>
    <mergeCell ref="AF4:BA4"/>
    <mergeCell ref="AR5:BA5"/>
    <mergeCell ref="AF5:AQ5"/>
    <mergeCell ref="V4:AD6"/>
  </mergeCells>
  <phoneticPr fontId="2" type="noConversion"/>
  <hyperlinks>
    <hyperlink ref="B5:J6" location="Start!A1" display="Start!A1"/>
  </hyperlinks>
  <pageMargins left="0.35" right="0.3" top="1.29" bottom="0.89" header="0.66" footer="0.4921259845"/>
  <pageSetup paperSize="9" orientation="landscape" horizontalDpi="360" verticalDpi="360" r:id="rId1"/>
  <headerFooter alignWithMargins="0">
    <oddHeader>&amp;C&amp;20Water Balance for XYZ Water Company, Year 2006</oddHeader>
  </headerFooter>
</worksheet>
</file>

<file path=xl/worksheets/sheet12.xml><?xml version="1.0" encoding="utf-8"?>
<worksheet xmlns="http://schemas.openxmlformats.org/spreadsheetml/2006/main" xmlns:r="http://schemas.openxmlformats.org/officeDocument/2006/relationships">
  <dimension ref="A1:BS51"/>
  <sheetViews>
    <sheetView zoomScaleNormal="100" workbookViewId="0">
      <selection sqref="A1:AN1"/>
    </sheetView>
  </sheetViews>
  <sheetFormatPr baseColWidth="10" defaultColWidth="2.42578125" defaultRowHeight="12.75"/>
  <cols>
    <col min="1" max="1" width="0.5703125" style="1" customWidth="1"/>
    <col min="2" max="2" width="1.42578125" style="1" customWidth="1"/>
    <col min="3" max="7" width="2.42578125" style="1" customWidth="1"/>
    <col min="8" max="8" width="4.140625" style="1" customWidth="1"/>
    <col min="9" max="9" width="0.7109375" style="1" customWidth="1"/>
    <col min="10" max="10" width="1.42578125" style="1" customWidth="1"/>
    <col min="11" max="11" width="0.5703125" style="1" customWidth="1"/>
    <col min="12" max="18" width="2.42578125" style="1" customWidth="1"/>
    <col min="19" max="19" width="0.7109375" style="1" customWidth="1"/>
    <col min="20" max="20" width="2.42578125" style="1" customWidth="1"/>
    <col min="21" max="21" width="0.5703125" style="1" customWidth="1"/>
    <col min="22" max="28" width="2.42578125" style="1" customWidth="1"/>
    <col min="29" max="29" width="0.7109375" style="1" customWidth="1"/>
    <col min="30" max="30" width="2.42578125" style="1" customWidth="1"/>
    <col min="31" max="31" width="0.5703125" style="1" customWidth="1"/>
    <col min="32" max="34" width="2.42578125" style="1" customWidth="1"/>
    <col min="35" max="35" width="3.85546875" style="1" customWidth="1"/>
    <col min="36" max="46" width="2.42578125" style="1" customWidth="1"/>
    <col min="47" max="47" width="4" style="1" customWidth="1"/>
    <col min="48" max="53" width="2.42578125" style="1" customWidth="1"/>
    <col min="54" max="54" width="0.5703125" style="1" customWidth="1"/>
    <col min="55" max="62" width="2.42578125" style="1" customWidth="1"/>
    <col min="63" max="63" width="0.7109375" style="1" customWidth="1"/>
    <col min="64" max="64" width="0.5703125" style="1" customWidth="1"/>
    <col min="65" max="66" width="2.42578125" style="1" customWidth="1"/>
    <col min="67" max="67" width="14.140625" style="146" hidden="1" customWidth="1"/>
    <col min="68" max="68" width="16.7109375" style="152" hidden="1" customWidth="1"/>
    <col min="69" max="69" width="14.140625" style="146" hidden="1" customWidth="1"/>
    <col min="70" max="70" width="18.85546875" style="152" hidden="1" customWidth="1"/>
    <col min="71" max="71" width="14.140625" style="146" customWidth="1"/>
    <col min="72" max="172" width="14.140625" style="1" customWidth="1"/>
    <col min="173" max="16384" width="2.42578125" style="1"/>
  </cols>
  <sheetData>
    <row r="1" spans="1:64" ht="24" customHeight="1">
      <c r="A1" s="585" t="str">
        <f>'Used Language'!C155</f>
        <v>Water Balance in m3 for a period of</v>
      </c>
      <c r="B1" s="585"/>
      <c r="C1" s="585"/>
      <c r="D1" s="585"/>
      <c r="E1" s="585"/>
      <c r="F1" s="585"/>
      <c r="G1" s="585"/>
      <c r="H1" s="585"/>
      <c r="I1" s="585"/>
      <c r="J1" s="585"/>
      <c r="K1" s="585"/>
      <c r="L1" s="585"/>
      <c r="M1" s="585"/>
      <c r="N1" s="585"/>
      <c r="O1" s="585"/>
      <c r="P1" s="585"/>
      <c r="Q1" s="585"/>
      <c r="R1" s="585"/>
      <c r="S1" s="585"/>
      <c r="T1" s="585"/>
      <c r="U1" s="585"/>
      <c r="V1" s="585"/>
      <c r="W1" s="585"/>
      <c r="X1" s="585"/>
      <c r="Y1" s="585"/>
      <c r="Z1" s="585"/>
      <c r="AA1" s="585"/>
      <c r="AB1" s="585"/>
      <c r="AC1" s="585"/>
      <c r="AD1" s="585"/>
      <c r="AE1" s="585"/>
      <c r="AF1" s="585"/>
      <c r="AG1" s="585"/>
      <c r="AH1" s="585"/>
      <c r="AI1" s="585"/>
      <c r="AJ1" s="585"/>
      <c r="AK1" s="585"/>
      <c r="AL1" s="585"/>
      <c r="AM1" s="585"/>
      <c r="AN1" s="585"/>
      <c r="AO1" s="581">
        <f>Start!M11</f>
        <v>0</v>
      </c>
      <c r="AP1" s="581"/>
      <c r="AQ1" s="581"/>
      <c r="AR1" s="584" t="str">
        <f>'Used Language'!C150</f>
        <v>Days</v>
      </c>
      <c r="AS1" s="584"/>
      <c r="AT1" s="584"/>
      <c r="AU1" s="584"/>
      <c r="AV1" s="584"/>
      <c r="AW1" s="584"/>
      <c r="AX1" s="584"/>
      <c r="AY1" s="584"/>
      <c r="AZ1" s="584"/>
      <c r="BA1" s="584"/>
      <c r="BB1" s="584"/>
      <c r="BC1" s="584"/>
      <c r="BD1" s="584"/>
      <c r="BE1" s="584"/>
      <c r="BF1" s="584"/>
      <c r="BG1" s="584"/>
      <c r="BH1" s="584"/>
      <c r="BI1" s="584"/>
      <c r="BJ1" s="584"/>
      <c r="BK1" s="584"/>
    </row>
    <row r="2" spans="1:64" ht="3"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row>
    <row r="3" spans="1:64" ht="4.5" customHeight="1">
      <c r="A3" s="2"/>
      <c r="B3" s="3"/>
      <c r="C3" s="3"/>
      <c r="D3" s="3"/>
      <c r="E3" s="3"/>
      <c r="F3" s="3"/>
      <c r="G3" s="3"/>
      <c r="H3" s="3"/>
      <c r="I3" s="3"/>
      <c r="J3" s="3"/>
      <c r="K3" s="2"/>
      <c r="L3" s="3"/>
      <c r="M3" s="3"/>
      <c r="N3" s="3"/>
      <c r="O3" s="3"/>
      <c r="P3" s="3"/>
      <c r="Q3" s="3"/>
      <c r="R3" s="3"/>
      <c r="S3" s="3"/>
      <c r="T3" s="3"/>
      <c r="U3" s="2"/>
      <c r="V3" s="3"/>
      <c r="W3" s="3"/>
      <c r="X3" s="3"/>
      <c r="Y3" s="3"/>
      <c r="Z3" s="3"/>
      <c r="AA3" s="3"/>
      <c r="AB3" s="3"/>
      <c r="AC3" s="3"/>
      <c r="AD3" s="3"/>
      <c r="AE3" s="2"/>
      <c r="AF3" s="3"/>
      <c r="AG3" s="3"/>
      <c r="AH3" s="3"/>
      <c r="AI3" s="3"/>
      <c r="AJ3" s="3"/>
      <c r="AK3" s="3"/>
      <c r="AL3" s="3"/>
      <c r="AM3" s="3"/>
      <c r="AN3" s="3"/>
      <c r="AO3" s="3"/>
      <c r="AP3" s="3"/>
      <c r="AQ3" s="3"/>
      <c r="AR3" s="3"/>
      <c r="AS3" s="3"/>
      <c r="AT3" s="3"/>
      <c r="AU3" s="3"/>
      <c r="AV3" s="3"/>
      <c r="AW3" s="3"/>
      <c r="AX3" s="3"/>
      <c r="AY3" s="3"/>
      <c r="AZ3" s="3"/>
      <c r="BA3" s="3"/>
      <c r="BB3" s="2"/>
      <c r="BC3" s="3"/>
      <c r="BD3" s="3"/>
      <c r="BE3" s="3"/>
      <c r="BF3" s="3"/>
      <c r="BG3" s="3"/>
      <c r="BH3" s="3"/>
      <c r="BI3" s="3"/>
      <c r="BJ3" s="3"/>
      <c r="BK3" s="3"/>
      <c r="BL3" s="2"/>
    </row>
    <row r="4" spans="1:64" ht="13.5" customHeight="1" thickBot="1">
      <c r="A4" s="2"/>
      <c r="B4" s="3"/>
      <c r="C4" s="3"/>
      <c r="D4" s="3"/>
      <c r="E4" s="3"/>
      <c r="F4" s="3"/>
      <c r="G4" s="3"/>
      <c r="H4" s="3"/>
      <c r="I4" s="3"/>
      <c r="J4" s="3"/>
      <c r="K4" s="2"/>
      <c r="L4" s="3"/>
      <c r="M4" s="3"/>
      <c r="N4" s="3"/>
      <c r="O4" s="3"/>
      <c r="P4" s="3"/>
      <c r="Q4" s="3"/>
      <c r="R4" s="3"/>
      <c r="S4" s="3"/>
      <c r="T4" s="3"/>
      <c r="U4" s="2"/>
      <c r="V4" s="3"/>
      <c r="W4" s="3"/>
      <c r="X4" s="3"/>
      <c r="Y4" s="3"/>
      <c r="Z4" s="3"/>
      <c r="AA4" s="3"/>
      <c r="AB4" s="3"/>
      <c r="AC4" s="3"/>
      <c r="AD4" s="3"/>
      <c r="AE4" s="2"/>
      <c r="AF4" s="562" t="str">
        <f>'Used Language'!$C$23</f>
        <v>Billed Metered Consumption</v>
      </c>
      <c r="AG4" s="562"/>
      <c r="AH4" s="562"/>
      <c r="AI4" s="562"/>
      <c r="AJ4" s="562"/>
      <c r="AK4" s="562"/>
      <c r="AL4" s="562"/>
      <c r="AM4" s="562"/>
      <c r="AN4" s="562"/>
      <c r="AO4" s="562"/>
      <c r="AP4" s="562"/>
      <c r="AQ4" s="562"/>
      <c r="AR4" s="562"/>
      <c r="AS4" s="562"/>
      <c r="AT4" s="562"/>
      <c r="AU4" s="562"/>
      <c r="AV4" s="562"/>
      <c r="AW4" s="562"/>
      <c r="AX4" s="562"/>
      <c r="AY4" s="562"/>
      <c r="AZ4" s="562"/>
      <c r="BA4" s="562"/>
      <c r="BB4" s="2"/>
      <c r="BC4" s="565" t="str">
        <f>'Used Language'!$C$28</f>
        <v>Revenue Water</v>
      </c>
      <c r="BD4" s="565"/>
      <c r="BE4" s="565"/>
      <c r="BF4" s="565"/>
      <c r="BG4" s="565"/>
      <c r="BH4" s="565"/>
      <c r="BI4" s="565"/>
      <c r="BJ4" s="565"/>
      <c r="BK4" s="565"/>
      <c r="BL4" s="2"/>
    </row>
    <row r="5" spans="1:64" ht="13.5" customHeight="1" thickTop="1">
      <c r="A5" s="2"/>
      <c r="B5" s="556" t="str">
        <f>'Used Language'!C128</f>
        <v>Home</v>
      </c>
      <c r="C5" s="557"/>
      <c r="D5" s="557"/>
      <c r="E5" s="557"/>
      <c r="F5" s="557"/>
      <c r="G5" s="557"/>
      <c r="H5" s="557"/>
      <c r="I5" s="557"/>
      <c r="J5" s="558"/>
      <c r="K5" s="2"/>
      <c r="L5" s="3"/>
      <c r="M5" s="3"/>
      <c r="N5" s="3"/>
      <c r="O5" s="3"/>
      <c r="P5" s="3"/>
      <c r="Q5" s="3"/>
      <c r="R5" s="3"/>
      <c r="S5" s="3"/>
      <c r="T5" s="3"/>
      <c r="U5" s="2"/>
      <c r="V5" s="565" t="str">
        <f>'Used Language'!$C$19</f>
        <v>Billed Authorized Consumption</v>
      </c>
      <c r="W5" s="565"/>
      <c r="X5" s="565"/>
      <c r="Y5" s="565"/>
      <c r="Z5" s="565"/>
      <c r="AA5" s="565"/>
      <c r="AB5" s="565"/>
      <c r="AC5" s="565"/>
      <c r="AD5" s="565"/>
      <c r="AE5" s="2"/>
      <c r="AF5" s="564">
        <f>'Billed Cons'!D32</f>
        <v>0</v>
      </c>
      <c r="AG5" s="564"/>
      <c r="AH5" s="564"/>
      <c r="AI5" s="564"/>
      <c r="AJ5" s="564"/>
      <c r="AK5" s="564"/>
      <c r="AL5" s="564"/>
      <c r="AM5" s="564"/>
      <c r="AN5" s="564"/>
      <c r="AO5" s="564"/>
      <c r="AP5" s="564"/>
      <c r="AQ5" s="564"/>
      <c r="AR5" s="563" t="str">
        <f>'Used Language'!$C$91</f>
        <v>[m3]</v>
      </c>
      <c r="AS5" s="563"/>
      <c r="AT5" s="563"/>
      <c r="AU5" s="563"/>
      <c r="AV5" s="563"/>
      <c r="AW5" s="563"/>
      <c r="AX5" s="563"/>
      <c r="AY5" s="563"/>
      <c r="AZ5" s="563"/>
      <c r="BA5" s="563"/>
      <c r="BB5" s="2"/>
      <c r="BC5" s="565"/>
      <c r="BD5" s="565"/>
      <c r="BE5" s="565"/>
      <c r="BF5" s="565"/>
      <c r="BG5" s="565"/>
      <c r="BH5" s="565"/>
      <c r="BI5" s="565"/>
      <c r="BJ5" s="565"/>
      <c r="BK5" s="565"/>
      <c r="BL5" s="2"/>
    </row>
    <row r="6" spans="1:64" ht="13.5" customHeight="1" thickBot="1">
      <c r="A6" s="2"/>
      <c r="B6" s="559"/>
      <c r="C6" s="560"/>
      <c r="D6" s="560"/>
      <c r="E6" s="560"/>
      <c r="F6" s="560"/>
      <c r="G6" s="560"/>
      <c r="H6" s="560"/>
      <c r="I6" s="560"/>
      <c r="J6" s="561"/>
      <c r="K6" s="2"/>
      <c r="L6" s="3"/>
      <c r="M6" s="3"/>
      <c r="N6" s="3"/>
      <c r="O6" s="3"/>
      <c r="P6" s="3"/>
      <c r="Q6" s="3"/>
      <c r="R6" s="3"/>
      <c r="S6" s="3"/>
      <c r="T6" s="3"/>
      <c r="U6" s="2"/>
      <c r="V6" s="565"/>
      <c r="W6" s="565"/>
      <c r="X6" s="565"/>
      <c r="Y6" s="565"/>
      <c r="Z6" s="565"/>
      <c r="AA6" s="565"/>
      <c r="AB6" s="565"/>
      <c r="AC6" s="565"/>
      <c r="AD6" s="565"/>
      <c r="AE6" s="2"/>
      <c r="AF6" s="4"/>
      <c r="AG6" s="4"/>
      <c r="AH6" s="4"/>
      <c r="AI6" s="4"/>
      <c r="AJ6" s="4"/>
      <c r="AK6" s="4"/>
      <c r="AL6" s="4"/>
      <c r="AM6" s="4"/>
      <c r="AN6" s="4"/>
      <c r="AO6" s="4"/>
      <c r="AP6" s="4"/>
      <c r="AQ6" s="4"/>
      <c r="AR6" s="5"/>
      <c r="AS6" s="5"/>
      <c r="AT6" s="5"/>
      <c r="AU6" s="5"/>
      <c r="AV6" s="5"/>
      <c r="AW6" s="5"/>
      <c r="AX6" s="5"/>
      <c r="AY6" s="5"/>
      <c r="AZ6" s="5"/>
      <c r="BA6" s="5"/>
      <c r="BB6" s="2"/>
      <c r="BC6" s="565"/>
      <c r="BD6" s="565"/>
      <c r="BE6" s="565"/>
      <c r="BF6" s="565"/>
      <c r="BG6" s="565"/>
      <c r="BH6" s="565"/>
      <c r="BI6" s="565"/>
      <c r="BJ6" s="565"/>
      <c r="BK6" s="565"/>
      <c r="BL6" s="2"/>
    </row>
    <row r="7" spans="1:64" ht="4.5" customHeight="1" thickTop="1">
      <c r="A7" s="2"/>
      <c r="B7" s="3"/>
      <c r="C7" s="3"/>
      <c r="D7" s="3"/>
      <c r="E7" s="3"/>
      <c r="F7" s="3"/>
      <c r="G7" s="3"/>
      <c r="H7" s="3"/>
      <c r="I7" s="3"/>
      <c r="J7" s="3"/>
      <c r="K7" s="2"/>
      <c r="L7" s="3"/>
      <c r="M7" s="3"/>
      <c r="N7" s="3"/>
      <c r="O7" s="3"/>
      <c r="P7" s="3"/>
      <c r="Q7" s="3"/>
      <c r="R7" s="3"/>
      <c r="S7" s="3"/>
      <c r="T7" s="3"/>
      <c r="U7" s="2"/>
      <c r="V7" s="3"/>
      <c r="W7" s="3"/>
      <c r="X7" s="3"/>
      <c r="Y7" s="3"/>
      <c r="Z7" s="3"/>
      <c r="AA7" s="3"/>
      <c r="AB7" s="3"/>
      <c r="AC7" s="3"/>
      <c r="AD7" s="3"/>
      <c r="AE7" s="2"/>
      <c r="AF7" s="567"/>
      <c r="AG7" s="567"/>
      <c r="AH7" s="567"/>
      <c r="AI7" s="567"/>
      <c r="AJ7" s="567"/>
      <c r="AK7" s="567"/>
      <c r="AL7" s="567"/>
      <c r="AM7" s="567"/>
      <c r="AN7" s="567"/>
      <c r="AO7" s="567"/>
      <c r="AP7" s="567"/>
      <c r="AQ7" s="567"/>
      <c r="AR7" s="568"/>
      <c r="AS7" s="568"/>
      <c r="AT7" s="568"/>
      <c r="AU7" s="568"/>
      <c r="AV7" s="568"/>
      <c r="AW7" s="568"/>
      <c r="AX7" s="568"/>
      <c r="AY7" s="568"/>
      <c r="AZ7" s="568"/>
      <c r="BA7" s="568"/>
      <c r="BB7" s="2"/>
      <c r="BC7" s="3"/>
      <c r="BD7" s="3"/>
      <c r="BE7" s="3"/>
      <c r="BF7" s="3"/>
      <c r="BG7" s="3"/>
      <c r="BH7" s="3"/>
      <c r="BI7" s="3"/>
      <c r="BJ7" s="3"/>
      <c r="BK7" s="3"/>
      <c r="BL7" s="2"/>
    </row>
    <row r="8" spans="1:64" ht="3" customHeight="1">
      <c r="A8" s="2"/>
      <c r="B8" s="3"/>
      <c r="C8" s="3"/>
      <c r="D8" s="3"/>
      <c r="E8" s="3"/>
      <c r="F8" s="3"/>
      <c r="G8" s="3"/>
      <c r="H8" s="3"/>
      <c r="I8" s="3"/>
      <c r="J8" s="3"/>
      <c r="K8" s="2"/>
      <c r="L8" s="3"/>
      <c r="M8" s="3"/>
      <c r="N8" s="3"/>
      <c r="O8" s="3"/>
      <c r="P8" s="3"/>
      <c r="Q8" s="3"/>
      <c r="R8" s="3"/>
      <c r="S8" s="3"/>
      <c r="T8" s="3"/>
      <c r="U8" s="2"/>
      <c r="V8" s="3"/>
      <c r="W8" s="3"/>
      <c r="X8" s="3"/>
      <c r="Y8" s="3"/>
      <c r="Z8" s="3"/>
      <c r="AA8" s="3"/>
      <c r="AB8" s="3"/>
      <c r="AC8" s="3"/>
      <c r="AD8" s="3"/>
      <c r="AE8" s="2"/>
      <c r="AF8" s="2"/>
      <c r="AG8" s="2"/>
      <c r="AH8" s="2"/>
      <c r="AI8" s="2"/>
      <c r="AJ8" s="2"/>
      <c r="AK8" s="2"/>
      <c r="AL8" s="2"/>
      <c r="AM8" s="2"/>
      <c r="AN8" s="2"/>
      <c r="AO8" s="2"/>
      <c r="AP8" s="2"/>
      <c r="AQ8" s="2"/>
      <c r="AR8" s="2"/>
      <c r="AS8" s="2"/>
      <c r="AT8" s="2"/>
      <c r="AU8" s="2"/>
      <c r="AV8" s="2"/>
      <c r="AW8" s="2"/>
      <c r="AX8" s="2"/>
      <c r="AY8" s="2"/>
      <c r="AZ8" s="2"/>
      <c r="BA8" s="2"/>
      <c r="BB8" s="2"/>
      <c r="BC8" s="3"/>
      <c r="BD8" s="3"/>
      <c r="BE8" s="3"/>
      <c r="BF8" s="3"/>
      <c r="BG8" s="3"/>
      <c r="BH8" s="3"/>
      <c r="BI8" s="3"/>
      <c r="BJ8" s="3"/>
      <c r="BK8" s="3"/>
      <c r="BL8" s="2"/>
    </row>
    <row r="9" spans="1:64" ht="4.5" customHeight="1">
      <c r="A9" s="2"/>
      <c r="B9" s="3"/>
      <c r="C9" s="3"/>
      <c r="D9" s="3"/>
      <c r="E9" s="3"/>
      <c r="F9" s="3"/>
      <c r="G9" s="3"/>
      <c r="H9" s="3"/>
      <c r="I9" s="3"/>
      <c r="J9" s="3"/>
      <c r="K9" s="2"/>
      <c r="L9" s="3"/>
      <c r="M9" s="3"/>
      <c r="N9" s="3"/>
      <c r="O9" s="3"/>
      <c r="P9" s="3"/>
      <c r="Q9" s="3"/>
      <c r="R9" s="3"/>
      <c r="S9" s="3"/>
      <c r="T9" s="3"/>
      <c r="U9" s="2"/>
      <c r="V9" s="3"/>
      <c r="W9" s="3"/>
      <c r="X9" s="3"/>
      <c r="Y9" s="3"/>
      <c r="Z9" s="3"/>
      <c r="AA9" s="3"/>
      <c r="AB9" s="3"/>
      <c r="AC9" s="3"/>
      <c r="AD9" s="3"/>
      <c r="AE9" s="2"/>
      <c r="AF9" s="3"/>
      <c r="AG9" s="3"/>
      <c r="AH9" s="3"/>
      <c r="AI9" s="3"/>
      <c r="AJ9" s="3"/>
      <c r="AK9" s="3"/>
      <c r="AL9" s="3"/>
      <c r="AM9" s="3"/>
      <c r="AN9" s="3"/>
      <c r="AO9" s="3"/>
      <c r="AP9" s="3"/>
      <c r="AQ9" s="3"/>
      <c r="AR9" s="3"/>
      <c r="AS9" s="3"/>
      <c r="AT9" s="3"/>
      <c r="AU9" s="3"/>
      <c r="AV9" s="3"/>
      <c r="AW9" s="3"/>
      <c r="AX9" s="3"/>
      <c r="AY9" s="3"/>
      <c r="AZ9" s="3"/>
      <c r="BA9" s="3"/>
      <c r="BB9" s="2"/>
      <c r="BC9" s="3"/>
      <c r="BD9" s="3"/>
      <c r="BE9" s="3"/>
      <c r="BF9" s="3"/>
      <c r="BG9" s="3"/>
      <c r="BH9" s="3"/>
      <c r="BI9" s="3"/>
      <c r="BJ9" s="3"/>
      <c r="BK9" s="3"/>
      <c r="BL9" s="2"/>
    </row>
    <row r="10" spans="1:64" ht="13.5" customHeight="1">
      <c r="A10" s="2"/>
      <c r="B10" s="3"/>
      <c r="C10" s="3"/>
      <c r="D10" s="3"/>
      <c r="E10" s="3"/>
      <c r="F10" s="3"/>
      <c r="G10" s="3"/>
      <c r="H10" s="3"/>
      <c r="I10" s="3"/>
      <c r="J10" s="3"/>
      <c r="K10" s="2"/>
      <c r="L10" s="3"/>
      <c r="M10" s="3"/>
      <c r="N10" s="3"/>
      <c r="O10" s="3"/>
      <c r="P10" s="3"/>
      <c r="Q10" s="3"/>
      <c r="R10" s="3"/>
      <c r="S10" s="3"/>
      <c r="T10" s="3"/>
      <c r="U10" s="2"/>
      <c r="V10" s="564">
        <f>AF5+AF11</f>
        <v>0</v>
      </c>
      <c r="W10" s="564"/>
      <c r="X10" s="564"/>
      <c r="Y10" s="564"/>
      <c r="Z10" s="564"/>
      <c r="AA10" s="562" t="str">
        <f>'Used Language'!$C$91</f>
        <v>[m3]</v>
      </c>
      <c r="AB10" s="562"/>
      <c r="AC10" s="562"/>
      <c r="AD10" s="562"/>
      <c r="AE10" s="2"/>
      <c r="AF10" s="562" t="str">
        <f>'Used Language'!$C$24</f>
        <v>Billed Unmetered Consumption</v>
      </c>
      <c r="AG10" s="562"/>
      <c r="AH10" s="562"/>
      <c r="AI10" s="562"/>
      <c r="AJ10" s="562"/>
      <c r="AK10" s="562"/>
      <c r="AL10" s="562"/>
      <c r="AM10" s="562"/>
      <c r="AN10" s="562"/>
      <c r="AO10" s="562"/>
      <c r="AP10" s="562"/>
      <c r="AQ10" s="562"/>
      <c r="AR10" s="562"/>
      <c r="AS10" s="562"/>
      <c r="AT10" s="562"/>
      <c r="AU10" s="562"/>
      <c r="AV10" s="562"/>
      <c r="AW10" s="562"/>
      <c r="AX10" s="562"/>
      <c r="AY10" s="562"/>
      <c r="AZ10" s="562"/>
      <c r="BA10" s="562"/>
      <c r="BB10" s="2"/>
      <c r="BC10" s="564">
        <f>V10</f>
        <v>0</v>
      </c>
      <c r="BD10" s="564"/>
      <c r="BE10" s="564"/>
      <c r="BF10" s="564"/>
      <c r="BG10" s="564"/>
      <c r="BH10" s="562" t="str">
        <f>'Used Language'!$C$91</f>
        <v>[m3]</v>
      </c>
      <c r="BI10" s="562"/>
      <c r="BJ10" s="562"/>
      <c r="BK10" s="562"/>
      <c r="BL10" s="2"/>
    </row>
    <row r="11" spans="1:64" ht="13.5" customHeight="1">
      <c r="A11" s="2"/>
      <c r="B11" s="3"/>
      <c r="C11" s="3"/>
      <c r="D11" s="3"/>
      <c r="E11" s="3"/>
      <c r="F11" s="3"/>
      <c r="G11" s="3"/>
      <c r="H11" s="3"/>
      <c r="I11" s="3"/>
      <c r="J11" s="3"/>
      <c r="K11" s="2"/>
      <c r="L11" s="565" t="str">
        <f>'Used Language'!$C$17</f>
        <v>Authorized Consumption</v>
      </c>
      <c r="M11" s="565"/>
      <c r="N11" s="565"/>
      <c r="O11" s="565"/>
      <c r="P11" s="565"/>
      <c r="Q11" s="565"/>
      <c r="R11" s="565"/>
      <c r="S11" s="565"/>
      <c r="T11" s="565"/>
      <c r="U11" s="2"/>
      <c r="V11" s="568"/>
      <c r="W11" s="568"/>
      <c r="X11" s="568"/>
      <c r="Y11" s="568"/>
      <c r="Z11" s="568"/>
      <c r="AA11" s="568"/>
      <c r="AB11" s="568"/>
      <c r="AC11" s="568"/>
      <c r="AD11" s="568"/>
      <c r="AE11" s="2"/>
      <c r="AF11" s="564">
        <f>'Billed Cons'!H32</f>
        <v>0</v>
      </c>
      <c r="AG11" s="564"/>
      <c r="AH11" s="564"/>
      <c r="AI11" s="564"/>
      <c r="AJ11" s="564"/>
      <c r="AK11" s="564"/>
      <c r="AL11" s="564"/>
      <c r="AM11" s="564"/>
      <c r="AN11" s="564"/>
      <c r="AO11" s="564"/>
      <c r="AP11" s="564"/>
      <c r="AQ11" s="564"/>
      <c r="AR11" s="563" t="str">
        <f>'Used Language'!$C$91</f>
        <v>[m3]</v>
      </c>
      <c r="AS11" s="563"/>
      <c r="AT11" s="563"/>
      <c r="AU11" s="563"/>
      <c r="AV11" s="563"/>
      <c r="AW11" s="563"/>
      <c r="AX11" s="563"/>
      <c r="AY11" s="563"/>
      <c r="AZ11" s="563"/>
      <c r="BA11" s="563"/>
      <c r="BB11" s="2"/>
      <c r="BC11" s="3"/>
      <c r="BD11" s="3"/>
      <c r="BE11" s="3"/>
      <c r="BF11" s="3"/>
      <c r="BG11" s="3"/>
      <c r="BH11" s="3"/>
      <c r="BI11" s="3"/>
      <c r="BJ11" s="3"/>
      <c r="BK11" s="3"/>
      <c r="BL11" s="2"/>
    </row>
    <row r="12" spans="1:64" ht="13.5" customHeight="1">
      <c r="A12" s="2"/>
      <c r="B12" s="3"/>
      <c r="C12" s="3"/>
      <c r="D12" s="3"/>
      <c r="E12" s="3"/>
      <c r="F12" s="3"/>
      <c r="G12" s="3"/>
      <c r="H12" s="3"/>
      <c r="I12" s="3"/>
      <c r="J12" s="3"/>
      <c r="K12" s="2"/>
      <c r="L12" s="565"/>
      <c r="M12" s="565"/>
      <c r="N12" s="565"/>
      <c r="O12" s="565"/>
      <c r="P12" s="565"/>
      <c r="Q12" s="565"/>
      <c r="R12" s="565"/>
      <c r="S12" s="565"/>
      <c r="T12" s="565"/>
      <c r="U12" s="2"/>
      <c r="V12" s="569"/>
      <c r="W12" s="569"/>
      <c r="X12" s="569"/>
      <c r="Y12" s="569"/>
      <c r="Z12" s="569"/>
      <c r="AA12" s="569"/>
      <c r="AB12" s="569"/>
      <c r="AC12" s="569"/>
      <c r="AD12" s="569"/>
      <c r="AE12" s="2"/>
      <c r="AF12" s="4"/>
      <c r="AG12" s="4"/>
      <c r="AH12" s="4"/>
      <c r="AI12" s="4"/>
      <c r="AJ12" s="4"/>
      <c r="AK12" s="4"/>
      <c r="AL12" s="4"/>
      <c r="AM12" s="4"/>
      <c r="AN12" s="4"/>
      <c r="AO12" s="4"/>
      <c r="AP12" s="4"/>
      <c r="AQ12" s="4"/>
      <c r="AR12" s="5"/>
      <c r="AS12" s="5"/>
      <c r="AT12" s="5"/>
      <c r="AU12" s="5"/>
      <c r="AV12" s="5"/>
      <c r="AW12" s="5"/>
      <c r="AX12" s="5"/>
      <c r="AY12" s="5"/>
      <c r="AZ12" s="5"/>
      <c r="BA12" s="5"/>
      <c r="BB12" s="2"/>
      <c r="BC12" s="3"/>
      <c r="BD12" s="3"/>
      <c r="BE12" s="3"/>
      <c r="BF12" s="3"/>
      <c r="BG12" s="3"/>
      <c r="BH12" s="3"/>
      <c r="BI12" s="3"/>
      <c r="BJ12" s="3"/>
      <c r="BK12" s="3"/>
      <c r="BL12" s="2"/>
    </row>
    <row r="13" spans="1:64" ht="4.5" customHeight="1">
      <c r="A13" s="2"/>
      <c r="B13" s="3"/>
      <c r="C13" s="3"/>
      <c r="D13" s="3"/>
      <c r="E13" s="3"/>
      <c r="F13" s="3"/>
      <c r="G13" s="3"/>
      <c r="H13" s="3"/>
      <c r="I13" s="3"/>
      <c r="J13" s="3"/>
      <c r="K13" s="2"/>
      <c r="L13" s="3"/>
      <c r="M13" s="3"/>
      <c r="N13" s="3"/>
      <c r="O13" s="3"/>
      <c r="P13" s="3"/>
      <c r="Q13" s="3"/>
      <c r="R13" s="3"/>
      <c r="S13" s="3"/>
      <c r="T13" s="3"/>
      <c r="U13" s="2"/>
      <c r="V13" s="3"/>
      <c r="W13" s="3"/>
      <c r="X13" s="3"/>
      <c r="Y13" s="3"/>
      <c r="Z13" s="3"/>
      <c r="AA13" s="3"/>
      <c r="AB13" s="3"/>
      <c r="AC13" s="3"/>
      <c r="AD13" s="3"/>
      <c r="AE13" s="2"/>
      <c r="AF13" s="567"/>
      <c r="AG13" s="567"/>
      <c r="AH13" s="567"/>
      <c r="AI13" s="567"/>
      <c r="AJ13" s="567"/>
      <c r="AK13" s="567"/>
      <c r="AL13" s="567"/>
      <c r="AM13" s="567"/>
      <c r="AN13" s="567"/>
      <c r="AO13" s="567"/>
      <c r="AP13" s="567"/>
      <c r="AQ13" s="567"/>
      <c r="AR13" s="568"/>
      <c r="AS13" s="568"/>
      <c r="AT13" s="568"/>
      <c r="AU13" s="568"/>
      <c r="AV13" s="568"/>
      <c r="AW13" s="568"/>
      <c r="AX13" s="568"/>
      <c r="AY13" s="568"/>
      <c r="AZ13" s="568"/>
      <c r="BA13" s="568"/>
      <c r="BB13" s="2"/>
      <c r="BC13" s="3"/>
      <c r="BD13" s="3"/>
      <c r="BE13" s="3"/>
      <c r="BF13" s="3"/>
      <c r="BG13" s="3"/>
      <c r="BH13" s="3"/>
      <c r="BI13" s="3"/>
      <c r="BJ13" s="3"/>
      <c r="BK13" s="3"/>
      <c r="BL13" s="2"/>
    </row>
    <row r="14" spans="1:64" ht="3" customHeight="1">
      <c r="A14" s="2"/>
      <c r="B14" s="3"/>
      <c r="C14" s="3"/>
      <c r="D14" s="3"/>
      <c r="E14" s="3"/>
      <c r="F14" s="3"/>
      <c r="G14" s="3"/>
      <c r="H14" s="3"/>
      <c r="I14" s="3"/>
      <c r="J14" s="3"/>
      <c r="K14" s="2"/>
      <c r="L14" s="3"/>
      <c r="M14" s="3"/>
      <c r="N14" s="3"/>
      <c r="O14" s="3"/>
      <c r="P14" s="3"/>
      <c r="Q14" s="3"/>
      <c r="R14" s="3"/>
      <c r="S14" s="3"/>
      <c r="T14" s="3"/>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row>
    <row r="15" spans="1:64" ht="4.5" customHeight="1">
      <c r="A15" s="2"/>
      <c r="B15" s="3"/>
      <c r="C15" s="3"/>
      <c r="D15" s="3"/>
      <c r="E15" s="3"/>
      <c r="F15" s="3"/>
      <c r="G15" s="3"/>
      <c r="H15" s="3"/>
      <c r="I15" s="3"/>
      <c r="J15" s="3"/>
      <c r="K15" s="2"/>
      <c r="L15" s="3"/>
      <c r="M15" s="3"/>
      <c r="N15" s="3"/>
      <c r="O15" s="3"/>
      <c r="P15" s="3"/>
      <c r="Q15" s="3"/>
      <c r="R15" s="3"/>
      <c r="S15" s="3"/>
      <c r="T15" s="3"/>
      <c r="U15" s="2"/>
      <c r="V15" s="171"/>
      <c r="W15" s="171"/>
      <c r="X15" s="171"/>
      <c r="Y15" s="171"/>
      <c r="Z15" s="171"/>
      <c r="AA15" s="171"/>
      <c r="AB15" s="171"/>
      <c r="AC15" s="171"/>
      <c r="AD15" s="171"/>
      <c r="AE15" s="2"/>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2"/>
      <c r="BC15" s="171"/>
      <c r="BD15" s="171"/>
      <c r="BE15" s="171"/>
      <c r="BF15" s="171"/>
      <c r="BG15" s="171"/>
      <c r="BH15" s="171"/>
      <c r="BI15" s="171"/>
      <c r="BJ15" s="171"/>
      <c r="BK15" s="171"/>
      <c r="BL15" s="2"/>
    </row>
    <row r="16" spans="1:64" ht="13.5" customHeight="1">
      <c r="A16" s="2"/>
      <c r="B16" s="3"/>
      <c r="C16" s="3"/>
      <c r="D16" s="3"/>
      <c r="E16" s="3"/>
      <c r="F16" s="3"/>
      <c r="G16" s="3"/>
      <c r="H16" s="3"/>
      <c r="I16" s="3"/>
      <c r="J16" s="3"/>
      <c r="K16" s="2"/>
      <c r="L16" s="564">
        <f>V10+V19</f>
        <v>0</v>
      </c>
      <c r="M16" s="564"/>
      <c r="N16" s="564"/>
      <c r="O16" s="564"/>
      <c r="P16" s="564"/>
      <c r="Q16" s="562" t="str">
        <f>'Used Language'!$C$91</f>
        <v>[m3]</v>
      </c>
      <c r="R16" s="562"/>
      <c r="S16" s="562"/>
      <c r="T16" s="562"/>
      <c r="U16" s="2"/>
      <c r="V16" s="572" t="str">
        <f>'Used Language'!$C$20</f>
        <v>Unbilled Authorized Consumption</v>
      </c>
      <c r="W16" s="455"/>
      <c r="X16" s="455"/>
      <c r="Y16" s="455"/>
      <c r="Z16" s="455"/>
      <c r="AA16" s="455"/>
      <c r="AB16" s="455"/>
      <c r="AC16" s="455"/>
      <c r="AD16" s="455"/>
      <c r="AE16" s="2"/>
      <c r="AF16" s="574" t="str">
        <f>'Used Language'!$C$25</f>
        <v>Unbilled Metered Consumption</v>
      </c>
      <c r="AG16" s="574"/>
      <c r="AH16" s="574"/>
      <c r="AI16" s="574"/>
      <c r="AJ16" s="574"/>
      <c r="AK16" s="574"/>
      <c r="AL16" s="574"/>
      <c r="AM16" s="574"/>
      <c r="AN16" s="574"/>
      <c r="AO16" s="574"/>
      <c r="AP16" s="574"/>
      <c r="AQ16" s="574"/>
      <c r="AR16" s="574"/>
      <c r="AS16" s="574"/>
      <c r="AT16" s="574"/>
      <c r="AU16" s="574"/>
      <c r="AV16" s="574"/>
      <c r="AW16" s="574"/>
      <c r="AX16" s="574"/>
      <c r="AY16" s="574"/>
      <c r="AZ16" s="574"/>
      <c r="BA16" s="574"/>
      <c r="BB16" s="2"/>
      <c r="BC16" s="171"/>
      <c r="BD16" s="171"/>
      <c r="BE16" s="171"/>
      <c r="BF16" s="171"/>
      <c r="BG16" s="171"/>
      <c r="BH16" s="171"/>
      <c r="BI16" s="171"/>
      <c r="BJ16" s="171"/>
      <c r="BK16" s="171"/>
      <c r="BL16" s="2"/>
    </row>
    <row r="17" spans="1:70" ht="13.5" customHeight="1">
      <c r="A17" s="2"/>
      <c r="B17" s="3"/>
      <c r="C17" s="3"/>
      <c r="D17" s="3"/>
      <c r="E17" s="3"/>
      <c r="F17" s="3"/>
      <c r="G17" s="3"/>
      <c r="H17" s="3"/>
      <c r="I17" s="3"/>
      <c r="J17" s="3"/>
      <c r="K17" s="2"/>
      <c r="L17" s="582" t="str">
        <f>'Used Language'!$C$30</f>
        <v>Error Margin [+/-]:</v>
      </c>
      <c r="M17" s="582"/>
      <c r="N17" s="582"/>
      <c r="O17" s="582"/>
      <c r="P17" s="582"/>
      <c r="Q17" s="582"/>
      <c r="R17" s="582"/>
      <c r="S17" s="582"/>
      <c r="T17" s="582"/>
      <c r="U17" s="2"/>
      <c r="V17" s="455"/>
      <c r="W17" s="455"/>
      <c r="X17" s="455"/>
      <c r="Y17" s="455"/>
      <c r="Z17" s="455"/>
      <c r="AA17" s="455"/>
      <c r="AB17" s="455"/>
      <c r="AC17" s="455"/>
      <c r="AD17" s="455"/>
      <c r="AE17" s="2"/>
      <c r="AF17" s="573">
        <f>'Unb. Cons.'!D32</f>
        <v>0</v>
      </c>
      <c r="AG17" s="573"/>
      <c r="AH17" s="573"/>
      <c r="AI17" s="573"/>
      <c r="AJ17" s="573"/>
      <c r="AK17" s="573"/>
      <c r="AL17" s="573"/>
      <c r="AM17" s="573"/>
      <c r="AN17" s="573"/>
      <c r="AO17" s="573"/>
      <c r="AP17" s="573"/>
      <c r="AQ17" s="573"/>
      <c r="AR17" s="566" t="str">
        <f>'Used Language'!$C$91</f>
        <v>[m3]</v>
      </c>
      <c r="AS17" s="566"/>
      <c r="AT17" s="566"/>
      <c r="AU17" s="566"/>
      <c r="AV17" s="566"/>
      <c r="AW17" s="566"/>
      <c r="AX17" s="566"/>
      <c r="AY17" s="566"/>
      <c r="AZ17" s="566"/>
      <c r="BA17" s="566"/>
      <c r="BB17" s="2"/>
      <c r="BC17" s="171"/>
      <c r="BD17" s="171"/>
      <c r="BE17" s="171"/>
      <c r="BF17" s="171"/>
      <c r="BG17" s="171"/>
      <c r="BH17" s="171"/>
      <c r="BI17" s="171"/>
      <c r="BJ17" s="171"/>
      <c r="BK17" s="171"/>
      <c r="BL17" s="2"/>
    </row>
    <row r="18" spans="1:70" ht="13.5" customHeight="1">
      <c r="A18" s="2"/>
      <c r="B18" s="3"/>
      <c r="C18" s="3"/>
      <c r="D18" s="3"/>
      <c r="E18" s="3"/>
      <c r="F18" s="3"/>
      <c r="G18" s="3"/>
      <c r="H18" s="3"/>
      <c r="I18" s="3"/>
      <c r="J18" s="3"/>
      <c r="K18" s="2"/>
      <c r="L18" s="582"/>
      <c r="M18" s="582"/>
      <c r="N18" s="582"/>
      <c r="O18" s="582"/>
      <c r="P18" s="582"/>
      <c r="Q18" s="582"/>
      <c r="R18" s="582"/>
      <c r="S18" s="582"/>
      <c r="T18" s="582"/>
      <c r="U18" s="2"/>
      <c r="V18" s="455"/>
      <c r="W18" s="455"/>
      <c r="X18" s="455"/>
      <c r="Y18" s="455"/>
      <c r="Z18" s="455"/>
      <c r="AA18" s="455"/>
      <c r="AB18" s="455"/>
      <c r="AC18" s="455"/>
      <c r="AD18" s="455"/>
      <c r="AE18" s="2"/>
      <c r="AF18" s="173"/>
      <c r="AG18" s="173"/>
      <c r="AH18" s="173"/>
      <c r="AI18" s="173"/>
      <c r="AJ18" s="173"/>
      <c r="AK18" s="173"/>
      <c r="AL18" s="173"/>
      <c r="AM18" s="173"/>
      <c r="AN18" s="173"/>
      <c r="AO18" s="173"/>
      <c r="AP18" s="173"/>
      <c r="AQ18" s="173"/>
      <c r="AR18" s="173"/>
      <c r="AS18" s="173"/>
      <c r="AT18" s="173"/>
      <c r="AU18" s="173"/>
      <c r="AV18" s="173"/>
      <c r="AW18" s="173"/>
      <c r="AX18" s="173"/>
      <c r="AY18" s="173"/>
      <c r="AZ18" s="173"/>
      <c r="BA18" s="173"/>
      <c r="BB18" s="2"/>
      <c r="BC18" s="171"/>
      <c r="BD18" s="171"/>
      <c r="BE18" s="171"/>
      <c r="BF18" s="171"/>
      <c r="BG18" s="171"/>
      <c r="BH18" s="171"/>
      <c r="BI18" s="171"/>
      <c r="BJ18" s="171"/>
      <c r="BK18" s="171"/>
      <c r="BL18" s="2"/>
      <c r="BQ18" s="146">
        <f>L16*L19/1.96</f>
        <v>0</v>
      </c>
      <c r="BR18" s="152">
        <f>BQ18*BQ18</f>
        <v>0</v>
      </c>
    </row>
    <row r="19" spans="1:70" ht="4.5" customHeight="1">
      <c r="A19" s="2"/>
      <c r="B19" s="3"/>
      <c r="C19" s="3"/>
      <c r="D19" s="3"/>
      <c r="E19" s="3"/>
      <c r="F19" s="3"/>
      <c r="G19" s="3"/>
      <c r="H19" s="3"/>
      <c r="I19" s="3"/>
      <c r="J19" s="3"/>
      <c r="K19" s="2"/>
      <c r="L19" s="569">
        <f>IF(L16=0,0,'Unb. Cons.'!O25*1.96/L16)</f>
        <v>0</v>
      </c>
      <c r="M19" s="569"/>
      <c r="N19" s="569"/>
      <c r="O19" s="569"/>
      <c r="P19" s="569"/>
      <c r="Q19" s="569"/>
      <c r="R19" s="569"/>
      <c r="S19" s="569"/>
      <c r="T19" s="569"/>
      <c r="U19" s="2"/>
      <c r="V19" s="573">
        <f>AF17+AF23</f>
        <v>0</v>
      </c>
      <c r="W19" s="573"/>
      <c r="X19" s="573"/>
      <c r="Y19" s="573"/>
      <c r="Z19" s="573"/>
      <c r="AA19" s="574" t="str">
        <f>'Used Language'!$C$91</f>
        <v>[m3]</v>
      </c>
      <c r="AB19" s="574"/>
      <c r="AC19" s="574"/>
      <c r="AD19" s="574"/>
      <c r="AE19" s="2"/>
      <c r="AF19" s="578"/>
      <c r="AG19" s="578"/>
      <c r="AH19" s="578"/>
      <c r="AI19" s="578"/>
      <c r="AJ19" s="578"/>
      <c r="AK19" s="578"/>
      <c r="AL19" s="578"/>
      <c r="AM19" s="578"/>
      <c r="AN19" s="578"/>
      <c r="AO19" s="578"/>
      <c r="AP19" s="578"/>
      <c r="AQ19" s="578"/>
      <c r="AR19" s="579"/>
      <c r="AS19" s="579"/>
      <c r="AT19" s="579"/>
      <c r="AU19" s="579"/>
      <c r="AV19" s="579"/>
      <c r="AW19" s="579"/>
      <c r="AX19" s="579"/>
      <c r="AY19" s="579"/>
      <c r="AZ19" s="579"/>
      <c r="BA19" s="579"/>
      <c r="BB19" s="2"/>
      <c r="BC19" s="171"/>
      <c r="BD19" s="171"/>
      <c r="BE19" s="171"/>
      <c r="BF19" s="171"/>
      <c r="BG19" s="171"/>
      <c r="BH19" s="171"/>
      <c r="BI19" s="171"/>
      <c r="BJ19" s="171"/>
      <c r="BK19" s="171"/>
      <c r="BL19" s="2"/>
    </row>
    <row r="20" spans="1:70" ht="3" customHeight="1">
      <c r="A20" s="2"/>
      <c r="B20" s="3"/>
      <c r="C20" s="3"/>
      <c r="D20" s="3"/>
      <c r="E20" s="3"/>
      <c r="F20" s="3"/>
      <c r="G20" s="3"/>
      <c r="H20" s="3"/>
      <c r="I20" s="3"/>
      <c r="J20" s="3"/>
      <c r="K20" s="2"/>
      <c r="L20" s="569"/>
      <c r="M20" s="569"/>
      <c r="N20" s="569"/>
      <c r="O20" s="569"/>
      <c r="P20" s="569"/>
      <c r="Q20" s="569"/>
      <c r="R20" s="569"/>
      <c r="S20" s="569"/>
      <c r="T20" s="569"/>
      <c r="U20" s="2"/>
      <c r="V20" s="573"/>
      <c r="W20" s="573"/>
      <c r="X20" s="573"/>
      <c r="Y20" s="573"/>
      <c r="Z20" s="573"/>
      <c r="AA20" s="574"/>
      <c r="AB20" s="574"/>
      <c r="AC20" s="574"/>
      <c r="AD20" s="574"/>
      <c r="AE20" s="2"/>
      <c r="AF20" s="2"/>
      <c r="AG20" s="2"/>
      <c r="AH20" s="2"/>
      <c r="AI20" s="2"/>
      <c r="AJ20" s="2"/>
      <c r="AK20" s="2"/>
      <c r="AL20" s="2"/>
      <c r="AM20" s="2"/>
      <c r="AN20" s="2"/>
      <c r="AO20" s="2"/>
      <c r="AP20" s="2"/>
      <c r="AQ20" s="2"/>
      <c r="AR20" s="2"/>
      <c r="AS20" s="2"/>
      <c r="AT20" s="2"/>
      <c r="AU20" s="2"/>
      <c r="AV20" s="2"/>
      <c r="AW20" s="2"/>
      <c r="AX20" s="2"/>
      <c r="AY20" s="2"/>
      <c r="AZ20" s="2"/>
      <c r="BA20" s="2"/>
      <c r="BB20" s="2"/>
      <c r="BC20" s="171"/>
      <c r="BD20" s="171"/>
      <c r="BE20" s="171"/>
      <c r="BF20" s="171"/>
      <c r="BG20" s="171"/>
      <c r="BH20" s="171"/>
      <c r="BI20" s="171"/>
      <c r="BJ20" s="171"/>
      <c r="BK20" s="171"/>
      <c r="BL20" s="2"/>
    </row>
    <row r="21" spans="1:70" ht="4.5" customHeight="1">
      <c r="A21" s="2"/>
      <c r="B21" s="3"/>
      <c r="C21" s="3"/>
      <c r="D21" s="3"/>
      <c r="E21" s="3"/>
      <c r="F21" s="3"/>
      <c r="G21" s="3"/>
      <c r="H21" s="3"/>
      <c r="I21" s="3"/>
      <c r="J21" s="3"/>
      <c r="K21" s="2"/>
      <c r="L21" s="569"/>
      <c r="M21" s="569"/>
      <c r="N21" s="569"/>
      <c r="O21" s="569"/>
      <c r="P21" s="569"/>
      <c r="Q21" s="569"/>
      <c r="R21" s="569"/>
      <c r="S21" s="569"/>
      <c r="T21" s="569"/>
      <c r="U21" s="2"/>
      <c r="V21" s="573"/>
      <c r="W21" s="573"/>
      <c r="X21" s="573"/>
      <c r="Y21" s="573"/>
      <c r="Z21" s="573"/>
      <c r="AA21" s="574"/>
      <c r="AB21" s="574"/>
      <c r="AC21" s="574"/>
      <c r="AD21" s="574"/>
      <c r="AE21" s="2"/>
      <c r="AF21" s="171"/>
      <c r="AG21" s="171"/>
      <c r="AH21" s="171"/>
      <c r="AI21" s="171"/>
      <c r="AJ21" s="171"/>
      <c r="AK21" s="171"/>
      <c r="AL21" s="171"/>
      <c r="AM21" s="171"/>
      <c r="AN21" s="171"/>
      <c r="AO21" s="171"/>
      <c r="AP21" s="171"/>
      <c r="AQ21" s="171"/>
      <c r="AR21" s="171"/>
      <c r="AS21" s="171"/>
      <c r="AT21" s="171"/>
      <c r="AU21" s="171"/>
      <c r="AV21" s="171"/>
      <c r="AW21" s="171"/>
      <c r="AX21" s="171"/>
      <c r="AY21" s="171"/>
      <c r="AZ21" s="171"/>
      <c r="BA21" s="171"/>
      <c r="BB21" s="2"/>
      <c r="BC21" s="171"/>
      <c r="BD21" s="171"/>
      <c r="BE21" s="171"/>
      <c r="BF21" s="171"/>
      <c r="BG21" s="171"/>
      <c r="BH21" s="171"/>
      <c r="BI21" s="171"/>
      <c r="BJ21" s="171"/>
      <c r="BK21" s="171"/>
      <c r="BL21" s="2"/>
    </row>
    <row r="22" spans="1:70" ht="13.5" customHeight="1">
      <c r="A22" s="2"/>
      <c r="B22" s="565" t="str">
        <f>'Used Language'!C16</f>
        <v>System Input Volume</v>
      </c>
      <c r="C22" s="455"/>
      <c r="D22" s="455"/>
      <c r="E22" s="455"/>
      <c r="F22" s="455"/>
      <c r="G22" s="455"/>
      <c r="H22" s="455"/>
      <c r="I22" s="455"/>
      <c r="J22" s="455"/>
      <c r="K22" s="2"/>
      <c r="L22" s="3"/>
      <c r="M22" s="3"/>
      <c r="N22" s="3"/>
      <c r="O22" s="3"/>
      <c r="P22" s="3"/>
      <c r="Q22" s="3"/>
      <c r="R22" s="3"/>
      <c r="S22" s="3"/>
      <c r="T22" s="3"/>
      <c r="U22" s="2"/>
      <c r="V22" s="571" t="str">
        <f>'Used Language'!$C$30</f>
        <v>Error Margin [+/-]:</v>
      </c>
      <c r="W22" s="571"/>
      <c r="X22" s="571"/>
      <c r="Y22" s="571"/>
      <c r="Z22" s="571"/>
      <c r="AA22" s="571"/>
      <c r="AB22" s="571"/>
      <c r="AC22" s="571"/>
      <c r="AD22" s="571"/>
      <c r="AE22" s="2"/>
      <c r="AF22" s="574" t="str">
        <f>'Used Language'!$C$26</f>
        <v>Unbilled Unmetered Consumption</v>
      </c>
      <c r="AG22" s="574"/>
      <c r="AH22" s="574"/>
      <c r="AI22" s="574"/>
      <c r="AJ22" s="574"/>
      <c r="AK22" s="574"/>
      <c r="AL22" s="574"/>
      <c r="AM22" s="574"/>
      <c r="AN22" s="574"/>
      <c r="AO22" s="574"/>
      <c r="AP22" s="574"/>
      <c r="AQ22" s="574"/>
      <c r="AR22" s="574"/>
      <c r="AS22" s="574"/>
      <c r="AT22" s="574"/>
      <c r="AU22" s="574"/>
      <c r="AV22" s="574"/>
      <c r="AW22" s="574"/>
      <c r="AX22" s="574"/>
      <c r="AY22" s="574"/>
      <c r="AZ22" s="574"/>
      <c r="BA22" s="574"/>
      <c r="BB22" s="2"/>
      <c r="BC22" s="171"/>
      <c r="BD22" s="171"/>
      <c r="BE22" s="171"/>
      <c r="BF22" s="171"/>
      <c r="BG22" s="171"/>
      <c r="BH22" s="171"/>
      <c r="BI22" s="171"/>
      <c r="BJ22" s="171"/>
      <c r="BK22" s="171"/>
      <c r="BL22" s="2"/>
    </row>
    <row r="23" spans="1:70" ht="13.5" customHeight="1">
      <c r="A23" s="2"/>
      <c r="B23" s="455"/>
      <c r="C23" s="455"/>
      <c r="D23" s="455"/>
      <c r="E23" s="455"/>
      <c r="F23" s="455"/>
      <c r="G23" s="455"/>
      <c r="H23" s="455"/>
      <c r="I23" s="455"/>
      <c r="J23" s="455"/>
      <c r="K23" s="2"/>
      <c r="L23" s="3"/>
      <c r="M23" s="3"/>
      <c r="N23" s="3"/>
      <c r="O23" s="3"/>
      <c r="P23" s="3"/>
      <c r="Q23" s="3"/>
      <c r="R23" s="3"/>
      <c r="S23" s="3"/>
      <c r="T23" s="3"/>
      <c r="U23" s="2"/>
      <c r="V23" s="571"/>
      <c r="W23" s="571"/>
      <c r="X23" s="571"/>
      <c r="Y23" s="571"/>
      <c r="Z23" s="571"/>
      <c r="AA23" s="571"/>
      <c r="AB23" s="571"/>
      <c r="AC23" s="571"/>
      <c r="AD23" s="571"/>
      <c r="AE23" s="2"/>
      <c r="AF23" s="573">
        <f>'Unb. Cons.'!H32</f>
        <v>0</v>
      </c>
      <c r="AG23" s="573"/>
      <c r="AH23" s="573"/>
      <c r="AI23" s="573"/>
      <c r="AJ23" s="573"/>
      <c r="AK23" s="573"/>
      <c r="AL23" s="573"/>
      <c r="AM23" s="573"/>
      <c r="AN23" s="573"/>
      <c r="AO23" s="573"/>
      <c r="AP23" s="573"/>
      <c r="AQ23" s="573"/>
      <c r="AR23" s="566" t="str">
        <f>'Used Language'!$C$91</f>
        <v>[m3]</v>
      </c>
      <c r="AS23" s="566"/>
      <c r="AT23" s="566"/>
      <c r="AU23" s="566"/>
      <c r="AV23" s="566"/>
      <c r="AW23" s="566"/>
      <c r="AX23" s="566"/>
      <c r="AY23" s="566"/>
      <c r="AZ23" s="566"/>
      <c r="BA23" s="566"/>
      <c r="BB23" s="2"/>
      <c r="BC23" s="171"/>
      <c r="BD23" s="171"/>
      <c r="BE23" s="172"/>
      <c r="BF23" s="171"/>
      <c r="BG23" s="171"/>
      <c r="BH23" s="171"/>
      <c r="BI23" s="171"/>
      <c r="BJ23" s="171"/>
      <c r="BK23" s="171"/>
      <c r="BL23" s="2"/>
    </row>
    <row r="24" spans="1:70" ht="13.5" customHeight="1">
      <c r="A24" s="2"/>
      <c r="B24" s="455"/>
      <c r="C24" s="455"/>
      <c r="D24" s="455"/>
      <c r="E24" s="455"/>
      <c r="F24" s="455"/>
      <c r="G24" s="455"/>
      <c r="H24" s="455"/>
      <c r="I24" s="455"/>
      <c r="J24" s="455"/>
      <c r="K24" s="2"/>
      <c r="L24" s="3"/>
      <c r="M24" s="3"/>
      <c r="N24" s="3"/>
      <c r="O24" s="3"/>
      <c r="P24" s="3"/>
      <c r="Q24" s="3"/>
      <c r="R24" s="3"/>
      <c r="S24" s="3"/>
      <c r="T24" s="3"/>
      <c r="U24" s="2"/>
      <c r="V24" s="570">
        <f>IF(V19=0,0,'Unb. Cons.'!O25*1.96/V19)</f>
        <v>0</v>
      </c>
      <c r="W24" s="570"/>
      <c r="X24" s="570"/>
      <c r="Y24" s="570"/>
      <c r="Z24" s="570"/>
      <c r="AA24" s="570"/>
      <c r="AB24" s="570"/>
      <c r="AC24" s="570"/>
      <c r="AD24" s="570"/>
      <c r="AE24" s="2"/>
      <c r="AF24" s="578" t="str">
        <f>'Used Language'!$C$30</f>
        <v>Error Margin [+/-]:</v>
      </c>
      <c r="AG24" s="578"/>
      <c r="AH24" s="578"/>
      <c r="AI24" s="578"/>
      <c r="AJ24" s="578"/>
      <c r="AK24" s="578"/>
      <c r="AL24" s="578"/>
      <c r="AM24" s="578"/>
      <c r="AN24" s="578"/>
      <c r="AO24" s="578"/>
      <c r="AP24" s="578"/>
      <c r="AQ24" s="578"/>
      <c r="AR24" s="576">
        <f>'Unb. Cons.'!J25</f>
        <v>0</v>
      </c>
      <c r="AS24" s="576"/>
      <c r="AT24" s="576"/>
      <c r="AU24" s="576"/>
      <c r="AV24" s="576"/>
      <c r="AW24" s="576"/>
      <c r="AX24" s="576"/>
      <c r="AY24" s="576"/>
      <c r="AZ24" s="576"/>
      <c r="BA24" s="576"/>
      <c r="BB24" s="2"/>
      <c r="BC24" s="171"/>
      <c r="BD24" s="171"/>
      <c r="BE24" s="171"/>
      <c r="BF24" s="171"/>
      <c r="BG24" s="171"/>
      <c r="BH24" s="171"/>
      <c r="BI24" s="171"/>
      <c r="BJ24" s="171"/>
      <c r="BK24" s="171"/>
      <c r="BL24" s="2"/>
    </row>
    <row r="25" spans="1:70" ht="4.5" customHeight="1">
      <c r="A25" s="2"/>
      <c r="B25" s="3"/>
      <c r="C25" s="3"/>
      <c r="D25" s="3"/>
      <c r="E25" s="3"/>
      <c r="F25" s="3"/>
      <c r="G25" s="3"/>
      <c r="H25" s="3"/>
      <c r="I25" s="3"/>
      <c r="J25" s="3"/>
      <c r="K25" s="2"/>
      <c r="L25" s="3"/>
      <c r="M25" s="3"/>
      <c r="N25" s="3"/>
      <c r="O25" s="3"/>
      <c r="P25" s="3"/>
      <c r="Q25" s="3"/>
      <c r="R25" s="3"/>
      <c r="S25" s="3"/>
      <c r="T25" s="3"/>
      <c r="U25" s="2"/>
      <c r="V25" s="171"/>
      <c r="W25" s="171"/>
      <c r="X25" s="171"/>
      <c r="Y25" s="171"/>
      <c r="Z25" s="171"/>
      <c r="AA25" s="171"/>
      <c r="AB25" s="171"/>
      <c r="AC25" s="171"/>
      <c r="AD25" s="171"/>
      <c r="AE25" s="2"/>
      <c r="AF25" s="578"/>
      <c r="AG25" s="578"/>
      <c r="AH25" s="578"/>
      <c r="AI25" s="578"/>
      <c r="AJ25" s="578"/>
      <c r="AK25" s="578"/>
      <c r="AL25" s="578"/>
      <c r="AM25" s="578"/>
      <c r="AN25" s="578"/>
      <c r="AO25" s="578"/>
      <c r="AP25" s="578"/>
      <c r="AQ25" s="578"/>
      <c r="AR25" s="579"/>
      <c r="AS25" s="579"/>
      <c r="AT25" s="579"/>
      <c r="AU25" s="579"/>
      <c r="AV25" s="579"/>
      <c r="AW25" s="579"/>
      <c r="AX25" s="579"/>
      <c r="AY25" s="579"/>
      <c r="AZ25" s="579"/>
      <c r="BA25" s="579"/>
      <c r="BB25" s="2"/>
      <c r="BC25" s="572" t="str">
        <f>'Used Language'!$C$29</f>
        <v>Non-Revenue Water</v>
      </c>
      <c r="BD25" s="572"/>
      <c r="BE25" s="572"/>
      <c r="BF25" s="572"/>
      <c r="BG25" s="572"/>
      <c r="BH25" s="572"/>
      <c r="BI25" s="572"/>
      <c r="BJ25" s="572"/>
      <c r="BK25" s="572"/>
      <c r="BL25" s="2"/>
    </row>
    <row r="26" spans="1:70" ht="3" customHeight="1">
      <c r="A26" s="2"/>
      <c r="B26" s="3"/>
      <c r="C26" s="3"/>
      <c r="D26" s="3"/>
      <c r="E26" s="3"/>
      <c r="F26" s="3"/>
      <c r="G26" s="3"/>
      <c r="H26" s="3"/>
      <c r="I26" s="3"/>
      <c r="J26" s="3"/>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572"/>
      <c r="BD26" s="572"/>
      <c r="BE26" s="572"/>
      <c r="BF26" s="572"/>
      <c r="BG26" s="572"/>
      <c r="BH26" s="572"/>
      <c r="BI26" s="572"/>
      <c r="BJ26" s="572"/>
      <c r="BK26" s="572"/>
      <c r="BL26" s="2"/>
    </row>
    <row r="27" spans="1:70" ht="4.5" customHeight="1">
      <c r="A27" s="2"/>
      <c r="B27" s="3"/>
      <c r="C27" s="3"/>
      <c r="D27" s="3"/>
      <c r="E27" s="3"/>
      <c r="F27" s="3"/>
      <c r="G27" s="3"/>
      <c r="H27" s="3"/>
      <c r="I27" s="3"/>
      <c r="J27" s="3"/>
      <c r="K27" s="2"/>
      <c r="L27" s="171"/>
      <c r="M27" s="171"/>
      <c r="N27" s="171"/>
      <c r="O27" s="171"/>
      <c r="P27" s="171"/>
      <c r="Q27" s="171"/>
      <c r="R27" s="171"/>
      <c r="S27" s="171"/>
      <c r="T27" s="171"/>
      <c r="U27" s="2"/>
      <c r="V27" s="171"/>
      <c r="W27" s="171"/>
      <c r="X27" s="171"/>
      <c r="Y27" s="171"/>
      <c r="Z27" s="171"/>
      <c r="AA27" s="171"/>
      <c r="AB27" s="171"/>
      <c r="AC27" s="171"/>
      <c r="AD27" s="171"/>
      <c r="AE27" s="2"/>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2"/>
      <c r="BC27" s="572"/>
      <c r="BD27" s="572"/>
      <c r="BE27" s="572"/>
      <c r="BF27" s="572"/>
      <c r="BG27" s="572"/>
      <c r="BH27" s="572"/>
      <c r="BI27" s="572"/>
      <c r="BJ27" s="572"/>
      <c r="BK27" s="572"/>
      <c r="BL27" s="2"/>
    </row>
    <row r="28" spans="1:70" ht="27" customHeight="1">
      <c r="A28" s="2"/>
      <c r="B28" s="564">
        <f>'Sys. Input'!D79</f>
        <v>0</v>
      </c>
      <c r="C28" s="564"/>
      <c r="D28" s="564"/>
      <c r="E28" s="564"/>
      <c r="F28" s="564"/>
      <c r="G28" s="562" t="str">
        <f>'Used Language'!$C$91</f>
        <v>[m3]</v>
      </c>
      <c r="H28" s="562"/>
      <c r="I28" s="562"/>
      <c r="J28" s="562"/>
      <c r="K28" s="2"/>
      <c r="L28" s="171"/>
      <c r="M28" s="171"/>
      <c r="N28" s="171"/>
      <c r="O28" s="171"/>
      <c r="P28" s="171"/>
      <c r="Q28" s="171"/>
      <c r="R28" s="171"/>
      <c r="S28" s="171"/>
      <c r="T28" s="171"/>
      <c r="U28" s="2"/>
      <c r="V28" s="171"/>
      <c r="W28" s="171"/>
      <c r="X28" s="171"/>
      <c r="Y28" s="171"/>
      <c r="Z28" s="171"/>
      <c r="AA28" s="171"/>
      <c r="AB28" s="171"/>
      <c r="AC28" s="171"/>
      <c r="AD28" s="171"/>
      <c r="AE28" s="2"/>
      <c r="AF28" s="583" t="str">
        <f>'Used Language'!C13</f>
        <v>Unauthorized Consumption</v>
      </c>
      <c r="AG28" s="583"/>
      <c r="AH28" s="583"/>
      <c r="AI28" s="583"/>
      <c r="AJ28" s="583"/>
      <c r="AK28" s="583"/>
      <c r="AL28" s="583"/>
      <c r="AM28" s="583"/>
      <c r="AN28" s="583"/>
      <c r="AO28" s="583"/>
      <c r="AP28" s="583"/>
      <c r="AQ28" s="583"/>
      <c r="AR28" s="583"/>
      <c r="AS28" s="583"/>
      <c r="AT28" s="583"/>
      <c r="AU28" s="583"/>
      <c r="AV28" s="583"/>
      <c r="AW28" s="583"/>
      <c r="AX28" s="583"/>
      <c r="AY28" s="583"/>
      <c r="AZ28" s="583"/>
      <c r="BA28" s="583"/>
      <c r="BB28" s="2"/>
      <c r="BC28" s="572"/>
      <c r="BD28" s="572"/>
      <c r="BE28" s="572"/>
      <c r="BF28" s="572"/>
      <c r="BG28" s="572"/>
      <c r="BH28" s="572"/>
      <c r="BI28" s="572"/>
      <c r="BJ28" s="572"/>
      <c r="BK28" s="572"/>
      <c r="BL28" s="2"/>
    </row>
    <row r="29" spans="1:70" ht="13.5" customHeight="1">
      <c r="A29" s="2"/>
      <c r="B29" s="575" t="str">
        <f>'Used Language'!$C$30</f>
        <v>Error Margin [+/-]:</v>
      </c>
      <c r="C29" s="575"/>
      <c r="D29" s="575"/>
      <c r="E29" s="575"/>
      <c r="F29" s="575"/>
      <c r="G29" s="575"/>
      <c r="H29" s="575"/>
      <c r="I29" s="575"/>
      <c r="J29" s="575"/>
      <c r="K29" s="2"/>
      <c r="L29" s="171"/>
      <c r="M29" s="171"/>
      <c r="N29" s="171"/>
      <c r="O29" s="171"/>
      <c r="P29" s="171"/>
      <c r="Q29" s="171"/>
      <c r="R29" s="171"/>
      <c r="S29" s="171"/>
      <c r="T29" s="171"/>
      <c r="U29" s="2"/>
      <c r="V29" s="572" t="str">
        <f>'Used Language'!$C$21</f>
        <v>Commercial Losses</v>
      </c>
      <c r="W29" s="572"/>
      <c r="X29" s="572"/>
      <c r="Y29" s="572"/>
      <c r="Z29" s="572"/>
      <c r="AA29" s="572"/>
      <c r="AB29" s="572"/>
      <c r="AC29" s="572"/>
      <c r="AD29" s="572"/>
      <c r="AE29" s="2"/>
      <c r="AF29" s="573">
        <f>'Unauth. Cons.'!L31</f>
        <v>0</v>
      </c>
      <c r="AG29" s="573"/>
      <c r="AH29" s="573"/>
      <c r="AI29" s="573"/>
      <c r="AJ29" s="573"/>
      <c r="AK29" s="573"/>
      <c r="AL29" s="573"/>
      <c r="AM29" s="573"/>
      <c r="AN29" s="573"/>
      <c r="AO29" s="573"/>
      <c r="AP29" s="573"/>
      <c r="AQ29" s="573"/>
      <c r="AR29" s="566" t="str">
        <f>'Used Language'!$C$91</f>
        <v>[m3]</v>
      </c>
      <c r="AS29" s="566"/>
      <c r="AT29" s="566"/>
      <c r="AU29" s="566"/>
      <c r="AV29" s="566"/>
      <c r="AW29" s="566"/>
      <c r="AX29" s="566"/>
      <c r="AY29" s="566"/>
      <c r="AZ29" s="566"/>
      <c r="BA29" s="566"/>
      <c r="BB29" s="2"/>
      <c r="BC29" s="572"/>
      <c r="BD29" s="572"/>
      <c r="BE29" s="572"/>
      <c r="BF29" s="572"/>
      <c r="BG29" s="572"/>
      <c r="BH29" s="572"/>
      <c r="BI29" s="572"/>
      <c r="BJ29" s="572"/>
      <c r="BK29" s="572"/>
      <c r="BL29" s="2"/>
    </row>
    <row r="30" spans="1:70" ht="13.5" customHeight="1">
      <c r="A30" s="2"/>
      <c r="B30" s="575"/>
      <c r="C30" s="575"/>
      <c r="D30" s="575"/>
      <c r="E30" s="575"/>
      <c r="F30" s="575"/>
      <c r="G30" s="575"/>
      <c r="H30" s="575"/>
      <c r="I30" s="575"/>
      <c r="J30" s="575"/>
      <c r="K30" s="2"/>
      <c r="L30" s="171"/>
      <c r="M30" s="171"/>
      <c r="N30" s="171"/>
      <c r="O30" s="171"/>
      <c r="P30" s="171"/>
      <c r="Q30" s="171"/>
      <c r="R30" s="171"/>
      <c r="S30" s="171"/>
      <c r="T30" s="171"/>
      <c r="U30" s="2"/>
      <c r="V30" s="572"/>
      <c r="W30" s="572"/>
      <c r="X30" s="572"/>
      <c r="Y30" s="572"/>
      <c r="Z30" s="572"/>
      <c r="AA30" s="572"/>
      <c r="AB30" s="572"/>
      <c r="AC30" s="572"/>
      <c r="AD30" s="572"/>
      <c r="AE30" s="2"/>
      <c r="AF30" s="578" t="str">
        <f>'Used Language'!$C$30</f>
        <v>Error Margin [+/-]:</v>
      </c>
      <c r="AG30" s="578"/>
      <c r="AH30" s="578"/>
      <c r="AI30" s="578"/>
      <c r="AJ30" s="578"/>
      <c r="AK30" s="578"/>
      <c r="AL30" s="578"/>
      <c r="AM30" s="578"/>
      <c r="AN30" s="578"/>
      <c r="AO30" s="578"/>
      <c r="AP30" s="578"/>
      <c r="AQ30" s="578"/>
      <c r="AR30" s="576">
        <f>'Unauth. Cons.'!F24</f>
        <v>0</v>
      </c>
      <c r="AS30" s="576"/>
      <c r="AT30" s="576"/>
      <c r="AU30" s="576"/>
      <c r="AV30" s="576"/>
      <c r="AW30" s="576"/>
      <c r="AX30" s="576"/>
      <c r="AY30" s="576"/>
      <c r="AZ30" s="576"/>
      <c r="BA30" s="576"/>
      <c r="BB30" s="2"/>
      <c r="BC30" s="572"/>
      <c r="BD30" s="572"/>
      <c r="BE30" s="572"/>
      <c r="BF30" s="572"/>
      <c r="BG30" s="572"/>
      <c r="BH30" s="572"/>
      <c r="BI30" s="572"/>
      <c r="BJ30" s="572"/>
      <c r="BK30" s="572"/>
      <c r="BL30" s="2"/>
      <c r="BO30" s="146">
        <f>AF29*AR30/1.96</f>
        <v>0</v>
      </c>
      <c r="BP30" s="152">
        <f>BO30*BO30</f>
        <v>0</v>
      </c>
      <c r="BQ30" s="146">
        <f>B31*B28/1.96</f>
        <v>0</v>
      </c>
      <c r="BR30" s="152">
        <f>BQ30*BQ30</f>
        <v>0</v>
      </c>
    </row>
    <row r="31" spans="1:70" ht="4.5" customHeight="1">
      <c r="A31" s="2"/>
      <c r="B31" s="569">
        <f>'Sys. Input'!F72</f>
        <v>0</v>
      </c>
      <c r="C31" s="569"/>
      <c r="D31" s="569"/>
      <c r="E31" s="569"/>
      <c r="F31" s="569"/>
      <c r="G31" s="569"/>
      <c r="H31" s="569"/>
      <c r="I31" s="569"/>
      <c r="J31" s="569"/>
      <c r="K31" s="2"/>
      <c r="L31" s="171"/>
      <c r="M31" s="171"/>
      <c r="N31" s="171"/>
      <c r="O31" s="171"/>
      <c r="P31" s="171"/>
      <c r="Q31" s="171"/>
      <c r="R31" s="171"/>
      <c r="S31" s="171"/>
      <c r="T31" s="171"/>
      <c r="U31" s="2"/>
      <c r="V31" s="573">
        <f>AF29+AF36</f>
        <v>0</v>
      </c>
      <c r="W31" s="573"/>
      <c r="X31" s="573"/>
      <c r="Y31" s="573"/>
      <c r="Z31" s="573"/>
      <c r="AA31" s="574" t="str">
        <f>'Used Language'!$C$91</f>
        <v>[m3]</v>
      </c>
      <c r="AB31" s="574"/>
      <c r="AC31" s="574"/>
      <c r="AD31" s="574"/>
      <c r="AE31" s="2"/>
      <c r="AF31" s="578"/>
      <c r="AG31" s="578"/>
      <c r="AH31" s="578"/>
      <c r="AI31" s="578"/>
      <c r="AJ31" s="578"/>
      <c r="AK31" s="578"/>
      <c r="AL31" s="578"/>
      <c r="AM31" s="578"/>
      <c r="AN31" s="578"/>
      <c r="AO31" s="578"/>
      <c r="AP31" s="578"/>
      <c r="AQ31" s="578"/>
      <c r="AR31" s="579"/>
      <c r="AS31" s="579"/>
      <c r="AT31" s="579"/>
      <c r="AU31" s="579"/>
      <c r="AV31" s="579"/>
      <c r="AW31" s="579"/>
      <c r="AX31" s="579"/>
      <c r="AY31" s="579"/>
      <c r="AZ31" s="579"/>
      <c r="BA31" s="579"/>
      <c r="BB31" s="2"/>
      <c r="BC31" s="171"/>
      <c r="BD31" s="171"/>
      <c r="BE31" s="171"/>
      <c r="BF31" s="171"/>
      <c r="BG31" s="171"/>
      <c r="BH31" s="171"/>
      <c r="BI31" s="171"/>
      <c r="BJ31" s="171"/>
      <c r="BK31" s="171"/>
      <c r="BL31" s="2"/>
    </row>
    <row r="32" spans="1:70" ht="3" customHeight="1">
      <c r="A32" s="2"/>
      <c r="B32" s="569"/>
      <c r="C32" s="569"/>
      <c r="D32" s="569"/>
      <c r="E32" s="569"/>
      <c r="F32" s="569"/>
      <c r="G32" s="569"/>
      <c r="H32" s="569"/>
      <c r="I32" s="569"/>
      <c r="J32" s="569"/>
      <c r="K32" s="2"/>
      <c r="L32" s="171"/>
      <c r="M32" s="171"/>
      <c r="N32" s="171"/>
      <c r="O32" s="171"/>
      <c r="P32" s="171"/>
      <c r="Q32" s="171"/>
      <c r="R32" s="171"/>
      <c r="S32" s="171"/>
      <c r="T32" s="171"/>
      <c r="U32" s="2"/>
      <c r="V32" s="573"/>
      <c r="W32" s="573"/>
      <c r="X32" s="573"/>
      <c r="Y32" s="573"/>
      <c r="Z32" s="573"/>
      <c r="AA32" s="574"/>
      <c r="AB32" s="574"/>
      <c r="AC32" s="574"/>
      <c r="AD32" s="574"/>
      <c r="AE32" s="2"/>
      <c r="AF32" s="2"/>
      <c r="AG32" s="2"/>
      <c r="AH32" s="2"/>
      <c r="AI32" s="2"/>
      <c r="AJ32" s="2"/>
      <c r="AK32" s="2"/>
      <c r="AL32" s="2"/>
      <c r="AM32" s="2"/>
      <c r="AN32" s="2"/>
      <c r="AO32" s="2"/>
      <c r="AP32" s="2"/>
      <c r="AQ32" s="2"/>
      <c r="AR32" s="2"/>
      <c r="AS32" s="2"/>
      <c r="AT32" s="2"/>
      <c r="AU32" s="2"/>
      <c r="AV32" s="2"/>
      <c r="AW32" s="2"/>
      <c r="AX32" s="2"/>
      <c r="AY32" s="2"/>
      <c r="AZ32" s="2"/>
      <c r="BA32" s="2"/>
      <c r="BB32" s="2"/>
      <c r="BC32" s="171"/>
      <c r="BD32" s="171"/>
      <c r="BE32" s="171"/>
      <c r="BF32" s="171"/>
      <c r="BG32" s="171"/>
      <c r="BH32" s="171"/>
      <c r="BI32" s="171"/>
      <c r="BJ32" s="171"/>
      <c r="BK32" s="171"/>
      <c r="BL32" s="2"/>
    </row>
    <row r="33" spans="1:70" ht="4.5" customHeight="1">
      <c r="A33" s="2"/>
      <c r="B33" s="569"/>
      <c r="C33" s="569"/>
      <c r="D33" s="569"/>
      <c r="E33" s="569"/>
      <c r="F33" s="569"/>
      <c r="G33" s="569"/>
      <c r="H33" s="569"/>
      <c r="I33" s="569"/>
      <c r="J33" s="569"/>
      <c r="K33" s="2"/>
      <c r="L33" s="171"/>
      <c r="M33" s="171"/>
      <c r="N33" s="171"/>
      <c r="O33" s="171"/>
      <c r="P33" s="171"/>
      <c r="Q33" s="171"/>
      <c r="R33" s="171"/>
      <c r="S33" s="171"/>
      <c r="T33" s="171"/>
      <c r="U33" s="2"/>
      <c r="V33" s="573"/>
      <c r="W33" s="573"/>
      <c r="X33" s="573"/>
      <c r="Y33" s="573"/>
      <c r="Z33" s="573"/>
      <c r="AA33" s="574"/>
      <c r="AB33" s="574"/>
      <c r="AC33" s="574"/>
      <c r="AD33" s="574"/>
      <c r="AE33" s="2"/>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2"/>
      <c r="BC33" s="171"/>
      <c r="BD33" s="171"/>
      <c r="BE33" s="171"/>
      <c r="BF33" s="171"/>
      <c r="BG33" s="171"/>
      <c r="BH33" s="171"/>
      <c r="BI33" s="171"/>
      <c r="BJ33" s="171"/>
      <c r="BK33" s="171"/>
      <c r="BL33" s="2"/>
    </row>
    <row r="34" spans="1:70" ht="11.25" customHeight="1">
      <c r="A34" s="2"/>
      <c r="B34" s="251"/>
      <c r="C34" s="251"/>
      <c r="D34" s="251"/>
      <c r="E34" s="251"/>
      <c r="F34" s="251"/>
      <c r="G34" s="251"/>
      <c r="H34" s="251"/>
      <c r="I34" s="251"/>
      <c r="J34" s="251"/>
      <c r="K34" s="2"/>
      <c r="L34" s="171"/>
      <c r="M34" s="171"/>
      <c r="N34" s="171"/>
      <c r="O34" s="171"/>
      <c r="P34" s="171"/>
      <c r="Q34" s="171"/>
      <c r="R34" s="171"/>
      <c r="S34" s="171"/>
      <c r="T34" s="171"/>
      <c r="U34" s="2"/>
      <c r="V34" s="230"/>
      <c r="W34" s="230"/>
      <c r="X34" s="230"/>
      <c r="Y34" s="230"/>
      <c r="Z34" s="230"/>
      <c r="AA34" s="229"/>
      <c r="AB34" s="229"/>
      <c r="AC34" s="229"/>
      <c r="AD34" s="229"/>
      <c r="AE34" s="2"/>
      <c r="AF34" s="580" t="str">
        <f>'Used Language'!$C$27</f>
        <v>Customer Meter Inaccuracies and Data Handling Errors</v>
      </c>
      <c r="AG34" s="580"/>
      <c r="AH34" s="580"/>
      <c r="AI34" s="580"/>
      <c r="AJ34" s="580"/>
      <c r="AK34" s="580"/>
      <c r="AL34" s="580"/>
      <c r="AM34" s="580"/>
      <c r="AN34" s="580"/>
      <c r="AO34" s="580"/>
      <c r="AP34" s="580"/>
      <c r="AQ34" s="580"/>
      <c r="AR34" s="580"/>
      <c r="AS34" s="580"/>
      <c r="AT34" s="580"/>
      <c r="AU34" s="580"/>
      <c r="AV34" s="580"/>
      <c r="AW34" s="580"/>
      <c r="AX34" s="580"/>
      <c r="AY34" s="580"/>
      <c r="AZ34" s="580"/>
      <c r="BA34" s="580"/>
      <c r="BB34" s="2"/>
      <c r="BC34" s="171"/>
      <c r="BD34" s="171"/>
      <c r="BE34" s="171"/>
      <c r="BF34" s="171"/>
      <c r="BG34" s="171"/>
      <c r="BH34" s="171"/>
      <c r="BI34" s="171"/>
      <c r="BJ34" s="171"/>
      <c r="BK34" s="171"/>
      <c r="BL34" s="2"/>
    </row>
    <row r="35" spans="1:70" ht="13.5" customHeight="1">
      <c r="A35" s="2"/>
      <c r="B35" s="3"/>
      <c r="C35" s="3"/>
      <c r="D35" s="3"/>
      <c r="E35" s="3"/>
      <c r="F35" s="3"/>
      <c r="G35" s="3"/>
      <c r="H35" s="3"/>
      <c r="I35" s="3"/>
      <c r="J35" s="3"/>
      <c r="K35" s="2"/>
      <c r="L35" s="171"/>
      <c r="M35" s="171"/>
      <c r="N35" s="171"/>
      <c r="O35" s="171"/>
      <c r="P35" s="171"/>
      <c r="Q35" s="171"/>
      <c r="R35" s="171"/>
      <c r="S35" s="171"/>
      <c r="T35" s="171"/>
      <c r="U35" s="2"/>
      <c r="V35" s="571" t="str">
        <f>'Used Language'!$C$30</f>
        <v>Error Margin [+/-]:</v>
      </c>
      <c r="W35" s="571"/>
      <c r="X35" s="571"/>
      <c r="Y35" s="571"/>
      <c r="Z35" s="571"/>
      <c r="AA35" s="571"/>
      <c r="AB35" s="571"/>
      <c r="AC35" s="571"/>
      <c r="AD35" s="571"/>
      <c r="AE35" s="2"/>
      <c r="AF35" s="580"/>
      <c r="AG35" s="580"/>
      <c r="AH35" s="580"/>
      <c r="AI35" s="580"/>
      <c r="AJ35" s="580"/>
      <c r="AK35" s="580"/>
      <c r="AL35" s="580"/>
      <c r="AM35" s="580"/>
      <c r="AN35" s="580"/>
      <c r="AO35" s="580"/>
      <c r="AP35" s="580"/>
      <c r="AQ35" s="580"/>
      <c r="AR35" s="580"/>
      <c r="AS35" s="580"/>
      <c r="AT35" s="580"/>
      <c r="AU35" s="580"/>
      <c r="AV35" s="580"/>
      <c r="AW35" s="580"/>
      <c r="AX35" s="580"/>
      <c r="AY35" s="580"/>
      <c r="AZ35" s="580"/>
      <c r="BA35" s="580"/>
      <c r="BB35" s="2"/>
      <c r="BC35" s="573">
        <f>B28-BC10</f>
        <v>0</v>
      </c>
      <c r="BD35" s="573"/>
      <c r="BE35" s="573"/>
      <c r="BF35" s="573"/>
      <c r="BG35" s="573"/>
      <c r="BH35" s="574" t="str">
        <f>'Used Language'!$C$91</f>
        <v>[m3]</v>
      </c>
      <c r="BI35" s="574"/>
      <c r="BJ35" s="574"/>
      <c r="BK35" s="574"/>
      <c r="BL35" s="2"/>
    </row>
    <row r="36" spans="1:70" ht="13.5" customHeight="1">
      <c r="A36" s="2"/>
      <c r="B36" s="3"/>
      <c r="C36" s="3"/>
      <c r="D36" s="3"/>
      <c r="E36" s="3"/>
      <c r="F36" s="3"/>
      <c r="G36" s="3"/>
      <c r="H36" s="3"/>
      <c r="I36" s="3"/>
      <c r="J36" s="3"/>
      <c r="K36" s="2"/>
      <c r="L36" s="572" t="str">
        <f>'Used Language'!$C$18</f>
        <v>Water Losses</v>
      </c>
      <c r="M36" s="572"/>
      <c r="N36" s="572"/>
      <c r="O36" s="572"/>
      <c r="P36" s="572"/>
      <c r="Q36" s="572"/>
      <c r="R36" s="572"/>
      <c r="S36" s="572"/>
      <c r="T36" s="572"/>
      <c r="U36" s="2"/>
      <c r="V36" s="571"/>
      <c r="W36" s="571"/>
      <c r="X36" s="571"/>
      <c r="Y36" s="571"/>
      <c r="Z36" s="571"/>
      <c r="AA36" s="571"/>
      <c r="AB36" s="571"/>
      <c r="AC36" s="571"/>
      <c r="AD36" s="571"/>
      <c r="AE36" s="2"/>
      <c r="AF36" s="573">
        <f>'Meter Errors'!L49</f>
        <v>0</v>
      </c>
      <c r="AG36" s="573"/>
      <c r="AH36" s="573"/>
      <c r="AI36" s="573"/>
      <c r="AJ36" s="573"/>
      <c r="AK36" s="573"/>
      <c r="AL36" s="573"/>
      <c r="AM36" s="573"/>
      <c r="AN36" s="573"/>
      <c r="AO36" s="573"/>
      <c r="AP36" s="573"/>
      <c r="AQ36" s="573"/>
      <c r="AR36" s="566" t="str">
        <f>'Used Language'!$C$91</f>
        <v>[m3]</v>
      </c>
      <c r="AS36" s="566"/>
      <c r="AT36" s="566"/>
      <c r="AU36" s="566"/>
      <c r="AV36" s="566"/>
      <c r="AW36" s="566"/>
      <c r="AX36" s="566"/>
      <c r="AY36" s="566"/>
      <c r="AZ36" s="566"/>
      <c r="BA36" s="566"/>
      <c r="BB36" s="2"/>
      <c r="BC36" s="571" t="str">
        <f>'Used Language'!$C$30</f>
        <v>Error Margin [+/-]:</v>
      </c>
      <c r="BD36" s="571"/>
      <c r="BE36" s="571"/>
      <c r="BF36" s="571"/>
      <c r="BG36" s="571"/>
      <c r="BH36" s="571"/>
      <c r="BI36" s="571"/>
      <c r="BJ36" s="571"/>
      <c r="BK36" s="571"/>
      <c r="BL36" s="2"/>
    </row>
    <row r="37" spans="1:70" ht="13.5" customHeight="1">
      <c r="A37" s="2"/>
      <c r="B37" s="3"/>
      <c r="C37" s="3"/>
      <c r="D37" s="3"/>
      <c r="E37" s="3"/>
      <c r="F37" s="3"/>
      <c r="G37" s="3"/>
      <c r="H37" s="3"/>
      <c r="I37" s="3"/>
      <c r="J37" s="3"/>
      <c r="K37" s="2"/>
      <c r="L37" s="572"/>
      <c r="M37" s="572"/>
      <c r="N37" s="572"/>
      <c r="O37" s="572"/>
      <c r="P37" s="572"/>
      <c r="Q37" s="572"/>
      <c r="R37" s="572"/>
      <c r="S37" s="572"/>
      <c r="T37" s="572"/>
      <c r="U37" s="2"/>
      <c r="V37" s="570">
        <f>IF(V31=0,0,BO41*1.96/V31)</f>
        <v>0</v>
      </c>
      <c r="W37" s="570"/>
      <c r="X37" s="570"/>
      <c r="Y37" s="570"/>
      <c r="Z37" s="570"/>
      <c r="AA37" s="570"/>
      <c r="AB37" s="570"/>
      <c r="AC37" s="570"/>
      <c r="AD37" s="570"/>
      <c r="AE37" s="2"/>
      <c r="AF37" s="578" t="str">
        <f>'Used Language'!$C$30</f>
        <v>Error Margin [+/-]:</v>
      </c>
      <c r="AG37" s="578"/>
      <c r="AH37" s="578"/>
      <c r="AI37" s="578"/>
      <c r="AJ37" s="578"/>
      <c r="AK37" s="578"/>
      <c r="AL37" s="578"/>
      <c r="AM37" s="578"/>
      <c r="AN37" s="578"/>
      <c r="AO37" s="578"/>
      <c r="AP37" s="578"/>
      <c r="AQ37" s="578"/>
      <c r="AR37" s="576">
        <f>'Meter Errors'!N42</f>
        <v>0</v>
      </c>
      <c r="AS37" s="576"/>
      <c r="AT37" s="576"/>
      <c r="AU37" s="576"/>
      <c r="AV37" s="576"/>
      <c r="AW37" s="576"/>
      <c r="AX37" s="576"/>
      <c r="AY37" s="576"/>
      <c r="AZ37" s="576"/>
      <c r="BA37" s="576"/>
      <c r="BB37" s="2"/>
      <c r="BC37" s="571"/>
      <c r="BD37" s="571"/>
      <c r="BE37" s="571"/>
      <c r="BF37" s="571"/>
      <c r="BG37" s="571"/>
      <c r="BH37" s="571"/>
      <c r="BI37" s="571"/>
      <c r="BJ37" s="571"/>
      <c r="BK37" s="571"/>
      <c r="BL37" s="2"/>
      <c r="BO37" s="146">
        <f>AF36*AR37/1.96</f>
        <v>0</v>
      </c>
      <c r="BP37" s="152">
        <f>BO37*BO37</f>
        <v>0</v>
      </c>
      <c r="BQ37" s="146">
        <f>V37*V31/1.96</f>
        <v>0</v>
      </c>
      <c r="BR37" s="152">
        <f>BQ37*BQ37</f>
        <v>0</v>
      </c>
    </row>
    <row r="38" spans="1:70" ht="4.5" customHeight="1">
      <c r="A38" s="2"/>
      <c r="B38" s="3"/>
      <c r="C38" s="3"/>
      <c r="D38" s="3"/>
      <c r="E38" s="3"/>
      <c r="F38" s="3"/>
      <c r="G38" s="3"/>
      <c r="H38" s="3"/>
      <c r="I38" s="3"/>
      <c r="J38" s="3"/>
      <c r="K38" s="2"/>
      <c r="L38" s="171"/>
      <c r="M38" s="171"/>
      <c r="N38" s="171"/>
      <c r="O38" s="171"/>
      <c r="P38" s="171"/>
      <c r="Q38" s="171"/>
      <c r="R38" s="171"/>
      <c r="S38" s="171"/>
      <c r="T38" s="171"/>
      <c r="U38" s="2"/>
      <c r="V38" s="171"/>
      <c r="W38" s="171"/>
      <c r="X38" s="171"/>
      <c r="Y38" s="171"/>
      <c r="Z38" s="171"/>
      <c r="AA38" s="171"/>
      <c r="AB38" s="171"/>
      <c r="AC38" s="171"/>
      <c r="AD38" s="171"/>
      <c r="AE38" s="2"/>
      <c r="AF38" s="578"/>
      <c r="AG38" s="578"/>
      <c r="AH38" s="578"/>
      <c r="AI38" s="578"/>
      <c r="AJ38" s="578"/>
      <c r="AK38" s="578"/>
      <c r="AL38" s="578"/>
      <c r="AM38" s="578"/>
      <c r="AN38" s="578"/>
      <c r="AO38" s="578"/>
      <c r="AP38" s="578"/>
      <c r="AQ38" s="578"/>
      <c r="AR38" s="579"/>
      <c r="AS38" s="579"/>
      <c r="AT38" s="579"/>
      <c r="AU38" s="579"/>
      <c r="AV38" s="579"/>
      <c r="AW38" s="579"/>
      <c r="AX38" s="579"/>
      <c r="AY38" s="579"/>
      <c r="AZ38" s="579"/>
      <c r="BA38" s="579"/>
      <c r="BB38" s="2"/>
      <c r="BC38" s="570">
        <f>IF(BC35=0,0,BQ30*1.96/BC35)</f>
        <v>0</v>
      </c>
      <c r="BD38" s="570"/>
      <c r="BE38" s="570"/>
      <c r="BF38" s="570"/>
      <c r="BG38" s="570"/>
      <c r="BH38" s="570"/>
      <c r="BI38" s="570"/>
      <c r="BJ38" s="570"/>
      <c r="BK38" s="570"/>
      <c r="BL38" s="2"/>
    </row>
    <row r="39" spans="1:70" ht="3" customHeight="1">
      <c r="A39" s="2"/>
      <c r="B39" s="3"/>
      <c r="C39" s="3"/>
      <c r="D39" s="3"/>
      <c r="E39" s="3"/>
      <c r="F39" s="3"/>
      <c r="G39" s="3"/>
      <c r="H39" s="3"/>
      <c r="I39" s="3"/>
      <c r="J39" s="3"/>
      <c r="K39" s="2"/>
      <c r="L39" s="171"/>
      <c r="M39" s="171"/>
      <c r="N39" s="171"/>
      <c r="O39" s="171"/>
      <c r="P39" s="171"/>
      <c r="Q39" s="171"/>
      <c r="R39" s="171"/>
      <c r="S39" s="171"/>
      <c r="T39" s="171"/>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570"/>
      <c r="BD39" s="570"/>
      <c r="BE39" s="570"/>
      <c r="BF39" s="570"/>
      <c r="BG39" s="570"/>
      <c r="BH39" s="570"/>
      <c r="BI39" s="570"/>
      <c r="BJ39" s="570"/>
      <c r="BK39" s="570"/>
      <c r="BL39" s="2"/>
    </row>
    <row r="40" spans="1:70" ht="4.5" customHeight="1">
      <c r="A40" s="2"/>
      <c r="B40" s="3"/>
      <c r="C40" s="3"/>
      <c r="D40" s="3"/>
      <c r="E40" s="3"/>
      <c r="F40" s="3"/>
      <c r="G40" s="3"/>
      <c r="H40" s="3"/>
      <c r="I40" s="3"/>
      <c r="J40" s="3"/>
      <c r="K40" s="2"/>
      <c r="L40" s="171"/>
      <c r="M40" s="171"/>
      <c r="N40" s="171"/>
      <c r="O40" s="171"/>
      <c r="P40" s="171"/>
      <c r="Q40" s="171"/>
      <c r="R40" s="171"/>
      <c r="S40" s="171"/>
      <c r="T40" s="171"/>
      <c r="U40" s="2"/>
      <c r="V40" s="171"/>
      <c r="W40" s="171"/>
      <c r="X40" s="171"/>
      <c r="Y40" s="171"/>
      <c r="Z40" s="171"/>
      <c r="AA40" s="171"/>
      <c r="AB40" s="171"/>
      <c r="AC40" s="171"/>
      <c r="AD40" s="171"/>
      <c r="AE40" s="171"/>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2"/>
      <c r="BC40" s="570"/>
      <c r="BD40" s="570"/>
      <c r="BE40" s="570"/>
      <c r="BF40" s="570"/>
      <c r="BG40" s="570"/>
      <c r="BH40" s="570"/>
      <c r="BI40" s="570"/>
      <c r="BJ40" s="570"/>
      <c r="BK40" s="570"/>
      <c r="BL40" s="2"/>
    </row>
    <row r="41" spans="1:70" ht="13.5" customHeight="1">
      <c r="A41" s="2"/>
      <c r="B41" s="3"/>
      <c r="C41" s="3"/>
      <c r="D41" s="3"/>
      <c r="E41" s="3"/>
      <c r="F41" s="3"/>
      <c r="G41" s="3"/>
      <c r="H41" s="3"/>
      <c r="I41" s="3"/>
      <c r="J41" s="3"/>
      <c r="K41" s="2"/>
      <c r="L41" s="573">
        <f>B28-L16</f>
        <v>0</v>
      </c>
      <c r="M41" s="573"/>
      <c r="N41" s="573"/>
      <c r="O41" s="573"/>
      <c r="P41" s="573"/>
      <c r="Q41" s="574" t="str">
        <f>'Used Language'!$C$91</f>
        <v>[m3]</v>
      </c>
      <c r="R41" s="574"/>
      <c r="S41" s="574"/>
      <c r="T41" s="574"/>
      <c r="U41" s="2"/>
      <c r="V41" s="171"/>
      <c r="W41" s="171"/>
      <c r="X41" s="171"/>
      <c r="Y41" s="171"/>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2"/>
      <c r="BC41" s="171"/>
      <c r="BD41" s="171"/>
      <c r="BE41" s="171"/>
      <c r="BF41" s="171"/>
      <c r="BG41" s="171"/>
      <c r="BH41" s="171"/>
      <c r="BI41" s="171"/>
      <c r="BJ41" s="171"/>
      <c r="BK41" s="171"/>
      <c r="BL41" s="2"/>
      <c r="BO41" s="146">
        <f>SQRT(BP41)</f>
        <v>0</v>
      </c>
      <c r="BP41" s="152">
        <f>SUM(BP30:BP37)</f>
        <v>0</v>
      </c>
    </row>
    <row r="42" spans="1:70" ht="13.5" customHeight="1">
      <c r="A42" s="2"/>
      <c r="B42" s="3"/>
      <c r="C42" s="3"/>
      <c r="D42" s="3"/>
      <c r="E42" s="3"/>
      <c r="F42" s="3"/>
      <c r="G42" s="3"/>
      <c r="H42" s="3"/>
      <c r="I42" s="3"/>
      <c r="J42" s="3"/>
      <c r="K42" s="2"/>
      <c r="L42" s="571" t="str">
        <f>'Used Language'!$C$30</f>
        <v>Error Margin [+/-]:</v>
      </c>
      <c r="M42" s="571"/>
      <c r="N42" s="571"/>
      <c r="O42" s="571"/>
      <c r="P42" s="571"/>
      <c r="Q42" s="571"/>
      <c r="R42" s="571"/>
      <c r="S42" s="571"/>
      <c r="T42" s="571"/>
      <c r="U42" s="2"/>
      <c r="V42" s="171"/>
      <c r="W42" s="171"/>
      <c r="X42" s="171"/>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2"/>
      <c r="BC42" s="171"/>
      <c r="BD42" s="171"/>
      <c r="BE42" s="171"/>
      <c r="BF42" s="171"/>
      <c r="BG42" s="171"/>
      <c r="BH42" s="171"/>
      <c r="BI42" s="171"/>
      <c r="BJ42" s="171"/>
      <c r="BK42" s="171"/>
      <c r="BL42" s="2"/>
    </row>
    <row r="43" spans="1:70" ht="13.5" customHeight="1">
      <c r="A43" s="2"/>
      <c r="B43" s="3"/>
      <c r="C43" s="3"/>
      <c r="D43" s="3"/>
      <c r="E43" s="3"/>
      <c r="F43" s="3"/>
      <c r="G43" s="3"/>
      <c r="H43" s="3"/>
      <c r="I43" s="3"/>
      <c r="J43" s="3"/>
      <c r="K43" s="2"/>
      <c r="L43" s="571"/>
      <c r="M43" s="571"/>
      <c r="N43" s="571"/>
      <c r="O43" s="571"/>
      <c r="P43" s="571"/>
      <c r="Q43" s="571"/>
      <c r="R43" s="571"/>
      <c r="S43" s="571"/>
      <c r="T43" s="571"/>
      <c r="U43" s="2"/>
      <c r="V43" s="574" t="str">
        <f>'Used Language'!C22</f>
        <v>Physical Losses</v>
      </c>
      <c r="W43" s="574"/>
      <c r="X43" s="574"/>
      <c r="Y43" s="574"/>
      <c r="Z43" s="574"/>
      <c r="AA43" s="574"/>
      <c r="AB43" s="574"/>
      <c r="AC43" s="574"/>
      <c r="AD43" s="574"/>
      <c r="AE43" s="574"/>
      <c r="AF43" s="574"/>
      <c r="AG43" s="574"/>
      <c r="AH43" s="574"/>
      <c r="AI43" s="574"/>
      <c r="AJ43" s="574"/>
      <c r="AK43" s="574"/>
      <c r="AL43" s="574"/>
      <c r="AM43" s="574"/>
      <c r="AN43" s="574"/>
      <c r="AO43" s="574"/>
      <c r="AP43" s="574"/>
      <c r="AQ43" s="574"/>
      <c r="AR43" s="574"/>
      <c r="AS43" s="574"/>
      <c r="AT43" s="574"/>
      <c r="AU43" s="574"/>
      <c r="AV43" s="574"/>
      <c r="AW43" s="574"/>
      <c r="AX43" s="574"/>
      <c r="AY43" s="574"/>
      <c r="AZ43" s="574"/>
      <c r="BA43" s="574"/>
      <c r="BB43" s="2"/>
      <c r="BC43" s="171"/>
      <c r="BD43" s="171"/>
      <c r="BE43" s="171"/>
      <c r="BF43" s="171"/>
      <c r="BG43" s="171"/>
      <c r="BH43" s="171"/>
      <c r="BI43" s="171"/>
      <c r="BJ43" s="171"/>
      <c r="BK43" s="171"/>
      <c r="BL43" s="2"/>
      <c r="BQ43" s="146">
        <f>SQRT(BR43)</f>
        <v>0</v>
      </c>
      <c r="BR43" s="152">
        <f>BR18+BR30</f>
        <v>0</v>
      </c>
    </row>
    <row r="44" spans="1:70" ht="4.5" customHeight="1">
      <c r="A44" s="2"/>
      <c r="B44" s="3"/>
      <c r="C44" s="3"/>
      <c r="D44" s="3"/>
      <c r="E44" s="3"/>
      <c r="F44" s="3"/>
      <c r="G44" s="3"/>
      <c r="H44" s="3"/>
      <c r="I44" s="3"/>
      <c r="J44" s="3"/>
      <c r="K44" s="2"/>
      <c r="L44" s="570">
        <f>IF(L41=0,0,BQ43*1.96/L41)</f>
        <v>0</v>
      </c>
      <c r="M44" s="570"/>
      <c r="N44" s="570"/>
      <c r="O44" s="570"/>
      <c r="P44" s="570"/>
      <c r="Q44" s="570"/>
      <c r="R44" s="570"/>
      <c r="S44" s="570"/>
      <c r="T44" s="570"/>
      <c r="U44" s="2"/>
      <c r="V44" s="171"/>
      <c r="W44" s="171"/>
      <c r="X44" s="171"/>
      <c r="Y44" s="171"/>
      <c r="Z44" s="171"/>
      <c r="AA44" s="171"/>
      <c r="AB44" s="171"/>
      <c r="AC44" s="171"/>
      <c r="AD44" s="171"/>
      <c r="AE44" s="171"/>
      <c r="AF44" s="171"/>
      <c r="AG44" s="171"/>
      <c r="AH44" s="171"/>
      <c r="AI44" s="171"/>
      <c r="AJ44" s="171"/>
      <c r="AK44" s="171"/>
      <c r="AL44" s="171"/>
      <c r="AM44" s="171"/>
      <c r="AN44" s="171"/>
      <c r="AO44" s="171"/>
      <c r="AP44" s="171"/>
      <c r="AQ44" s="171"/>
      <c r="AR44" s="171"/>
      <c r="AS44" s="171"/>
      <c r="AT44" s="171"/>
      <c r="AU44" s="171"/>
      <c r="AV44" s="171"/>
      <c r="AW44" s="171"/>
      <c r="AX44" s="171"/>
      <c r="AY44" s="171"/>
      <c r="AZ44" s="171"/>
      <c r="BA44" s="171"/>
      <c r="BB44" s="2"/>
      <c r="BC44" s="171"/>
      <c r="BD44" s="171"/>
      <c r="BE44" s="171"/>
      <c r="BF44" s="171"/>
      <c r="BG44" s="171"/>
      <c r="BH44" s="171"/>
      <c r="BI44" s="171"/>
      <c r="BJ44" s="171"/>
      <c r="BK44" s="171"/>
      <c r="BL44" s="2"/>
    </row>
    <row r="45" spans="1:70" ht="4.5" customHeight="1">
      <c r="A45" s="2"/>
      <c r="B45" s="3"/>
      <c r="C45" s="3"/>
      <c r="D45" s="3"/>
      <c r="E45" s="3"/>
      <c r="F45" s="3"/>
      <c r="G45" s="3"/>
      <c r="H45" s="3"/>
      <c r="I45" s="3"/>
      <c r="J45" s="3"/>
      <c r="K45" s="2"/>
      <c r="L45" s="570"/>
      <c r="M45" s="570"/>
      <c r="N45" s="570"/>
      <c r="O45" s="570"/>
      <c r="P45" s="570"/>
      <c r="Q45" s="570"/>
      <c r="R45" s="570"/>
      <c r="S45" s="570"/>
      <c r="T45" s="570"/>
      <c r="U45" s="2"/>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171"/>
      <c r="AS45" s="171"/>
      <c r="AT45" s="171"/>
      <c r="AU45" s="171"/>
      <c r="AV45" s="171"/>
      <c r="AW45" s="171"/>
      <c r="AX45" s="171"/>
      <c r="AY45" s="171"/>
      <c r="AZ45" s="171"/>
      <c r="BA45" s="171"/>
      <c r="BB45" s="2"/>
      <c r="BC45" s="171"/>
      <c r="BD45" s="171"/>
      <c r="BE45" s="171"/>
      <c r="BF45" s="171"/>
      <c r="BG45" s="171"/>
      <c r="BH45" s="171"/>
      <c r="BI45" s="171"/>
      <c r="BJ45" s="171"/>
      <c r="BK45" s="171"/>
      <c r="BL45" s="2"/>
    </row>
    <row r="46" spans="1:70" ht="4.5" customHeight="1">
      <c r="A46" s="2"/>
      <c r="B46" s="3"/>
      <c r="C46" s="3"/>
      <c r="D46" s="3"/>
      <c r="E46" s="3"/>
      <c r="F46" s="3"/>
      <c r="G46" s="3"/>
      <c r="H46" s="3"/>
      <c r="I46" s="3"/>
      <c r="J46" s="3"/>
      <c r="K46" s="2"/>
      <c r="L46" s="570"/>
      <c r="M46" s="570"/>
      <c r="N46" s="570"/>
      <c r="O46" s="570"/>
      <c r="P46" s="570"/>
      <c r="Q46" s="570"/>
      <c r="R46" s="570"/>
      <c r="S46" s="570"/>
      <c r="T46" s="570"/>
      <c r="U46" s="2"/>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2"/>
      <c r="BC46" s="171"/>
      <c r="BD46" s="171"/>
      <c r="BE46" s="171"/>
      <c r="BF46" s="171"/>
      <c r="BG46" s="171"/>
      <c r="BH46" s="171"/>
      <c r="BI46" s="171"/>
      <c r="BJ46" s="171"/>
      <c r="BK46" s="171"/>
      <c r="BL46" s="2"/>
    </row>
    <row r="47" spans="1:70" ht="13.5" customHeight="1">
      <c r="A47" s="2"/>
      <c r="B47" s="3"/>
      <c r="C47" s="3"/>
      <c r="D47" s="3"/>
      <c r="E47" s="3"/>
      <c r="F47" s="3"/>
      <c r="G47" s="3"/>
      <c r="H47" s="3"/>
      <c r="I47" s="3"/>
      <c r="J47" s="3"/>
      <c r="K47" s="2"/>
      <c r="L47" s="171"/>
      <c r="M47" s="171"/>
      <c r="N47" s="171"/>
      <c r="O47" s="171"/>
      <c r="P47" s="171"/>
      <c r="Q47" s="171"/>
      <c r="R47" s="171"/>
      <c r="S47" s="171"/>
      <c r="T47" s="171"/>
      <c r="U47" s="2"/>
      <c r="V47" s="573">
        <f>L41-V31</f>
        <v>0</v>
      </c>
      <c r="W47" s="577"/>
      <c r="X47" s="577"/>
      <c r="Y47" s="577"/>
      <c r="Z47" s="577"/>
      <c r="AA47" s="577"/>
      <c r="AB47" s="577"/>
      <c r="AC47" s="577"/>
      <c r="AD47" s="577"/>
      <c r="AE47" s="577"/>
      <c r="AF47" s="577"/>
      <c r="AG47" s="577"/>
      <c r="AH47" s="577"/>
      <c r="AI47" s="577"/>
      <c r="AJ47" s="577"/>
      <c r="AK47" s="577"/>
      <c r="AL47" s="577"/>
      <c r="AM47" s="566" t="str">
        <f>'Used Language'!$C$91</f>
        <v>[m3]</v>
      </c>
      <c r="AN47" s="566"/>
      <c r="AO47" s="566"/>
      <c r="AP47" s="566"/>
      <c r="AQ47" s="566"/>
      <c r="AR47" s="566"/>
      <c r="AS47" s="566"/>
      <c r="AT47" s="566"/>
      <c r="AU47" s="566"/>
      <c r="AV47" s="566"/>
      <c r="AW47" s="566"/>
      <c r="AX47" s="566"/>
      <c r="AY47" s="566"/>
      <c r="AZ47" s="566"/>
      <c r="BA47" s="566"/>
      <c r="BB47" s="2"/>
      <c r="BC47" s="171"/>
      <c r="BD47" s="171"/>
      <c r="BE47" s="171"/>
      <c r="BF47" s="171"/>
      <c r="BG47" s="171"/>
      <c r="BH47" s="171"/>
      <c r="BI47" s="171"/>
      <c r="BJ47" s="171"/>
      <c r="BK47" s="171"/>
      <c r="BL47" s="2"/>
    </row>
    <row r="48" spans="1:70" ht="13.5" customHeight="1">
      <c r="A48" s="2"/>
      <c r="B48" s="3"/>
      <c r="C48" s="3"/>
      <c r="D48" s="3"/>
      <c r="E48" s="3"/>
      <c r="F48" s="3"/>
      <c r="G48" s="3"/>
      <c r="H48" s="3"/>
      <c r="I48" s="3"/>
      <c r="J48" s="3"/>
      <c r="K48" s="2"/>
      <c r="L48" s="171"/>
      <c r="M48" s="171"/>
      <c r="N48" s="171"/>
      <c r="O48" s="171"/>
      <c r="P48" s="171"/>
      <c r="Q48" s="171"/>
      <c r="R48" s="171"/>
      <c r="S48" s="171"/>
      <c r="T48" s="171"/>
      <c r="U48" s="2"/>
      <c r="V48" s="578" t="str">
        <f>'Used Language'!C30</f>
        <v>Error Margin [+/-]:</v>
      </c>
      <c r="W48" s="578"/>
      <c r="X48" s="578"/>
      <c r="Y48" s="578"/>
      <c r="Z48" s="578"/>
      <c r="AA48" s="578"/>
      <c r="AB48" s="578"/>
      <c r="AC48" s="578"/>
      <c r="AD48" s="578"/>
      <c r="AE48" s="578"/>
      <c r="AF48" s="578"/>
      <c r="AG48" s="578"/>
      <c r="AH48" s="578"/>
      <c r="AI48" s="578"/>
      <c r="AJ48" s="578"/>
      <c r="AK48" s="578"/>
      <c r="AL48" s="578"/>
      <c r="AM48" s="576">
        <f>IF(V47=0,0,BQ48*1.96/V47)</f>
        <v>0</v>
      </c>
      <c r="AN48" s="576"/>
      <c r="AO48" s="576"/>
      <c r="AP48" s="576"/>
      <c r="AQ48" s="576"/>
      <c r="AR48" s="576"/>
      <c r="AS48" s="576"/>
      <c r="AT48" s="576"/>
      <c r="AU48" s="576"/>
      <c r="AV48" s="576"/>
      <c r="AW48" s="576"/>
      <c r="AX48" s="576"/>
      <c r="AY48" s="576"/>
      <c r="AZ48" s="576"/>
      <c r="BA48" s="576"/>
      <c r="BB48" s="2"/>
      <c r="BC48" s="171"/>
      <c r="BD48" s="171"/>
      <c r="BE48" s="171"/>
      <c r="BF48" s="171"/>
      <c r="BG48" s="171"/>
      <c r="BH48" s="171"/>
      <c r="BI48" s="171"/>
      <c r="BJ48" s="171"/>
      <c r="BK48" s="171"/>
      <c r="BL48" s="2"/>
      <c r="BQ48" s="146">
        <f>SQRT(BR48)</f>
        <v>0</v>
      </c>
      <c r="BR48" s="152">
        <f>BR18+BR30+BR37</f>
        <v>0</v>
      </c>
    </row>
    <row r="49" spans="1:64" ht="13.5" customHeight="1">
      <c r="A49" s="2"/>
      <c r="B49" s="3"/>
      <c r="C49" s="3"/>
      <c r="D49" s="3"/>
      <c r="E49" s="3"/>
      <c r="F49" s="3"/>
      <c r="G49" s="3"/>
      <c r="H49" s="3"/>
      <c r="I49" s="3"/>
      <c r="J49" s="3"/>
      <c r="K49" s="2"/>
      <c r="L49" s="171"/>
      <c r="M49" s="171"/>
      <c r="N49" s="171"/>
      <c r="O49" s="171"/>
      <c r="P49" s="171"/>
      <c r="Q49" s="171"/>
      <c r="R49" s="171"/>
      <c r="S49" s="171"/>
      <c r="T49" s="171"/>
      <c r="U49" s="2"/>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2"/>
      <c r="BC49" s="171"/>
      <c r="BD49" s="171"/>
      <c r="BE49" s="171"/>
      <c r="BF49" s="171"/>
      <c r="BG49" s="171"/>
      <c r="BH49" s="171"/>
      <c r="BI49" s="171"/>
      <c r="BJ49" s="171"/>
      <c r="BK49" s="171"/>
      <c r="BL49" s="2"/>
    </row>
    <row r="50" spans="1:64" ht="4.5" customHeight="1">
      <c r="A50" s="2"/>
      <c r="B50" s="3"/>
      <c r="C50" s="3"/>
      <c r="D50" s="3"/>
      <c r="E50" s="3"/>
      <c r="F50" s="3"/>
      <c r="G50" s="3"/>
      <c r="H50" s="3"/>
      <c r="I50" s="3"/>
      <c r="J50" s="3"/>
      <c r="K50" s="2"/>
      <c r="L50" s="171"/>
      <c r="M50" s="171"/>
      <c r="N50" s="171"/>
      <c r="O50" s="171"/>
      <c r="P50" s="171"/>
      <c r="Q50" s="171"/>
      <c r="R50" s="171"/>
      <c r="S50" s="171"/>
      <c r="T50" s="171"/>
      <c r="U50" s="2"/>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2"/>
      <c r="BC50" s="171"/>
      <c r="BD50" s="171"/>
      <c r="BE50" s="171"/>
      <c r="BF50" s="171"/>
      <c r="BG50" s="171"/>
      <c r="BH50" s="171"/>
      <c r="BI50" s="171"/>
      <c r="BJ50" s="171"/>
      <c r="BK50" s="171"/>
      <c r="BL50" s="2"/>
    </row>
    <row r="51" spans="1:64" ht="3"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row>
  </sheetData>
  <sheetProtection password="CA87" sheet="1" objects="1" scenarios="1"/>
  <mergeCells count="83">
    <mergeCell ref="AR1:BK1"/>
    <mergeCell ref="AO1:AQ1"/>
    <mergeCell ref="A1:AN1"/>
    <mergeCell ref="AF4:BA4"/>
    <mergeCell ref="BC4:BK6"/>
    <mergeCell ref="B5:J6"/>
    <mergeCell ref="V5:AD6"/>
    <mergeCell ref="AF5:AQ5"/>
    <mergeCell ref="AR5:BA5"/>
    <mergeCell ref="AF7:AQ7"/>
    <mergeCell ref="AF13:AQ13"/>
    <mergeCell ref="AR7:BA7"/>
    <mergeCell ref="BH10:BK10"/>
    <mergeCell ref="AF11:AQ11"/>
    <mergeCell ref="AR11:BA11"/>
    <mergeCell ref="AF10:BA10"/>
    <mergeCell ref="BC10:BG10"/>
    <mergeCell ref="AR13:BA13"/>
    <mergeCell ref="V11:AD11"/>
    <mergeCell ref="V12:AD12"/>
    <mergeCell ref="V10:Z10"/>
    <mergeCell ref="AA10:AD10"/>
    <mergeCell ref="L11:T12"/>
    <mergeCell ref="AR19:BA19"/>
    <mergeCell ref="AF17:AQ17"/>
    <mergeCell ref="AR17:BA17"/>
    <mergeCell ref="L19:T21"/>
    <mergeCell ref="V19:Z21"/>
    <mergeCell ref="AA19:AD21"/>
    <mergeCell ref="AF19:AQ19"/>
    <mergeCell ref="L17:T18"/>
    <mergeCell ref="V16:AD18"/>
    <mergeCell ref="AF16:BA16"/>
    <mergeCell ref="L16:P16"/>
    <mergeCell ref="Q16:T16"/>
    <mergeCell ref="BC25:BK30"/>
    <mergeCell ref="B28:F28"/>
    <mergeCell ref="G28:J28"/>
    <mergeCell ref="AF28:BA28"/>
    <mergeCell ref="B29:J30"/>
    <mergeCell ref="V29:AD30"/>
    <mergeCell ref="AF29:AQ29"/>
    <mergeCell ref="AR29:BA29"/>
    <mergeCell ref="AF30:AQ30"/>
    <mergeCell ref="AR30:BA30"/>
    <mergeCell ref="AF25:AQ25"/>
    <mergeCell ref="AR25:BA25"/>
    <mergeCell ref="AF23:AQ23"/>
    <mergeCell ref="AR23:BA23"/>
    <mergeCell ref="B22:J24"/>
    <mergeCell ref="V22:AD23"/>
    <mergeCell ref="AF22:BA22"/>
    <mergeCell ref="V24:AD24"/>
    <mergeCell ref="AF24:AQ24"/>
    <mergeCell ref="AR24:BA24"/>
    <mergeCell ref="B31:J33"/>
    <mergeCell ref="V31:Z33"/>
    <mergeCell ref="AA31:AD33"/>
    <mergeCell ref="AF31:AQ31"/>
    <mergeCell ref="AR31:BA31"/>
    <mergeCell ref="L41:P41"/>
    <mergeCell ref="Q41:T41"/>
    <mergeCell ref="L36:T37"/>
    <mergeCell ref="AF36:AQ36"/>
    <mergeCell ref="V37:AD37"/>
    <mergeCell ref="AF37:AQ37"/>
    <mergeCell ref="V35:AD36"/>
    <mergeCell ref="BH35:BK35"/>
    <mergeCell ref="AF38:AQ38"/>
    <mergeCell ref="AR38:BA38"/>
    <mergeCell ref="BC38:BK40"/>
    <mergeCell ref="AR36:BA36"/>
    <mergeCell ref="BC36:BK37"/>
    <mergeCell ref="AR37:BA37"/>
    <mergeCell ref="AF34:BA35"/>
    <mergeCell ref="BC35:BG35"/>
    <mergeCell ref="V48:AL48"/>
    <mergeCell ref="AM48:BA48"/>
    <mergeCell ref="L42:T43"/>
    <mergeCell ref="V43:BA43"/>
    <mergeCell ref="L44:T46"/>
    <mergeCell ref="V47:AL47"/>
    <mergeCell ref="AM47:BA47"/>
  </mergeCells>
  <phoneticPr fontId="2" type="noConversion"/>
  <hyperlinks>
    <hyperlink ref="B5:J6" location="Start!A1" display="Start!A1"/>
  </hyperlinks>
  <pageMargins left="0.78740157499999996" right="0.78740157499999996" top="0.984251969" bottom="0.984251969" header="0.4921259845" footer="0.4921259845"/>
  <headerFooter alignWithMargins="0"/>
</worksheet>
</file>

<file path=xl/worksheets/sheet13.xml><?xml version="1.0" encoding="utf-8"?>
<worksheet xmlns="http://schemas.openxmlformats.org/spreadsheetml/2006/main" xmlns:r="http://schemas.openxmlformats.org/officeDocument/2006/relationships">
  <sheetPr codeName="Tabelle1"/>
  <dimension ref="A1:BS51"/>
  <sheetViews>
    <sheetView zoomScaleNormal="100" workbookViewId="0">
      <selection activeCell="V5" sqref="V5:AD6"/>
    </sheetView>
  </sheetViews>
  <sheetFormatPr baseColWidth="10" defaultColWidth="2.42578125" defaultRowHeight="12.75"/>
  <cols>
    <col min="1" max="1" width="0.5703125" style="1" customWidth="1"/>
    <col min="2" max="2" width="1.42578125" style="1" customWidth="1"/>
    <col min="3" max="6" width="2.85546875" style="1" customWidth="1"/>
    <col min="7" max="8" width="6.28515625" style="1" customWidth="1"/>
    <col min="9" max="9" width="0.7109375" style="1" customWidth="1"/>
    <col min="10" max="10" width="1.42578125" style="1" customWidth="1"/>
    <col min="11" max="11" width="0.5703125" style="1" customWidth="1"/>
    <col min="12" max="16" width="2.85546875" style="1" customWidth="1"/>
    <col min="17" max="18" width="6" style="1" customWidth="1"/>
    <col min="19" max="19" width="0.7109375" style="1" customWidth="1"/>
    <col min="20" max="20" width="2.42578125" style="1" customWidth="1"/>
    <col min="21" max="21" width="0.5703125" style="1" customWidth="1"/>
    <col min="22" max="26" width="2.42578125" style="1" customWidth="1"/>
    <col min="27" max="28" width="5.85546875" style="1" customWidth="1"/>
    <col min="29" max="29" width="0.7109375" style="1" customWidth="1"/>
    <col min="30" max="30" width="2.42578125" style="1" customWidth="1"/>
    <col min="31" max="31" width="0.5703125" style="1" customWidth="1"/>
    <col min="32" max="34" width="2.42578125" style="1" customWidth="1"/>
    <col min="35" max="35" width="3.85546875" style="1" customWidth="1"/>
    <col min="36" max="46" width="2.42578125" style="1" customWidth="1"/>
    <col min="47" max="47" width="4" style="1" customWidth="1"/>
    <col min="48" max="53" width="2.42578125" style="1" customWidth="1"/>
    <col min="54" max="54" width="0.5703125" style="1" customWidth="1"/>
    <col min="55" max="59" width="2.42578125" style="1" customWidth="1"/>
    <col min="60" max="61" width="6.140625" style="1" customWidth="1"/>
    <col min="62" max="62" width="2.42578125" style="1" customWidth="1"/>
    <col min="63" max="63" width="0.7109375" style="1" customWidth="1"/>
    <col min="64" max="64" width="0.5703125" style="1" customWidth="1"/>
    <col min="65" max="66" width="2.42578125" style="1" customWidth="1"/>
    <col min="67" max="67" width="14.140625" style="146" hidden="1" customWidth="1"/>
    <col min="68" max="68" width="16.7109375" style="152" hidden="1" customWidth="1"/>
    <col min="69" max="69" width="14.140625" style="146" hidden="1" customWidth="1"/>
    <col min="70" max="70" width="18.85546875" style="152" hidden="1" customWidth="1"/>
    <col min="71" max="71" width="14.140625" style="146" customWidth="1"/>
    <col min="72" max="172" width="14.140625" style="1" customWidth="1"/>
    <col min="173" max="16384" width="2.42578125" style="1"/>
  </cols>
  <sheetData>
    <row r="1" spans="1:64" ht="24" customHeight="1">
      <c r="A1" s="581" t="str">
        <f>'Used Language'!C152</f>
        <v>Water Balance in m3/year</v>
      </c>
      <c r="B1" s="581"/>
      <c r="C1" s="581"/>
      <c r="D1" s="581"/>
      <c r="E1" s="581"/>
      <c r="F1" s="581"/>
      <c r="G1" s="581"/>
      <c r="H1" s="581"/>
      <c r="I1" s="581"/>
      <c r="J1" s="581"/>
      <c r="K1" s="581"/>
      <c r="L1" s="581"/>
      <c r="M1" s="581"/>
      <c r="N1" s="581"/>
      <c r="O1" s="581"/>
      <c r="P1" s="581"/>
      <c r="Q1" s="581"/>
      <c r="R1" s="581"/>
      <c r="S1" s="581"/>
      <c r="T1" s="581"/>
      <c r="U1" s="581"/>
      <c r="V1" s="581"/>
      <c r="W1" s="581"/>
      <c r="X1" s="581"/>
      <c r="Y1" s="581"/>
      <c r="Z1" s="581"/>
      <c r="AA1" s="581"/>
      <c r="AB1" s="581"/>
      <c r="AC1" s="581"/>
      <c r="AD1" s="581"/>
      <c r="AE1" s="581"/>
      <c r="AF1" s="581"/>
      <c r="AG1" s="581"/>
      <c r="AH1" s="581"/>
      <c r="AI1" s="581"/>
      <c r="AJ1" s="581"/>
      <c r="AK1" s="581"/>
      <c r="AL1" s="581"/>
      <c r="AM1" s="581"/>
      <c r="AN1" s="581"/>
      <c r="AO1" s="581"/>
      <c r="AP1" s="581"/>
      <c r="AQ1" s="581"/>
      <c r="AR1" s="581"/>
      <c r="AS1" s="581"/>
      <c r="AT1" s="581"/>
      <c r="AU1" s="581"/>
      <c r="AV1" s="581"/>
      <c r="AW1" s="581"/>
      <c r="AX1" s="581"/>
      <c r="AY1" s="581"/>
      <c r="AZ1" s="581"/>
      <c r="BA1" s="581"/>
      <c r="BB1" s="581"/>
      <c r="BC1" s="581"/>
      <c r="BD1" s="581"/>
      <c r="BE1" s="581"/>
      <c r="BF1" s="581"/>
      <c r="BG1" s="581"/>
      <c r="BH1" s="581"/>
      <c r="BI1" s="581"/>
      <c r="BJ1" s="581"/>
      <c r="BK1" s="581"/>
    </row>
    <row r="2" spans="1:64" ht="3"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row>
    <row r="3" spans="1:64" ht="4.5" customHeight="1">
      <c r="A3" s="2"/>
      <c r="B3" s="3"/>
      <c r="C3" s="3"/>
      <c r="D3" s="3"/>
      <c r="E3" s="3"/>
      <c r="F3" s="3"/>
      <c r="G3" s="3"/>
      <c r="H3" s="3"/>
      <c r="I3" s="3"/>
      <c r="J3" s="3"/>
      <c r="K3" s="2"/>
      <c r="L3" s="3"/>
      <c r="M3" s="3"/>
      <c r="N3" s="3"/>
      <c r="O3" s="3"/>
      <c r="P3" s="3"/>
      <c r="Q3" s="3"/>
      <c r="R3" s="3"/>
      <c r="S3" s="3"/>
      <c r="T3" s="3"/>
      <c r="U3" s="2"/>
      <c r="V3" s="3"/>
      <c r="W3" s="3"/>
      <c r="X3" s="3"/>
      <c r="Y3" s="3"/>
      <c r="Z3" s="3"/>
      <c r="AA3" s="3"/>
      <c r="AB3" s="3"/>
      <c r="AC3" s="3"/>
      <c r="AD3" s="3"/>
      <c r="AE3" s="2"/>
      <c r="AF3" s="3"/>
      <c r="AG3" s="3"/>
      <c r="AH3" s="3"/>
      <c r="AI3" s="3"/>
      <c r="AJ3" s="3"/>
      <c r="AK3" s="3"/>
      <c r="AL3" s="3"/>
      <c r="AM3" s="3"/>
      <c r="AN3" s="3"/>
      <c r="AO3" s="3"/>
      <c r="AP3" s="3"/>
      <c r="AQ3" s="3"/>
      <c r="AR3" s="3"/>
      <c r="AS3" s="3"/>
      <c r="AT3" s="3"/>
      <c r="AU3" s="3"/>
      <c r="AV3" s="3"/>
      <c r="AW3" s="3"/>
      <c r="AX3" s="3"/>
      <c r="AY3" s="3"/>
      <c r="AZ3" s="3"/>
      <c r="BA3" s="3"/>
      <c r="BB3" s="2"/>
      <c r="BC3" s="3"/>
      <c r="BD3" s="3"/>
      <c r="BE3" s="3"/>
      <c r="BF3" s="3"/>
      <c r="BG3" s="3"/>
      <c r="BH3" s="3"/>
      <c r="BI3" s="3"/>
      <c r="BJ3" s="3"/>
      <c r="BK3" s="3"/>
      <c r="BL3" s="2"/>
    </row>
    <row r="4" spans="1:64" ht="13.5" customHeight="1" thickBot="1">
      <c r="A4" s="2"/>
      <c r="B4" s="3"/>
      <c r="C4" s="3"/>
      <c r="D4" s="3"/>
      <c r="E4" s="3"/>
      <c r="F4" s="3"/>
      <c r="G4" s="3"/>
      <c r="H4" s="3"/>
      <c r="I4" s="3"/>
      <c r="J4" s="3"/>
      <c r="K4" s="2"/>
      <c r="L4" s="3"/>
      <c r="M4" s="3"/>
      <c r="N4" s="3"/>
      <c r="O4" s="3"/>
      <c r="P4" s="3"/>
      <c r="Q4" s="3"/>
      <c r="R4" s="3"/>
      <c r="S4" s="3"/>
      <c r="T4" s="3"/>
      <c r="U4" s="2"/>
      <c r="V4" s="3"/>
      <c r="W4" s="3"/>
      <c r="X4" s="3"/>
      <c r="Y4" s="3"/>
      <c r="Z4" s="3"/>
      <c r="AA4" s="3"/>
      <c r="AB4" s="3"/>
      <c r="AC4" s="3"/>
      <c r="AD4" s="3"/>
      <c r="AE4" s="2"/>
      <c r="AF4" s="562" t="str">
        <f>'Used Language'!$C$23</f>
        <v>Billed Metered Consumption</v>
      </c>
      <c r="AG4" s="562"/>
      <c r="AH4" s="562"/>
      <c r="AI4" s="562"/>
      <c r="AJ4" s="562"/>
      <c r="AK4" s="562"/>
      <c r="AL4" s="562"/>
      <c r="AM4" s="562"/>
      <c r="AN4" s="562"/>
      <c r="AO4" s="562"/>
      <c r="AP4" s="562"/>
      <c r="AQ4" s="562"/>
      <c r="AR4" s="562"/>
      <c r="AS4" s="562"/>
      <c r="AT4" s="562"/>
      <c r="AU4" s="562"/>
      <c r="AV4" s="562"/>
      <c r="AW4" s="562"/>
      <c r="AX4" s="562"/>
      <c r="AY4" s="562"/>
      <c r="AZ4" s="562"/>
      <c r="BA4" s="562"/>
      <c r="BB4" s="2"/>
      <c r="BC4" s="565" t="str">
        <f>'Used Language'!$C$28</f>
        <v>Revenue Water</v>
      </c>
      <c r="BD4" s="565"/>
      <c r="BE4" s="565"/>
      <c r="BF4" s="565"/>
      <c r="BG4" s="565"/>
      <c r="BH4" s="565"/>
      <c r="BI4" s="565"/>
      <c r="BJ4" s="565"/>
      <c r="BK4" s="565"/>
      <c r="BL4" s="2"/>
    </row>
    <row r="5" spans="1:64" ht="13.5" customHeight="1" thickTop="1">
      <c r="A5" s="2"/>
      <c r="B5" s="556" t="str">
        <f>'Used Language'!C128</f>
        <v>Home</v>
      </c>
      <c r="C5" s="557"/>
      <c r="D5" s="557"/>
      <c r="E5" s="557"/>
      <c r="F5" s="557"/>
      <c r="G5" s="557"/>
      <c r="H5" s="557"/>
      <c r="I5" s="557"/>
      <c r="J5" s="558"/>
      <c r="K5" s="2"/>
      <c r="L5" s="3"/>
      <c r="M5" s="3"/>
      <c r="N5" s="3"/>
      <c r="O5" s="3"/>
      <c r="P5" s="3"/>
      <c r="Q5" s="3"/>
      <c r="R5" s="3"/>
      <c r="S5" s="3"/>
      <c r="T5" s="3"/>
      <c r="U5" s="2"/>
      <c r="V5" s="565" t="str">
        <f>'Used Language'!$C$19</f>
        <v>Billed Authorized Consumption</v>
      </c>
      <c r="W5" s="565"/>
      <c r="X5" s="565"/>
      <c r="Y5" s="565"/>
      <c r="Z5" s="565"/>
      <c r="AA5" s="565"/>
      <c r="AB5" s="565"/>
      <c r="AC5" s="565"/>
      <c r="AD5" s="565"/>
      <c r="AE5" s="2"/>
      <c r="AF5" s="564">
        <f>IF(Start!M11=366,'Billed Cons'!D32,IF(Start!M11&gt;0,'Billed Cons'!D32/Start!M11*365,0))</f>
        <v>0</v>
      </c>
      <c r="AG5" s="564"/>
      <c r="AH5" s="564"/>
      <c r="AI5" s="564"/>
      <c r="AJ5" s="564"/>
      <c r="AK5" s="564"/>
      <c r="AL5" s="564"/>
      <c r="AM5" s="564"/>
      <c r="AN5" s="564"/>
      <c r="AO5" s="564"/>
      <c r="AP5" s="564"/>
      <c r="AQ5" s="564"/>
      <c r="AR5" s="563" t="str">
        <f>'Used Language'!$C$151</f>
        <v>m3/year</v>
      </c>
      <c r="AS5" s="563"/>
      <c r="AT5" s="563"/>
      <c r="AU5" s="563"/>
      <c r="AV5" s="563"/>
      <c r="AW5" s="563"/>
      <c r="AX5" s="563"/>
      <c r="AY5" s="563"/>
      <c r="AZ5" s="563"/>
      <c r="BA5" s="563"/>
      <c r="BB5" s="2"/>
      <c r="BC5" s="565"/>
      <c r="BD5" s="565"/>
      <c r="BE5" s="565"/>
      <c r="BF5" s="565"/>
      <c r="BG5" s="565"/>
      <c r="BH5" s="565"/>
      <c r="BI5" s="565"/>
      <c r="BJ5" s="565"/>
      <c r="BK5" s="565"/>
      <c r="BL5" s="2"/>
    </row>
    <row r="6" spans="1:64" ht="13.5" customHeight="1" thickBot="1">
      <c r="A6" s="2"/>
      <c r="B6" s="559"/>
      <c r="C6" s="560"/>
      <c r="D6" s="560"/>
      <c r="E6" s="560"/>
      <c r="F6" s="560"/>
      <c r="G6" s="560"/>
      <c r="H6" s="560"/>
      <c r="I6" s="560"/>
      <c r="J6" s="561"/>
      <c r="K6" s="2"/>
      <c r="L6" s="3"/>
      <c r="M6" s="3"/>
      <c r="N6" s="3"/>
      <c r="O6" s="3"/>
      <c r="P6" s="3"/>
      <c r="Q6" s="3"/>
      <c r="R6" s="3"/>
      <c r="S6" s="3"/>
      <c r="T6" s="3"/>
      <c r="U6" s="2"/>
      <c r="V6" s="565"/>
      <c r="W6" s="565"/>
      <c r="X6" s="565"/>
      <c r="Y6" s="565"/>
      <c r="Z6" s="565"/>
      <c r="AA6" s="565"/>
      <c r="AB6" s="565"/>
      <c r="AC6" s="565"/>
      <c r="AD6" s="565"/>
      <c r="AE6" s="2"/>
      <c r="AF6" s="4"/>
      <c r="AG6" s="4"/>
      <c r="AH6" s="4"/>
      <c r="AI6" s="4"/>
      <c r="AJ6" s="4"/>
      <c r="AK6" s="4"/>
      <c r="AL6" s="4"/>
      <c r="AM6" s="4"/>
      <c r="AN6" s="4"/>
      <c r="AO6" s="4"/>
      <c r="AP6" s="4"/>
      <c r="AQ6" s="4"/>
      <c r="AR6" s="5"/>
      <c r="AS6" s="5"/>
      <c r="AT6" s="5"/>
      <c r="AU6" s="5"/>
      <c r="AV6" s="5"/>
      <c r="AW6" s="5"/>
      <c r="AX6" s="5"/>
      <c r="AY6" s="5"/>
      <c r="AZ6" s="5"/>
      <c r="BA6" s="5"/>
      <c r="BB6" s="2"/>
      <c r="BC6" s="565"/>
      <c r="BD6" s="565"/>
      <c r="BE6" s="565"/>
      <c r="BF6" s="565"/>
      <c r="BG6" s="565"/>
      <c r="BH6" s="565"/>
      <c r="BI6" s="565"/>
      <c r="BJ6" s="565"/>
      <c r="BK6" s="565"/>
      <c r="BL6" s="2"/>
    </row>
    <row r="7" spans="1:64" ht="4.5" customHeight="1" thickTop="1">
      <c r="A7" s="2"/>
      <c r="B7" s="3"/>
      <c r="C7" s="3"/>
      <c r="D7" s="3"/>
      <c r="E7" s="3"/>
      <c r="F7" s="3"/>
      <c r="G7" s="3"/>
      <c r="H7" s="3"/>
      <c r="I7" s="3"/>
      <c r="J7" s="3"/>
      <c r="K7" s="2"/>
      <c r="L7" s="3"/>
      <c r="M7" s="3"/>
      <c r="N7" s="3"/>
      <c r="O7" s="3"/>
      <c r="P7" s="3"/>
      <c r="Q7" s="3"/>
      <c r="R7" s="3"/>
      <c r="S7" s="3"/>
      <c r="T7" s="3"/>
      <c r="U7" s="2"/>
      <c r="V7" s="3"/>
      <c r="W7" s="3"/>
      <c r="X7" s="3"/>
      <c r="Y7" s="3"/>
      <c r="Z7" s="3"/>
      <c r="AA7" s="3"/>
      <c r="AB7" s="3"/>
      <c r="AC7" s="3"/>
      <c r="AD7" s="3"/>
      <c r="AE7" s="2"/>
      <c r="AF7" s="567"/>
      <c r="AG7" s="567"/>
      <c r="AH7" s="567"/>
      <c r="AI7" s="567"/>
      <c r="AJ7" s="567"/>
      <c r="AK7" s="567"/>
      <c r="AL7" s="567"/>
      <c r="AM7" s="567"/>
      <c r="AN7" s="567"/>
      <c r="AO7" s="567"/>
      <c r="AP7" s="567"/>
      <c r="AQ7" s="567"/>
      <c r="AR7" s="568"/>
      <c r="AS7" s="568"/>
      <c r="AT7" s="568"/>
      <c r="AU7" s="568"/>
      <c r="AV7" s="568"/>
      <c r="AW7" s="568"/>
      <c r="AX7" s="568"/>
      <c r="AY7" s="568"/>
      <c r="AZ7" s="568"/>
      <c r="BA7" s="568"/>
      <c r="BB7" s="2"/>
      <c r="BC7" s="3"/>
      <c r="BD7" s="3"/>
      <c r="BE7" s="3"/>
      <c r="BF7" s="3"/>
      <c r="BG7" s="3"/>
      <c r="BH7" s="3"/>
      <c r="BI7" s="3"/>
      <c r="BJ7" s="3"/>
      <c r="BK7" s="3"/>
      <c r="BL7" s="2"/>
    </row>
    <row r="8" spans="1:64" ht="3" customHeight="1">
      <c r="A8" s="2"/>
      <c r="B8" s="3"/>
      <c r="C8" s="3"/>
      <c r="D8" s="3"/>
      <c r="E8" s="3"/>
      <c r="F8" s="3"/>
      <c r="G8" s="3"/>
      <c r="H8" s="3"/>
      <c r="I8" s="3"/>
      <c r="J8" s="3"/>
      <c r="K8" s="2"/>
      <c r="L8" s="3"/>
      <c r="M8" s="3"/>
      <c r="N8" s="3"/>
      <c r="O8" s="3"/>
      <c r="P8" s="3"/>
      <c r="Q8" s="3"/>
      <c r="R8" s="3"/>
      <c r="S8" s="3"/>
      <c r="T8" s="3"/>
      <c r="U8" s="2"/>
      <c r="V8" s="3"/>
      <c r="W8" s="3"/>
      <c r="X8" s="3"/>
      <c r="Y8" s="3"/>
      <c r="Z8" s="3"/>
      <c r="AA8" s="3"/>
      <c r="AB8" s="3"/>
      <c r="AC8" s="3"/>
      <c r="AD8" s="3"/>
      <c r="AE8" s="2"/>
      <c r="AF8" s="2"/>
      <c r="AG8" s="2"/>
      <c r="AH8" s="2"/>
      <c r="AI8" s="2"/>
      <c r="AJ8" s="2"/>
      <c r="AK8" s="2"/>
      <c r="AL8" s="2"/>
      <c r="AM8" s="2"/>
      <c r="AN8" s="2"/>
      <c r="AO8" s="2"/>
      <c r="AP8" s="2"/>
      <c r="AQ8" s="2"/>
      <c r="AR8" s="2"/>
      <c r="AS8" s="2"/>
      <c r="AT8" s="2"/>
      <c r="AU8" s="2"/>
      <c r="AV8" s="2"/>
      <c r="AW8" s="2"/>
      <c r="AX8" s="2"/>
      <c r="AY8" s="2"/>
      <c r="AZ8" s="2"/>
      <c r="BA8" s="2"/>
      <c r="BB8" s="2"/>
      <c r="BC8" s="3"/>
      <c r="BD8" s="3"/>
      <c r="BE8" s="3"/>
      <c r="BF8" s="3"/>
      <c r="BG8" s="3"/>
      <c r="BH8" s="3"/>
      <c r="BI8" s="3"/>
      <c r="BJ8" s="3"/>
      <c r="BK8" s="3"/>
      <c r="BL8" s="2"/>
    </row>
    <row r="9" spans="1:64" ht="4.5" customHeight="1">
      <c r="A9" s="2"/>
      <c r="B9" s="3"/>
      <c r="C9" s="3"/>
      <c r="D9" s="3"/>
      <c r="E9" s="3"/>
      <c r="F9" s="3"/>
      <c r="G9" s="3"/>
      <c r="H9" s="3"/>
      <c r="I9" s="3"/>
      <c r="J9" s="3"/>
      <c r="K9" s="2"/>
      <c r="L9" s="3"/>
      <c r="M9" s="3"/>
      <c r="N9" s="3"/>
      <c r="O9" s="3"/>
      <c r="P9" s="3"/>
      <c r="Q9" s="3"/>
      <c r="R9" s="3"/>
      <c r="S9" s="3"/>
      <c r="T9" s="3"/>
      <c r="U9" s="2"/>
      <c r="V9" s="3"/>
      <c r="W9" s="3"/>
      <c r="X9" s="3"/>
      <c r="Y9" s="3"/>
      <c r="Z9" s="3"/>
      <c r="AA9" s="3"/>
      <c r="AB9" s="3"/>
      <c r="AC9" s="3"/>
      <c r="AD9" s="3"/>
      <c r="AE9" s="2"/>
      <c r="AF9" s="3"/>
      <c r="AG9" s="3"/>
      <c r="AH9" s="3"/>
      <c r="AI9" s="3"/>
      <c r="AJ9" s="3"/>
      <c r="AK9" s="3"/>
      <c r="AL9" s="3"/>
      <c r="AM9" s="3"/>
      <c r="AN9" s="3"/>
      <c r="AO9" s="3"/>
      <c r="AP9" s="3"/>
      <c r="AQ9" s="3"/>
      <c r="AR9" s="3"/>
      <c r="AS9" s="3"/>
      <c r="AT9" s="3"/>
      <c r="AU9" s="3"/>
      <c r="AV9" s="3"/>
      <c r="AW9" s="3"/>
      <c r="AX9" s="3"/>
      <c r="AY9" s="3"/>
      <c r="AZ9" s="3"/>
      <c r="BA9" s="3"/>
      <c r="BB9" s="2"/>
      <c r="BC9" s="3"/>
      <c r="BD9" s="3"/>
      <c r="BE9" s="3"/>
      <c r="BF9" s="3"/>
      <c r="BG9" s="3"/>
      <c r="BH9" s="3"/>
      <c r="BI9" s="3"/>
      <c r="BJ9" s="3"/>
      <c r="BK9" s="3"/>
      <c r="BL9" s="2"/>
    </row>
    <row r="10" spans="1:64" ht="13.5" customHeight="1">
      <c r="A10" s="2"/>
      <c r="B10" s="3"/>
      <c r="C10" s="3"/>
      <c r="D10" s="3"/>
      <c r="E10" s="3"/>
      <c r="F10" s="3"/>
      <c r="G10" s="3"/>
      <c r="H10" s="3"/>
      <c r="I10" s="3"/>
      <c r="J10" s="3"/>
      <c r="K10" s="2"/>
      <c r="L10" s="3"/>
      <c r="M10" s="3"/>
      <c r="N10" s="3"/>
      <c r="O10" s="3"/>
      <c r="P10" s="3"/>
      <c r="Q10" s="3"/>
      <c r="R10" s="3"/>
      <c r="S10" s="3"/>
      <c r="T10" s="3"/>
      <c r="U10" s="2"/>
      <c r="V10" s="564">
        <f>AF5+AF11</f>
        <v>0</v>
      </c>
      <c r="W10" s="564"/>
      <c r="X10" s="564"/>
      <c r="Y10" s="564"/>
      <c r="Z10" s="564"/>
      <c r="AA10" s="562" t="str">
        <f>'Used Language'!$C$151</f>
        <v>m3/year</v>
      </c>
      <c r="AB10" s="562"/>
      <c r="AC10" s="562"/>
      <c r="AD10" s="562"/>
      <c r="AE10" s="2"/>
      <c r="AF10" s="562" t="str">
        <f>'Used Language'!$C$24</f>
        <v>Billed Unmetered Consumption</v>
      </c>
      <c r="AG10" s="562"/>
      <c r="AH10" s="562"/>
      <c r="AI10" s="562"/>
      <c r="AJ10" s="562"/>
      <c r="AK10" s="562"/>
      <c r="AL10" s="562"/>
      <c r="AM10" s="562"/>
      <c r="AN10" s="562"/>
      <c r="AO10" s="562"/>
      <c r="AP10" s="562"/>
      <c r="AQ10" s="562"/>
      <c r="AR10" s="562"/>
      <c r="AS10" s="562"/>
      <c r="AT10" s="562"/>
      <c r="AU10" s="562"/>
      <c r="AV10" s="562"/>
      <c r="AW10" s="562"/>
      <c r="AX10" s="562"/>
      <c r="AY10" s="562"/>
      <c r="AZ10" s="562"/>
      <c r="BA10" s="562"/>
      <c r="BB10" s="2"/>
      <c r="BC10" s="564">
        <f>V10</f>
        <v>0</v>
      </c>
      <c r="BD10" s="564"/>
      <c r="BE10" s="564"/>
      <c r="BF10" s="564"/>
      <c r="BG10" s="564"/>
      <c r="BH10" s="562" t="str">
        <f>'Used Language'!$C$151</f>
        <v>m3/year</v>
      </c>
      <c r="BI10" s="562"/>
      <c r="BJ10" s="562"/>
      <c r="BK10" s="562"/>
      <c r="BL10" s="2"/>
    </row>
    <row r="11" spans="1:64" ht="13.5" customHeight="1">
      <c r="A11" s="2"/>
      <c r="B11" s="3"/>
      <c r="C11" s="3"/>
      <c r="D11" s="3"/>
      <c r="E11" s="3"/>
      <c r="F11" s="3"/>
      <c r="G11" s="3"/>
      <c r="H11" s="3"/>
      <c r="I11" s="3"/>
      <c r="J11" s="3"/>
      <c r="K11" s="2"/>
      <c r="L11" s="565" t="str">
        <f>'Used Language'!$C$17</f>
        <v>Authorized Consumption</v>
      </c>
      <c r="M11" s="565"/>
      <c r="N11" s="565"/>
      <c r="O11" s="565"/>
      <c r="P11" s="565"/>
      <c r="Q11" s="565"/>
      <c r="R11" s="565"/>
      <c r="S11" s="565"/>
      <c r="T11" s="565"/>
      <c r="U11" s="2"/>
      <c r="V11" s="568"/>
      <c r="W11" s="568"/>
      <c r="X11" s="568"/>
      <c r="Y11" s="568"/>
      <c r="Z11" s="568"/>
      <c r="AA11" s="568"/>
      <c r="AB11" s="568"/>
      <c r="AC11" s="568"/>
      <c r="AD11" s="568"/>
      <c r="AE11" s="2"/>
      <c r="AF11" s="564">
        <f>IF(Start!M11&gt;0,'Billed Cons'!H32/Start!M11*365,0)</f>
        <v>0</v>
      </c>
      <c r="AG11" s="564"/>
      <c r="AH11" s="564"/>
      <c r="AI11" s="564"/>
      <c r="AJ11" s="564"/>
      <c r="AK11" s="564"/>
      <c r="AL11" s="564"/>
      <c r="AM11" s="564"/>
      <c r="AN11" s="564"/>
      <c r="AO11" s="564"/>
      <c r="AP11" s="564"/>
      <c r="AQ11" s="564"/>
      <c r="AR11" s="563" t="str">
        <f>'Used Language'!$C$151</f>
        <v>m3/year</v>
      </c>
      <c r="AS11" s="563"/>
      <c r="AT11" s="563"/>
      <c r="AU11" s="563"/>
      <c r="AV11" s="563"/>
      <c r="AW11" s="563"/>
      <c r="AX11" s="563"/>
      <c r="AY11" s="563"/>
      <c r="AZ11" s="563"/>
      <c r="BA11" s="563"/>
      <c r="BB11" s="2"/>
      <c r="BC11" s="3"/>
      <c r="BD11" s="3"/>
      <c r="BE11" s="3"/>
      <c r="BF11" s="3"/>
      <c r="BG11" s="3"/>
      <c r="BH11" s="3"/>
      <c r="BI11" s="3"/>
      <c r="BJ11" s="3"/>
      <c r="BK11" s="3"/>
      <c r="BL11" s="2"/>
    </row>
    <row r="12" spans="1:64" ht="13.5" customHeight="1">
      <c r="A12" s="2"/>
      <c r="B12" s="3"/>
      <c r="C12" s="3"/>
      <c r="D12" s="3"/>
      <c r="E12" s="3"/>
      <c r="F12" s="3"/>
      <c r="G12" s="3"/>
      <c r="H12" s="3"/>
      <c r="I12" s="3"/>
      <c r="J12" s="3"/>
      <c r="K12" s="2"/>
      <c r="L12" s="565"/>
      <c r="M12" s="565"/>
      <c r="N12" s="565"/>
      <c r="O12" s="565"/>
      <c r="P12" s="565"/>
      <c r="Q12" s="565"/>
      <c r="R12" s="565"/>
      <c r="S12" s="565"/>
      <c r="T12" s="565"/>
      <c r="U12" s="2"/>
      <c r="V12" s="586"/>
      <c r="W12" s="586"/>
      <c r="X12" s="586"/>
      <c r="Y12" s="586"/>
      <c r="Z12" s="586"/>
      <c r="AA12" s="586"/>
      <c r="AB12" s="586"/>
      <c r="AC12" s="586"/>
      <c r="AD12" s="586"/>
      <c r="AE12" s="2"/>
      <c r="AF12" s="4"/>
      <c r="AG12" s="4"/>
      <c r="AH12" s="4"/>
      <c r="AI12" s="4"/>
      <c r="AJ12" s="4"/>
      <c r="AK12" s="4"/>
      <c r="AL12" s="4"/>
      <c r="AM12" s="4"/>
      <c r="AN12" s="4"/>
      <c r="AO12" s="4"/>
      <c r="AP12" s="4"/>
      <c r="AQ12" s="4"/>
      <c r="AR12" s="5"/>
      <c r="AS12" s="5"/>
      <c r="AT12" s="5"/>
      <c r="AU12" s="5"/>
      <c r="AV12" s="5"/>
      <c r="AW12" s="5"/>
      <c r="AX12" s="5"/>
      <c r="AY12" s="5"/>
      <c r="AZ12" s="5"/>
      <c r="BA12" s="5"/>
      <c r="BB12" s="2"/>
      <c r="BC12" s="3"/>
      <c r="BD12" s="3"/>
      <c r="BE12" s="3"/>
      <c r="BF12" s="3"/>
      <c r="BG12" s="3"/>
      <c r="BH12" s="3"/>
      <c r="BI12" s="3"/>
      <c r="BJ12" s="3"/>
      <c r="BK12" s="3"/>
      <c r="BL12" s="2"/>
    </row>
    <row r="13" spans="1:64" ht="4.5" customHeight="1">
      <c r="A13" s="2"/>
      <c r="B13" s="3"/>
      <c r="C13" s="3"/>
      <c r="D13" s="3"/>
      <c r="E13" s="3"/>
      <c r="F13" s="3"/>
      <c r="G13" s="3"/>
      <c r="H13" s="3"/>
      <c r="I13" s="3"/>
      <c r="J13" s="3"/>
      <c r="K13" s="2"/>
      <c r="L13" s="3"/>
      <c r="M13" s="3"/>
      <c r="N13" s="3"/>
      <c r="O13" s="3"/>
      <c r="P13" s="3"/>
      <c r="Q13" s="3"/>
      <c r="R13" s="3"/>
      <c r="S13" s="3"/>
      <c r="T13" s="3"/>
      <c r="U13" s="2"/>
      <c r="V13" s="3"/>
      <c r="W13" s="3"/>
      <c r="X13" s="3"/>
      <c r="Y13" s="3"/>
      <c r="Z13" s="3"/>
      <c r="AA13" s="3"/>
      <c r="AB13" s="3"/>
      <c r="AC13" s="3"/>
      <c r="AD13" s="3"/>
      <c r="AE13" s="2"/>
      <c r="AF13" s="567"/>
      <c r="AG13" s="567"/>
      <c r="AH13" s="567"/>
      <c r="AI13" s="567"/>
      <c r="AJ13" s="567"/>
      <c r="AK13" s="567"/>
      <c r="AL13" s="567"/>
      <c r="AM13" s="567"/>
      <c r="AN13" s="567"/>
      <c r="AO13" s="567"/>
      <c r="AP13" s="567"/>
      <c r="AQ13" s="567"/>
      <c r="AR13" s="568"/>
      <c r="AS13" s="568"/>
      <c r="AT13" s="568"/>
      <c r="AU13" s="568"/>
      <c r="AV13" s="568"/>
      <c r="AW13" s="568"/>
      <c r="AX13" s="568"/>
      <c r="AY13" s="568"/>
      <c r="AZ13" s="568"/>
      <c r="BA13" s="568"/>
      <c r="BB13" s="2"/>
      <c r="BC13" s="3"/>
      <c r="BD13" s="3"/>
      <c r="BE13" s="3"/>
      <c r="BF13" s="3"/>
      <c r="BG13" s="3"/>
      <c r="BH13" s="3"/>
      <c r="BI13" s="3"/>
      <c r="BJ13" s="3"/>
      <c r="BK13" s="3"/>
      <c r="BL13" s="2"/>
    </row>
    <row r="14" spans="1:64" ht="3" customHeight="1">
      <c r="A14" s="2"/>
      <c r="B14" s="3"/>
      <c r="C14" s="3"/>
      <c r="D14" s="3"/>
      <c r="E14" s="3"/>
      <c r="F14" s="3"/>
      <c r="G14" s="3"/>
      <c r="H14" s="3"/>
      <c r="I14" s="3"/>
      <c r="J14" s="3"/>
      <c r="K14" s="2"/>
      <c r="L14" s="3"/>
      <c r="M14" s="3"/>
      <c r="N14" s="3"/>
      <c r="O14" s="3"/>
      <c r="P14" s="3"/>
      <c r="Q14" s="3"/>
      <c r="R14" s="3"/>
      <c r="S14" s="3"/>
      <c r="T14" s="3"/>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row>
    <row r="15" spans="1:64" ht="4.5" customHeight="1">
      <c r="A15" s="2"/>
      <c r="B15" s="3"/>
      <c r="C15" s="3"/>
      <c r="D15" s="3"/>
      <c r="E15" s="3"/>
      <c r="F15" s="3"/>
      <c r="G15" s="3"/>
      <c r="H15" s="3"/>
      <c r="I15" s="3"/>
      <c r="J15" s="3"/>
      <c r="K15" s="2"/>
      <c r="L15" s="3"/>
      <c r="M15" s="3"/>
      <c r="N15" s="3"/>
      <c r="O15" s="3"/>
      <c r="P15" s="3"/>
      <c r="Q15" s="3"/>
      <c r="R15" s="3"/>
      <c r="S15" s="3"/>
      <c r="T15" s="3"/>
      <c r="U15" s="2"/>
      <c r="V15" s="171"/>
      <c r="W15" s="171"/>
      <c r="X15" s="171"/>
      <c r="Y15" s="171"/>
      <c r="Z15" s="171"/>
      <c r="AA15" s="171"/>
      <c r="AB15" s="171"/>
      <c r="AC15" s="171"/>
      <c r="AD15" s="171"/>
      <c r="AE15" s="2"/>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2"/>
      <c r="BC15" s="171"/>
      <c r="BD15" s="171"/>
      <c r="BE15" s="171"/>
      <c r="BF15" s="171"/>
      <c r="BG15" s="171"/>
      <c r="BH15" s="171"/>
      <c r="BI15" s="171"/>
      <c r="BJ15" s="171"/>
      <c r="BK15" s="171"/>
      <c r="BL15" s="2"/>
    </row>
    <row r="16" spans="1:64" ht="13.5" customHeight="1">
      <c r="A16" s="2"/>
      <c r="B16" s="3"/>
      <c r="C16" s="3"/>
      <c r="D16" s="3"/>
      <c r="E16" s="3"/>
      <c r="F16" s="3"/>
      <c r="G16" s="3"/>
      <c r="H16" s="3"/>
      <c r="I16" s="3"/>
      <c r="J16" s="3"/>
      <c r="K16" s="2"/>
      <c r="L16" s="564">
        <f>V10+V19</f>
        <v>0</v>
      </c>
      <c r="M16" s="564"/>
      <c r="N16" s="564"/>
      <c r="O16" s="564"/>
      <c r="P16" s="564"/>
      <c r="Q16" s="562" t="str">
        <f>'Used Language'!$C$151</f>
        <v>m3/year</v>
      </c>
      <c r="R16" s="562"/>
      <c r="S16" s="562"/>
      <c r="T16" s="562"/>
      <c r="U16" s="2"/>
      <c r="V16" s="572" t="str">
        <f>'Used Language'!$C$20</f>
        <v>Unbilled Authorized Consumption</v>
      </c>
      <c r="W16" s="455"/>
      <c r="X16" s="455"/>
      <c r="Y16" s="455"/>
      <c r="Z16" s="455"/>
      <c r="AA16" s="455"/>
      <c r="AB16" s="455"/>
      <c r="AC16" s="455"/>
      <c r="AD16" s="455"/>
      <c r="AE16" s="2"/>
      <c r="AF16" s="574" t="str">
        <f>'Used Language'!$C$25</f>
        <v>Unbilled Metered Consumption</v>
      </c>
      <c r="AG16" s="574"/>
      <c r="AH16" s="574"/>
      <c r="AI16" s="574"/>
      <c r="AJ16" s="574"/>
      <c r="AK16" s="574"/>
      <c r="AL16" s="574"/>
      <c r="AM16" s="574"/>
      <c r="AN16" s="574"/>
      <c r="AO16" s="574"/>
      <c r="AP16" s="574"/>
      <c r="AQ16" s="574"/>
      <c r="AR16" s="574"/>
      <c r="AS16" s="574"/>
      <c r="AT16" s="574"/>
      <c r="AU16" s="574"/>
      <c r="AV16" s="574"/>
      <c r="AW16" s="574"/>
      <c r="AX16" s="574"/>
      <c r="AY16" s="574"/>
      <c r="AZ16" s="574"/>
      <c r="BA16" s="574"/>
      <c r="BB16" s="2"/>
      <c r="BC16" s="171"/>
      <c r="BD16" s="171"/>
      <c r="BE16" s="171"/>
      <c r="BF16" s="171"/>
      <c r="BG16" s="171"/>
      <c r="BH16" s="171"/>
      <c r="BI16" s="171"/>
      <c r="BJ16" s="171"/>
      <c r="BK16" s="171"/>
      <c r="BL16" s="2"/>
    </row>
    <row r="17" spans="1:70" ht="13.5" customHeight="1">
      <c r="A17" s="2"/>
      <c r="B17" s="3"/>
      <c r="C17" s="3"/>
      <c r="D17" s="3"/>
      <c r="E17" s="3"/>
      <c r="F17" s="3"/>
      <c r="G17" s="3"/>
      <c r="H17" s="3"/>
      <c r="I17" s="3"/>
      <c r="J17" s="3"/>
      <c r="K17" s="2"/>
      <c r="L17" s="582" t="str">
        <f>'Used Language'!$C$30</f>
        <v>Error Margin [+/-]:</v>
      </c>
      <c r="M17" s="582"/>
      <c r="N17" s="582"/>
      <c r="O17" s="582"/>
      <c r="P17" s="582"/>
      <c r="Q17" s="582"/>
      <c r="R17" s="582"/>
      <c r="S17" s="582"/>
      <c r="T17" s="582"/>
      <c r="U17" s="2"/>
      <c r="V17" s="455"/>
      <c r="W17" s="455"/>
      <c r="X17" s="455"/>
      <c r="Y17" s="455"/>
      <c r="Z17" s="455"/>
      <c r="AA17" s="455"/>
      <c r="AB17" s="455"/>
      <c r="AC17" s="455"/>
      <c r="AD17" s="455"/>
      <c r="AE17" s="2"/>
      <c r="AF17" s="573">
        <f>IF(Start!M11=366,'Unb. Cons.'!D32,IF(Start!M11&gt;0,'Unb. Cons.'!D32/Start!M11*365,0))</f>
        <v>0</v>
      </c>
      <c r="AG17" s="573"/>
      <c r="AH17" s="573"/>
      <c r="AI17" s="573"/>
      <c r="AJ17" s="573"/>
      <c r="AK17" s="573"/>
      <c r="AL17" s="573"/>
      <c r="AM17" s="573"/>
      <c r="AN17" s="573"/>
      <c r="AO17" s="573"/>
      <c r="AP17" s="573"/>
      <c r="AQ17" s="573"/>
      <c r="AR17" s="566" t="str">
        <f>'Used Language'!$C$151</f>
        <v>m3/year</v>
      </c>
      <c r="AS17" s="566"/>
      <c r="AT17" s="566"/>
      <c r="AU17" s="566"/>
      <c r="AV17" s="566"/>
      <c r="AW17" s="566"/>
      <c r="AX17" s="566"/>
      <c r="AY17" s="566"/>
      <c r="AZ17" s="566"/>
      <c r="BA17" s="566"/>
      <c r="BB17" s="2"/>
      <c r="BC17" s="171"/>
      <c r="BD17" s="171"/>
      <c r="BE17" s="171"/>
      <c r="BF17" s="171"/>
      <c r="BG17" s="171"/>
      <c r="BH17" s="171"/>
      <c r="BI17" s="171"/>
      <c r="BJ17" s="171"/>
      <c r="BK17" s="171"/>
      <c r="BL17" s="2"/>
    </row>
    <row r="18" spans="1:70" ht="13.5" customHeight="1">
      <c r="A18" s="2"/>
      <c r="B18" s="3"/>
      <c r="C18" s="3"/>
      <c r="D18" s="3"/>
      <c r="E18" s="3"/>
      <c r="F18" s="3"/>
      <c r="G18" s="3"/>
      <c r="H18" s="3"/>
      <c r="I18" s="3"/>
      <c r="J18" s="3"/>
      <c r="K18" s="2"/>
      <c r="L18" s="582"/>
      <c r="M18" s="582"/>
      <c r="N18" s="582"/>
      <c r="O18" s="582"/>
      <c r="P18" s="582"/>
      <c r="Q18" s="582"/>
      <c r="R18" s="582"/>
      <c r="S18" s="582"/>
      <c r="T18" s="582"/>
      <c r="U18" s="2"/>
      <c r="V18" s="455"/>
      <c r="W18" s="455"/>
      <c r="X18" s="455"/>
      <c r="Y18" s="455"/>
      <c r="Z18" s="455"/>
      <c r="AA18" s="455"/>
      <c r="AB18" s="455"/>
      <c r="AC18" s="455"/>
      <c r="AD18" s="455"/>
      <c r="AE18" s="2"/>
      <c r="AF18" s="173"/>
      <c r="AG18" s="173"/>
      <c r="AH18" s="173"/>
      <c r="AI18" s="173"/>
      <c r="AJ18" s="173"/>
      <c r="AK18" s="173"/>
      <c r="AL18" s="173"/>
      <c r="AM18" s="173"/>
      <c r="AN18" s="173"/>
      <c r="AO18" s="173"/>
      <c r="AP18" s="173"/>
      <c r="AQ18" s="173"/>
      <c r="AR18" s="173"/>
      <c r="AS18" s="173"/>
      <c r="AT18" s="173"/>
      <c r="AU18" s="173"/>
      <c r="AV18" s="173"/>
      <c r="AW18" s="173"/>
      <c r="AX18" s="173"/>
      <c r="AY18" s="173"/>
      <c r="AZ18" s="173"/>
      <c r="BA18" s="173"/>
      <c r="BB18" s="2"/>
      <c r="BC18" s="171"/>
      <c r="BD18" s="171"/>
      <c r="BE18" s="171"/>
      <c r="BF18" s="171"/>
      <c r="BG18" s="171"/>
      <c r="BH18" s="171"/>
      <c r="BI18" s="171"/>
      <c r="BJ18" s="171"/>
      <c r="BK18" s="171"/>
      <c r="BL18" s="2"/>
      <c r="BQ18" s="146">
        <f>L16*L19/1.96</f>
        <v>0</v>
      </c>
      <c r="BR18" s="152">
        <f>BQ18*BQ18</f>
        <v>0</v>
      </c>
    </row>
    <row r="19" spans="1:70" ht="4.5" customHeight="1">
      <c r="A19" s="2"/>
      <c r="B19" s="3"/>
      <c r="C19" s="3"/>
      <c r="D19" s="3"/>
      <c r="E19" s="3"/>
      <c r="F19" s="3"/>
      <c r="G19" s="3"/>
      <c r="H19" s="3"/>
      <c r="I19" s="3"/>
      <c r="J19" s="3"/>
      <c r="K19" s="2"/>
      <c r="L19" s="586">
        <f>IF(L16=0,0,'Unb. Cons.'!O25*1.96/L16)</f>
        <v>0</v>
      </c>
      <c r="M19" s="586"/>
      <c r="N19" s="586"/>
      <c r="O19" s="586"/>
      <c r="P19" s="586"/>
      <c r="Q19" s="586"/>
      <c r="R19" s="586"/>
      <c r="S19" s="586"/>
      <c r="T19" s="586"/>
      <c r="U19" s="2"/>
      <c r="V19" s="573">
        <f>AF17+AF23</f>
        <v>0</v>
      </c>
      <c r="W19" s="573"/>
      <c r="X19" s="573"/>
      <c r="Y19" s="573"/>
      <c r="Z19" s="573"/>
      <c r="AA19" s="574" t="str">
        <f>'Used Language'!$C$151</f>
        <v>m3/year</v>
      </c>
      <c r="AB19" s="574"/>
      <c r="AC19" s="574"/>
      <c r="AD19" s="574"/>
      <c r="AE19" s="2"/>
      <c r="AF19" s="578"/>
      <c r="AG19" s="578"/>
      <c r="AH19" s="578"/>
      <c r="AI19" s="578"/>
      <c r="AJ19" s="578"/>
      <c r="AK19" s="578"/>
      <c r="AL19" s="578"/>
      <c r="AM19" s="578"/>
      <c r="AN19" s="578"/>
      <c r="AO19" s="578"/>
      <c r="AP19" s="578"/>
      <c r="AQ19" s="578"/>
      <c r="AR19" s="579"/>
      <c r="AS19" s="579"/>
      <c r="AT19" s="579"/>
      <c r="AU19" s="579"/>
      <c r="AV19" s="579"/>
      <c r="AW19" s="579"/>
      <c r="AX19" s="579"/>
      <c r="AY19" s="579"/>
      <c r="AZ19" s="579"/>
      <c r="BA19" s="579"/>
      <c r="BB19" s="2"/>
      <c r="BC19" s="171"/>
      <c r="BD19" s="171"/>
      <c r="BE19" s="171"/>
      <c r="BF19" s="171"/>
      <c r="BG19" s="171"/>
      <c r="BH19" s="171"/>
      <c r="BI19" s="171"/>
      <c r="BJ19" s="171"/>
      <c r="BK19" s="171"/>
      <c r="BL19" s="2"/>
    </row>
    <row r="20" spans="1:70" ht="3" customHeight="1">
      <c r="A20" s="2"/>
      <c r="B20" s="3"/>
      <c r="C20" s="3"/>
      <c r="D20" s="3"/>
      <c r="E20" s="3"/>
      <c r="F20" s="3"/>
      <c r="G20" s="3"/>
      <c r="H20" s="3"/>
      <c r="I20" s="3"/>
      <c r="J20" s="3"/>
      <c r="K20" s="2"/>
      <c r="L20" s="586"/>
      <c r="M20" s="586"/>
      <c r="N20" s="586"/>
      <c r="O20" s="586"/>
      <c r="P20" s="586"/>
      <c r="Q20" s="586"/>
      <c r="R20" s="586"/>
      <c r="S20" s="586"/>
      <c r="T20" s="586"/>
      <c r="U20" s="2"/>
      <c r="V20" s="573"/>
      <c r="W20" s="573"/>
      <c r="X20" s="573"/>
      <c r="Y20" s="573"/>
      <c r="Z20" s="573"/>
      <c r="AA20" s="574"/>
      <c r="AB20" s="574"/>
      <c r="AC20" s="574"/>
      <c r="AD20" s="574"/>
      <c r="AE20" s="2"/>
      <c r="AF20" s="2"/>
      <c r="AG20" s="2"/>
      <c r="AH20" s="2"/>
      <c r="AI20" s="2"/>
      <c r="AJ20" s="2"/>
      <c r="AK20" s="2"/>
      <c r="AL20" s="2"/>
      <c r="AM20" s="2"/>
      <c r="AN20" s="2"/>
      <c r="AO20" s="2"/>
      <c r="AP20" s="2"/>
      <c r="AQ20" s="2"/>
      <c r="AR20" s="2"/>
      <c r="AS20" s="2"/>
      <c r="AT20" s="2"/>
      <c r="AU20" s="2"/>
      <c r="AV20" s="2"/>
      <c r="AW20" s="2"/>
      <c r="AX20" s="2"/>
      <c r="AY20" s="2"/>
      <c r="AZ20" s="2"/>
      <c r="BA20" s="2"/>
      <c r="BB20" s="2"/>
      <c r="BC20" s="171"/>
      <c r="BD20" s="171"/>
      <c r="BE20" s="171"/>
      <c r="BF20" s="171"/>
      <c r="BG20" s="171"/>
      <c r="BH20" s="171"/>
      <c r="BI20" s="171"/>
      <c r="BJ20" s="171"/>
      <c r="BK20" s="171"/>
      <c r="BL20" s="2"/>
    </row>
    <row r="21" spans="1:70" ht="4.5" customHeight="1">
      <c r="A21" s="2"/>
      <c r="B21" s="3"/>
      <c r="C21" s="3"/>
      <c r="D21" s="3"/>
      <c r="E21" s="3"/>
      <c r="F21" s="3"/>
      <c r="G21" s="3"/>
      <c r="H21" s="3"/>
      <c r="I21" s="3"/>
      <c r="J21" s="3"/>
      <c r="K21" s="2"/>
      <c r="L21" s="586"/>
      <c r="M21" s="586"/>
      <c r="N21" s="586"/>
      <c r="O21" s="586"/>
      <c r="P21" s="586"/>
      <c r="Q21" s="586"/>
      <c r="R21" s="586"/>
      <c r="S21" s="586"/>
      <c r="T21" s="586"/>
      <c r="U21" s="2"/>
      <c r="V21" s="573"/>
      <c r="W21" s="573"/>
      <c r="X21" s="573"/>
      <c r="Y21" s="573"/>
      <c r="Z21" s="573"/>
      <c r="AA21" s="574"/>
      <c r="AB21" s="574"/>
      <c r="AC21" s="574"/>
      <c r="AD21" s="574"/>
      <c r="AE21" s="2"/>
      <c r="AF21" s="171"/>
      <c r="AG21" s="171"/>
      <c r="AH21" s="171"/>
      <c r="AI21" s="171"/>
      <c r="AJ21" s="171"/>
      <c r="AK21" s="171"/>
      <c r="AL21" s="171"/>
      <c r="AM21" s="171"/>
      <c r="AN21" s="171"/>
      <c r="AO21" s="171"/>
      <c r="AP21" s="171"/>
      <c r="AQ21" s="171"/>
      <c r="AR21" s="171"/>
      <c r="AS21" s="171"/>
      <c r="AT21" s="171"/>
      <c r="AU21" s="171"/>
      <c r="AV21" s="171"/>
      <c r="AW21" s="171"/>
      <c r="AX21" s="171"/>
      <c r="AY21" s="171"/>
      <c r="AZ21" s="171"/>
      <c r="BA21" s="171"/>
      <c r="BB21" s="2"/>
      <c r="BC21" s="171"/>
      <c r="BD21" s="171"/>
      <c r="BE21" s="171"/>
      <c r="BF21" s="171"/>
      <c r="BG21" s="171"/>
      <c r="BH21" s="171"/>
      <c r="BI21" s="171"/>
      <c r="BJ21" s="171"/>
      <c r="BK21" s="171"/>
      <c r="BL21" s="2"/>
    </row>
    <row r="22" spans="1:70" ht="13.5" customHeight="1">
      <c r="A22" s="2"/>
      <c r="B22" s="565" t="str">
        <f>'Used Language'!C16</f>
        <v>System Input Volume</v>
      </c>
      <c r="C22" s="455"/>
      <c r="D22" s="455"/>
      <c r="E22" s="455"/>
      <c r="F22" s="455"/>
      <c r="G22" s="455"/>
      <c r="H22" s="455"/>
      <c r="I22" s="455"/>
      <c r="J22" s="455"/>
      <c r="K22" s="2"/>
      <c r="L22" s="3"/>
      <c r="M22" s="3"/>
      <c r="N22" s="3"/>
      <c r="O22" s="3"/>
      <c r="P22" s="3"/>
      <c r="Q22" s="3"/>
      <c r="R22" s="3"/>
      <c r="S22" s="3"/>
      <c r="T22" s="3"/>
      <c r="U22" s="2"/>
      <c r="V22" s="571" t="str">
        <f>'Used Language'!$C$30</f>
        <v>Error Margin [+/-]:</v>
      </c>
      <c r="W22" s="571"/>
      <c r="X22" s="571"/>
      <c r="Y22" s="571"/>
      <c r="Z22" s="571"/>
      <c r="AA22" s="571"/>
      <c r="AB22" s="571"/>
      <c r="AC22" s="571"/>
      <c r="AD22" s="571"/>
      <c r="AE22" s="2"/>
      <c r="AF22" s="574" t="str">
        <f>'Used Language'!$C$26</f>
        <v>Unbilled Unmetered Consumption</v>
      </c>
      <c r="AG22" s="574"/>
      <c r="AH22" s="574"/>
      <c r="AI22" s="574"/>
      <c r="AJ22" s="574"/>
      <c r="AK22" s="574"/>
      <c r="AL22" s="574"/>
      <c r="AM22" s="574"/>
      <c r="AN22" s="574"/>
      <c r="AO22" s="574"/>
      <c r="AP22" s="574"/>
      <c r="AQ22" s="574"/>
      <c r="AR22" s="574"/>
      <c r="AS22" s="574"/>
      <c r="AT22" s="574"/>
      <c r="AU22" s="574"/>
      <c r="AV22" s="574"/>
      <c r="AW22" s="574"/>
      <c r="AX22" s="574"/>
      <c r="AY22" s="574"/>
      <c r="AZ22" s="574"/>
      <c r="BA22" s="574"/>
      <c r="BB22" s="2"/>
      <c r="BC22" s="171"/>
      <c r="BD22" s="171"/>
      <c r="BE22" s="171"/>
      <c r="BF22" s="171"/>
      <c r="BG22" s="171"/>
      <c r="BH22" s="171"/>
      <c r="BI22" s="171"/>
      <c r="BJ22" s="171"/>
      <c r="BK22" s="171"/>
      <c r="BL22" s="2"/>
    </row>
    <row r="23" spans="1:70" ht="13.5" customHeight="1">
      <c r="A23" s="2"/>
      <c r="B23" s="455"/>
      <c r="C23" s="455"/>
      <c r="D23" s="455"/>
      <c r="E23" s="455"/>
      <c r="F23" s="455"/>
      <c r="G23" s="455"/>
      <c r="H23" s="455"/>
      <c r="I23" s="455"/>
      <c r="J23" s="455"/>
      <c r="K23" s="2"/>
      <c r="L23" s="3"/>
      <c r="M23" s="3"/>
      <c r="N23" s="3"/>
      <c r="O23" s="3"/>
      <c r="P23" s="3"/>
      <c r="Q23" s="3"/>
      <c r="R23" s="3"/>
      <c r="S23" s="3"/>
      <c r="T23" s="3"/>
      <c r="U23" s="2"/>
      <c r="V23" s="571"/>
      <c r="W23" s="571"/>
      <c r="X23" s="571"/>
      <c r="Y23" s="571"/>
      <c r="Z23" s="571"/>
      <c r="AA23" s="571"/>
      <c r="AB23" s="571"/>
      <c r="AC23" s="571"/>
      <c r="AD23" s="571"/>
      <c r="AE23" s="2"/>
      <c r="AF23" s="573">
        <f>IF(Start!M11=366,'Unb. Cons.'!H32,IF(Start!M11&gt;0,'Unb. Cons.'!H32/Start!M11*365,0))</f>
        <v>0</v>
      </c>
      <c r="AG23" s="573"/>
      <c r="AH23" s="573"/>
      <c r="AI23" s="573"/>
      <c r="AJ23" s="573"/>
      <c r="AK23" s="573"/>
      <c r="AL23" s="573"/>
      <c r="AM23" s="573"/>
      <c r="AN23" s="573"/>
      <c r="AO23" s="573"/>
      <c r="AP23" s="573"/>
      <c r="AQ23" s="573"/>
      <c r="AR23" s="566" t="str">
        <f>'Used Language'!$C$151</f>
        <v>m3/year</v>
      </c>
      <c r="AS23" s="566"/>
      <c r="AT23" s="566"/>
      <c r="AU23" s="566"/>
      <c r="AV23" s="566"/>
      <c r="AW23" s="566"/>
      <c r="AX23" s="566"/>
      <c r="AY23" s="566"/>
      <c r="AZ23" s="566"/>
      <c r="BA23" s="566"/>
      <c r="BB23" s="2"/>
      <c r="BC23" s="171"/>
      <c r="BD23" s="171"/>
      <c r="BE23" s="172"/>
      <c r="BF23" s="171"/>
      <c r="BG23" s="171"/>
      <c r="BH23" s="171"/>
      <c r="BI23" s="171"/>
      <c r="BJ23" s="171"/>
      <c r="BK23" s="171"/>
      <c r="BL23" s="2"/>
    </row>
    <row r="24" spans="1:70" ht="13.5" customHeight="1">
      <c r="A24" s="2"/>
      <c r="B24" s="455"/>
      <c r="C24" s="455"/>
      <c r="D24" s="455"/>
      <c r="E24" s="455"/>
      <c r="F24" s="455"/>
      <c r="G24" s="455"/>
      <c r="H24" s="455"/>
      <c r="I24" s="455"/>
      <c r="J24" s="455"/>
      <c r="K24" s="2"/>
      <c r="L24" s="3"/>
      <c r="M24" s="3"/>
      <c r="N24" s="3"/>
      <c r="O24" s="3"/>
      <c r="P24" s="3"/>
      <c r="Q24" s="3"/>
      <c r="R24" s="3"/>
      <c r="S24" s="3"/>
      <c r="T24" s="3"/>
      <c r="U24" s="2"/>
      <c r="V24" s="587">
        <f>IF(V19=0,0,'Unb. Cons.'!O25*1.96/V19)</f>
        <v>0</v>
      </c>
      <c r="W24" s="587"/>
      <c r="X24" s="587"/>
      <c r="Y24" s="587"/>
      <c r="Z24" s="587"/>
      <c r="AA24" s="587"/>
      <c r="AB24" s="587"/>
      <c r="AC24" s="587"/>
      <c r="AD24" s="587"/>
      <c r="AE24" s="2"/>
      <c r="AF24" s="578" t="str">
        <f>'Used Language'!$C$30</f>
        <v>Error Margin [+/-]:</v>
      </c>
      <c r="AG24" s="578"/>
      <c r="AH24" s="578"/>
      <c r="AI24" s="578"/>
      <c r="AJ24" s="578"/>
      <c r="AK24" s="578"/>
      <c r="AL24" s="578"/>
      <c r="AM24" s="578"/>
      <c r="AN24" s="578"/>
      <c r="AO24" s="578"/>
      <c r="AP24" s="578"/>
      <c r="AQ24" s="578"/>
      <c r="AR24" s="588">
        <f>'Unb. Cons.'!J25</f>
        <v>0</v>
      </c>
      <c r="AS24" s="588"/>
      <c r="AT24" s="588"/>
      <c r="AU24" s="588"/>
      <c r="AV24" s="588"/>
      <c r="AW24" s="588"/>
      <c r="AX24" s="588"/>
      <c r="AY24" s="588"/>
      <c r="AZ24" s="588"/>
      <c r="BA24" s="588"/>
      <c r="BB24" s="2"/>
      <c r="BC24" s="171"/>
      <c r="BD24" s="171"/>
      <c r="BE24" s="171"/>
      <c r="BF24" s="171"/>
      <c r="BG24" s="171"/>
      <c r="BH24" s="171"/>
      <c r="BI24" s="171"/>
      <c r="BJ24" s="171"/>
      <c r="BK24" s="171"/>
      <c r="BL24" s="2"/>
    </row>
    <row r="25" spans="1:70" ht="4.5" customHeight="1">
      <c r="A25" s="2"/>
      <c r="B25" s="3"/>
      <c r="C25" s="3"/>
      <c r="D25" s="3"/>
      <c r="E25" s="3"/>
      <c r="F25" s="3"/>
      <c r="G25" s="3"/>
      <c r="H25" s="3"/>
      <c r="I25" s="3"/>
      <c r="J25" s="3"/>
      <c r="K25" s="2"/>
      <c r="L25" s="3"/>
      <c r="M25" s="3"/>
      <c r="N25" s="3"/>
      <c r="O25" s="3"/>
      <c r="P25" s="3"/>
      <c r="Q25" s="3"/>
      <c r="R25" s="3"/>
      <c r="S25" s="3"/>
      <c r="T25" s="3"/>
      <c r="U25" s="2"/>
      <c r="V25" s="171"/>
      <c r="W25" s="171"/>
      <c r="X25" s="171"/>
      <c r="Y25" s="171"/>
      <c r="Z25" s="171"/>
      <c r="AA25" s="171"/>
      <c r="AB25" s="171"/>
      <c r="AC25" s="171"/>
      <c r="AD25" s="171"/>
      <c r="AE25" s="2"/>
      <c r="AF25" s="578"/>
      <c r="AG25" s="578"/>
      <c r="AH25" s="578"/>
      <c r="AI25" s="578"/>
      <c r="AJ25" s="578"/>
      <c r="AK25" s="578"/>
      <c r="AL25" s="578"/>
      <c r="AM25" s="578"/>
      <c r="AN25" s="578"/>
      <c r="AO25" s="578"/>
      <c r="AP25" s="578"/>
      <c r="AQ25" s="578"/>
      <c r="AR25" s="579"/>
      <c r="AS25" s="579"/>
      <c r="AT25" s="579"/>
      <c r="AU25" s="579"/>
      <c r="AV25" s="579"/>
      <c r="AW25" s="579"/>
      <c r="AX25" s="579"/>
      <c r="AY25" s="579"/>
      <c r="AZ25" s="579"/>
      <c r="BA25" s="579"/>
      <c r="BB25" s="2"/>
      <c r="BC25" s="572" t="str">
        <f>'Used Language'!$C$29</f>
        <v>Non-Revenue Water</v>
      </c>
      <c r="BD25" s="572"/>
      <c r="BE25" s="572"/>
      <c r="BF25" s="572"/>
      <c r="BG25" s="572"/>
      <c r="BH25" s="572"/>
      <c r="BI25" s="572"/>
      <c r="BJ25" s="572"/>
      <c r="BK25" s="572"/>
      <c r="BL25" s="2"/>
    </row>
    <row r="26" spans="1:70" ht="3" customHeight="1">
      <c r="A26" s="2"/>
      <c r="B26" s="3"/>
      <c r="C26" s="3"/>
      <c r="D26" s="3"/>
      <c r="E26" s="3"/>
      <c r="F26" s="3"/>
      <c r="G26" s="3"/>
      <c r="H26" s="3"/>
      <c r="I26" s="3"/>
      <c r="J26" s="3"/>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572"/>
      <c r="BD26" s="572"/>
      <c r="BE26" s="572"/>
      <c r="BF26" s="572"/>
      <c r="BG26" s="572"/>
      <c r="BH26" s="572"/>
      <c r="BI26" s="572"/>
      <c r="BJ26" s="572"/>
      <c r="BK26" s="572"/>
      <c r="BL26" s="2"/>
    </row>
    <row r="27" spans="1:70" ht="4.5" customHeight="1">
      <c r="A27" s="2"/>
      <c r="B27" s="3"/>
      <c r="C27" s="3"/>
      <c r="D27" s="3"/>
      <c r="E27" s="3"/>
      <c r="F27" s="3"/>
      <c r="G27" s="3"/>
      <c r="H27" s="3"/>
      <c r="I27" s="3"/>
      <c r="J27" s="3"/>
      <c r="K27" s="2"/>
      <c r="L27" s="171"/>
      <c r="M27" s="171"/>
      <c r="N27" s="171"/>
      <c r="O27" s="171"/>
      <c r="P27" s="171"/>
      <c r="Q27" s="171"/>
      <c r="R27" s="171"/>
      <c r="S27" s="171"/>
      <c r="T27" s="171"/>
      <c r="U27" s="2"/>
      <c r="V27" s="171"/>
      <c r="W27" s="171"/>
      <c r="X27" s="171"/>
      <c r="Y27" s="171"/>
      <c r="Z27" s="171"/>
      <c r="AA27" s="171"/>
      <c r="AB27" s="171"/>
      <c r="AC27" s="171"/>
      <c r="AD27" s="171"/>
      <c r="AE27" s="2"/>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2"/>
      <c r="BC27" s="572"/>
      <c r="BD27" s="572"/>
      <c r="BE27" s="572"/>
      <c r="BF27" s="572"/>
      <c r="BG27" s="572"/>
      <c r="BH27" s="572"/>
      <c r="BI27" s="572"/>
      <c r="BJ27" s="572"/>
      <c r="BK27" s="572"/>
      <c r="BL27" s="2"/>
    </row>
    <row r="28" spans="1:70" ht="27" customHeight="1">
      <c r="A28" s="2"/>
      <c r="B28" s="564">
        <f>IF(Start!M11=366,'Sys. Input'!D79,IF(Start!M11&gt;0,'Sys. Input'!D79/Start!M11*365,0))</f>
        <v>0</v>
      </c>
      <c r="C28" s="564"/>
      <c r="D28" s="564"/>
      <c r="E28" s="564"/>
      <c r="F28" s="564"/>
      <c r="G28" s="562" t="str">
        <f>'Used Language'!$C$151</f>
        <v>m3/year</v>
      </c>
      <c r="H28" s="562"/>
      <c r="I28" s="562"/>
      <c r="J28" s="562"/>
      <c r="K28" s="2"/>
      <c r="L28" s="171"/>
      <c r="M28" s="171"/>
      <c r="N28" s="171"/>
      <c r="O28" s="171"/>
      <c r="P28" s="171"/>
      <c r="Q28" s="171"/>
      <c r="R28" s="171"/>
      <c r="S28" s="171"/>
      <c r="T28" s="171"/>
      <c r="U28" s="2"/>
      <c r="V28" s="171"/>
      <c r="W28" s="171"/>
      <c r="X28" s="171"/>
      <c r="Y28" s="171"/>
      <c r="Z28" s="171"/>
      <c r="AA28" s="171"/>
      <c r="AB28" s="171"/>
      <c r="AC28" s="171"/>
      <c r="AD28" s="171"/>
      <c r="AE28" s="2"/>
      <c r="AF28" s="583" t="str">
        <f>'Used Language'!C13</f>
        <v>Unauthorized Consumption</v>
      </c>
      <c r="AG28" s="583"/>
      <c r="AH28" s="583"/>
      <c r="AI28" s="583"/>
      <c r="AJ28" s="583"/>
      <c r="AK28" s="583"/>
      <c r="AL28" s="583"/>
      <c r="AM28" s="583"/>
      <c r="AN28" s="583"/>
      <c r="AO28" s="583"/>
      <c r="AP28" s="583"/>
      <c r="AQ28" s="583"/>
      <c r="AR28" s="583"/>
      <c r="AS28" s="583"/>
      <c r="AT28" s="583"/>
      <c r="AU28" s="583"/>
      <c r="AV28" s="583"/>
      <c r="AW28" s="583"/>
      <c r="AX28" s="583"/>
      <c r="AY28" s="583"/>
      <c r="AZ28" s="583"/>
      <c r="BA28" s="583"/>
      <c r="BB28" s="2"/>
      <c r="BC28" s="572"/>
      <c r="BD28" s="572"/>
      <c r="BE28" s="572"/>
      <c r="BF28" s="572"/>
      <c r="BG28" s="572"/>
      <c r="BH28" s="572"/>
      <c r="BI28" s="572"/>
      <c r="BJ28" s="572"/>
      <c r="BK28" s="572"/>
      <c r="BL28" s="2"/>
    </row>
    <row r="29" spans="1:70" ht="13.5" customHeight="1">
      <c r="A29" s="2"/>
      <c r="B29" s="575" t="str">
        <f>'Used Language'!$C$30</f>
        <v>Error Margin [+/-]:</v>
      </c>
      <c r="C29" s="575"/>
      <c r="D29" s="575"/>
      <c r="E29" s="575"/>
      <c r="F29" s="575"/>
      <c r="G29" s="575"/>
      <c r="H29" s="575"/>
      <c r="I29" s="575"/>
      <c r="J29" s="575"/>
      <c r="K29" s="2"/>
      <c r="L29" s="171"/>
      <c r="M29" s="171"/>
      <c r="N29" s="171"/>
      <c r="O29" s="171"/>
      <c r="P29" s="171"/>
      <c r="Q29" s="171"/>
      <c r="R29" s="171"/>
      <c r="S29" s="171"/>
      <c r="T29" s="171"/>
      <c r="U29" s="2"/>
      <c r="V29" s="572" t="str">
        <f>'Used Language'!$C$21</f>
        <v>Commercial Losses</v>
      </c>
      <c r="W29" s="572"/>
      <c r="X29" s="572"/>
      <c r="Y29" s="572"/>
      <c r="Z29" s="572"/>
      <c r="AA29" s="572"/>
      <c r="AB29" s="572"/>
      <c r="AC29" s="572"/>
      <c r="AD29" s="572"/>
      <c r="AE29" s="2"/>
      <c r="AF29" s="573">
        <f>IF(Start!M11=366,'Unauth. Cons.'!L31,IF(Start!M11&gt;0,'Unauth. Cons.'!L31/Start!M11*365,0))</f>
        <v>0</v>
      </c>
      <c r="AG29" s="573"/>
      <c r="AH29" s="573"/>
      <c r="AI29" s="573"/>
      <c r="AJ29" s="573"/>
      <c r="AK29" s="573"/>
      <c r="AL29" s="573"/>
      <c r="AM29" s="573"/>
      <c r="AN29" s="573"/>
      <c r="AO29" s="573"/>
      <c r="AP29" s="573"/>
      <c r="AQ29" s="573"/>
      <c r="AR29" s="566" t="str">
        <f>'Used Language'!$C$151</f>
        <v>m3/year</v>
      </c>
      <c r="AS29" s="566"/>
      <c r="AT29" s="566"/>
      <c r="AU29" s="566"/>
      <c r="AV29" s="566"/>
      <c r="AW29" s="566"/>
      <c r="AX29" s="566"/>
      <c r="AY29" s="566"/>
      <c r="AZ29" s="566"/>
      <c r="BA29" s="566"/>
      <c r="BB29" s="2"/>
      <c r="BC29" s="572"/>
      <c r="BD29" s="572"/>
      <c r="BE29" s="572"/>
      <c r="BF29" s="572"/>
      <c r="BG29" s="572"/>
      <c r="BH29" s="572"/>
      <c r="BI29" s="572"/>
      <c r="BJ29" s="572"/>
      <c r="BK29" s="572"/>
      <c r="BL29" s="2"/>
    </row>
    <row r="30" spans="1:70" ht="13.5" customHeight="1">
      <c r="A30" s="2"/>
      <c r="B30" s="575"/>
      <c r="C30" s="575"/>
      <c r="D30" s="575"/>
      <c r="E30" s="575"/>
      <c r="F30" s="575"/>
      <c r="G30" s="575"/>
      <c r="H30" s="575"/>
      <c r="I30" s="575"/>
      <c r="J30" s="575"/>
      <c r="K30" s="2"/>
      <c r="L30" s="171"/>
      <c r="M30" s="171"/>
      <c r="N30" s="171"/>
      <c r="O30" s="171"/>
      <c r="P30" s="171"/>
      <c r="Q30" s="171"/>
      <c r="R30" s="171"/>
      <c r="S30" s="171"/>
      <c r="T30" s="171"/>
      <c r="U30" s="2"/>
      <c r="V30" s="572"/>
      <c r="W30" s="572"/>
      <c r="X30" s="572"/>
      <c r="Y30" s="572"/>
      <c r="Z30" s="572"/>
      <c r="AA30" s="572"/>
      <c r="AB30" s="572"/>
      <c r="AC30" s="572"/>
      <c r="AD30" s="572"/>
      <c r="AE30" s="2"/>
      <c r="AF30" s="578" t="str">
        <f>'Used Language'!$C$30</f>
        <v>Error Margin [+/-]:</v>
      </c>
      <c r="AG30" s="578"/>
      <c r="AH30" s="578"/>
      <c r="AI30" s="578"/>
      <c r="AJ30" s="578"/>
      <c r="AK30" s="578"/>
      <c r="AL30" s="578"/>
      <c r="AM30" s="578"/>
      <c r="AN30" s="578"/>
      <c r="AO30" s="578"/>
      <c r="AP30" s="578"/>
      <c r="AQ30" s="578"/>
      <c r="AR30" s="588">
        <f>'Unauth. Cons.'!F24</f>
        <v>0</v>
      </c>
      <c r="AS30" s="588"/>
      <c r="AT30" s="588"/>
      <c r="AU30" s="588"/>
      <c r="AV30" s="588"/>
      <c r="AW30" s="588"/>
      <c r="AX30" s="588"/>
      <c r="AY30" s="588"/>
      <c r="AZ30" s="588"/>
      <c r="BA30" s="588"/>
      <c r="BB30" s="2"/>
      <c r="BC30" s="572"/>
      <c r="BD30" s="572"/>
      <c r="BE30" s="572"/>
      <c r="BF30" s="572"/>
      <c r="BG30" s="572"/>
      <c r="BH30" s="572"/>
      <c r="BI30" s="572"/>
      <c r="BJ30" s="572"/>
      <c r="BK30" s="572"/>
      <c r="BL30" s="2"/>
      <c r="BO30" s="146">
        <f>AF29*AR30/1.96</f>
        <v>0</v>
      </c>
      <c r="BP30" s="152">
        <f>BO30*BO30</f>
        <v>0</v>
      </c>
      <c r="BQ30" s="146">
        <f>B31*B28/1.96</f>
        <v>0</v>
      </c>
      <c r="BR30" s="152">
        <f>BQ30*BQ30</f>
        <v>0</v>
      </c>
    </row>
    <row r="31" spans="1:70" ht="4.5" customHeight="1">
      <c r="A31" s="2"/>
      <c r="B31" s="586">
        <f>'Sys. Input'!F72</f>
        <v>0</v>
      </c>
      <c r="C31" s="586"/>
      <c r="D31" s="586"/>
      <c r="E31" s="586"/>
      <c r="F31" s="586"/>
      <c r="G31" s="586"/>
      <c r="H31" s="586"/>
      <c r="I31" s="586"/>
      <c r="J31" s="586"/>
      <c r="K31" s="2"/>
      <c r="L31" s="171"/>
      <c r="M31" s="171"/>
      <c r="N31" s="171"/>
      <c r="O31" s="171"/>
      <c r="P31" s="171"/>
      <c r="Q31" s="171"/>
      <c r="R31" s="171"/>
      <c r="S31" s="171"/>
      <c r="T31" s="171"/>
      <c r="U31" s="2"/>
      <c r="V31" s="573">
        <f>AF29+AF36</f>
        <v>0</v>
      </c>
      <c r="W31" s="573"/>
      <c r="X31" s="573"/>
      <c r="Y31" s="573"/>
      <c r="Z31" s="573"/>
      <c r="AA31" s="574" t="str">
        <f>'Used Language'!$C$151</f>
        <v>m3/year</v>
      </c>
      <c r="AB31" s="574"/>
      <c r="AC31" s="574"/>
      <c r="AD31" s="574"/>
      <c r="AE31" s="2"/>
      <c r="AF31" s="578"/>
      <c r="AG31" s="578"/>
      <c r="AH31" s="578"/>
      <c r="AI31" s="578"/>
      <c r="AJ31" s="578"/>
      <c r="AK31" s="578"/>
      <c r="AL31" s="578"/>
      <c r="AM31" s="578"/>
      <c r="AN31" s="578"/>
      <c r="AO31" s="578"/>
      <c r="AP31" s="578"/>
      <c r="AQ31" s="578"/>
      <c r="AR31" s="579"/>
      <c r="AS31" s="579"/>
      <c r="AT31" s="579"/>
      <c r="AU31" s="579"/>
      <c r="AV31" s="579"/>
      <c r="AW31" s="579"/>
      <c r="AX31" s="579"/>
      <c r="AY31" s="579"/>
      <c r="AZ31" s="579"/>
      <c r="BA31" s="579"/>
      <c r="BB31" s="2"/>
      <c r="BC31" s="171"/>
      <c r="BD31" s="171"/>
      <c r="BE31" s="171"/>
      <c r="BF31" s="171"/>
      <c r="BG31" s="171"/>
      <c r="BH31" s="171"/>
      <c r="BI31" s="171"/>
      <c r="BJ31" s="171"/>
      <c r="BK31" s="171"/>
      <c r="BL31" s="2"/>
    </row>
    <row r="32" spans="1:70" ht="3" customHeight="1">
      <c r="A32" s="2"/>
      <c r="B32" s="586"/>
      <c r="C32" s="586"/>
      <c r="D32" s="586"/>
      <c r="E32" s="586"/>
      <c r="F32" s="586"/>
      <c r="G32" s="586"/>
      <c r="H32" s="586"/>
      <c r="I32" s="586"/>
      <c r="J32" s="586"/>
      <c r="K32" s="2"/>
      <c r="L32" s="171"/>
      <c r="M32" s="171"/>
      <c r="N32" s="171"/>
      <c r="O32" s="171"/>
      <c r="P32" s="171"/>
      <c r="Q32" s="171"/>
      <c r="R32" s="171"/>
      <c r="S32" s="171"/>
      <c r="T32" s="171"/>
      <c r="U32" s="2"/>
      <c r="V32" s="573"/>
      <c r="W32" s="573"/>
      <c r="X32" s="573"/>
      <c r="Y32" s="573"/>
      <c r="Z32" s="573"/>
      <c r="AA32" s="574"/>
      <c r="AB32" s="574"/>
      <c r="AC32" s="574"/>
      <c r="AD32" s="574"/>
      <c r="AE32" s="2"/>
      <c r="AF32" s="2"/>
      <c r="AG32" s="2"/>
      <c r="AH32" s="2"/>
      <c r="AI32" s="2"/>
      <c r="AJ32" s="2"/>
      <c r="AK32" s="2"/>
      <c r="AL32" s="2"/>
      <c r="AM32" s="2"/>
      <c r="AN32" s="2"/>
      <c r="AO32" s="2"/>
      <c r="AP32" s="2"/>
      <c r="AQ32" s="2"/>
      <c r="AR32" s="2"/>
      <c r="AS32" s="2"/>
      <c r="AT32" s="2"/>
      <c r="AU32" s="2"/>
      <c r="AV32" s="2"/>
      <c r="AW32" s="2"/>
      <c r="AX32" s="2"/>
      <c r="AY32" s="2"/>
      <c r="AZ32" s="2"/>
      <c r="BA32" s="2"/>
      <c r="BB32" s="2"/>
      <c r="BC32" s="171"/>
      <c r="BD32" s="171"/>
      <c r="BE32" s="171"/>
      <c r="BF32" s="171"/>
      <c r="BG32" s="171"/>
      <c r="BH32" s="171"/>
      <c r="BI32" s="171"/>
      <c r="BJ32" s="171"/>
      <c r="BK32" s="171"/>
      <c r="BL32" s="2"/>
    </row>
    <row r="33" spans="1:70" ht="4.5" customHeight="1">
      <c r="A33" s="2"/>
      <c r="B33" s="586"/>
      <c r="C33" s="586"/>
      <c r="D33" s="586"/>
      <c r="E33" s="586"/>
      <c r="F33" s="586"/>
      <c r="G33" s="586"/>
      <c r="H33" s="586"/>
      <c r="I33" s="586"/>
      <c r="J33" s="586"/>
      <c r="K33" s="2"/>
      <c r="L33" s="171"/>
      <c r="M33" s="171"/>
      <c r="N33" s="171"/>
      <c r="O33" s="171"/>
      <c r="P33" s="171"/>
      <c r="Q33" s="171"/>
      <c r="R33" s="171"/>
      <c r="S33" s="171"/>
      <c r="T33" s="171"/>
      <c r="U33" s="2"/>
      <c r="V33" s="573"/>
      <c r="W33" s="573"/>
      <c r="X33" s="573"/>
      <c r="Y33" s="573"/>
      <c r="Z33" s="573"/>
      <c r="AA33" s="574"/>
      <c r="AB33" s="574"/>
      <c r="AC33" s="574"/>
      <c r="AD33" s="574"/>
      <c r="AE33" s="2"/>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2"/>
      <c r="BC33" s="171"/>
      <c r="BD33" s="171"/>
      <c r="BE33" s="171"/>
      <c r="BF33" s="171"/>
      <c r="BG33" s="171"/>
      <c r="BH33" s="171"/>
      <c r="BI33" s="171"/>
      <c r="BJ33" s="171"/>
      <c r="BK33" s="171"/>
      <c r="BL33" s="2"/>
    </row>
    <row r="34" spans="1:70" ht="11.25" customHeight="1">
      <c r="A34" s="2"/>
      <c r="B34" s="228"/>
      <c r="C34" s="228"/>
      <c r="D34" s="228"/>
      <c r="E34" s="228"/>
      <c r="F34" s="228"/>
      <c r="G34" s="228"/>
      <c r="H34" s="228"/>
      <c r="I34" s="228"/>
      <c r="J34" s="228"/>
      <c r="K34" s="2"/>
      <c r="L34" s="171"/>
      <c r="M34" s="171"/>
      <c r="N34" s="171"/>
      <c r="O34" s="171"/>
      <c r="P34" s="171"/>
      <c r="Q34" s="171"/>
      <c r="R34" s="171"/>
      <c r="S34" s="171"/>
      <c r="T34" s="171"/>
      <c r="U34" s="2"/>
      <c r="V34" s="230"/>
      <c r="W34" s="230"/>
      <c r="X34" s="230"/>
      <c r="Y34" s="230"/>
      <c r="Z34" s="230"/>
      <c r="AA34" s="229"/>
      <c r="AB34" s="229"/>
      <c r="AC34" s="229"/>
      <c r="AD34" s="229"/>
      <c r="AE34" s="2"/>
      <c r="AF34" s="580" t="str">
        <f>'Used Language'!$C$27</f>
        <v>Customer Meter Inaccuracies and Data Handling Errors</v>
      </c>
      <c r="AG34" s="580"/>
      <c r="AH34" s="580"/>
      <c r="AI34" s="580"/>
      <c r="AJ34" s="580"/>
      <c r="AK34" s="580"/>
      <c r="AL34" s="580"/>
      <c r="AM34" s="580"/>
      <c r="AN34" s="580"/>
      <c r="AO34" s="580"/>
      <c r="AP34" s="580"/>
      <c r="AQ34" s="580"/>
      <c r="AR34" s="580"/>
      <c r="AS34" s="580"/>
      <c r="AT34" s="580"/>
      <c r="AU34" s="580"/>
      <c r="AV34" s="580"/>
      <c r="AW34" s="580"/>
      <c r="AX34" s="580"/>
      <c r="AY34" s="580"/>
      <c r="AZ34" s="580"/>
      <c r="BA34" s="580"/>
      <c r="BB34" s="2"/>
      <c r="BC34" s="171"/>
      <c r="BD34" s="171"/>
      <c r="BE34" s="171"/>
      <c r="BF34" s="171"/>
      <c r="BG34" s="171"/>
      <c r="BH34" s="171"/>
      <c r="BI34" s="171"/>
      <c r="BJ34" s="171"/>
      <c r="BK34" s="171"/>
      <c r="BL34" s="2"/>
    </row>
    <row r="35" spans="1:70" ht="13.5" customHeight="1">
      <c r="A35" s="2"/>
      <c r="B35" s="3"/>
      <c r="C35" s="3"/>
      <c r="D35" s="3"/>
      <c r="E35" s="3"/>
      <c r="F35" s="3"/>
      <c r="G35" s="3"/>
      <c r="H35" s="3"/>
      <c r="I35" s="3"/>
      <c r="J35" s="3"/>
      <c r="K35" s="2"/>
      <c r="L35" s="171"/>
      <c r="M35" s="171"/>
      <c r="N35" s="171"/>
      <c r="O35" s="171"/>
      <c r="P35" s="171"/>
      <c r="Q35" s="171"/>
      <c r="R35" s="171"/>
      <c r="S35" s="171"/>
      <c r="T35" s="171"/>
      <c r="U35" s="2"/>
      <c r="V35" s="571" t="str">
        <f>'Used Language'!$C$30</f>
        <v>Error Margin [+/-]:</v>
      </c>
      <c r="W35" s="571"/>
      <c r="X35" s="571"/>
      <c r="Y35" s="571"/>
      <c r="Z35" s="571"/>
      <c r="AA35" s="571"/>
      <c r="AB35" s="571"/>
      <c r="AC35" s="571"/>
      <c r="AD35" s="571"/>
      <c r="AE35" s="2"/>
      <c r="AF35" s="580"/>
      <c r="AG35" s="580"/>
      <c r="AH35" s="580"/>
      <c r="AI35" s="580"/>
      <c r="AJ35" s="580"/>
      <c r="AK35" s="580"/>
      <c r="AL35" s="580"/>
      <c r="AM35" s="580"/>
      <c r="AN35" s="580"/>
      <c r="AO35" s="580"/>
      <c r="AP35" s="580"/>
      <c r="AQ35" s="580"/>
      <c r="AR35" s="580"/>
      <c r="AS35" s="580"/>
      <c r="AT35" s="580"/>
      <c r="AU35" s="580"/>
      <c r="AV35" s="580"/>
      <c r="AW35" s="580"/>
      <c r="AX35" s="580"/>
      <c r="AY35" s="580"/>
      <c r="AZ35" s="580"/>
      <c r="BA35" s="580"/>
      <c r="BB35" s="2"/>
      <c r="BC35" s="573">
        <f>B28-BC10</f>
        <v>0</v>
      </c>
      <c r="BD35" s="573"/>
      <c r="BE35" s="573"/>
      <c r="BF35" s="573"/>
      <c r="BG35" s="573"/>
      <c r="BH35" s="574" t="str">
        <f>'Used Language'!$C$151</f>
        <v>m3/year</v>
      </c>
      <c r="BI35" s="574"/>
      <c r="BJ35" s="574"/>
      <c r="BK35" s="574"/>
      <c r="BL35" s="2"/>
    </row>
    <row r="36" spans="1:70" ht="13.5" customHeight="1">
      <c r="A36" s="2"/>
      <c r="B36" s="3"/>
      <c r="C36" s="3"/>
      <c r="D36" s="3"/>
      <c r="E36" s="3"/>
      <c r="F36" s="3"/>
      <c r="G36" s="3"/>
      <c r="H36" s="3"/>
      <c r="I36" s="3"/>
      <c r="J36" s="3"/>
      <c r="K36" s="2"/>
      <c r="L36" s="572" t="str">
        <f>'Used Language'!$C$18</f>
        <v>Water Losses</v>
      </c>
      <c r="M36" s="572"/>
      <c r="N36" s="572"/>
      <c r="O36" s="572"/>
      <c r="P36" s="572"/>
      <c r="Q36" s="572"/>
      <c r="R36" s="572"/>
      <c r="S36" s="572"/>
      <c r="T36" s="572"/>
      <c r="U36" s="2"/>
      <c r="V36" s="571"/>
      <c r="W36" s="571"/>
      <c r="X36" s="571"/>
      <c r="Y36" s="571"/>
      <c r="Z36" s="571"/>
      <c r="AA36" s="571"/>
      <c r="AB36" s="571"/>
      <c r="AC36" s="571"/>
      <c r="AD36" s="571"/>
      <c r="AE36" s="2"/>
      <c r="AF36" s="573">
        <f>IF(Start!M11=366,'Meter Errors'!L49,IF(Start!M11&gt;0,'Meter Errors'!L49/Start!M11*365,0))</f>
        <v>0</v>
      </c>
      <c r="AG36" s="573"/>
      <c r="AH36" s="573"/>
      <c r="AI36" s="573"/>
      <c r="AJ36" s="573"/>
      <c r="AK36" s="573"/>
      <c r="AL36" s="573"/>
      <c r="AM36" s="573"/>
      <c r="AN36" s="573"/>
      <c r="AO36" s="573"/>
      <c r="AP36" s="573"/>
      <c r="AQ36" s="573"/>
      <c r="AR36" s="566" t="str">
        <f>'Used Language'!$C$151</f>
        <v>m3/year</v>
      </c>
      <c r="AS36" s="566"/>
      <c r="AT36" s="566"/>
      <c r="AU36" s="566"/>
      <c r="AV36" s="566"/>
      <c r="AW36" s="566"/>
      <c r="AX36" s="566"/>
      <c r="AY36" s="566"/>
      <c r="AZ36" s="566"/>
      <c r="BA36" s="566"/>
      <c r="BB36" s="2"/>
      <c r="BC36" s="571" t="str">
        <f>'Used Language'!$C$30</f>
        <v>Error Margin [+/-]:</v>
      </c>
      <c r="BD36" s="571"/>
      <c r="BE36" s="571"/>
      <c r="BF36" s="571"/>
      <c r="BG36" s="571"/>
      <c r="BH36" s="571"/>
      <c r="BI36" s="571"/>
      <c r="BJ36" s="571"/>
      <c r="BK36" s="571"/>
      <c r="BL36" s="2"/>
    </row>
    <row r="37" spans="1:70" ht="13.5" customHeight="1">
      <c r="A37" s="2"/>
      <c r="B37" s="3"/>
      <c r="C37" s="3"/>
      <c r="D37" s="3"/>
      <c r="E37" s="3"/>
      <c r="F37" s="3"/>
      <c r="G37" s="3"/>
      <c r="H37" s="3"/>
      <c r="I37" s="3"/>
      <c r="J37" s="3"/>
      <c r="K37" s="2"/>
      <c r="L37" s="572"/>
      <c r="M37" s="572"/>
      <c r="N37" s="572"/>
      <c r="O37" s="572"/>
      <c r="P37" s="572"/>
      <c r="Q37" s="572"/>
      <c r="R37" s="572"/>
      <c r="S37" s="572"/>
      <c r="T37" s="572"/>
      <c r="U37" s="2"/>
      <c r="V37" s="587">
        <f>IF(V31=0,0,BO41*1.96/V31)</f>
        <v>0</v>
      </c>
      <c r="W37" s="587"/>
      <c r="X37" s="587"/>
      <c r="Y37" s="587"/>
      <c r="Z37" s="587"/>
      <c r="AA37" s="587"/>
      <c r="AB37" s="587"/>
      <c r="AC37" s="587"/>
      <c r="AD37" s="587"/>
      <c r="AE37" s="2"/>
      <c r="AF37" s="578" t="str">
        <f>'Used Language'!$C$30</f>
        <v>Error Margin [+/-]:</v>
      </c>
      <c r="AG37" s="578"/>
      <c r="AH37" s="578"/>
      <c r="AI37" s="578"/>
      <c r="AJ37" s="578"/>
      <c r="AK37" s="578"/>
      <c r="AL37" s="578"/>
      <c r="AM37" s="578"/>
      <c r="AN37" s="578"/>
      <c r="AO37" s="578"/>
      <c r="AP37" s="578"/>
      <c r="AQ37" s="578"/>
      <c r="AR37" s="588">
        <f>'Meter Errors'!N42</f>
        <v>0</v>
      </c>
      <c r="AS37" s="588"/>
      <c r="AT37" s="588"/>
      <c r="AU37" s="588"/>
      <c r="AV37" s="588"/>
      <c r="AW37" s="588"/>
      <c r="AX37" s="588"/>
      <c r="AY37" s="588"/>
      <c r="AZ37" s="588"/>
      <c r="BA37" s="588"/>
      <c r="BB37" s="2"/>
      <c r="BC37" s="571"/>
      <c r="BD37" s="571"/>
      <c r="BE37" s="571"/>
      <c r="BF37" s="571"/>
      <c r="BG37" s="571"/>
      <c r="BH37" s="571"/>
      <c r="BI37" s="571"/>
      <c r="BJ37" s="571"/>
      <c r="BK37" s="571"/>
      <c r="BL37" s="2"/>
      <c r="BO37" s="146">
        <f>AF36*AR37/1.96</f>
        <v>0</v>
      </c>
      <c r="BP37" s="152">
        <f>BO37*BO37</f>
        <v>0</v>
      </c>
      <c r="BQ37" s="146">
        <f>V37*V31/1.96</f>
        <v>0</v>
      </c>
      <c r="BR37" s="152">
        <f>BQ37*BQ37</f>
        <v>0</v>
      </c>
    </row>
    <row r="38" spans="1:70" ht="4.5" customHeight="1">
      <c r="A38" s="2"/>
      <c r="B38" s="3"/>
      <c r="C38" s="3"/>
      <c r="D38" s="3"/>
      <c r="E38" s="3"/>
      <c r="F38" s="3"/>
      <c r="G38" s="3"/>
      <c r="H38" s="3"/>
      <c r="I38" s="3"/>
      <c r="J38" s="3"/>
      <c r="K38" s="2"/>
      <c r="L38" s="171"/>
      <c r="M38" s="171"/>
      <c r="N38" s="171"/>
      <c r="O38" s="171"/>
      <c r="P38" s="171"/>
      <c r="Q38" s="171"/>
      <c r="R38" s="171"/>
      <c r="S38" s="171"/>
      <c r="T38" s="171"/>
      <c r="U38" s="2"/>
      <c r="V38" s="171"/>
      <c r="W38" s="171"/>
      <c r="X38" s="171"/>
      <c r="Y38" s="171"/>
      <c r="Z38" s="171"/>
      <c r="AA38" s="171"/>
      <c r="AB38" s="171"/>
      <c r="AC38" s="171"/>
      <c r="AD38" s="171"/>
      <c r="AE38" s="2"/>
      <c r="AF38" s="578"/>
      <c r="AG38" s="578"/>
      <c r="AH38" s="578"/>
      <c r="AI38" s="578"/>
      <c r="AJ38" s="578"/>
      <c r="AK38" s="578"/>
      <c r="AL38" s="578"/>
      <c r="AM38" s="578"/>
      <c r="AN38" s="578"/>
      <c r="AO38" s="578"/>
      <c r="AP38" s="578"/>
      <c r="AQ38" s="578"/>
      <c r="AR38" s="579"/>
      <c r="AS38" s="579"/>
      <c r="AT38" s="579"/>
      <c r="AU38" s="579"/>
      <c r="AV38" s="579"/>
      <c r="AW38" s="579"/>
      <c r="AX38" s="579"/>
      <c r="AY38" s="579"/>
      <c r="AZ38" s="579"/>
      <c r="BA38" s="579"/>
      <c r="BB38" s="2"/>
      <c r="BC38" s="587">
        <f>IF(BC35=0,0,BQ30*1.96/BC35)</f>
        <v>0</v>
      </c>
      <c r="BD38" s="587"/>
      <c r="BE38" s="587"/>
      <c r="BF38" s="587"/>
      <c r="BG38" s="587"/>
      <c r="BH38" s="587"/>
      <c r="BI38" s="587"/>
      <c r="BJ38" s="587"/>
      <c r="BK38" s="587"/>
      <c r="BL38" s="2"/>
    </row>
    <row r="39" spans="1:70" ht="3" customHeight="1">
      <c r="A39" s="2"/>
      <c r="B39" s="3"/>
      <c r="C39" s="3"/>
      <c r="D39" s="3"/>
      <c r="E39" s="3"/>
      <c r="F39" s="3"/>
      <c r="G39" s="3"/>
      <c r="H39" s="3"/>
      <c r="I39" s="3"/>
      <c r="J39" s="3"/>
      <c r="K39" s="2"/>
      <c r="L39" s="171"/>
      <c r="M39" s="171"/>
      <c r="N39" s="171"/>
      <c r="O39" s="171"/>
      <c r="P39" s="171"/>
      <c r="Q39" s="171"/>
      <c r="R39" s="171"/>
      <c r="S39" s="171"/>
      <c r="T39" s="171"/>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587"/>
      <c r="BD39" s="587"/>
      <c r="BE39" s="587"/>
      <c r="BF39" s="587"/>
      <c r="BG39" s="587"/>
      <c r="BH39" s="587"/>
      <c r="BI39" s="587"/>
      <c r="BJ39" s="587"/>
      <c r="BK39" s="587"/>
      <c r="BL39" s="2"/>
    </row>
    <row r="40" spans="1:70" ht="4.5" customHeight="1">
      <c r="A40" s="2"/>
      <c r="B40" s="3"/>
      <c r="C40" s="3"/>
      <c r="D40" s="3"/>
      <c r="E40" s="3"/>
      <c r="F40" s="3"/>
      <c r="G40" s="3"/>
      <c r="H40" s="3"/>
      <c r="I40" s="3"/>
      <c r="J40" s="3"/>
      <c r="K40" s="2"/>
      <c r="L40" s="171"/>
      <c r="M40" s="171"/>
      <c r="N40" s="171"/>
      <c r="O40" s="171"/>
      <c r="P40" s="171"/>
      <c r="Q40" s="171"/>
      <c r="R40" s="171"/>
      <c r="S40" s="171"/>
      <c r="T40" s="171"/>
      <c r="U40" s="2"/>
      <c r="V40" s="171"/>
      <c r="W40" s="171"/>
      <c r="X40" s="171"/>
      <c r="Y40" s="171"/>
      <c r="Z40" s="171"/>
      <c r="AA40" s="171"/>
      <c r="AB40" s="171"/>
      <c r="AC40" s="171"/>
      <c r="AD40" s="171"/>
      <c r="AE40" s="171"/>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2"/>
      <c r="BC40" s="587"/>
      <c r="BD40" s="587"/>
      <c r="BE40" s="587"/>
      <c r="BF40" s="587"/>
      <c r="BG40" s="587"/>
      <c r="BH40" s="587"/>
      <c r="BI40" s="587"/>
      <c r="BJ40" s="587"/>
      <c r="BK40" s="587"/>
      <c r="BL40" s="2"/>
    </row>
    <row r="41" spans="1:70" ht="13.5" customHeight="1">
      <c r="A41" s="2"/>
      <c r="B41" s="3"/>
      <c r="C41" s="3"/>
      <c r="D41" s="3"/>
      <c r="E41" s="3"/>
      <c r="F41" s="3"/>
      <c r="G41" s="3"/>
      <c r="H41" s="3"/>
      <c r="I41" s="3"/>
      <c r="J41" s="3"/>
      <c r="K41" s="2"/>
      <c r="L41" s="573">
        <f>B28-L16</f>
        <v>0</v>
      </c>
      <c r="M41" s="573"/>
      <c r="N41" s="573"/>
      <c r="O41" s="573"/>
      <c r="P41" s="573"/>
      <c r="Q41" s="574" t="str">
        <f>'Used Language'!$C$151</f>
        <v>m3/year</v>
      </c>
      <c r="R41" s="574"/>
      <c r="S41" s="574"/>
      <c r="T41" s="574"/>
      <c r="U41" s="2"/>
      <c r="V41" s="171"/>
      <c r="W41" s="171"/>
      <c r="X41" s="171"/>
      <c r="Y41" s="171"/>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2"/>
      <c r="BC41" s="171"/>
      <c r="BD41" s="171"/>
      <c r="BE41" s="171"/>
      <c r="BF41" s="171"/>
      <c r="BG41" s="171"/>
      <c r="BH41" s="171"/>
      <c r="BI41" s="171"/>
      <c r="BJ41" s="171"/>
      <c r="BK41" s="171"/>
      <c r="BL41" s="2"/>
      <c r="BO41" s="146">
        <f>SQRT(BP41)</f>
        <v>0</v>
      </c>
      <c r="BP41" s="152">
        <f>SUM(BP30:BP37)</f>
        <v>0</v>
      </c>
    </row>
    <row r="42" spans="1:70" ht="13.5" customHeight="1">
      <c r="A42" s="2"/>
      <c r="B42" s="3"/>
      <c r="C42" s="3"/>
      <c r="D42" s="3"/>
      <c r="E42" s="3"/>
      <c r="F42" s="3"/>
      <c r="G42" s="3"/>
      <c r="H42" s="3"/>
      <c r="I42" s="3"/>
      <c r="J42" s="3"/>
      <c r="K42" s="2"/>
      <c r="L42" s="571" t="str">
        <f>'Used Language'!$C$30</f>
        <v>Error Margin [+/-]:</v>
      </c>
      <c r="M42" s="571"/>
      <c r="N42" s="571"/>
      <c r="O42" s="571"/>
      <c r="P42" s="571"/>
      <c r="Q42" s="571"/>
      <c r="R42" s="571"/>
      <c r="S42" s="571"/>
      <c r="T42" s="571"/>
      <c r="U42" s="2"/>
      <c r="V42" s="171"/>
      <c r="W42" s="171"/>
      <c r="X42" s="171"/>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2"/>
      <c r="BC42" s="171"/>
      <c r="BD42" s="171"/>
      <c r="BE42" s="171"/>
      <c r="BF42" s="171"/>
      <c r="BG42" s="171"/>
      <c r="BH42" s="171"/>
      <c r="BI42" s="171"/>
      <c r="BJ42" s="171"/>
      <c r="BK42" s="171"/>
      <c r="BL42" s="2"/>
    </row>
    <row r="43" spans="1:70" ht="13.5" customHeight="1">
      <c r="A43" s="2"/>
      <c r="B43" s="3"/>
      <c r="C43" s="3"/>
      <c r="D43" s="3"/>
      <c r="E43" s="3"/>
      <c r="F43" s="3"/>
      <c r="G43" s="3"/>
      <c r="H43" s="3"/>
      <c r="I43" s="3"/>
      <c r="J43" s="3"/>
      <c r="K43" s="2"/>
      <c r="L43" s="571"/>
      <c r="M43" s="571"/>
      <c r="N43" s="571"/>
      <c r="O43" s="571"/>
      <c r="P43" s="571"/>
      <c r="Q43" s="571"/>
      <c r="R43" s="571"/>
      <c r="S43" s="571"/>
      <c r="T43" s="571"/>
      <c r="U43" s="2"/>
      <c r="V43" s="574" t="str">
        <f>'Used Language'!C22</f>
        <v>Physical Losses</v>
      </c>
      <c r="W43" s="574"/>
      <c r="X43" s="574"/>
      <c r="Y43" s="574"/>
      <c r="Z43" s="574"/>
      <c r="AA43" s="574"/>
      <c r="AB43" s="574"/>
      <c r="AC43" s="574"/>
      <c r="AD43" s="574"/>
      <c r="AE43" s="574"/>
      <c r="AF43" s="574"/>
      <c r="AG43" s="574"/>
      <c r="AH43" s="574"/>
      <c r="AI43" s="574"/>
      <c r="AJ43" s="574"/>
      <c r="AK43" s="574"/>
      <c r="AL43" s="574"/>
      <c r="AM43" s="574"/>
      <c r="AN43" s="574"/>
      <c r="AO43" s="574"/>
      <c r="AP43" s="574"/>
      <c r="AQ43" s="574"/>
      <c r="AR43" s="574"/>
      <c r="AS43" s="574"/>
      <c r="AT43" s="574"/>
      <c r="AU43" s="574"/>
      <c r="AV43" s="574"/>
      <c r="AW43" s="574"/>
      <c r="AX43" s="574"/>
      <c r="AY43" s="574"/>
      <c r="AZ43" s="574"/>
      <c r="BA43" s="574"/>
      <c r="BB43" s="2"/>
      <c r="BC43" s="171"/>
      <c r="BD43" s="171"/>
      <c r="BE43" s="171"/>
      <c r="BF43" s="171"/>
      <c r="BG43" s="171"/>
      <c r="BH43" s="171"/>
      <c r="BI43" s="171"/>
      <c r="BJ43" s="171"/>
      <c r="BK43" s="171"/>
      <c r="BL43" s="2"/>
      <c r="BQ43" s="146">
        <f>SQRT(BR43)</f>
        <v>0</v>
      </c>
      <c r="BR43" s="152">
        <f>BR18+BR30</f>
        <v>0</v>
      </c>
    </row>
    <row r="44" spans="1:70" ht="4.5" customHeight="1">
      <c r="A44" s="2"/>
      <c r="B44" s="3"/>
      <c r="C44" s="3"/>
      <c r="D44" s="3"/>
      <c r="E44" s="3"/>
      <c r="F44" s="3"/>
      <c r="G44" s="3"/>
      <c r="H44" s="3"/>
      <c r="I44" s="3"/>
      <c r="J44" s="3"/>
      <c r="K44" s="2"/>
      <c r="L44" s="587">
        <f>IF(L41=0,0,BQ43*1.96/L41)</f>
        <v>0</v>
      </c>
      <c r="M44" s="587"/>
      <c r="N44" s="587"/>
      <c r="O44" s="587"/>
      <c r="P44" s="587"/>
      <c r="Q44" s="587"/>
      <c r="R44" s="587"/>
      <c r="S44" s="587"/>
      <c r="T44" s="587"/>
      <c r="U44" s="2"/>
      <c r="V44" s="171"/>
      <c r="W44" s="171"/>
      <c r="X44" s="171"/>
      <c r="Y44" s="171"/>
      <c r="Z44" s="171"/>
      <c r="AA44" s="171"/>
      <c r="AB44" s="171"/>
      <c r="AC44" s="171"/>
      <c r="AD44" s="171"/>
      <c r="AE44" s="171"/>
      <c r="AF44" s="171"/>
      <c r="AG44" s="171"/>
      <c r="AH44" s="171"/>
      <c r="AI44" s="171"/>
      <c r="AJ44" s="171"/>
      <c r="AK44" s="171"/>
      <c r="AL44" s="171"/>
      <c r="AM44" s="171"/>
      <c r="AN44" s="171"/>
      <c r="AO44" s="171"/>
      <c r="AP44" s="171"/>
      <c r="AQ44" s="171"/>
      <c r="AR44" s="171"/>
      <c r="AS44" s="171"/>
      <c r="AT44" s="171"/>
      <c r="AU44" s="171"/>
      <c r="AV44" s="171"/>
      <c r="AW44" s="171"/>
      <c r="AX44" s="171"/>
      <c r="AY44" s="171"/>
      <c r="AZ44" s="171"/>
      <c r="BA44" s="171"/>
      <c r="BB44" s="2"/>
      <c r="BC44" s="171"/>
      <c r="BD44" s="171"/>
      <c r="BE44" s="171"/>
      <c r="BF44" s="171"/>
      <c r="BG44" s="171"/>
      <c r="BH44" s="171"/>
      <c r="BI44" s="171"/>
      <c r="BJ44" s="171"/>
      <c r="BK44" s="171"/>
      <c r="BL44" s="2"/>
    </row>
    <row r="45" spans="1:70" ht="4.5" customHeight="1">
      <c r="A45" s="2"/>
      <c r="B45" s="3"/>
      <c r="C45" s="3"/>
      <c r="D45" s="3"/>
      <c r="E45" s="3"/>
      <c r="F45" s="3"/>
      <c r="G45" s="3"/>
      <c r="H45" s="3"/>
      <c r="I45" s="3"/>
      <c r="J45" s="3"/>
      <c r="K45" s="2"/>
      <c r="L45" s="587"/>
      <c r="M45" s="587"/>
      <c r="N45" s="587"/>
      <c r="O45" s="587"/>
      <c r="P45" s="587"/>
      <c r="Q45" s="587"/>
      <c r="R45" s="587"/>
      <c r="S45" s="587"/>
      <c r="T45" s="587"/>
      <c r="U45" s="2"/>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171"/>
      <c r="AS45" s="171"/>
      <c r="AT45" s="171"/>
      <c r="AU45" s="171"/>
      <c r="AV45" s="171"/>
      <c r="AW45" s="171"/>
      <c r="AX45" s="171"/>
      <c r="AY45" s="171"/>
      <c r="AZ45" s="171"/>
      <c r="BA45" s="171"/>
      <c r="BB45" s="2"/>
      <c r="BC45" s="171"/>
      <c r="BD45" s="171"/>
      <c r="BE45" s="171"/>
      <c r="BF45" s="171"/>
      <c r="BG45" s="171"/>
      <c r="BH45" s="171"/>
      <c r="BI45" s="171"/>
      <c r="BJ45" s="171"/>
      <c r="BK45" s="171"/>
      <c r="BL45" s="2"/>
    </row>
    <row r="46" spans="1:70" ht="4.5" customHeight="1">
      <c r="A46" s="2"/>
      <c r="B46" s="3"/>
      <c r="C46" s="3"/>
      <c r="D46" s="3"/>
      <c r="E46" s="3"/>
      <c r="F46" s="3"/>
      <c r="G46" s="3"/>
      <c r="H46" s="3"/>
      <c r="I46" s="3"/>
      <c r="J46" s="3"/>
      <c r="K46" s="2"/>
      <c r="L46" s="587"/>
      <c r="M46" s="587"/>
      <c r="N46" s="587"/>
      <c r="O46" s="587"/>
      <c r="P46" s="587"/>
      <c r="Q46" s="587"/>
      <c r="R46" s="587"/>
      <c r="S46" s="587"/>
      <c r="T46" s="587"/>
      <c r="U46" s="2"/>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2"/>
      <c r="BC46" s="171"/>
      <c r="BD46" s="171"/>
      <c r="BE46" s="171"/>
      <c r="BF46" s="171"/>
      <c r="BG46" s="171"/>
      <c r="BH46" s="171"/>
      <c r="BI46" s="171"/>
      <c r="BJ46" s="171"/>
      <c r="BK46" s="171"/>
      <c r="BL46" s="2"/>
    </row>
    <row r="47" spans="1:70" ht="13.5" customHeight="1">
      <c r="A47" s="2"/>
      <c r="B47" s="3"/>
      <c r="C47" s="3"/>
      <c r="D47" s="3"/>
      <c r="E47" s="3"/>
      <c r="F47" s="3"/>
      <c r="G47" s="3"/>
      <c r="H47" s="3"/>
      <c r="I47" s="3"/>
      <c r="J47" s="3"/>
      <c r="K47" s="2"/>
      <c r="L47" s="171"/>
      <c r="M47" s="171"/>
      <c r="N47" s="171"/>
      <c r="O47" s="171"/>
      <c r="P47" s="171"/>
      <c r="Q47" s="171"/>
      <c r="R47" s="171"/>
      <c r="S47" s="171"/>
      <c r="T47" s="171"/>
      <c r="U47" s="2"/>
      <c r="V47" s="573">
        <f>L41-V31</f>
        <v>0</v>
      </c>
      <c r="W47" s="577"/>
      <c r="X47" s="577"/>
      <c r="Y47" s="577"/>
      <c r="Z47" s="577"/>
      <c r="AA47" s="577"/>
      <c r="AB47" s="577"/>
      <c r="AC47" s="577"/>
      <c r="AD47" s="577"/>
      <c r="AE47" s="577"/>
      <c r="AF47" s="577"/>
      <c r="AG47" s="577"/>
      <c r="AH47" s="577"/>
      <c r="AI47" s="577"/>
      <c r="AJ47" s="577"/>
      <c r="AK47" s="577"/>
      <c r="AL47" s="577"/>
      <c r="AM47" s="566" t="str">
        <f>'Used Language'!C151</f>
        <v>m3/year</v>
      </c>
      <c r="AN47" s="566"/>
      <c r="AO47" s="566"/>
      <c r="AP47" s="566"/>
      <c r="AQ47" s="566"/>
      <c r="AR47" s="566"/>
      <c r="AS47" s="566"/>
      <c r="AT47" s="566"/>
      <c r="AU47" s="566"/>
      <c r="AV47" s="566"/>
      <c r="AW47" s="566"/>
      <c r="AX47" s="566"/>
      <c r="AY47" s="566"/>
      <c r="AZ47" s="566"/>
      <c r="BA47" s="566"/>
      <c r="BB47" s="2"/>
      <c r="BC47" s="171"/>
      <c r="BD47" s="171"/>
      <c r="BE47" s="171"/>
      <c r="BF47" s="171"/>
      <c r="BG47" s="171"/>
      <c r="BH47" s="171"/>
      <c r="BI47" s="171"/>
      <c r="BJ47" s="171"/>
      <c r="BK47" s="171"/>
      <c r="BL47" s="2"/>
    </row>
    <row r="48" spans="1:70" ht="13.5" customHeight="1">
      <c r="A48" s="2"/>
      <c r="B48" s="3"/>
      <c r="C48" s="3"/>
      <c r="D48" s="3"/>
      <c r="E48" s="3"/>
      <c r="F48" s="3"/>
      <c r="G48" s="3"/>
      <c r="H48" s="3"/>
      <c r="I48" s="3"/>
      <c r="J48" s="3"/>
      <c r="K48" s="2"/>
      <c r="L48" s="171"/>
      <c r="M48" s="171"/>
      <c r="N48" s="171"/>
      <c r="O48" s="171"/>
      <c r="P48" s="171"/>
      <c r="Q48" s="171"/>
      <c r="R48" s="171"/>
      <c r="S48" s="171"/>
      <c r="T48" s="171"/>
      <c r="U48" s="2"/>
      <c r="V48" s="578" t="str">
        <f>'Used Language'!C30</f>
        <v>Error Margin [+/-]:</v>
      </c>
      <c r="W48" s="578"/>
      <c r="X48" s="578"/>
      <c r="Y48" s="578"/>
      <c r="Z48" s="578"/>
      <c r="AA48" s="578"/>
      <c r="AB48" s="578"/>
      <c r="AC48" s="578"/>
      <c r="AD48" s="578"/>
      <c r="AE48" s="578"/>
      <c r="AF48" s="578"/>
      <c r="AG48" s="578"/>
      <c r="AH48" s="578"/>
      <c r="AI48" s="578"/>
      <c r="AJ48" s="578"/>
      <c r="AK48" s="578"/>
      <c r="AL48" s="578"/>
      <c r="AM48" s="588">
        <f>IF(V47=0,0,BQ48*1.96/V47)</f>
        <v>0</v>
      </c>
      <c r="AN48" s="588"/>
      <c r="AO48" s="588"/>
      <c r="AP48" s="588"/>
      <c r="AQ48" s="588"/>
      <c r="AR48" s="588"/>
      <c r="AS48" s="588"/>
      <c r="AT48" s="588"/>
      <c r="AU48" s="588"/>
      <c r="AV48" s="588"/>
      <c r="AW48" s="588"/>
      <c r="AX48" s="588"/>
      <c r="AY48" s="588"/>
      <c r="AZ48" s="588"/>
      <c r="BA48" s="588"/>
      <c r="BB48" s="2"/>
      <c r="BC48" s="171"/>
      <c r="BD48" s="171"/>
      <c r="BE48" s="171"/>
      <c r="BF48" s="171"/>
      <c r="BG48" s="171"/>
      <c r="BH48" s="171"/>
      <c r="BI48" s="171"/>
      <c r="BJ48" s="171"/>
      <c r="BK48" s="171"/>
      <c r="BL48" s="2"/>
      <c r="BQ48" s="146">
        <f>SQRT(BR48)</f>
        <v>0</v>
      </c>
      <c r="BR48" s="152">
        <f>BR18+BR30+BR37</f>
        <v>0</v>
      </c>
    </row>
    <row r="49" spans="1:64" ht="13.5" customHeight="1">
      <c r="A49" s="2"/>
      <c r="B49" s="3"/>
      <c r="C49" s="3"/>
      <c r="D49" s="3"/>
      <c r="E49" s="3"/>
      <c r="F49" s="3"/>
      <c r="G49" s="3"/>
      <c r="H49" s="3"/>
      <c r="I49" s="3"/>
      <c r="J49" s="3"/>
      <c r="K49" s="2"/>
      <c r="L49" s="171"/>
      <c r="M49" s="171"/>
      <c r="N49" s="171"/>
      <c r="O49" s="171"/>
      <c r="P49" s="171"/>
      <c r="Q49" s="171"/>
      <c r="R49" s="171"/>
      <c r="S49" s="171"/>
      <c r="T49" s="171"/>
      <c r="U49" s="2"/>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2"/>
      <c r="BC49" s="171"/>
      <c r="BD49" s="171"/>
      <c r="BE49" s="171"/>
      <c r="BF49" s="171"/>
      <c r="BG49" s="171"/>
      <c r="BH49" s="171"/>
      <c r="BI49" s="171"/>
      <c r="BJ49" s="171"/>
      <c r="BK49" s="171"/>
      <c r="BL49" s="2"/>
    </row>
    <row r="50" spans="1:64" ht="4.5" customHeight="1">
      <c r="A50" s="2"/>
      <c r="B50" s="3"/>
      <c r="C50" s="3"/>
      <c r="D50" s="3"/>
      <c r="E50" s="3"/>
      <c r="F50" s="3"/>
      <c r="G50" s="3"/>
      <c r="H50" s="3"/>
      <c r="I50" s="3"/>
      <c r="J50" s="3"/>
      <c r="K50" s="2"/>
      <c r="L50" s="171"/>
      <c r="M50" s="171"/>
      <c r="N50" s="171"/>
      <c r="O50" s="171"/>
      <c r="P50" s="171"/>
      <c r="Q50" s="171"/>
      <c r="R50" s="171"/>
      <c r="S50" s="171"/>
      <c r="T50" s="171"/>
      <c r="U50" s="2"/>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2"/>
      <c r="BC50" s="171"/>
      <c r="BD50" s="171"/>
      <c r="BE50" s="171"/>
      <c r="BF50" s="171"/>
      <c r="BG50" s="171"/>
      <c r="BH50" s="171"/>
      <c r="BI50" s="171"/>
      <c r="BJ50" s="171"/>
      <c r="BK50" s="171"/>
      <c r="BL50" s="2"/>
    </row>
    <row r="51" spans="1:64" ht="3"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row>
  </sheetData>
  <sheetProtection password="CA87" sheet="1" objects="1" scenarios="1"/>
  <mergeCells count="81">
    <mergeCell ref="A1:BK1"/>
    <mergeCell ref="B5:J6"/>
    <mergeCell ref="AR11:BA11"/>
    <mergeCell ref="V10:Z10"/>
    <mergeCell ref="AA10:AD10"/>
    <mergeCell ref="V11:AD11"/>
    <mergeCell ref="AF4:BA4"/>
    <mergeCell ref="V5:AD6"/>
    <mergeCell ref="L11:T12"/>
    <mergeCell ref="BC4:BK6"/>
    <mergeCell ref="V12:AD12"/>
    <mergeCell ref="AR5:BA5"/>
    <mergeCell ref="AF5:AQ5"/>
    <mergeCell ref="AF11:AQ11"/>
    <mergeCell ref="BH10:BK10"/>
    <mergeCell ref="BC10:BG10"/>
    <mergeCell ref="AR13:BA13"/>
    <mergeCell ref="AR7:BA7"/>
    <mergeCell ref="AF10:BA10"/>
    <mergeCell ref="AF29:AQ29"/>
    <mergeCell ref="AF19:AQ19"/>
    <mergeCell ref="AR19:BA19"/>
    <mergeCell ref="AF13:AQ13"/>
    <mergeCell ref="AR17:BA17"/>
    <mergeCell ref="AF22:BA22"/>
    <mergeCell ref="AF23:AQ23"/>
    <mergeCell ref="AF7:AQ7"/>
    <mergeCell ref="AF17:AQ17"/>
    <mergeCell ref="AF25:AQ25"/>
    <mergeCell ref="AR25:BA25"/>
    <mergeCell ref="AF28:BA28"/>
    <mergeCell ref="BC38:BK40"/>
    <mergeCell ref="BC36:BK37"/>
    <mergeCell ref="V37:AD37"/>
    <mergeCell ref="V35:AD36"/>
    <mergeCell ref="AF38:AQ38"/>
    <mergeCell ref="AR38:BA38"/>
    <mergeCell ref="AR37:BA37"/>
    <mergeCell ref="BC35:BG35"/>
    <mergeCell ref="BH35:BK35"/>
    <mergeCell ref="AF37:AQ37"/>
    <mergeCell ref="AF34:BA35"/>
    <mergeCell ref="V48:AL48"/>
    <mergeCell ref="AM48:BA48"/>
    <mergeCell ref="V43:BA43"/>
    <mergeCell ref="AM47:BA47"/>
    <mergeCell ref="V47:AL47"/>
    <mergeCell ref="B22:J24"/>
    <mergeCell ref="L44:T46"/>
    <mergeCell ref="L42:T43"/>
    <mergeCell ref="B28:F28"/>
    <mergeCell ref="G28:J28"/>
    <mergeCell ref="B31:J33"/>
    <mergeCell ref="B29:J30"/>
    <mergeCell ref="L17:T18"/>
    <mergeCell ref="AA19:AD21"/>
    <mergeCell ref="V19:Z21"/>
    <mergeCell ref="V16:AD18"/>
    <mergeCell ref="BC25:BK30"/>
    <mergeCell ref="V22:AD23"/>
    <mergeCell ref="L16:P16"/>
    <mergeCell ref="Q16:T16"/>
    <mergeCell ref="V24:AD24"/>
    <mergeCell ref="AR30:BA30"/>
    <mergeCell ref="AF16:BA16"/>
    <mergeCell ref="AF30:AQ30"/>
    <mergeCell ref="AR29:BA29"/>
    <mergeCell ref="AR24:BA24"/>
    <mergeCell ref="AF24:AQ24"/>
    <mergeCell ref="AR23:BA23"/>
    <mergeCell ref="L19:T21"/>
    <mergeCell ref="L41:P41"/>
    <mergeCell ref="Q41:T41"/>
    <mergeCell ref="L36:T37"/>
    <mergeCell ref="AR31:BA31"/>
    <mergeCell ref="AF36:AQ36"/>
    <mergeCell ref="AR36:BA36"/>
    <mergeCell ref="AA31:AD33"/>
    <mergeCell ref="AF31:AQ31"/>
    <mergeCell ref="V31:Z33"/>
    <mergeCell ref="V29:AD30"/>
  </mergeCells>
  <phoneticPr fontId="2" type="noConversion"/>
  <hyperlinks>
    <hyperlink ref="B5:J6" location="Start!A1" display="Start!A1"/>
  </hyperlinks>
  <pageMargins left="0.35" right="0.3" top="1.29" bottom="0.89" header="0.66" footer="0.4921259845"/>
  <pageSetup paperSize="9" orientation="landscape" horizontalDpi="360" verticalDpi="360" r:id="rId1"/>
  <headerFooter alignWithMargins="0">
    <oddHeader>&amp;C&amp;20Water Balance for XYZ Water Company, Year 2006</oddHeader>
  </headerFooter>
</worksheet>
</file>

<file path=xl/worksheets/sheet14.xml><?xml version="1.0" encoding="utf-8"?>
<worksheet xmlns="http://schemas.openxmlformats.org/spreadsheetml/2006/main" xmlns:r="http://schemas.openxmlformats.org/officeDocument/2006/relationships">
  <sheetPr>
    <pageSetUpPr fitToPage="1"/>
  </sheetPr>
  <dimension ref="B1:W55"/>
  <sheetViews>
    <sheetView topLeftCell="A34" zoomScale="90" zoomScaleNormal="90" workbookViewId="0">
      <selection activeCell="F27" sqref="F27"/>
    </sheetView>
  </sheetViews>
  <sheetFormatPr baseColWidth="10" defaultColWidth="11.42578125" defaultRowHeight="12.75"/>
  <cols>
    <col min="1" max="1" width="2.28515625" style="1" customWidth="1"/>
    <col min="2" max="2" width="18.28515625" style="1" customWidth="1"/>
    <col min="3" max="3" width="4.7109375" style="1" customWidth="1"/>
    <col min="4" max="4" width="12.42578125" style="1" customWidth="1"/>
    <col min="5" max="5" width="2.140625" style="1" customWidth="1"/>
    <col min="6" max="6" width="16.85546875" style="1" customWidth="1"/>
    <col min="7" max="7" width="2" style="1" customWidth="1"/>
    <col min="8" max="8" width="15.7109375" style="1" customWidth="1"/>
    <col min="9" max="9" width="2" style="1" customWidth="1"/>
    <col min="10" max="10" width="11.5703125" style="1" customWidth="1"/>
    <col min="11" max="11" width="2" style="1" customWidth="1"/>
    <col min="12" max="12" width="11.5703125" style="1" customWidth="1"/>
    <col min="13" max="13" width="1.5703125" style="1" customWidth="1"/>
    <col min="14" max="14" width="17.85546875" style="1" customWidth="1"/>
    <col min="15" max="15" width="2.85546875" style="1" customWidth="1"/>
    <col min="16" max="16" width="18.28515625" style="1" customWidth="1"/>
    <col min="17" max="17" width="2.28515625" style="146" customWidth="1"/>
    <col min="18" max="18" width="11.42578125" style="146" hidden="1" customWidth="1"/>
    <col min="19" max="19" width="13.42578125" style="146" hidden="1" customWidth="1"/>
    <col min="20" max="20" width="12.42578125" style="146" hidden="1" customWidth="1"/>
    <col min="21" max="21" width="18" style="146" hidden="1" customWidth="1"/>
    <col min="22" max="22" width="11.42578125" style="146" hidden="1" customWidth="1"/>
    <col min="23" max="23" width="11.42578125" style="146"/>
    <col min="24" max="16384" width="11.42578125" style="1"/>
  </cols>
  <sheetData>
    <row r="1" spans="2:23" ht="5.25" customHeight="1"/>
    <row r="2" spans="2:23" s="8" customFormat="1" ht="15">
      <c r="B2" s="441" t="str">
        <f>'Used Language'!C7</f>
        <v>Performance Indicators</v>
      </c>
      <c r="C2" s="442"/>
      <c r="D2" s="442"/>
      <c r="E2" s="442"/>
      <c r="F2" s="442"/>
      <c r="G2" s="442"/>
      <c r="H2" s="442"/>
      <c r="I2" s="442"/>
      <c r="J2" s="442"/>
      <c r="K2" s="442"/>
      <c r="L2" s="443"/>
      <c r="M2" s="7"/>
      <c r="N2" s="7"/>
      <c r="O2" s="7"/>
      <c r="P2" s="7"/>
      <c r="Q2" s="168"/>
      <c r="R2" s="168"/>
      <c r="S2" s="168"/>
      <c r="T2" s="168"/>
      <c r="U2" s="168"/>
      <c r="V2" s="168"/>
      <c r="W2" s="168"/>
    </row>
    <row r="3" spans="2:23" ht="5.25" customHeight="1">
      <c r="O3" s="7"/>
    </row>
    <row r="4" spans="2:23" ht="6" customHeight="1">
      <c r="O4" s="7"/>
    </row>
    <row r="5" spans="2:23" ht="12.75" customHeight="1">
      <c r="B5" s="591" t="str">
        <f>'Used Language'!$C$36</f>
        <v>Level of Service</v>
      </c>
      <c r="C5" s="592"/>
      <c r="D5" s="592"/>
      <c r="E5" s="592"/>
      <c r="F5" s="592"/>
      <c r="G5" s="592"/>
      <c r="H5" s="592"/>
      <c r="I5" s="592"/>
      <c r="J5" s="592"/>
      <c r="K5" s="592"/>
      <c r="L5" s="593"/>
    </row>
    <row r="6" spans="2:23" ht="15.75" customHeight="1" thickBot="1"/>
    <row r="7" spans="2:23" ht="44.25" customHeight="1" thickTop="1">
      <c r="F7" s="9" t="str">
        <f>'Used Language'!$C$32</f>
        <v>Best Estimate</v>
      </c>
      <c r="G7" s="10"/>
      <c r="H7" s="9" t="str">
        <f>'Used Language'!$C$33</f>
        <v>Error Margin
[+/- %]</v>
      </c>
      <c r="I7" s="10"/>
      <c r="J7" s="9" t="str">
        <f>'Used Language'!$C$34</f>
        <v>Lower Bound</v>
      </c>
      <c r="K7" s="10"/>
      <c r="L7" s="9" t="str">
        <f>'Used Language'!$C$35</f>
        <v>Upper Bound</v>
      </c>
      <c r="N7" s="594" t="str">
        <f>'Used Language'!C128</f>
        <v>Home</v>
      </c>
      <c r="O7" s="595"/>
      <c r="P7" s="596"/>
    </row>
    <row r="8" spans="2:23" ht="6" customHeight="1" thickBot="1">
      <c r="N8" s="597"/>
      <c r="O8" s="598"/>
      <c r="P8" s="599"/>
    </row>
    <row r="9" spans="2:23" ht="27.75" customHeight="1" thickTop="1">
      <c r="B9" s="456" t="str">
        <f>'Used Language'!$C$44</f>
        <v>Average Supply Time [h/day]</v>
      </c>
      <c r="C9" s="457"/>
      <c r="D9" s="458"/>
      <c r="F9" s="164">
        <f>'Intermittent Supply'!H33</f>
        <v>24</v>
      </c>
      <c r="G9" s="14"/>
      <c r="H9" s="19">
        <f>'Intermittent Supply'!H26</f>
        <v>0</v>
      </c>
      <c r="I9" s="14"/>
      <c r="J9" s="165">
        <f>F9*(1-H9)</f>
        <v>24</v>
      </c>
      <c r="K9" s="14"/>
      <c r="L9" s="165">
        <f>'Intermittent Supply'!H31</f>
        <v>24</v>
      </c>
      <c r="M9" s="12"/>
      <c r="N9" s="147"/>
      <c r="O9" s="166"/>
      <c r="P9" s="166"/>
    </row>
    <row r="10" spans="2:23" ht="6" customHeight="1">
      <c r="J10" s="29"/>
      <c r="L10" s="29"/>
      <c r="N10" s="146"/>
      <c r="O10" s="6"/>
      <c r="P10" s="6"/>
    </row>
    <row r="11" spans="2:23">
      <c r="B11" s="510" t="str">
        <f>'Used Language'!$C$45</f>
        <v>Average Pressure [m]</v>
      </c>
      <c r="C11" s="511"/>
      <c r="D11" s="512"/>
      <c r="F11" s="188">
        <f>Pressure!F33</f>
        <v>0</v>
      </c>
      <c r="H11" s="11">
        <f>Pressure!F26</f>
        <v>0.2</v>
      </c>
      <c r="J11" s="157">
        <f>F11*(1-H11)</f>
        <v>0</v>
      </c>
      <c r="L11" s="157">
        <f>F11*(1+H11)</f>
        <v>0</v>
      </c>
      <c r="M11" s="12"/>
      <c r="N11" s="147"/>
      <c r="O11" s="166"/>
      <c r="P11" s="166"/>
    </row>
    <row r="12" spans="2:23">
      <c r="N12" s="146"/>
      <c r="O12" s="6"/>
      <c r="P12" s="6"/>
    </row>
    <row r="13" spans="2:23">
      <c r="B13" s="591" t="str">
        <f>'Used Language'!$C$37</f>
        <v>Volume of Physical Losses</v>
      </c>
      <c r="C13" s="592"/>
      <c r="D13" s="592"/>
      <c r="E13" s="592"/>
      <c r="F13" s="592"/>
      <c r="G13" s="592"/>
      <c r="H13" s="592"/>
      <c r="I13" s="592"/>
      <c r="J13" s="592"/>
      <c r="K13" s="592"/>
      <c r="L13" s="593"/>
      <c r="N13" s="146"/>
      <c r="O13" s="6"/>
      <c r="P13" s="6"/>
      <c r="S13" s="146" t="s">
        <v>1363</v>
      </c>
      <c r="T13" s="148" t="s">
        <v>1098</v>
      </c>
      <c r="U13" s="148" t="s">
        <v>1109</v>
      </c>
    </row>
    <row r="14" spans="2:23">
      <c r="N14" s="146"/>
      <c r="O14" s="6"/>
      <c r="P14" s="6"/>
    </row>
    <row r="15" spans="2:23" ht="44.25" customHeight="1">
      <c r="F15" s="9" t="str">
        <f>'Used Language'!$C$32</f>
        <v>Best Estimate</v>
      </c>
      <c r="G15" s="10"/>
      <c r="H15" s="9" t="str">
        <f>'Used Language'!$C$33</f>
        <v>Error Margin
[+/- %]</v>
      </c>
      <c r="I15" s="10"/>
      <c r="J15" s="9" t="str">
        <f>'Used Language'!$C$34</f>
        <v>Lower Bound</v>
      </c>
      <c r="K15" s="10"/>
      <c r="L15" s="9" t="str">
        <f>'Used Language'!$C$35</f>
        <v>Upper Bound</v>
      </c>
      <c r="N15" s="146"/>
      <c r="O15" s="6"/>
      <c r="P15" s="6" t="s">
        <v>1107</v>
      </c>
      <c r="R15" s="146">
        <f>Network!D36</f>
        <v>0</v>
      </c>
      <c r="S15" s="146">
        <f>R15*18*$F$11/24*$F$9/1000</f>
        <v>0</v>
      </c>
      <c r="T15" s="149">
        <f>SQRT($H$9*$H$9+$H$11*$H$11+Network!D31*Network!D31)</f>
        <v>0.2</v>
      </c>
      <c r="U15" s="150">
        <f>((S15*T15)/1.96)^2</f>
        <v>0</v>
      </c>
    </row>
    <row r="16" spans="2:23" ht="6" customHeight="1">
      <c r="N16" s="146"/>
      <c r="O16" s="6"/>
      <c r="P16" s="6"/>
    </row>
    <row r="17" spans="2:23" ht="45" customHeight="1">
      <c r="B17" s="456" t="str">
        <f>'Used Language'!$C$46</f>
        <v>CAPL - Current Annual Volume of Physical Losses [m3/day]</v>
      </c>
      <c r="C17" s="457"/>
      <c r="D17" s="458"/>
      <c r="F17" s="13">
        <f>'Water Balance m3day'!V47</f>
        <v>0</v>
      </c>
      <c r="G17" s="14"/>
      <c r="H17" s="15">
        <f>'Water Balance m3year'!AM48</f>
        <v>0</v>
      </c>
      <c r="I17" s="14"/>
      <c r="J17" s="16">
        <f>F17*(1-H17)</f>
        <v>0</v>
      </c>
      <c r="K17" s="14"/>
      <c r="L17" s="16">
        <f>F17*(1+H17)</f>
        <v>0</v>
      </c>
      <c r="M17" s="17"/>
      <c r="N17" s="283"/>
      <c r="O17" s="167"/>
      <c r="P17" s="6" t="s">
        <v>1106</v>
      </c>
      <c r="R17" s="150">
        <f>Network!H27</f>
        <v>0</v>
      </c>
      <c r="S17" s="146">
        <f>R17*0.8*$F$11/24*$F$9/1000</f>
        <v>0</v>
      </c>
      <c r="T17" s="149">
        <f>SQRT($H$9*$H$9+$H$11*$H$11+Network!J21*Network!J21)</f>
        <v>0.2</v>
      </c>
      <c r="U17" s="150">
        <f>((S17*T17)/1.96)^2</f>
        <v>0</v>
      </c>
    </row>
    <row r="18" spans="2:23" ht="6" customHeight="1">
      <c r="N18" s="146"/>
      <c r="O18" s="6"/>
      <c r="P18" s="6"/>
      <c r="R18" s="150"/>
      <c r="T18" s="149"/>
      <c r="U18" s="150"/>
    </row>
    <row r="19" spans="2:23" ht="48.75" customHeight="1">
      <c r="B19" s="456" t="str">
        <f>'Used Language'!$C$47</f>
        <v>MAPL - Minimum Achievable Volume of Physical Losses [m3/day]</v>
      </c>
      <c r="C19" s="457"/>
      <c r="D19" s="458"/>
      <c r="F19" s="13">
        <f>IF((((Network!D38*18+Network!H27*0.8+Network!H36*25)*PIs!F11)/24*PIs!F9)*365/1000&gt;0,(((Network!D38*18+Network!H27*0.8+Network!H36*25)*PIs!F11)/24*PIs!F9)/1000,0)</f>
        <v>0</v>
      </c>
      <c r="G19" s="14"/>
      <c r="H19" s="18">
        <f>IF(F19=0,0,(SQRT(U20))*1.96/F19)</f>
        <v>0</v>
      </c>
      <c r="I19" s="14"/>
      <c r="J19" s="16">
        <f>F19*(1-H19)</f>
        <v>0</v>
      </c>
      <c r="K19" s="14"/>
      <c r="L19" s="16">
        <f>F19*(1+H19)</f>
        <v>0</v>
      </c>
      <c r="M19" s="17"/>
      <c r="N19" s="283"/>
      <c r="O19" s="167"/>
      <c r="P19" s="6" t="s">
        <v>1108</v>
      </c>
      <c r="R19" s="151">
        <f>Network!H36</f>
        <v>0</v>
      </c>
      <c r="S19" s="146">
        <f>R19*25*365*$F$11/24*$F$9/1000/1000</f>
        <v>0</v>
      </c>
      <c r="T19" s="149">
        <f>SQRT($H$9*$H$9+$H$11*$H$11+Network!J36*Network!J36)</f>
        <v>0.2</v>
      </c>
      <c r="U19" s="150">
        <f>((S19*T19)/1.96)^2</f>
        <v>0</v>
      </c>
    </row>
    <row r="20" spans="2:23">
      <c r="N20" s="146"/>
      <c r="O20" s="6"/>
      <c r="P20" s="6"/>
      <c r="S20" s="152"/>
      <c r="T20" s="153"/>
      <c r="U20" s="150">
        <f>SUM(U17:U19)</f>
        <v>0</v>
      </c>
    </row>
    <row r="21" spans="2:23">
      <c r="B21" s="591" t="str">
        <f>'Used Language'!$C$38</f>
        <v>Physical Loss Performance Indicators</v>
      </c>
      <c r="C21" s="592"/>
      <c r="D21" s="592"/>
      <c r="E21" s="592"/>
      <c r="F21" s="592"/>
      <c r="G21" s="592"/>
      <c r="H21" s="592"/>
      <c r="I21" s="592"/>
      <c r="J21" s="592"/>
      <c r="K21" s="592"/>
      <c r="L21" s="593"/>
      <c r="N21" s="550" t="str">
        <f>'Used Language'!C41</f>
        <v>Performance Group</v>
      </c>
      <c r="O21" s="551"/>
      <c r="P21" s="552"/>
      <c r="S21" s="152"/>
      <c r="T21" s="169"/>
      <c r="U21" s="153"/>
    </row>
    <row r="22" spans="2:23" ht="12.75" customHeight="1">
      <c r="N22" s="553"/>
      <c r="O22" s="554"/>
      <c r="P22" s="555"/>
      <c r="S22" s="152"/>
      <c r="T22" s="169"/>
      <c r="U22" s="153"/>
    </row>
    <row r="23" spans="2:23" ht="44.25" customHeight="1">
      <c r="F23" s="9" t="str">
        <f>'Used Language'!$C$32</f>
        <v>Best Estimate</v>
      </c>
      <c r="G23" s="10"/>
      <c r="H23" s="9" t="str">
        <f>'Used Language'!$C$33</f>
        <v>Error Margin
[+/- %]</v>
      </c>
      <c r="I23" s="10"/>
      <c r="J23" s="9" t="str">
        <f>'Used Language'!$C$34</f>
        <v>Lower Bound</v>
      </c>
      <c r="K23" s="10"/>
      <c r="L23" s="9" t="str">
        <f>'Used Language'!$C$35</f>
        <v>Upper Bound</v>
      </c>
      <c r="N23" s="600" t="str">
        <f>'Used Language'!C42</f>
        <v>Developed Country Situation</v>
      </c>
      <c r="O23" s="160"/>
      <c r="P23" s="602" t="str">
        <f>'Used Language'!C43</f>
        <v>Developing Country Situation</v>
      </c>
      <c r="Q23" s="154"/>
      <c r="R23" s="154"/>
      <c r="S23" s="154"/>
      <c r="T23" s="154"/>
      <c r="U23" s="154"/>
      <c r="V23" s="154"/>
    </row>
    <row r="24" spans="2:23" ht="6" customHeight="1">
      <c r="N24" s="601"/>
      <c r="O24" s="161"/>
      <c r="P24" s="603"/>
      <c r="S24" s="170"/>
    </row>
    <row r="25" spans="2:23" s="14" customFormat="1" ht="30" customHeight="1">
      <c r="B25" s="456" t="str">
        <f>'Used Language'!$C$50</f>
        <v>Infrastructure Leakage Index (ILI)</v>
      </c>
      <c r="C25" s="457"/>
      <c r="D25" s="458"/>
      <c r="F25" s="350">
        <f>IF(F19=0,0,F17/F19)</f>
        <v>0</v>
      </c>
      <c r="H25" s="19">
        <f>SQRT(H17*H17+H19*H19)</f>
        <v>0</v>
      </c>
      <c r="J25" s="13">
        <f>F25*(1-H25)</f>
        <v>0</v>
      </c>
      <c r="L25" s="13">
        <f>F25*(1+H25)</f>
        <v>0</v>
      </c>
      <c r="M25" s="1"/>
      <c r="N25" s="601"/>
      <c r="O25" s="161"/>
      <c r="P25" s="603"/>
      <c r="Q25" s="146"/>
      <c r="R25" s="146"/>
      <c r="S25" s="146"/>
      <c r="T25" s="146"/>
      <c r="U25" s="146"/>
      <c r="V25" s="146"/>
      <c r="W25" s="154"/>
    </row>
    <row r="26" spans="2:23" ht="6" customHeight="1">
      <c r="N26" s="138"/>
      <c r="O26" s="161"/>
      <c r="P26" s="139"/>
    </row>
    <row r="27" spans="2:23" ht="114.75" customHeight="1">
      <c r="B27" s="456" t="str">
        <f>'Used Language'!$C$48</f>
        <v>Liters per Connection per Day (w.s.p.)
w.s.p.: when the system is pressurized - this means the value is already corrected in the case of intermittent supply</v>
      </c>
      <c r="C27" s="457"/>
      <c r="D27" s="458"/>
      <c r="F27" s="13">
        <f>IF(OR(Network!H27=0,F9=0),0,F17/Network!H27*1000/F9*24)</f>
        <v>0</v>
      </c>
      <c r="G27" s="14"/>
      <c r="H27" s="15">
        <f>SQRT(H9*H9+Network!J21*Network!J21+'Water Balance m3year'!AM48*'Water Balance m3year'!AM48)</f>
        <v>0</v>
      </c>
      <c r="I27" s="14"/>
      <c r="J27" s="16">
        <f>F27*(1-H27)</f>
        <v>0</v>
      </c>
      <c r="K27" s="14"/>
      <c r="L27" s="16">
        <f>F27*(1+H27)</f>
        <v>0</v>
      </c>
      <c r="N27" s="589" t="str">
        <f>IF(F25=0,"",IF($F$25&lt;2.1,"A",(IF($F$25&lt;4.1,"B",(IF($F$25&lt;8,"C","D"))))))</f>
        <v/>
      </c>
      <c r="O27" s="162"/>
      <c r="P27" s="590" t="str">
        <f>IF(F25=0,"",IF(F25&lt;4.1,"A",(IF(F25&lt;8.1,"B",(IF(F25&lt;16.1,"C","D"))))))</f>
        <v/>
      </c>
    </row>
    <row r="28" spans="2:23" ht="6" customHeight="1">
      <c r="M28" s="17"/>
      <c r="N28" s="589"/>
      <c r="O28" s="162"/>
      <c r="P28" s="590"/>
      <c r="Q28" s="154"/>
      <c r="R28" s="154"/>
      <c r="S28" s="154"/>
      <c r="T28" s="154"/>
      <c r="U28" s="154"/>
      <c r="V28" s="154"/>
    </row>
    <row r="29" spans="2:23" ht="45" customHeight="1">
      <c r="B29" s="456" t="str">
        <f>'Used Language'!$C$49</f>
        <v>Liters per Connection per Day per meter Pressure (w.s.p.)</v>
      </c>
      <c r="C29" s="457"/>
      <c r="D29" s="458"/>
      <c r="F29" s="13">
        <f>IF(F11=0,0,F27/F11)</f>
        <v>0</v>
      </c>
      <c r="G29" s="14"/>
      <c r="H29" s="15">
        <f>SQRT(H27*H27+H11*H11)</f>
        <v>0.2</v>
      </c>
      <c r="I29" s="14"/>
      <c r="J29" s="16">
        <f>F29*(1-H29)</f>
        <v>0</v>
      </c>
      <c r="K29" s="14"/>
      <c r="L29" s="16">
        <f>F29*(1+H29)</f>
        <v>0</v>
      </c>
      <c r="N29" s="589"/>
      <c r="O29" s="162"/>
      <c r="P29" s="590"/>
      <c r="S29" s="146" t="s">
        <v>1097</v>
      </c>
      <c r="T29" s="146" t="s">
        <v>1098</v>
      </c>
      <c r="U29" s="146" t="s">
        <v>1109</v>
      </c>
    </row>
    <row r="30" spans="2:23" ht="6" customHeight="1">
      <c r="M30" s="17"/>
      <c r="N30" s="589"/>
      <c r="O30" s="162"/>
      <c r="P30" s="590"/>
      <c r="R30" s="146" t="s">
        <v>1104</v>
      </c>
      <c r="S30" s="150">
        <f>'Water Balance m3year'!L16</f>
        <v>0</v>
      </c>
      <c r="T30" s="155">
        <f>'Water Balance m3year'!L19</f>
        <v>0</v>
      </c>
      <c r="U30" s="150">
        <f>((S30*T30)/1.96)^2</f>
        <v>0</v>
      </c>
    </row>
    <row r="31" spans="2:23" s="14" customFormat="1" ht="24" customHeight="1">
      <c r="B31" s="456" t="str">
        <f>'Used Language'!C107</f>
        <v>m3/km mains per hour (w.s.p.)</v>
      </c>
      <c r="C31" s="457"/>
      <c r="D31" s="458"/>
      <c r="F31" s="142">
        <f>IF(OR(Network!D38=0,F9=0),0,F17/F9/Network!D38)</f>
        <v>0</v>
      </c>
      <c r="H31" s="19">
        <f>SQRT(H9*H9+'Water Balance m3year'!AM48*'Water Balance m3year'!AM48+Network!D31*Network!D31)</f>
        <v>0</v>
      </c>
      <c r="J31" s="143">
        <f>F31*(1-H31)</f>
        <v>0</v>
      </c>
      <c r="K31" s="144"/>
      <c r="L31" s="143">
        <f>F31*(1+H31)</f>
        <v>0</v>
      </c>
      <c r="M31" s="1"/>
      <c r="N31" s="158" t="str">
        <f>'Used Language'!C116</f>
        <v>Explanations</v>
      </c>
      <c r="O31" s="163"/>
      <c r="P31" s="159" t="str">
        <f>'Used Language'!C116</f>
        <v>Explanations</v>
      </c>
      <c r="Q31" s="146"/>
      <c r="R31" s="146"/>
      <c r="S31" s="150"/>
      <c r="T31" s="155"/>
      <c r="U31" s="150"/>
      <c r="V31" s="146"/>
      <c r="W31" s="154"/>
    </row>
    <row r="32" spans="2:23">
      <c r="M32" s="17"/>
      <c r="R32" s="146" t="s">
        <v>1105</v>
      </c>
      <c r="S32" s="150">
        <f>'Water Balance m3year'!V31</f>
        <v>0</v>
      </c>
      <c r="T32" s="149">
        <f>'Water Balance m3year'!V37</f>
        <v>0</v>
      </c>
      <c r="U32" s="150">
        <f>((S32*T32)/1.96)^2</f>
        <v>0</v>
      </c>
    </row>
    <row r="33" spans="2:21">
      <c r="B33" s="591" t="str">
        <f>'Used Language'!$C$39</f>
        <v>Commercial Loss Performance Indicators</v>
      </c>
      <c r="C33" s="592"/>
      <c r="D33" s="592"/>
      <c r="E33" s="592"/>
      <c r="F33" s="592"/>
      <c r="G33" s="592"/>
      <c r="H33" s="592"/>
      <c r="I33" s="592"/>
      <c r="J33" s="592"/>
      <c r="K33" s="592"/>
      <c r="L33" s="593"/>
      <c r="N33" s="20"/>
      <c r="O33" s="20"/>
      <c r="P33" s="20"/>
    </row>
    <row r="34" spans="2:21">
      <c r="M34" s="17"/>
      <c r="N34" s="20"/>
      <c r="O34" s="20"/>
      <c r="P34" s="20"/>
      <c r="S34" s="150">
        <f>S30*F37</f>
        <v>0</v>
      </c>
      <c r="U34" s="150">
        <f>SUM(U30:U32)</f>
        <v>0</v>
      </c>
    </row>
    <row r="35" spans="2:21" ht="44.25" customHeight="1">
      <c r="F35" s="9" t="str">
        <f>'Used Language'!$C$32</f>
        <v>Best Estimate</v>
      </c>
      <c r="G35" s="10"/>
      <c r="H35" s="9" t="str">
        <f>'Used Language'!$C$33</f>
        <v>Error Margin
[+/- %]</v>
      </c>
      <c r="I35" s="10"/>
      <c r="J35" s="9" t="str">
        <f>'Used Language'!$C$34</f>
        <v>Lower Bound</v>
      </c>
      <c r="K35" s="10"/>
      <c r="L35" s="9" t="str">
        <f>'Used Language'!$C$35</f>
        <v>Upper Bound</v>
      </c>
      <c r="N35" s="20"/>
      <c r="O35" s="20"/>
      <c r="P35" s="20"/>
    </row>
    <row r="36" spans="2:21" ht="6" customHeight="1">
      <c r="S36" s="146" t="s">
        <v>1097</v>
      </c>
      <c r="T36" s="146" t="s">
        <v>1098</v>
      </c>
      <c r="U36" s="146" t="s">
        <v>1109</v>
      </c>
    </row>
    <row r="37" spans="2:21" ht="43.5" customHeight="1">
      <c r="B37" s="456" t="str">
        <f>'Used Language'!$C$51</f>
        <v>Commercial Losses expressed in % of Authorized Consumption</v>
      </c>
      <c r="C37" s="457"/>
      <c r="D37" s="458"/>
      <c r="F37" s="15">
        <f>IF('Water Balance m3year'!L16=0,0,'Water Balance m3year'!$V$31/'Water Balance m3year'!$L$16)</f>
        <v>0</v>
      </c>
      <c r="G37" s="14"/>
      <c r="H37" s="18">
        <f>IF($S$34=0,0,(SQRT($U$34))*1.96/$S$34)</f>
        <v>0</v>
      </c>
      <c r="I37" s="14"/>
      <c r="J37" s="15">
        <f>F37*(1-H37)</f>
        <v>0</v>
      </c>
      <c r="K37" s="14"/>
      <c r="L37" s="15">
        <f>F37*(1+H37)</f>
        <v>0</v>
      </c>
      <c r="S37" s="150"/>
      <c r="T37" s="155"/>
      <c r="U37" s="150"/>
    </row>
    <row r="38" spans="2:21" ht="6" customHeight="1">
      <c r="Q38" s="1"/>
      <c r="R38" s="1"/>
      <c r="S38" s="1"/>
      <c r="T38" s="1"/>
      <c r="U38" s="1"/>
    </row>
    <row r="39" spans="2:21" ht="43.5" customHeight="1">
      <c r="B39" s="456" t="str">
        <f>'Used Language'!$C$154</f>
        <v>liters/connection/day</v>
      </c>
      <c r="C39" s="457"/>
      <c r="D39" s="458"/>
      <c r="F39" s="13">
        <f>IF(Network!H27=0,0,'Water Balance m3day'!V31/Network!H27*1000)</f>
        <v>0</v>
      </c>
      <c r="G39" s="14"/>
      <c r="H39" s="18">
        <f>SQRT(Network!J21*Network!J21+'Water Balance m3day'!V37*'Water Balance m3day'!V37)</f>
        <v>0</v>
      </c>
      <c r="I39" s="14"/>
      <c r="J39" s="16">
        <f>F39*(1-H39)</f>
        <v>0</v>
      </c>
      <c r="K39" s="144"/>
      <c r="L39" s="16">
        <f>F39*(1+H39)</f>
        <v>0</v>
      </c>
      <c r="S39" s="150"/>
      <c r="T39" s="155"/>
      <c r="U39" s="150"/>
    </row>
    <row r="40" spans="2:21">
      <c r="S40" s="150"/>
      <c r="T40" s="155"/>
      <c r="U40" s="150"/>
    </row>
    <row r="41" spans="2:21" ht="12.75" customHeight="1">
      <c r="B41" s="591" t="str">
        <f>'Used Language'!$C$40</f>
        <v>Financial Performance Indicators</v>
      </c>
      <c r="C41" s="592"/>
      <c r="D41" s="592"/>
      <c r="E41" s="592"/>
      <c r="F41" s="592"/>
      <c r="G41" s="592"/>
      <c r="H41" s="592"/>
      <c r="I41" s="592"/>
      <c r="J41" s="592"/>
      <c r="K41" s="592"/>
      <c r="L41" s="593"/>
      <c r="S41" s="150"/>
      <c r="T41" s="155"/>
      <c r="U41" s="150"/>
    </row>
    <row r="42" spans="2:21" ht="12.75" customHeight="1">
      <c r="M42" s="20"/>
      <c r="S42" s="150"/>
      <c r="T42" s="155"/>
      <c r="U42" s="150"/>
    </row>
    <row r="43" spans="2:21" ht="44.25" customHeight="1">
      <c r="F43" s="9" t="str">
        <f>'Used Language'!$C$32</f>
        <v>Best Estimate</v>
      </c>
      <c r="G43" s="10"/>
      <c r="H43" s="9" t="str">
        <f>'Used Language'!$C$33</f>
        <v>Error Margin
[+/- %]</v>
      </c>
      <c r="I43" s="10"/>
      <c r="J43" s="9" t="str">
        <f>'Used Language'!$C$34</f>
        <v>Lower Bound</v>
      </c>
      <c r="K43" s="10"/>
      <c r="L43" s="9" t="str">
        <f>'Used Language'!$C$35</f>
        <v>Upper Bound</v>
      </c>
      <c r="N43" s="20"/>
      <c r="S43" s="150"/>
      <c r="T43" s="155"/>
      <c r="U43" s="150"/>
    </row>
    <row r="44" spans="2:21">
      <c r="S44" s="150"/>
      <c r="T44" s="155"/>
      <c r="U44" s="153"/>
    </row>
    <row r="45" spans="2:21" ht="43.5" customHeight="1">
      <c r="B45" s="456" t="str">
        <f>'Used Language'!$C$52</f>
        <v>Volume of Non-Revenue Water expressed in % of System Input Volume</v>
      </c>
      <c r="C45" s="457"/>
      <c r="D45" s="458"/>
      <c r="F45" s="15">
        <f>IF('Water Balance m3year'!B28=0,0,'Water Balance m3year'!BC35/'Water Balance m3year'!B28)</f>
        <v>0</v>
      </c>
      <c r="G45" s="14"/>
      <c r="H45" s="18">
        <f>'Water Balance m3day'!BC38</f>
        <v>0</v>
      </c>
      <c r="I45" s="14"/>
      <c r="J45" s="15">
        <f>F45*(1-H45)</f>
        <v>0</v>
      </c>
      <c r="K45" s="14"/>
      <c r="L45" s="15">
        <f>F45*(1+H45)</f>
        <v>0</v>
      </c>
      <c r="S45" s="150"/>
      <c r="T45" s="155"/>
      <c r="U45" s="153"/>
    </row>
    <row r="46" spans="2:21" ht="6" customHeight="1">
      <c r="S46" s="150"/>
      <c r="T46" s="155"/>
      <c r="U46" s="153"/>
    </row>
    <row r="47" spans="2:21" ht="43.5" customHeight="1">
      <c r="B47" s="456" t="str">
        <f>'Used Language'!$C$53</f>
        <v>Value of Non-Revenue Water expressed in % of Annual Operating Cost</v>
      </c>
      <c r="C47" s="457"/>
      <c r="D47" s="458"/>
      <c r="F47" s="15">
        <f>IF('Financial Data'!B33=0,0,'Financial Data'!H26/'Financial Data'!B33)</f>
        <v>0</v>
      </c>
      <c r="G47" s="14"/>
      <c r="H47" s="18">
        <f>H45</f>
        <v>0</v>
      </c>
      <c r="I47" s="14"/>
      <c r="J47" s="15">
        <f>F47*(1-H47)</f>
        <v>0</v>
      </c>
      <c r="K47" s="14"/>
      <c r="L47" s="15">
        <f>F47*(1+H47)</f>
        <v>0</v>
      </c>
      <c r="S47" s="150"/>
      <c r="T47" s="155"/>
      <c r="U47" s="153"/>
    </row>
    <row r="48" spans="2:21" ht="6" customHeight="1">
      <c r="S48" s="150"/>
      <c r="T48" s="155"/>
      <c r="U48" s="153"/>
    </row>
    <row r="49" spans="2:21" ht="115.5" customHeight="1">
      <c r="B49" s="456" t="str">
        <f>'Used Language'!$C$48</f>
        <v>Liters per Connection per Day (w.s.p.)
w.s.p.: when the system is pressurized - this means the value is already corrected in the case of intermittent supply</v>
      </c>
      <c r="C49" s="457"/>
      <c r="D49" s="458"/>
      <c r="F49" s="13">
        <f>IF(Network!H27=0,0,'Water Balance m3day'!$BC$35/Network!H27*1000/F9*24)</f>
        <v>0</v>
      </c>
      <c r="G49" s="14"/>
      <c r="H49" s="18">
        <f>SQRT(H9*H9+Network!J7*Network!J7+'Water Balance m3day'!BC38*'Water Balance m3day'!BC38)</f>
        <v>0</v>
      </c>
      <c r="I49" s="14"/>
      <c r="J49" s="16">
        <f>F49*(1-H49)</f>
        <v>0</v>
      </c>
      <c r="K49" s="144"/>
      <c r="L49" s="16">
        <f>F49*(1+H49)</f>
        <v>0</v>
      </c>
      <c r="S49" s="150"/>
      <c r="T49" s="155"/>
      <c r="U49" s="153"/>
    </row>
    <row r="50" spans="2:21">
      <c r="S50" s="150"/>
      <c r="T50" s="155"/>
      <c r="U50" s="153"/>
    </row>
    <row r="51" spans="2:21" ht="6" customHeight="1">
      <c r="S51" s="150"/>
      <c r="T51" s="155"/>
      <c r="U51" s="153"/>
    </row>
    <row r="52" spans="2:21">
      <c r="S52" s="150"/>
      <c r="T52" s="155"/>
      <c r="U52" s="153"/>
    </row>
    <row r="53" spans="2:21" ht="6" customHeight="1">
      <c r="S53" s="150"/>
      <c r="T53" s="155"/>
      <c r="U53" s="153"/>
    </row>
    <row r="54" spans="2:21">
      <c r="S54" s="150"/>
      <c r="T54" s="155"/>
      <c r="U54" s="153"/>
    </row>
    <row r="55" spans="2:21">
      <c r="U55" s="153"/>
    </row>
  </sheetData>
  <sheetProtection password="CA87" sheet="1" objects="1" scenarios="1"/>
  <mergeCells count="25">
    <mergeCell ref="N7:P8"/>
    <mergeCell ref="B25:D25"/>
    <mergeCell ref="N23:N25"/>
    <mergeCell ref="P23:P25"/>
    <mergeCell ref="N21:P22"/>
    <mergeCell ref="B21:L21"/>
    <mergeCell ref="B2:L2"/>
    <mergeCell ref="B17:D17"/>
    <mergeCell ref="B19:D19"/>
    <mergeCell ref="B9:D9"/>
    <mergeCell ref="B11:D11"/>
    <mergeCell ref="B5:L5"/>
    <mergeCell ref="B13:L13"/>
    <mergeCell ref="P27:P30"/>
    <mergeCell ref="B33:L33"/>
    <mergeCell ref="B41:L41"/>
    <mergeCell ref="B45:D45"/>
    <mergeCell ref="B37:D37"/>
    <mergeCell ref="B39:D39"/>
    <mergeCell ref="B31:D31"/>
    <mergeCell ref="B49:D49"/>
    <mergeCell ref="B47:D47"/>
    <mergeCell ref="N27:N30"/>
    <mergeCell ref="B27:D27"/>
    <mergeCell ref="B29:D29"/>
  </mergeCells>
  <phoneticPr fontId="2" type="noConversion"/>
  <conditionalFormatting sqref="F25">
    <cfRule type="expression" dxfId="7" priority="2">
      <formula>"F25&lt;10"</formula>
    </cfRule>
    <cfRule type="cellIs" dxfId="6" priority="1" operator="lessThan">
      <formula>10</formula>
    </cfRule>
  </conditionalFormatting>
  <hyperlinks>
    <hyperlink ref="N7:N8" location="Start!A1" display="Home"/>
    <hyperlink ref="N23:N29" location="Matrix!A1" display="Matrix!A1"/>
    <hyperlink ref="P23:P29" location="Matrix!A1" display="Matrix!A1"/>
    <hyperlink ref="N26" location="Matrix!A1" display="Matrix!A1"/>
    <hyperlink ref="P26" location="Matrix!A1" display="Matrix!A1"/>
    <hyperlink ref="N23:N31" location="Matrix!A1" display="Matrix!A1"/>
    <hyperlink ref="P23:P31" location="Matrix!A1" display="Matrix!A1"/>
  </hyperlinks>
  <pageMargins left="0.78740157499999996" right="0.45" top="0.8" bottom="0.33" header="0.4921259845" footer="0.34"/>
  <pageSetup paperSize="9" scale="52" orientation="landscape" horizontalDpi="4294967292" verticalDpi="1200" r:id="rId1"/>
  <headerFooter alignWithMargins="0"/>
</worksheet>
</file>

<file path=xl/worksheets/sheet15.xml><?xml version="1.0" encoding="utf-8"?>
<worksheet xmlns="http://schemas.openxmlformats.org/spreadsheetml/2006/main" xmlns:r="http://schemas.openxmlformats.org/officeDocument/2006/relationships">
  <sheetPr>
    <pageSetUpPr fitToPage="1"/>
  </sheetPr>
  <dimension ref="B1:AK65"/>
  <sheetViews>
    <sheetView zoomScaleNormal="100" workbookViewId="0">
      <selection activeCell="M2" sqref="M2:O5"/>
    </sheetView>
  </sheetViews>
  <sheetFormatPr baseColWidth="10" defaultColWidth="11.42578125" defaultRowHeight="12.75"/>
  <cols>
    <col min="1" max="1" width="2.42578125" style="145" customWidth="1"/>
    <col min="2" max="10" width="11.42578125" style="145"/>
    <col min="11" max="11" width="19.28515625" style="145" customWidth="1"/>
    <col min="12" max="12" width="2.42578125" style="145" customWidth="1"/>
    <col min="13" max="26" width="11.42578125" style="145"/>
    <col min="27" max="27" width="11.42578125" style="193"/>
    <col min="28" max="28" width="23.140625" style="273" customWidth="1"/>
    <col min="29" max="31" width="11.42578125" style="193"/>
    <col min="32" max="32" width="14.28515625" style="193" customWidth="1"/>
    <col min="33" max="33" width="30.42578125" style="193" customWidth="1"/>
    <col min="34" max="34" width="13.85546875" style="193" bestFit="1" customWidth="1"/>
    <col min="35" max="35" width="17.5703125" style="193" bestFit="1" customWidth="1"/>
    <col min="36" max="36" width="12" style="193" bestFit="1" customWidth="1"/>
    <col min="37" max="37" width="11.42578125" style="193"/>
    <col min="38" max="16384" width="11.42578125" style="145"/>
  </cols>
  <sheetData>
    <row r="1" spans="2:35" ht="18.75" thickBot="1">
      <c r="B1" s="189"/>
    </row>
    <row r="2" spans="2:35" ht="18.75" customHeight="1" thickTop="1">
      <c r="B2" s="604" t="str">
        <f>'Used Language'!C121</f>
        <v>International Benchmarking</v>
      </c>
      <c r="C2" s="605"/>
      <c r="D2" s="605"/>
      <c r="E2" s="605"/>
      <c r="F2" s="605"/>
      <c r="G2" s="605"/>
      <c r="H2" s="605"/>
      <c r="I2" s="605"/>
      <c r="J2" s="605"/>
      <c r="K2" s="606"/>
      <c r="M2" s="444" t="str">
        <f>'Used Language'!C128</f>
        <v>Home</v>
      </c>
      <c r="N2" s="450"/>
      <c r="O2" s="451"/>
      <c r="AB2" s="274">
        <f>Start!H9</f>
        <v>0</v>
      </c>
      <c r="AC2" s="275"/>
      <c r="AD2" s="275">
        <f>PIs!F25</f>
        <v>0</v>
      </c>
      <c r="AH2" s="607" t="str">
        <f>'Water Balance m3year'!AA10</f>
        <v>m3/year</v>
      </c>
      <c r="AI2" s="607">
        <f>'Financial Data'!L6</f>
        <v>0</v>
      </c>
    </row>
    <row r="3" spans="2:35" ht="4.5" customHeight="1">
      <c r="B3" s="278"/>
      <c r="C3" s="278"/>
      <c r="D3" s="279"/>
      <c r="E3" s="278"/>
      <c r="F3" s="278"/>
      <c r="G3" s="278"/>
      <c r="H3" s="278"/>
      <c r="I3" s="278"/>
      <c r="J3" s="278"/>
      <c r="K3" s="278"/>
      <c r="M3" s="462"/>
      <c r="N3" s="463"/>
      <c r="O3" s="464"/>
      <c r="AH3" s="607"/>
      <c r="AI3" s="607"/>
    </row>
    <row r="4" spans="2:35" ht="12.75" customHeight="1">
      <c r="M4" s="462"/>
      <c r="N4" s="463"/>
      <c r="O4" s="464"/>
      <c r="AB4" s="273">
        <f t="shared" ref="AB4:AB38" si="0">IF(AE4=" ",AF4,AB$2)</f>
        <v>0</v>
      </c>
      <c r="AC4" s="193">
        <v>1.2</v>
      </c>
      <c r="AD4" s="193" t="str">
        <f t="shared" ref="AD4:AD38" si="1">IF(AE4=AD$2," ",AC4)</f>
        <v xml:space="preserve"> </v>
      </c>
      <c r="AE4" s="193">
        <f>IF(AD$2&lt;AC4,AD$2," ")</f>
        <v>0</v>
      </c>
      <c r="AF4" s="193" t="s">
        <v>1308</v>
      </c>
      <c r="AG4" s="193" t="str">
        <f>'Water Balance m3year'!BC4</f>
        <v>Revenue Water</v>
      </c>
      <c r="AH4" s="194">
        <f>'Water Balance m3year'!BC10</f>
        <v>0</v>
      </c>
      <c r="AI4" s="194">
        <f>'Water Balance m3year'!BC10*'Financial Data'!J6</f>
        <v>0</v>
      </c>
    </row>
    <row r="5" spans="2:35" ht="13.5" customHeight="1" thickBot="1">
      <c r="M5" s="447"/>
      <c r="N5" s="452"/>
      <c r="O5" s="453"/>
      <c r="AB5" s="273" t="str">
        <f t="shared" si="0"/>
        <v>Australia</v>
      </c>
      <c r="AC5" s="193">
        <v>1.2</v>
      </c>
      <c r="AD5" s="193">
        <f t="shared" si="1"/>
        <v>1.2</v>
      </c>
      <c r="AE5" s="193" t="str">
        <f t="shared" ref="AE5:AE38" si="2">IF((AND(AD$2&gt;=AC4,AD$2&lt;AC5)),AD$2," ")</f>
        <v xml:space="preserve"> </v>
      </c>
      <c r="AF5" s="193" t="s">
        <v>1475</v>
      </c>
      <c r="AG5" s="193" t="str">
        <f>'Water Balance m3year'!V16</f>
        <v>Unbilled Authorized Consumption</v>
      </c>
      <c r="AH5" s="194">
        <f>'Water Balance m3year'!V19</f>
        <v>0</v>
      </c>
      <c r="AI5" s="194">
        <f>'Financial Data'!H18+'Financial Data'!H20</f>
        <v>0</v>
      </c>
    </row>
    <row r="6" spans="2:35" ht="13.5" thickTop="1">
      <c r="AB6" s="273" t="str">
        <f t="shared" si="0"/>
        <v>New Zealand</v>
      </c>
      <c r="AC6" s="193">
        <v>1.2</v>
      </c>
      <c r="AD6" s="193">
        <f t="shared" si="1"/>
        <v>1.2</v>
      </c>
      <c r="AE6" s="193" t="str">
        <f t="shared" si="2"/>
        <v xml:space="preserve"> </v>
      </c>
      <c r="AF6" s="193" t="s">
        <v>1476</v>
      </c>
      <c r="AG6" s="193" t="str">
        <f>'Water Balance m3year'!V29</f>
        <v>Commercial Losses</v>
      </c>
      <c r="AH6" s="194">
        <f>'Water Balance m3year'!V31</f>
        <v>0</v>
      </c>
      <c r="AI6" s="194">
        <f>'Financial Data'!H22</f>
        <v>0</v>
      </c>
    </row>
    <row r="7" spans="2:35">
      <c r="AB7" s="273" t="str">
        <f t="shared" si="0"/>
        <v>UK</v>
      </c>
      <c r="AC7" s="193">
        <v>1.3</v>
      </c>
      <c r="AD7" s="193">
        <f t="shared" si="1"/>
        <v>1.3</v>
      </c>
      <c r="AE7" s="193" t="str">
        <f t="shared" si="2"/>
        <v xml:space="preserve"> </v>
      </c>
      <c r="AF7" s="193" t="s">
        <v>1496</v>
      </c>
      <c r="AG7" s="193" t="str">
        <f>'Water Balance m3year'!V43</f>
        <v>Physical Losses</v>
      </c>
      <c r="AH7" s="194">
        <f>'Water Balance m3year'!V47</f>
        <v>0</v>
      </c>
      <c r="AI7" s="194">
        <f>'Financial Data'!H24</f>
        <v>0</v>
      </c>
    </row>
    <row r="8" spans="2:35">
      <c r="AB8" s="273" t="str">
        <f t="shared" si="0"/>
        <v>UK</v>
      </c>
      <c r="AC8" s="193">
        <v>1.5</v>
      </c>
      <c r="AD8" s="193">
        <f t="shared" si="1"/>
        <v>1.5</v>
      </c>
      <c r="AE8" s="193" t="str">
        <f t="shared" si="2"/>
        <v xml:space="preserve"> </v>
      </c>
      <c r="AF8" s="193" t="s">
        <v>1496</v>
      </c>
    </row>
    <row r="9" spans="2:35">
      <c r="AB9" s="273" t="str">
        <f t="shared" si="0"/>
        <v>UK</v>
      </c>
      <c r="AC9" s="193">
        <v>2.1</v>
      </c>
      <c r="AD9" s="193">
        <f t="shared" si="1"/>
        <v>2.1</v>
      </c>
      <c r="AE9" s="193" t="str">
        <f t="shared" si="2"/>
        <v xml:space="preserve"> </v>
      </c>
      <c r="AF9" s="193" t="s">
        <v>1496</v>
      </c>
    </row>
    <row r="10" spans="2:35">
      <c r="AB10" s="273" t="str">
        <f t="shared" si="0"/>
        <v>Germany</v>
      </c>
      <c r="AC10" s="193">
        <v>2.4</v>
      </c>
      <c r="AD10" s="193">
        <f t="shared" si="1"/>
        <v>2.4</v>
      </c>
      <c r="AE10" s="193" t="str">
        <f t="shared" si="2"/>
        <v xml:space="preserve"> </v>
      </c>
      <c r="AF10" s="193" t="s">
        <v>1477</v>
      </c>
    </row>
    <row r="11" spans="2:35">
      <c r="AB11" s="273" t="str">
        <f t="shared" si="0"/>
        <v>France</v>
      </c>
      <c r="AC11" s="193">
        <v>2.5</v>
      </c>
      <c r="AD11" s="193">
        <f t="shared" si="1"/>
        <v>2.5</v>
      </c>
      <c r="AE11" s="193" t="str">
        <f t="shared" si="2"/>
        <v xml:space="preserve"> </v>
      </c>
      <c r="AF11" s="193" t="s">
        <v>1478</v>
      </c>
    </row>
    <row r="12" spans="2:35">
      <c r="AB12" s="273" t="str">
        <f t="shared" si="0"/>
        <v>Czech Rep.</v>
      </c>
      <c r="AC12" s="193">
        <v>3.4</v>
      </c>
      <c r="AD12" s="193">
        <f t="shared" si="1"/>
        <v>3.4</v>
      </c>
      <c r="AE12" s="193" t="str">
        <f t="shared" si="2"/>
        <v xml:space="preserve"> </v>
      </c>
      <c r="AF12" s="193" t="s">
        <v>1998</v>
      </c>
    </row>
    <row r="13" spans="2:35">
      <c r="AB13" s="273" t="str">
        <f t="shared" si="0"/>
        <v>New Zealand</v>
      </c>
      <c r="AC13" s="193">
        <v>3.6</v>
      </c>
      <c r="AD13" s="193">
        <f t="shared" si="1"/>
        <v>3.6</v>
      </c>
      <c r="AE13" s="193" t="str">
        <f t="shared" si="2"/>
        <v xml:space="preserve"> </v>
      </c>
      <c r="AF13" s="193" t="s">
        <v>1476</v>
      </c>
    </row>
    <row r="14" spans="2:35">
      <c r="AB14" s="273" t="str">
        <f t="shared" si="0"/>
        <v>Japan</v>
      </c>
      <c r="AC14" s="193">
        <v>4.0999999999999996</v>
      </c>
      <c r="AD14" s="193">
        <f t="shared" si="1"/>
        <v>4.0999999999999996</v>
      </c>
      <c r="AE14" s="193" t="str">
        <f t="shared" si="2"/>
        <v xml:space="preserve"> </v>
      </c>
      <c r="AF14" s="193" t="s">
        <v>1479</v>
      </c>
    </row>
    <row r="15" spans="2:35">
      <c r="AB15" s="273" t="str">
        <f t="shared" si="0"/>
        <v>Ireland</v>
      </c>
      <c r="AC15" s="193">
        <v>5</v>
      </c>
      <c r="AD15" s="193">
        <f t="shared" si="1"/>
        <v>5</v>
      </c>
      <c r="AE15" s="193" t="str">
        <f t="shared" si="2"/>
        <v xml:space="preserve"> </v>
      </c>
      <c r="AF15" s="193" t="s">
        <v>1480</v>
      </c>
    </row>
    <row r="16" spans="2:35">
      <c r="AB16" s="273" t="str">
        <f t="shared" si="0"/>
        <v>Hungary</v>
      </c>
      <c r="AC16" s="193">
        <v>5.7</v>
      </c>
      <c r="AD16" s="193">
        <f t="shared" si="1"/>
        <v>5.7</v>
      </c>
      <c r="AE16" s="193" t="str">
        <f t="shared" si="2"/>
        <v xml:space="preserve"> </v>
      </c>
      <c r="AF16" s="193" t="s">
        <v>1481</v>
      </c>
    </row>
    <row r="17" spans="2:32">
      <c r="AB17" s="273" t="str">
        <f t="shared" si="0"/>
        <v>South Africa</v>
      </c>
      <c r="AC17" s="193">
        <v>5.7</v>
      </c>
      <c r="AD17" s="193">
        <f t="shared" si="1"/>
        <v>5.7</v>
      </c>
      <c r="AE17" s="193" t="str">
        <f t="shared" si="2"/>
        <v xml:space="preserve"> </v>
      </c>
      <c r="AF17" s="193" t="s">
        <v>1482</v>
      </c>
    </row>
    <row r="18" spans="2:32">
      <c r="AB18" s="273" t="str">
        <f t="shared" si="0"/>
        <v>Czech Rep.</v>
      </c>
      <c r="AC18" s="193">
        <v>6.7</v>
      </c>
      <c r="AD18" s="193">
        <f t="shared" si="1"/>
        <v>6.7</v>
      </c>
      <c r="AE18" s="193" t="str">
        <f t="shared" si="2"/>
        <v xml:space="preserve"> </v>
      </c>
      <c r="AF18" s="193" t="s">
        <v>1998</v>
      </c>
    </row>
    <row r="19" spans="2:32">
      <c r="AB19" s="273" t="str">
        <f t="shared" si="0"/>
        <v>Italy</v>
      </c>
      <c r="AC19" s="193">
        <v>7.1</v>
      </c>
      <c r="AD19" s="193">
        <f t="shared" si="1"/>
        <v>7.1</v>
      </c>
      <c r="AE19" s="193" t="str">
        <f t="shared" si="2"/>
        <v xml:space="preserve"> </v>
      </c>
      <c r="AF19" s="193" t="s">
        <v>1483</v>
      </c>
    </row>
    <row r="20" spans="2:32">
      <c r="AB20" s="273" t="str">
        <f t="shared" si="0"/>
        <v>Ukraine</v>
      </c>
      <c r="AC20" s="193">
        <v>9</v>
      </c>
      <c r="AD20" s="193">
        <f t="shared" si="1"/>
        <v>9</v>
      </c>
      <c r="AE20" s="193" t="str">
        <f t="shared" si="2"/>
        <v xml:space="preserve"> </v>
      </c>
      <c r="AF20" s="193" t="s">
        <v>1484</v>
      </c>
    </row>
    <row r="21" spans="2:32">
      <c r="AB21" s="273" t="str">
        <f t="shared" si="0"/>
        <v>Greece</v>
      </c>
      <c r="AC21" s="193">
        <v>9.6999999999999993</v>
      </c>
      <c r="AD21" s="193">
        <f t="shared" si="1"/>
        <v>9.6999999999999993</v>
      </c>
      <c r="AE21" s="193" t="str">
        <f t="shared" si="2"/>
        <v xml:space="preserve"> </v>
      </c>
      <c r="AF21" s="193" t="s">
        <v>1485</v>
      </c>
    </row>
    <row r="22" spans="2:32">
      <c r="AB22" s="273" t="str">
        <f t="shared" si="0"/>
        <v>South Africa</v>
      </c>
      <c r="AC22" s="193">
        <v>10</v>
      </c>
      <c r="AD22" s="193">
        <f t="shared" si="1"/>
        <v>10</v>
      </c>
      <c r="AE22" s="193" t="str">
        <f t="shared" si="2"/>
        <v xml:space="preserve"> </v>
      </c>
      <c r="AF22" s="193" t="s">
        <v>1482</v>
      </c>
    </row>
    <row r="23" spans="2:32">
      <c r="AB23" s="273" t="str">
        <f t="shared" si="0"/>
        <v>Caribbean</v>
      </c>
      <c r="AC23" s="193">
        <v>10</v>
      </c>
      <c r="AD23" s="193">
        <f t="shared" si="1"/>
        <v>10</v>
      </c>
      <c r="AE23" s="193" t="str">
        <f t="shared" si="2"/>
        <v xml:space="preserve"> </v>
      </c>
      <c r="AF23" s="193" t="s">
        <v>1486</v>
      </c>
    </row>
    <row r="24" spans="2:32">
      <c r="AB24" s="273" t="str">
        <f t="shared" si="0"/>
        <v>Sri Lanka</v>
      </c>
      <c r="AC24" s="193">
        <v>11</v>
      </c>
      <c r="AD24" s="193">
        <f t="shared" si="1"/>
        <v>11</v>
      </c>
      <c r="AE24" s="193" t="str">
        <f t="shared" si="2"/>
        <v xml:space="preserve"> </v>
      </c>
      <c r="AF24" s="193" t="s">
        <v>1487</v>
      </c>
    </row>
    <row r="25" spans="2:32">
      <c r="AB25" s="273" t="str">
        <f t="shared" si="0"/>
        <v>Hungary</v>
      </c>
      <c r="AC25" s="193">
        <v>15</v>
      </c>
      <c r="AD25" s="193">
        <f t="shared" si="1"/>
        <v>15</v>
      </c>
      <c r="AE25" s="193" t="str">
        <f t="shared" si="2"/>
        <v xml:space="preserve"> </v>
      </c>
      <c r="AF25" s="193" t="s">
        <v>1481</v>
      </c>
    </row>
    <row r="26" spans="2:32">
      <c r="AB26" s="273" t="str">
        <f t="shared" si="0"/>
        <v>Turkey</v>
      </c>
      <c r="AC26" s="193">
        <v>15</v>
      </c>
      <c r="AD26" s="193">
        <f t="shared" si="1"/>
        <v>15</v>
      </c>
      <c r="AE26" s="193" t="str">
        <f t="shared" si="2"/>
        <v xml:space="preserve"> </v>
      </c>
      <c r="AF26" s="193" t="s">
        <v>1488</v>
      </c>
    </row>
    <row r="27" spans="2:32">
      <c r="AB27" s="273" t="str">
        <f t="shared" si="0"/>
        <v>Italy</v>
      </c>
      <c r="AC27" s="193">
        <v>16</v>
      </c>
      <c r="AD27" s="193">
        <f t="shared" si="1"/>
        <v>16</v>
      </c>
      <c r="AE27" s="193" t="str">
        <f t="shared" si="2"/>
        <v xml:space="preserve"> </v>
      </c>
      <c r="AF27" s="193" t="s">
        <v>1483</v>
      </c>
    </row>
    <row r="28" spans="2:32">
      <c r="AB28" s="273" t="str">
        <f t="shared" si="0"/>
        <v>Greece</v>
      </c>
      <c r="AC28" s="193">
        <v>16</v>
      </c>
      <c r="AD28" s="193">
        <f t="shared" si="1"/>
        <v>16</v>
      </c>
      <c r="AE28" s="193" t="str">
        <f t="shared" si="2"/>
        <v xml:space="preserve"> </v>
      </c>
      <c r="AF28" s="193" t="s">
        <v>1485</v>
      </c>
    </row>
    <row r="29" spans="2:32">
      <c r="AB29" s="273" t="str">
        <f t="shared" si="0"/>
        <v>Costa Rica</v>
      </c>
      <c r="AC29" s="193">
        <v>18</v>
      </c>
      <c r="AD29" s="193">
        <f t="shared" si="1"/>
        <v>18</v>
      </c>
      <c r="AE29" s="193" t="str">
        <f t="shared" si="2"/>
        <v xml:space="preserve"> </v>
      </c>
      <c r="AF29" s="193" t="s">
        <v>1489</v>
      </c>
    </row>
    <row r="30" spans="2:32">
      <c r="B30" s="278"/>
      <c r="C30" s="278"/>
      <c r="D30" s="278"/>
      <c r="E30" s="278"/>
      <c r="F30" s="278"/>
      <c r="G30" s="278"/>
      <c r="H30" s="278"/>
      <c r="I30" s="278"/>
      <c r="J30" s="278"/>
      <c r="K30" s="278"/>
      <c r="AB30" s="273" t="str">
        <f t="shared" si="0"/>
        <v>Bulgaria</v>
      </c>
      <c r="AC30" s="193">
        <v>24</v>
      </c>
      <c r="AD30" s="193">
        <f t="shared" si="1"/>
        <v>24</v>
      </c>
      <c r="AE30" s="193" t="str">
        <f t="shared" si="2"/>
        <v xml:space="preserve"> </v>
      </c>
      <c r="AF30" s="193" t="s">
        <v>1491</v>
      </c>
    </row>
    <row r="31" spans="2:32" ht="18.75" customHeight="1">
      <c r="B31" s="604" t="str">
        <f>'Used Language'!C120</f>
        <v>Water Losses - Volume and Value (Cost)</v>
      </c>
      <c r="C31" s="605"/>
      <c r="D31" s="605"/>
      <c r="E31" s="605"/>
      <c r="F31" s="605"/>
      <c r="G31" s="605"/>
      <c r="H31" s="605"/>
      <c r="I31" s="605"/>
      <c r="J31" s="605"/>
      <c r="K31" s="606"/>
      <c r="AB31" s="273" t="str">
        <f t="shared" si="0"/>
        <v>Jordan</v>
      </c>
      <c r="AC31" s="193">
        <v>27</v>
      </c>
      <c r="AD31" s="193">
        <f t="shared" si="1"/>
        <v>27</v>
      </c>
      <c r="AE31" s="193" t="str">
        <f t="shared" si="2"/>
        <v xml:space="preserve"> </v>
      </c>
      <c r="AF31" s="193" t="s">
        <v>1492</v>
      </c>
    </row>
    <row r="32" spans="2:32" ht="5.25" customHeight="1">
      <c r="B32" s="278"/>
      <c r="C32" s="278"/>
      <c r="D32" s="278"/>
      <c r="E32" s="278"/>
      <c r="F32" s="278"/>
      <c r="G32" s="278"/>
      <c r="H32" s="278"/>
      <c r="I32" s="278"/>
      <c r="J32" s="278"/>
      <c r="K32" s="278"/>
      <c r="AB32" s="273" t="str">
        <f t="shared" si="0"/>
        <v>Malaysia</v>
      </c>
      <c r="AC32" s="193">
        <v>27</v>
      </c>
      <c r="AD32" s="193">
        <f t="shared" si="1"/>
        <v>27</v>
      </c>
      <c r="AE32" s="193" t="str">
        <f t="shared" si="2"/>
        <v xml:space="preserve"> </v>
      </c>
      <c r="AF32" s="193" t="s">
        <v>1490</v>
      </c>
    </row>
    <row r="33" spans="28:32">
      <c r="AB33" s="273" t="str">
        <f t="shared" si="0"/>
        <v>Indonesia</v>
      </c>
      <c r="AC33" s="193">
        <v>31</v>
      </c>
      <c r="AD33" s="193">
        <f t="shared" si="1"/>
        <v>31</v>
      </c>
      <c r="AE33" s="193" t="str">
        <f t="shared" si="2"/>
        <v xml:space="preserve"> </v>
      </c>
      <c r="AF33" s="193" t="s">
        <v>1493</v>
      </c>
    </row>
    <row r="34" spans="28:32">
      <c r="AB34" s="273" t="str">
        <f t="shared" si="0"/>
        <v>Sri Lanka</v>
      </c>
      <c r="AC34" s="193">
        <v>39</v>
      </c>
      <c r="AD34" s="193">
        <f t="shared" si="1"/>
        <v>39</v>
      </c>
      <c r="AE34" s="193" t="str">
        <f t="shared" si="2"/>
        <v xml:space="preserve"> </v>
      </c>
      <c r="AF34" s="193" t="s">
        <v>1487</v>
      </c>
    </row>
    <row r="35" spans="28:32">
      <c r="AB35" s="273" t="str">
        <f t="shared" si="0"/>
        <v>Turkey</v>
      </c>
      <c r="AC35" s="193">
        <v>40</v>
      </c>
      <c r="AD35" s="193">
        <f t="shared" si="1"/>
        <v>40</v>
      </c>
      <c r="AE35" s="193" t="str">
        <f t="shared" si="2"/>
        <v xml:space="preserve"> </v>
      </c>
      <c r="AF35" s="193" t="s">
        <v>1488</v>
      </c>
    </row>
    <row r="36" spans="28:32">
      <c r="AB36" s="273" t="str">
        <f t="shared" si="0"/>
        <v>Turkey</v>
      </c>
      <c r="AC36" s="193">
        <v>50</v>
      </c>
      <c r="AD36" s="193">
        <f t="shared" si="1"/>
        <v>50</v>
      </c>
      <c r="AE36" s="193" t="str">
        <f t="shared" si="2"/>
        <v xml:space="preserve"> </v>
      </c>
      <c r="AF36" s="193" t="s">
        <v>1488</v>
      </c>
    </row>
    <row r="37" spans="28:32">
      <c r="AB37" s="273" t="str">
        <f t="shared" si="0"/>
        <v>Russia</v>
      </c>
      <c r="AC37" s="193">
        <v>71</v>
      </c>
      <c r="AD37" s="193">
        <f t="shared" si="1"/>
        <v>71</v>
      </c>
      <c r="AE37" s="193" t="str">
        <f t="shared" si="2"/>
        <v xml:space="preserve"> </v>
      </c>
      <c r="AF37" s="193" t="s">
        <v>1494</v>
      </c>
    </row>
    <row r="38" spans="28:32">
      <c r="AB38" s="273" t="str">
        <f t="shared" si="0"/>
        <v>Vietnam</v>
      </c>
      <c r="AC38" s="193">
        <v>79</v>
      </c>
      <c r="AD38" s="193">
        <f t="shared" si="1"/>
        <v>79</v>
      </c>
      <c r="AE38" s="193" t="str">
        <f t="shared" si="2"/>
        <v xml:space="preserve"> </v>
      </c>
      <c r="AF38" s="193" t="s">
        <v>1495</v>
      </c>
    </row>
    <row r="39" spans="28:32">
      <c r="AB39" s="273" t="str">
        <f>IF(AD2&gt;AC38,AB2," ")</f>
        <v xml:space="preserve"> </v>
      </c>
      <c r="AE39" s="193" t="str">
        <f>IF(AD2&gt;AC38,AD2," ")</f>
        <v xml:space="preserve"> </v>
      </c>
    </row>
    <row r="43" spans="28:32">
      <c r="AB43" s="276">
        <f>ROUND('Water Balance m3day'!V10,0)</f>
        <v>0</v>
      </c>
      <c r="AC43" s="277" t="str">
        <f>AB43   &amp;" " &amp; 'Used Language'!C31</f>
        <v>0 m3/day</v>
      </c>
      <c r="AD43" s="193" t="str">
        <f>'Used Language'!C11</f>
        <v>Billed Consumption</v>
      </c>
    </row>
    <row r="44" spans="28:32">
      <c r="AB44" s="276">
        <f>ROUND('Water Balance m3day'!V19,0)</f>
        <v>0</v>
      </c>
      <c r="AC44" s="277" t="str">
        <f>AB44   &amp;" " &amp; 'Used Language'!C31</f>
        <v>0 m3/day</v>
      </c>
      <c r="AD44" s="193" t="str">
        <f>'Used Language'!C20</f>
        <v>Unbilled Authorized Consumption</v>
      </c>
    </row>
    <row r="45" spans="28:32">
      <c r="AB45" s="276">
        <f>ROUND('Water Balance m3day'!V31,0)</f>
        <v>0</v>
      </c>
      <c r="AC45" s="277" t="str">
        <f>AB45   &amp;" " &amp; 'Used Language'!C31</f>
        <v>0 m3/day</v>
      </c>
      <c r="AD45" s="193" t="str">
        <f>'Used Language'!C21</f>
        <v>Commercial Losses</v>
      </c>
    </row>
    <row r="46" spans="28:32">
      <c r="AB46" s="276">
        <f>ROUND('Water Balance m3day'!V47,0)</f>
        <v>0</v>
      </c>
      <c r="AC46" s="277" t="str">
        <f>AB46   &amp;" " &amp; 'Used Language'!C31</f>
        <v>0 m3/day</v>
      </c>
      <c r="AD46" s="193" t="str">
        <f>'Used Language'!C22</f>
        <v>Physical Losses</v>
      </c>
    </row>
    <row r="47" spans="28:32">
      <c r="AC47" s="277"/>
    </row>
    <row r="48" spans="28:32">
      <c r="AB48" s="273" t="str">
        <f>'Used Language'!C29</f>
        <v>Non-Revenue Water</v>
      </c>
      <c r="AC48" s="277" t="str">
        <f>SUM(AB44:AB46)    &amp;" " &amp; 'Used Language'!C31</f>
        <v>0 m3/day</v>
      </c>
    </row>
    <row r="49" spans="2:29">
      <c r="AC49" s="277"/>
    </row>
    <row r="50" spans="2:29">
      <c r="AC50" s="277"/>
    </row>
    <row r="51" spans="2:29">
      <c r="AC51" s="277"/>
    </row>
    <row r="52" spans="2:29">
      <c r="AC52" s="277"/>
    </row>
    <row r="53" spans="2:29">
      <c r="AC53" s="277"/>
    </row>
    <row r="54" spans="2:29">
      <c r="AC54" s="277"/>
    </row>
    <row r="63" spans="2:29">
      <c r="B63" s="278"/>
      <c r="C63" s="278"/>
      <c r="D63" s="278"/>
      <c r="E63" s="278"/>
      <c r="F63" s="278"/>
      <c r="G63" s="278"/>
      <c r="H63" s="278"/>
      <c r="I63" s="278"/>
      <c r="J63" s="278"/>
      <c r="K63" s="278"/>
    </row>
    <row r="64" spans="2:29" ht="18.75" customHeight="1">
      <c r="B64" s="604" t="str">
        <f>'Used Language'!C29</f>
        <v>Non-Revenue Water</v>
      </c>
      <c r="C64" s="605"/>
      <c r="D64" s="605"/>
      <c r="E64" s="605"/>
      <c r="F64" s="605"/>
      <c r="G64" s="605"/>
      <c r="H64" s="605"/>
      <c r="I64" s="605"/>
      <c r="J64" s="605"/>
      <c r="K64" s="606"/>
    </row>
    <row r="65" spans="2:11" ht="5.25" customHeight="1">
      <c r="B65" s="278"/>
      <c r="C65" s="278"/>
      <c r="D65" s="278"/>
      <c r="E65" s="278"/>
      <c r="F65" s="278"/>
      <c r="G65" s="278"/>
      <c r="H65" s="278"/>
      <c r="I65" s="278"/>
      <c r="J65" s="278"/>
      <c r="K65" s="278"/>
    </row>
  </sheetData>
  <sheetProtection password="CA87" sheet="1" objects="1" scenarios="1"/>
  <mergeCells count="6">
    <mergeCell ref="B64:K64"/>
    <mergeCell ref="AI2:AI3"/>
    <mergeCell ref="B2:K2"/>
    <mergeCell ref="B31:K31"/>
    <mergeCell ref="AH2:AH3"/>
    <mergeCell ref="M2:O5"/>
  </mergeCells>
  <phoneticPr fontId="2" type="noConversion"/>
  <hyperlinks>
    <hyperlink ref="M2:M3" location="Start!A1" display="Home"/>
  </hyperlinks>
  <pageMargins left="1.1499999999999999" right="0.78740157499999996" top="0.55000000000000004" bottom="0.49" header="0.4921259845" footer="0.37"/>
  <pageSetup paperSize="9" scale="66" orientation="portrait" horizontalDpi="1200" verticalDpi="1200" r:id="rId1"/>
  <headerFooter alignWithMargins="0"/>
  <rowBreaks count="1" manualBreakCount="1">
    <brk id="30" max="16383" man="1"/>
  </rowBreaks>
  <drawing r:id="rId2"/>
</worksheet>
</file>

<file path=xl/worksheets/sheet16.xml><?xml version="1.0" encoding="utf-8"?>
<worksheet xmlns="http://schemas.openxmlformats.org/spreadsheetml/2006/main" xmlns:r="http://schemas.openxmlformats.org/officeDocument/2006/relationships">
  <dimension ref="B1:O57"/>
  <sheetViews>
    <sheetView workbookViewId="0">
      <selection activeCell="M2" sqref="M2:O2"/>
    </sheetView>
  </sheetViews>
  <sheetFormatPr baseColWidth="10" defaultColWidth="11.42578125" defaultRowHeight="12.75"/>
  <cols>
    <col min="1" max="2" width="3.7109375" style="314" customWidth="1"/>
    <col min="3" max="3" width="29.85546875" style="314" customWidth="1"/>
    <col min="4" max="4" width="11" style="314" customWidth="1"/>
    <col min="5" max="5" width="5.28515625" style="314" customWidth="1"/>
    <col min="6" max="6" width="14.28515625" style="314" customWidth="1"/>
    <col min="7" max="7" width="16.85546875" style="314" customWidth="1"/>
    <col min="8" max="8" width="4.85546875" style="343" customWidth="1"/>
    <col min="9" max="9" width="14.28515625" style="314" customWidth="1"/>
    <col min="10" max="10" width="26.28515625" style="314" customWidth="1"/>
    <col min="11" max="11" width="3.7109375" style="314" customWidth="1"/>
    <col min="12" max="12" width="3.5703125" style="314" customWidth="1"/>
    <col min="13" max="15" width="7.85546875" style="314" customWidth="1"/>
    <col min="16" max="16384" width="11.42578125" style="314"/>
  </cols>
  <sheetData>
    <row r="1" spans="2:15" ht="13.5" thickBot="1"/>
    <row r="2" spans="2:15" s="315" customFormat="1" ht="46.5" customHeight="1" thickTop="1" thickBot="1">
      <c r="B2" s="316" t="str">
        <f>'Used Language'!$C$159</f>
        <v>THE "WHAT IF" TOOL</v>
      </c>
      <c r="C2" s="317"/>
      <c r="D2" s="317"/>
      <c r="E2" s="317"/>
      <c r="F2" s="317"/>
      <c r="G2" s="317"/>
      <c r="H2" s="342"/>
      <c r="I2" s="317"/>
      <c r="J2" s="317"/>
      <c r="K2" s="317"/>
      <c r="M2" s="610" t="str">
        <f>'Used Language'!C128</f>
        <v>Home</v>
      </c>
      <c r="N2" s="611"/>
      <c r="O2" s="612"/>
    </row>
    <row r="3" spans="2:15" ht="13.5" customHeight="1" thickTop="1" thickBot="1"/>
    <row r="4" spans="2:15">
      <c r="B4" s="318"/>
      <c r="C4" s="319"/>
      <c r="D4" s="319"/>
      <c r="E4" s="319"/>
      <c r="F4" s="319"/>
      <c r="G4" s="319"/>
      <c r="H4" s="344"/>
      <c r="I4" s="319"/>
      <c r="J4" s="319"/>
      <c r="K4" s="320"/>
    </row>
    <row r="5" spans="2:15" ht="27.75">
      <c r="B5" s="321"/>
      <c r="C5" s="322" t="str">
        <f>'Used Language'!$C$160</f>
        <v>IF</v>
      </c>
      <c r="D5" s="323"/>
      <c r="E5" s="323"/>
      <c r="F5" s="323"/>
      <c r="G5" s="323"/>
      <c r="H5" s="345"/>
      <c r="I5" s="323"/>
      <c r="J5" s="323"/>
      <c r="K5" s="324"/>
    </row>
    <row r="6" spans="2:15">
      <c r="B6" s="321"/>
      <c r="C6" s="323"/>
      <c r="D6" s="323"/>
      <c r="E6" s="323"/>
      <c r="F6" s="323"/>
      <c r="G6" s="323"/>
      <c r="H6" s="345"/>
      <c r="I6" s="323"/>
      <c r="J6" s="323"/>
      <c r="K6" s="324"/>
    </row>
    <row r="7" spans="2:15">
      <c r="B7" s="321"/>
      <c r="C7" s="323" t="str">
        <f>'Used Language'!$C$70</f>
        <v>Average Pressure</v>
      </c>
      <c r="D7" s="323" t="str">
        <f>'Used Language'!$C$166</f>
        <v>changes</v>
      </c>
      <c r="E7" s="323" t="str">
        <f>'Used Language'!$C$164</f>
        <v>from</v>
      </c>
      <c r="F7" s="325">
        <f>Pressure!F33</f>
        <v>0</v>
      </c>
      <c r="G7" s="323" t="str">
        <f>'Used Language'!$C$169</f>
        <v>m</v>
      </c>
      <c r="H7" s="345" t="str">
        <f>'Used Language'!$C$165</f>
        <v>to</v>
      </c>
      <c r="I7" s="351"/>
      <c r="J7" s="323" t="str">
        <f>'Used Language'!$C$169</f>
        <v>m</v>
      </c>
      <c r="K7" s="324"/>
    </row>
    <row r="8" spans="2:15">
      <c r="B8" s="321"/>
      <c r="C8" s="323"/>
      <c r="D8" s="323"/>
      <c r="E8" s="323"/>
      <c r="F8" s="323"/>
      <c r="G8" s="323"/>
      <c r="H8" s="345"/>
      <c r="I8" s="323"/>
      <c r="J8" s="323"/>
      <c r="K8" s="324"/>
    </row>
    <row r="9" spans="2:15">
      <c r="B9" s="321"/>
      <c r="C9" s="323" t="str">
        <f>'Used Language'!$C$157</f>
        <v>Average Supply Time</v>
      </c>
      <c r="D9" s="323" t="str">
        <f>'Used Language'!$C$166</f>
        <v>changes</v>
      </c>
      <c r="E9" s="323" t="str">
        <f>'Used Language'!$C$164</f>
        <v>from</v>
      </c>
      <c r="F9" s="325">
        <f>'Intermittent Supply'!H33</f>
        <v>24</v>
      </c>
      <c r="G9" s="323" t="str">
        <f>'Used Language'!$C$162</f>
        <v>h/day</v>
      </c>
      <c r="H9" s="345" t="str">
        <f>'Used Language'!$C$165</f>
        <v>to</v>
      </c>
      <c r="I9" s="351"/>
      <c r="J9" s="323" t="str">
        <f>'Used Language'!$C$162</f>
        <v>h/day</v>
      </c>
      <c r="K9" s="324"/>
    </row>
    <row r="10" spans="2:15">
      <c r="B10" s="321"/>
      <c r="C10" s="323"/>
      <c r="D10" s="323"/>
      <c r="E10" s="323"/>
      <c r="F10" s="323"/>
      <c r="G10" s="323"/>
      <c r="H10" s="345"/>
      <c r="I10" s="323"/>
      <c r="J10" s="323"/>
      <c r="K10" s="324"/>
    </row>
    <row r="11" spans="2:15">
      <c r="B11" s="321"/>
      <c r="C11" s="323" t="str">
        <f>'Used Language'!$C$158</f>
        <v>Coverage</v>
      </c>
      <c r="D11" s="323" t="str">
        <f>'Used Language'!$C$167</f>
        <v>increases</v>
      </c>
      <c r="E11" s="323" t="str">
        <f>'Used Language'!$C$164</f>
        <v>from</v>
      </c>
      <c r="F11" s="352"/>
      <c r="G11" s="323" t="s">
        <v>809</v>
      </c>
      <c r="H11" s="345" t="str">
        <f>'Used Language'!$C$165</f>
        <v>to</v>
      </c>
      <c r="I11" s="352"/>
      <c r="J11" s="323" t="s">
        <v>809</v>
      </c>
      <c r="K11" s="324"/>
    </row>
    <row r="12" spans="2:15">
      <c r="B12" s="321"/>
      <c r="C12" s="323"/>
      <c r="D12" s="323"/>
      <c r="E12" s="323"/>
      <c r="F12" s="323"/>
      <c r="G12" s="323"/>
      <c r="H12" s="345"/>
      <c r="I12" s="323"/>
      <c r="J12" s="323"/>
      <c r="K12" s="324"/>
    </row>
    <row r="13" spans="2:15">
      <c r="B13" s="321"/>
      <c r="C13" s="323" t="str">
        <f>'Used Language'!$C$22</f>
        <v>Physical Losses</v>
      </c>
      <c r="D13" s="323" t="str">
        <f>'Used Language'!$C$168</f>
        <v>change</v>
      </c>
      <c r="E13" s="323" t="str">
        <f>'Used Language'!$C$164</f>
        <v>from</v>
      </c>
      <c r="F13" s="326">
        <f>PIs!F25</f>
        <v>0</v>
      </c>
      <c r="G13" s="614" t="str">
        <f>'Used Language'!$C$181</f>
        <v>ILI</v>
      </c>
      <c r="H13" s="345" t="str">
        <f>'Used Language'!$C$165</f>
        <v>to</v>
      </c>
      <c r="I13" s="352"/>
      <c r="J13" s="614" t="str">
        <f>'Used Language'!$C$181</f>
        <v>ILI</v>
      </c>
      <c r="K13" s="324"/>
    </row>
    <row r="14" spans="2:15">
      <c r="B14" s="321"/>
      <c r="C14" s="323"/>
      <c r="D14" s="323"/>
      <c r="E14" s="323"/>
      <c r="F14" s="323"/>
      <c r="G14" s="614"/>
      <c r="H14" s="345"/>
      <c r="I14" s="345"/>
      <c r="J14" s="614"/>
      <c r="K14" s="324"/>
    </row>
    <row r="15" spans="2:15">
      <c r="B15" s="321"/>
      <c r="C15" s="323"/>
      <c r="D15" s="323"/>
      <c r="E15" s="323"/>
      <c r="F15" s="323"/>
      <c r="G15" s="323"/>
      <c r="H15" s="345"/>
      <c r="I15" s="323"/>
      <c r="J15" s="323"/>
      <c r="K15" s="324"/>
    </row>
    <row r="16" spans="2:15">
      <c r="B16" s="321"/>
      <c r="C16" s="323" t="str">
        <f>'Used Language'!$C$21</f>
        <v>Commercial Losses</v>
      </c>
      <c r="D16" s="323" t="str">
        <f>'Used Language'!$C$168</f>
        <v>change</v>
      </c>
      <c r="E16" s="323" t="str">
        <f>'Used Language'!$C$164</f>
        <v>from</v>
      </c>
      <c r="F16" s="326">
        <f>PIs!F39</f>
        <v>0</v>
      </c>
      <c r="G16" s="323" t="str">
        <f>'Used Language'!$C$163</f>
        <v>l/conn./d</v>
      </c>
      <c r="H16" s="345" t="str">
        <f>'Used Language'!$C$165</f>
        <v>to</v>
      </c>
      <c r="I16" s="352"/>
      <c r="J16" s="323" t="str">
        <f>'Used Language'!$C$163</f>
        <v>l/conn./d</v>
      </c>
      <c r="K16" s="324"/>
    </row>
    <row r="17" spans="2:15" ht="13.5" thickBot="1">
      <c r="B17" s="327"/>
      <c r="C17" s="328"/>
      <c r="D17" s="328"/>
      <c r="E17" s="328"/>
      <c r="F17" s="328"/>
      <c r="G17" s="328"/>
      <c r="H17" s="346"/>
      <c r="I17" s="328"/>
      <c r="J17" s="328"/>
      <c r="K17" s="329"/>
    </row>
    <row r="18" spans="2:15" ht="13.5" thickBot="1"/>
    <row r="19" spans="2:15">
      <c r="B19" s="330"/>
      <c r="C19" s="331"/>
      <c r="D19" s="331"/>
      <c r="E19" s="331"/>
      <c r="F19" s="331"/>
      <c r="G19" s="331"/>
      <c r="H19" s="347"/>
      <c r="I19" s="331"/>
      <c r="J19" s="331"/>
      <c r="K19" s="332"/>
    </row>
    <row r="20" spans="2:15" ht="27.75">
      <c r="B20" s="333"/>
      <c r="C20" s="334" t="str">
        <f>'Used Language'!$C$161</f>
        <v>THEN</v>
      </c>
      <c r="D20" s="335"/>
      <c r="E20" s="335"/>
      <c r="F20" s="335"/>
      <c r="G20" s="335"/>
      <c r="H20" s="348"/>
      <c r="I20" s="335"/>
      <c r="J20" s="335"/>
      <c r="K20" s="336"/>
    </row>
    <row r="21" spans="2:15">
      <c r="B21" s="333"/>
      <c r="C21" s="335"/>
      <c r="D21" s="335"/>
      <c r="E21" s="335"/>
      <c r="F21" s="335"/>
      <c r="G21" s="335"/>
      <c r="H21" s="348"/>
      <c r="I21" s="335"/>
      <c r="J21" s="335"/>
      <c r="K21" s="336"/>
    </row>
    <row r="22" spans="2:15">
      <c r="B22" s="333"/>
      <c r="C22" s="335" t="str">
        <f>'Used Language'!$C$67</f>
        <v>Number of Connections</v>
      </c>
      <c r="D22" s="335"/>
      <c r="E22" s="335"/>
      <c r="F22" s="335"/>
      <c r="G22" s="335"/>
      <c r="H22" s="348"/>
      <c r="I22" s="335"/>
      <c r="J22" s="335"/>
      <c r="K22" s="336"/>
    </row>
    <row r="23" spans="2:15">
      <c r="B23" s="333"/>
      <c r="C23" s="370" t="str">
        <f>'Used Language'!$C$172</f>
        <v xml:space="preserve">will increase approximately </v>
      </c>
      <c r="D23" s="335"/>
      <c r="E23" s="335" t="str">
        <f>'Used Language'!$C$164</f>
        <v>from</v>
      </c>
      <c r="F23" s="337">
        <f>Network!H27</f>
        <v>0</v>
      </c>
      <c r="G23" s="335"/>
      <c r="H23" s="348" t="str">
        <f>'Used Language'!$C$165</f>
        <v>to</v>
      </c>
      <c r="I23" s="337">
        <f>IF(F$11=0,0,F23/F$11*I$11)</f>
        <v>0</v>
      </c>
      <c r="J23" s="335"/>
      <c r="K23" s="336"/>
    </row>
    <row r="24" spans="2:15">
      <c r="B24" s="333"/>
      <c r="C24" s="335"/>
      <c r="D24" s="335"/>
      <c r="E24" s="335"/>
      <c r="F24" s="335"/>
      <c r="G24" s="335"/>
      <c r="H24" s="348"/>
      <c r="I24" s="335"/>
      <c r="J24" s="335"/>
      <c r="K24" s="336"/>
    </row>
    <row r="25" spans="2:15">
      <c r="B25" s="333"/>
      <c r="C25" s="335" t="str">
        <f>'Used Language'!$C$174</f>
        <v>Length of mains</v>
      </c>
      <c r="D25" s="335"/>
      <c r="E25" s="335"/>
      <c r="F25" s="335"/>
      <c r="G25" s="335"/>
      <c r="H25" s="348"/>
      <c r="I25" s="335"/>
      <c r="J25" s="335"/>
      <c r="K25" s="336"/>
    </row>
    <row r="26" spans="2:15" ht="12.75" customHeight="1">
      <c r="B26" s="333"/>
      <c r="C26" s="370" t="str">
        <f>'Used Language'!$C$172</f>
        <v xml:space="preserve">will increase approximately </v>
      </c>
      <c r="D26" s="335"/>
      <c r="E26" s="335" t="str">
        <f>'Used Language'!$C$164</f>
        <v>from</v>
      </c>
      <c r="F26" s="337">
        <f>Network!D38</f>
        <v>0</v>
      </c>
      <c r="G26" s="335" t="str">
        <f>'Used Language'!$C$170</f>
        <v>km</v>
      </c>
      <c r="H26" s="348" t="str">
        <f>'Used Language'!$C$165</f>
        <v>to</v>
      </c>
      <c r="I26" s="337">
        <f>IF(F$11=0,0,F26/F$11*I$11)</f>
        <v>0</v>
      </c>
      <c r="J26" s="335" t="str">
        <f>'Used Language'!$C$170</f>
        <v>km</v>
      </c>
      <c r="K26" s="336"/>
    </row>
    <row r="27" spans="2:15">
      <c r="B27" s="333"/>
      <c r="C27" s="335"/>
      <c r="D27" s="335"/>
      <c r="E27" s="335"/>
      <c r="F27" s="335"/>
      <c r="G27" s="335"/>
      <c r="H27" s="348"/>
      <c r="I27" s="335"/>
      <c r="J27" s="335"/>
      <c r="K27" s="336"/>
    </row>
    <row r="28" spans="2:15">
      <c r="B28" s="333"/>
      <c r="C28" s="335" t="str">
        <f>'Used Language'!$C$11</f>
        <v>Billed Consumption</v>
      </c>
      <c r="D28" s="335"/>
      <c r="E28" s="335"/>
      <c r="F28" s="335"/>
      <c r="G28" s="335"/>
      <c r="H28" s="348"/>
      <c r="I28" s="335"/>
      <c r="J28" s="335"/>
      <c r="K28" s="336"/>
    </row>
    <row r="29" spans="2:15" ht="12.75" customHeight="1">
      <c r="B29" s="333"/>
      <c r="C29" s="370" t="str">
        <f>'Used Language'!$C$173</f>
        <v>will change approximately</v>
      </c>
      <c r="D29" s="335"/>
      <c r="E29" s="335" t="str">
        <f>'Used Language'!$C$164</f>
        <v>from</v>
      </c>
      <c r="F29" s="337">
        <f>'Water Balance m3day'!V10</f>
        <v>0</v>
      </c>
      <c r="G29" s="335" t="str">
        <f>'Used Language'!$C$31</f>
        <v>m3/day</v>
      </c>
      <c r="H29" s="348" t="str">
        <f>'Used Language'!$C$165</f>
        <v>to</v>
      </c>
      <c r="I29" s="337">
        <f>IF(F11=0,0,F29/F23*I23+(F43-I43))</f>
        <v>0</v>
      </c>
      <c r="J29" s="335" t="str">
        <f>'Used Language'!$C$31</f>
        <v>m3/day</v>
      </c>
      <c r="K29" s="336"/>
      <c r="M29" s="354"/>
    </row>
    <row r="30" spans="2:15">
      <c r="B30" s="333"/>
      <c r="C30" s="335"/>
      <c r="D30" s="335"/>
      <c r="E30" s="335"/>
      <c r="F30" s="335"/>
      <c r="G30" s="335"/>
      <c r="H30" s="348"/>
      <c r="I30" s="335"/>
      <c r="J30" s="335"/>
      <c r="K30" s="336"/>
      <c r="O30" s="354"/>
    </row>
    <row r="31" spans="2:15">
      <c r="B31" s="333"/>
      <c r="C31" s="335" t="str">
        <f>'Used Language'!$C$10</f>
        <v>System Input Volume</v>
      </c>
      <c r="D31" s="335"/>
      <c r="E31" s="335"/>
      <c r="F31" s="335"/>
      <c r="G31" s="335"/>
      <c r="H31" s="348"/>
      <c r="I31" s="335"/>
      <c r="J31" s="335"/>
      <c r="K31" s="336"/>
    </row>
    <row r="32" spans="2:15" ht="12.75" customHeight="1">
      <c r="B32" s="333"/>
      <c r="C32" s="370" t="str">
        <f>'Used Language'!$C$182</f>
        <v>will change approximately</v>
      </c>
      <c r="D32" s="335"/>
      <c r="E32" s="335" t="str">
        <f>'Used Language'!$C$164</f>
        <v>from</v>
      </c>
      <c r="F32" s="337">
        <f>'Water Balance m3day'!B28</f>
        <v>0</v>
      </c>
      <c r="G32" s="335" t="str">
        <f>'Used Language'!$C$31</f>
        <v>m3/day</v>
      </c>
      <c r="H32" s="348" t="str">
        <f>'Used Language'!$C$165</f>
        <v>to</v>
      </c>
      <c r="I32" s="337">
        <f>I29+I35</f>
        <v>0</v>
      </c>
      <c r="J32" s="335" t="str">
        <f>'Used Language'!$C$31</f>
        <v>m3/day</v>
      </c>
      <c r="K32" s="336"/>
    </row>
    <row r="33" spans="2:13">
      <c r="B33" s="333"/>
      <c r="C33" s="335"/>
      <c r="D33" s="335"/>
      <c r="E33" s="335"/>
      <c r="F33" s="335"/>
      <c r="G33" s="335"/>
      <c r="H33" s="348"/>
      <c r="I33" s="335"/>
      <c r="J33" s="335"/>
      <c r="K33" s="336"/>
      <c r="M33" s="354"/>
    </row>
    <row r="34" spans="2:13">
      <c r="B34" s="333"/>
      <c r="C34" s="335" t="str">
        <f>'Used Language'!$C$29</f>
        <v>Non-Revenue Water</v>
      </c>
      <c r="D34" s="335"/>
      <c r="E34" s="335"/>
      <c r="F34" s="335"/>
      <c r="G34" s="335"/>
      <c r="H34" s="348"/>
      <c r="I34" s="335"/>
      <c r="J34" s="335"/>
      <c r="K34" s="336"/>
    </row>
    <row r="35" spans="2:13" ht="12.75" customHeight="1">
      <c r="B35" s="333"/>
      <c r="C35" s="370" t="str">
        <f>'Used Language'!$C$182</f>
        <v>will change approximately</v>
      </c>
      <c r="D35" s="335"/>
      <c r="E35" s="335" t="str">
        <f>'Used Language'!$C$164</f>
        <v>from</v>
      </c>
      <c r="F35" s="337">
        <f>'Water Balance m3day'!BC35</f>
        <v>0</v>
      </c>
      <c r="G35" s="335" t="str">
        <f>'Used Language'!$C$31</f>
        <v>m3/day</v>
      </c>
      <c r="H35" s="348" t="str">
        <f>'Used Language'!$C$165</f>
        <v>to</v>
      </c>
      <c r="I35" s="337">
        <f>IF(F11&gt;0,I40+I43+'Water Balance m3day'!V19/F11*I11,0)</f>
        <v>0</v>
      </c>
      <c r="J35" s="335" t="str">
        <f>'Used Language'!$C$31</f>
        <v>m3/day</v>
      </c>
      <c r="K35" s="336"/>
      <c r="M35" s="354"/>
    </row>
    <row r="36" spans="2:13">
      <c r="B36" s="333"/>
      <c r="C36" s="335"/>
      <c r="D36" s="335"/>
      <c r="E36" s="335"/>
      <c r="F36" s="335"/>
      <c r="G36" s="335"/>
      <c r="H36" s="335"/>
      <c r="I36" s="335"/>
      <c r="J36" s="335"/>
      <c r="K36" s="336"/>
    </row>
    <row r="37" spans="2:13">
      <c r="B37" s="333"/>
      <c r="C37" s="335"/>
      <c r="D37" s="335"/>
      <c r="E37" s="335" t="str">
        <f>'Used Language'!$C$164</f>
        <v>from</v>
      </c>
      <c r="F37" s="337">
        <f>PIs!F49</f>
        <v>0</v>
      </c>
      <c r="G37" s="613" t="str">
        <f>'Used Language'!$C$171</f>
        <v>l/conn./d (w.s.p.)</v>
      </c>
      <c r="H37" s="348" t="str">
        <f>'Used Language'!$C$165</f>
        <v>to</v>
      </c>
      <c r="I37" s="337">
        <f>IF(AND(I9&gt;0,I23&gt;0),I35/I9*24/I23*1000,0)</f>
        <v>0</v>
      </c>
      <c r="J37" s="613" t="str">
        <f>'Used Language'!$C$171</f>
        <v>l/conn./d (w.s.p.)</v>
      </c>
      <c r="K37" s="336"/>
    </row>
    <row r="38" spans="2:13">
      <c r="B38" s="333"/>
      <c r="C38" s="335"/>
      <c r="D38" s="335"/>
      <c r="E38" s="335"/>
      <c r="F38" s="335"/>
      <c r="G38" s="613"/>
      <c r="H38" s="348"/>
      <c r="I38" s="335"/>
      <c r="J38" s="613"/>
      <c r="K38" s="336"/>
    </row>
    <row r="39" spans="2:13">
      <c r="B39" s="333"/>
      <c r="C39" s="335" t="str">
        <f>'Used Language'!$C$22</f>
        <v>Physical Losses</v>
      </c>
      <c r="D39" s="335"/>
      <c r="E39" s="335"/>
      <c r="F39" s="335"/>
      <c r="G39" s="335"/>
      <c r="H39" s="348"/>
      <c r="I39" s="335"/>
      <c r="J39" s="335"/>
      <c r="K39" s="336"/>
    </row>
    <row r="40" spans="2:13" ht="12.75" customHeight="1">
      <c r="B40" s="333"/>
      <c r="C40" s="370" t="str">
        <f>'Used Language'!$C$173</f>
        <v>will change approximately</v>
      </c>
      <c r="D40" s="335"/>
      <c r="E40" s="335" t="str">
        <f>'Used Language'!$C$164</f>
        <v>from</v>
      </c>
      <c r="F40" s="337">
        <f>'Water Balance m3day'!V47</f>
        <v>0</v>
      </c>
      <c r="G40" s="335" t="str">
        <f>'Used Language'!$C$31</f>
        <v>m3/day</v>
      </c>
      <c r="H40" s="348" t="str">
        <f>'Used Language'!$C$165</f>
        <v>to</v>
      </c>
      <c r="I40" s="337">
        <f>(I26*18+I23*0.8+Network!H36*25)*I7/1000/24*I9*I13</f>
        <v>0</v>
      </c>
      <c r="J40" s="335" t="str">
        <f>'Used Language'!$C$31</f>
        <v>m3/day</v>
      </c>
      <c r="K40" s="336"/>
    </row>
    <row r="41" spans="2:13">
      <c r="B41" s="333"/>
      <c r="C41" s="335"/>
      <c r="D41" s="335"/>
      <c r="E41" s="335"/>
      <c r="F41" s="335"/>
      <c r="G41" s="335"/>
      <c r="H41" s="348"/>
      <c r="I41" s="335"/>
      <c r="J41" s="335"/>
      <c r="K41" s="336"/>
    </row>
    <row r="42" spans="2:13">
      <c r="B42" s="333"/>
      <c r="C42" s="335" t="str">
        <f>'Used Language'!$C$21</f>
        <v>Commercial Losses</v>
      </c>
      <c r="D42" s="335"/>
      <c r="E42" s="335"/>
      <c r="F42" s="335"/>
      <c r="G42" s="335"/>
      <c r="H42" s="348"/>
      <c r="I42" s="335"/>
      <c r="J42" s="335"/>
      <c r="K42" s="336"/>
    </row>
    <row r="43" spans="2:13" ht="12.75" customHeight="1">
      <c r="B43" s="333"/>
      <c r="C43" s="370" t="str">
        <f>'Used Language'!$C$173</f>
        <v>will change approximately</v>
      </c>
      <c r="D43" s="335"/>
      <c r="E43" s="335" t="str">
        <f>'Used Language'!$C$164</f>
        <v>from</v>
      </c>
      <c r="F43" s="337">
        <f>'Water Balance m3day'!V31</f>
        <v>0</v>
      </c>
      <c r="G43" s="335" t="str">
        <f>'Used Language'!$C$31</f>
        <v>m3/day</v>
      </c>
      <c r="H43" s="348" t="str">
        <f>'Used Language'!$C$165</f>
        <v>to</v>
      </c>
      <c r="I43" s="337">
        <f>I23*I16/1000</f>
        <v>0</v>
      </c>
      <c r="J43" s="335" t="str">
        <f>'Used Language'!$C$31</f>
        <v>m3/day</v>
      </c>
      <c r="K43" s="336"/>
      <c r="M43" s="354"/>
    </row>
    <row r="44" spans="2:13">
      <c r="B44" s="333"/>
      <c r="C44" s="335"/>
      <c r="D44" s="335"/>
      <c r="E44" s="335"/>
      <c r="F44" s="335"/>
      <c r="G44" s="335"/>
      <c r="H44" s="348"/>
      <c r="I44" s="335"/>
      <c r="J44" s="335"/>
      <c r="K44" s="336"/>
    </row>
    <row r="45" spans="2:13">
      <c r="B45" s="333"/>
      <c r="C45" s="335" t="str">
        <f>'Used Language'!$C$175</f>
        <v>Annual Revenues</v>
      </c>
      <c r="D45" s="335"/>
      <c r="E45" s="335"/>
      <c r="F45" s="335"/>
      <c r="G45" s="335"/>
      <c r="H45" s="348"/>
      <c r="I45" s="335"/>
      <c r="J45" s="335"/>
      <c r="K45" s="336"/>
    </row>
    <row r="46" spans="2:13" ht="12.75" customHeight="1">
      <c r="B46" s="333"/>
      <c r="C46" s="370" t="str">
        <f>'Used Language'!$C$173</f>
        <v>will change approximately</v>
      </c>
      <c r="D46" s="335"/>
      <c r="E46" s="335" t="str">
        <f>'Used Language'!$C$164</f>
        <v>from</v>
      </c>
      <c r="F46" s="337">
        <f>'Water Balance m3year'!V10*'Financial Data'!J6</f>
        <v>0</v>
      </c>
      <c r="G46" s="341">
        <f>'Financial Data'!L6</f>
        <v>0</v>
      </c>
      <c r="H46" s="348" t="str">
        <f>'Used Language'!$C$165</f>
        <v>to</v>
      </c>
      <c r="I46" s="337">
        <f>I29*'Financial Data'!J6*365</f>
        <v>0</v>
      </c>
      <c r="J46" s="341">
        <f>'Financial Data'!L6</f>
        <v>0</v>
      </c>
      <c r="K46" s="336"/>
    </row>
    <row r="47" spans="2:13">
      <c r="B47" s="333"/>
      <c r="C47" s="335"/>
      <c r="D47" s="335"/>
      <c r="E47" s="335"/>
      <c r="F47" s="335"/>
      <c r="G47" s="335"/>
      <c r="H47" s="348"/>
      <c r="I47" s="335"/>
      <c r="J47" s="335"/>
      <c r="K47" s="336"/>
    </row>
    <row r="48" spans="2:13" ht="12.75" customHeight="1">
      <c r="B48" s="333"/>
      <c r="C48" s="335" t="str">
        <f>'Used Language'!$C$176</f>
        <v>Annual operating cost</v>
      </c>
      <c r="D48" s="335"/>
      <c r="E48" s="335"/>
      <c r="F48" s="335"/>
      <c r="G48" s="335"/>
      <c r="H48" s="348"/>
      <c r="I48" s="335"/>
      <c r="J48" s="335"/>
      <c r="K48" s="336"/>
    </row>
    <row r="49" spans="2:11" ht="12.75" customHeight="1">
      <c r="B49" s="333"/>
      <c r="C49" s="370" t="str">
        <f>'Used Language'!$C$173</f>
        <v>will change approximately</v>
      </c>
      <c r="D49" s="335"/>
      <c r="E49" s="335" t="str">
        <f>'Used Language'!$C$164</f>
        <v>from</v>
      </c>
      <c r="F49" s="337">
        <f>'Financial Data'!B33</f>
        <v>0</v>
      </c>
      <c r="G49" s="341">
        <f>G46</f>
        <v>0</v>
      </c>
      <c r="H49" s="348" t="str">
        <f>'Used Language'!$C$165</f>
        <v>to</v>
      </c>
      <c r="I49" s="337">
        <f>IF(OR(F49=0,I32=0),0,(I32-F32)*'Financial Data'!J8*365+F49)</f>
        <v>0</v>
      </c>
      <c r="J49" s="341">
        <f>J46</f>
        <v>0</v>
      </c>
      <c r="K49" s="336"/>
    </row>
    <row r="50" spans="2:11">
      <c r="B50" s="333"/>
      <c r="C50" s="335"/>
      <c r="D50" s="335"/>
      <c r="E50" s="335"/>
      <c r="F50" s="335"/>
      <c r="G50" s="335"/>
      <c r="H50" s="348"/>
      <c r="I50" s="335"/>
      <c r="J50" s="335"/>
      <c r="K50" s="336"/>
    </row>
    <row r="51" spans="2:11">
      <c r="B51" s="333"/>
      <c r="C51" s="335" t="str">
        <f>'Used Language'!$C$177</f>
        <v>The volume of NRW</v>
      </c>
      <c r="D51" s="335"/>
      <c r="E51" s="335"/>
      <c r="F51" s="335"/>
      <c r="G51" s="335"/>
      <c r="H51" s="348"/>
      <c r="I51" s="335"/>
      <c r="J51" s="335"/>
      <c r="K51" s="336"/>
    </row>
    <row r="52" spans="2:11" ht="12.75" customHeight="1">
      <c r="B52" s="333"/>
      <c r="C52" s="370" t="str">
        <f>'Used Language'!$C$182</f>
        <v>will change approximately</v>
      </c>
      <c r="D52" s="335"/>
      <c r="E52" s="335" t="str">
        <f>'Used Language'!$C$164</f>
        <v>from</v>
      </c>
      <c r="F52" s="337">
        <f>PIs!F45*100</f>
        <v>0</v>
      </c>
      <c r="G52" s="335" t="s">
        <v>809</v>
      </c>
      <c r="H52" s="348" t="str">
        <f>'Used Language'!$C$165</f>
        <v>to</v>
      </c>
      <c r="I52" s="337">
        <f>IF(I32=0,0,I35/I32*100)</f>
        <v>0</v>
      </c>
      <c r="J52" s="608" t="str">
        <f>'Used Language'!$C$179</f>
        <v>% of System Input Volume</v>
      </c>
      <c r="K52" s="336"/>
    </row>
    <row r="53" spans="2:11">
      <c r="B53" s="333"/>
      <c r="C53" s="335"/>
      <c r="D53" s="335"/>
      <c r="E53" s="335"/>
      <c r="F53" s="335"/>
      <c r="G53" s="335"/>
      <c r="H53" s="348"/>
      <c r="I53" s="335"/>
      <c r="J53" s="608"/>
      <c r="K53" s="336"/>
    </row>
    <row r="54" spans="2:11">
      <c r="B54" s="333"/>
      <c r="C54" s="335" t="str">
        <f>'Used Language'!$C$178</f>
        <v>The value of NRW</v>
      </c>
      <c r="D54" s="335"/>
      <c r="E54" s="335"/>
      <c r="F54" s="335"/>
      <c r="G54" s="335"/>
      <c r="H54" s="348"/>
      <c r="I54" s="335"/>
      <c r="J54" s="335"/>
      <c r="K54" s="336"/>
    </row>
    <row r="55" spans="2:11" ht="12.75" customHeight="1">
      <c r="B55" s="333"/>
      <c r="C55" s="370" t="str">
        <f>'Used Language'!$C$182</f>
        <v>will change approximately</v>
      </c>
      <c r="D55" s="335"/>
      <c r="E55" s="335" t="str">
        <f>'Used Language'!$C$164</f>
        <v>from</v>
      </c>
      <c r="F55" s="337">
        <f>PIs!F47*100</f>
        <v>0</v>
      </c>
      <c r="G55" s="335" t="s">
        <v>809</v>
      </c>
      <c r="H55" s="348" t="str">
        <f>'Used Language'!$C$165</f>
        <v>to</v>
      </c>
      <c r="I55" s="337">
        <f>IF(I49=0,0,IF(I11&gt;0.94,(I40*365*'Financial Data'!J8+'WHAT IF'!I43*365*'Financial Data'!J6+'Financial Data'!H18+'Financial Data'!H20)/I49*100,(I40*365*'Financial Data'!J6+'WHAT IF'!I43*365*'Financial Data'!J6+'Financial Data'!H18+'Financial Data'!H20)/I49*100))</f>
        <v>0</v>
      </c>
      <c r="J55" s="609" t="str">
        <f>'Used Language'!$C$180</f>
        <v>% of Total Annual Operating Cost</v>
      </c>
      <c r="K55" s="336"/>
    </row>
    <row r="56" spans="2:11" ht="12.75" customHeight="1">
      <c r="B56" s="333"/>
      <c r="C56" s="370"/>
      <c r="D56" s="335"/>
      <c r="E56" s="335"/>
      <c r="F56" s="335"/>
      <c r="G56" s="335"/>
      <c r="H56" s="335"/>
      <c r="I56" s="335"/>
      <c r="J56" s="609"/>
      <c r="K56" s="336"/>
    </row>
    <row r="57" spans="2:11" ht="13.5" thickBot="1">
      <c r="B57" s="338"/>
      <c r="C57" s="339"/>
      <c r="D57" s="339"/>
      <c r="E57" s="339"/>
      <c r="F57" s="339"/>
      <c r="G57" s="339"/>
      <c r="H57" s="349"/>
      <c r="I57" s="339"/>
      <c r="J57" s="339"/>
      <c r="K57" s="340"/>
    </row>
  </sheetData>
  <sheetProtection password="CA87" sheet="1" objects="1" scenarios="1"/>
  <mergeCells count="7">
    <mergeCell ref="J52:J53"/>
    <mergeCell ref="J55:J56"/>
    <mergeCell ref="M2:O2"/>
    <mergeCell ref="G37:G38"/>
    <mergeCell ref="J37:J38"/>
    <mergeCell ref="G13:G14"/>
    <mergeCell ref="J13:J14"/>
  </mergeCells>
  <phoneticPr fontId="57" type="noConversion"/>
  <hyperlinks>
    <hyperlink ref="M2:M3" location="Start!A1" display="Home"/>
  </hyperlinks>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B1:J47"/>
  <sheetViews>
    <sheetView topLeftCell="A37" workbookViewId="0">
      <selection activeCell="F47" sqref="F47"/>
    </sheetView>
  </sheetViews>
  <sheetFormatPr baseColWidth="10" defaultColWidth="11.42578125" defaultRowHeight="12.75"/>
  <cols>
    <col min="1" max="1" width="2.28515625" style="93" customWidth="1"/>
    <col min="2" max="2" width="110.42578125" style="93" customWidth="1"/>
    <col min="3" max="3" width="3.140625" style="93" customWidth="1"/>
    <col min="4" max="4" width="14.140625" style="93" customWidth="1"/>
    <col min="5" max="16384" width="11.42578125" style="93"/>
  </cols>
  <sheetData>
    <row r="1" spans="2:10" ht="13.5" thickBot="1"/>
    <row r="2" spans="2:10" ht="15.75" customHeight="1" thickTop="1">
      <c r="B2" s="191" t="str">
        <f>'Used Language'!C5</f>
        <v>Getting Started</v>
      </c>
      <c r="C2" s="94"/>
      <c r="D2" s="444" t="str">
        <f>'Used Language'!C128</f>
        <v>Home</v>
      </c>
      <c r="E2" s="450"/>
      <c r="F2" s="451"/>
      <c r="G2" s="94"/>
      <c r="H2" s="94"/>
      <c r="I2" s="94"/>
      <c r="J2" s="94"/>
    </row>
    <row r="3" spans="2:10" ht="13.5" customHeight="1">
      <c r="D3" s="462"/>
      <c r="E3" s="463"/>
      <c r="F3" s="464"/>
    </row>
    <row r="4" spans="2:10" ht="53.25" customHeight="1" thickBot="1">
      <c r="B4" s="95" t="str">
        <f>'Used Language'!C133</f>
        <v>1.) WB-EasyCalc was designed to help water utilities and consultants to properly apply the IWA Water Loss Task Force Methodology</v>
      </c>
      <c r="D4" s="447"/>
      <c r="E4" s="452"/>
      <c r="F4" s="453"/>
    </row>
    <row r="5" spans="2:10" ht="78.75" customHeight="1" thickTop="1" thickBot="1">
      <c r="B5" s="95" t="str">
        <f>'Used Language'!C134</f>
        <v>2.) The pre-set Language is English using the IWA terminology. If you would like to use the World Bank favored terms "Physical Losses" and "Commercial Losses" instead of the IWA terms "Real Losses" and "Apparent Losses" click on the button "change language" and select code 2.</v>
      </c>
    </row>
    <row r="6" spans="2:10" ht="96.75" customHeight="1" thickTop="1" thickBot="1">
      <c r="B6" s="195" t="str">
        <f>'Used Language'!C135</f>
        <v>3.) In the World Bank Terminology, the IWA terms "UARL - Unavoidable Annual Volume of Real Losses" and "CARL - Current Annual Volume of Real Losses" were replaced with the World Bank favored terms "MAPL - Minimum Achievable Annual Volume of Physical Losses" and "CAPL - Current Annual Volume of Physical Losses". However, the underlying formula remained of course unchanged.</v>
      </c>
      <c r="D6" s="129" t="str">
        <f>'Used Language'!C15</f>
        <v>Change Language</v>
      </c>
    </row>
    <row r="7" spans="2:10" ht="35.25" customHeight="1" thickTop="1">
      <c r="B7" s="95" t="str">
        <f>'Used Language'!C136</f>
        <v>4.) WB-EasyCalc was optimized for a screen resolution of 1024 x 768 Pixel</v>
      </c>
    </row>
    <row r="8" spans="2:10" ht="23.25" customHeight="1">
      <c r="B8" s="95" t="str">
        <f>'Used Language'!C137</f>
        <v xml:space="preserve">5.) Color Coding: </v>
      </c>
    </row>
    <row r="9" spans="2:10" ht="15">
      <c r="B9" s="217" t="str">
        <f>'Used Language'!C138</f>
        <v>white cells are for data entry</v>
      </c>
    </row>
    <row r="10" spans="2:10" ht="6" customHeight="1"/>
    <row r="11" spans="2:10" ht="15">
      <c r="B11" s="218" t="str">
        <f>'Used Language'!C139</f>
        <v>light green cells are calculated values</v>
      </c>
    </row>
    <row r="12" spans="2:10" ht="76.5" customHeight="1">
      <c r="B12" s="95" t="str">
        <f>'Used Language'!C140</f>
        <v>6.) While every effort has been made by the developers to ensure that WB-EasyCalc is free from error, those using the model do so at their own risk. Liemberger &amp; Partners accept no liability of any nature for losses (direct or indirect) incurred through the use of this model.</v>
      </c>
    </row>
    <row r="13" spans="2:10" ht="27" customHeight="1">
      <c r="B13" s="95" t="str">
        <f>'Used Language'!C141</f>
        <v>7.) The program is protected with passwords which will not be revealed.</v>
      </c>
    </row>
    <row r="14" spans="2:10" ht="57" customHeight="1">
      <c r="B14" s="95" t="str">
        <f>'Used Language'!C142</f>
        <v>8.) GIGO - Garbage in Garbage out! The user has to be aware that results calculated with this program can be extremely wrong if base data is wrong or incomplete.</v>
      </c>
    </row>
    <row r="15" spans="2:10" ht="50.25" customHeight="1">
      <c r="B15" s="95" t="str">
        <f>'Used Language'!C143</f>
        <v>9.) It is ALWAYS recommended to carry out a thorough leakage analysis based on measurements in the distribution network to support and verify the physical loss figure calculated with this program.</v>
      </c>
    </row>
    <row r="16" spans="2:10" ht="54" customHeight="1">
      <c r="B16" s="95" t="str">
        <f>'Used Language'!C144</f>
        <v>10.) When using this program for the first time, it is recommended to first familiarize with the methodology. A complete set of background reading materials can be downloaded from www.liemberger.cc</v>
      </c>
    </row>
    <row r="17" spans="2:2" ht="43.5" customHeight="1">
      <c r="B17" s="95" t="str">
        <f>'Used Language'!C145</f>
        <v>11.) Liemberger &amp; Partners would appreciate feedback! Please send your comments to office@liemberger.cc</v>
      </c>
    </row>
    <row r="18" spans="2:2" ht="59.25" customHeight="1">
      <c r="B18" s="95" t="str">
        <f>'Used Language'!C146</f>
        <v>12.) WB-EasyCalc will be continuously improved and upgraded - revisit www.liemberger.cc from time to time to check for new versions.</v>
      </c>
    </row>
    <row r="19" spans="2:2" ht="31.5">
      <c r="B19" s="216" t="s">
        <v>667</v>
      </c>
    </row>
    <row r="20" spans="2:2" ht="31.5" customHeight="1">
      <c r="B20" s="213" t="s">
        <v>291</v>
      </c>
    </row>
    <row r="21" spans="2:2" ht="31.5" customHeight="1">
      <c r="B21" s="214" t="s">
        <v>776</v>
      </c>
    </row>
    <row r="22" spans="2:2" ht="31.5" customHeight="1">
      <c r="B22" s="213" t="s">
        <v>777</v>
      </c>
    </row>
    <row r="23" spans="2:2" ht="31.5" customHeight="1">
      <c r="B23" s="214" t="s">
        <v>778</v>
      </c>
    </row>
    <row r="24" spans="2:2" ht="31.5" customHeight="1">
      <c r="B24" s="213" t="s">
        <v>2780</v>
      </c>
    </row>
    <row r="25" spans="2:2" ht="31.5" customHeight="1">
      <c r="B25" s="214" t="s">
        <v>2781</v>
      </c>
    </row>
    <row r="26" spans="2:2" ht="31.5" customHeight="1">
      <c r="B26" s="213" t="s">
        <v>779</v>
      </c>
    </row>
    <row r="27" spans="2:2" ht="31.5" customHeight="1">
      <c r="B27" s="214" t="s">
        <v>668</v>
      </c>
    </row>
    <row r="28" spans="2:2" ht="31.5" customHeight="1">
      <c r="B28" s="213" t="s">
        <v>1331</v>
      </c>
    </row>
    <row r="29" spans="2:2" ht="31.5" customHeight="1">
      <c r="B29" s="214" t="s">
        <v>1370</v>
      </c>
    </row>
    <row r="30" spans="2:2" ht="31.5" customHeight="1">
      <c r="B30" s="215" t="s">
        <v>1371</v>
      </c>
    </row>
    <row r="31" spans="2:2" ht="31.5" customHeight="1">
      <c r="B31" s="214" t="s">
        <v>982</v>
      </c>
    </row>
    <row r="32" spans="2:2" ht="31.5" customHeight="1">
      <c r="B32" s="227" t="s">
        <v>1416</v>
      </c>
    </row>
    <row r="33" spans="2:2" ht="31.5" customHeight="1">
      <c r="B33" s="231" t="s">
        <v>448</v>
      </c>
    </row>
    <row r="34" spans="2:2" ht="31.5" customHeight="1">
      <c r="B34" s="227" t="s">
        <v>780</v>
      </c>
    </row>
    <row r="35" spans="2:2" s="95" customFormat="1" ht="53.25" customHeight="1">
      <c r="B35" s="231" t="s">
        <v>875</v>
      </c>
    </row>
    <row r="36" spans="2:2" ht="15.75">
      <c r="B36" s="227" t="s">
        <v>1551</v>
      </c>
    </row>
    <row r="37" spans="2:2" ht="30.75">
      <c r="B37" s="231" t="s">
        <v>781</v>
      </c>
    </row>
    <row r="38" spans="2:2" ht="30.75">
      <c r="B38" s="227" t="s">
        <v>2292</v>
      </c>
    </row>
    <row r="39" spans="2:2" ht="30.75">
      <c r="B39" s="231" t="s">
        <v>782</v>
      </c>
    </row>
    <row r="40" spans="2:2" ht="66.75" customHeight="1">
      <c r="B40" s="227" t="s">
        <v>1400</v>
      </c>
    </row>
    <row r="41" spans="2:2" ht="36" customHeight="1">
      <c r="B41" s="355" t="s">
        <v>0</v>
      </c>
    </row>
    <row r="42" spans="2:2" ht="45" customHeight="1">
      <c r="B42" s="361" t="s">
        <v>2811</v>
      </c>
    </row>
    <row r="43" spans="2:2" ht="35.25" customHeight="1">
      <c r="B43" s="355" t="s">
        <v>2957</v>
      </c>
    </row>
    <row r="44" spans="2:2" ht="54" customHeight="1">
      <c r="B44" s="361" t="s">
        <v>2963</v>
      </c>
    </row>
    <row r="45" spans="2:2" ht="30" customHeight="1">
      <c r="B45" s="355" t="s">
        <v>3155</v>
      </c>
    </row>
    <row r="46" spans="2:2" ht="30" customHeight="1">
      <c r="B46" s="361" t="s">
        <v>3186</v>
      </c>
    </row>
    <row r="47" spans="2:2" ht="29.25" customHeight="1">
      <c r="B47" s="355" t="s">
        <v>3187</v>
      </c>
    </row>
  </sheetData>
  <mergeCells count="1">
    <mergeCell ref="D2:F4"/>
  </mergeCells>
  <phoneticPr fontId="2" type="noConversion"/>
  <hyperlinks>
    <hyperlink ref="D2:D3" location="Start!A1" display="Home"/>
    <hyperlink ref="D6" location="'Language 1'!A1" display="Change Language"/>
  </hyperlinks>
  <pageMargins left="0.78740157499999996" right="0.78740157499999996" top="0.984251969" bottom="0.984251969" header="0.4921259845" footer="0.4921259845"/>
  <pageSetup paperSize="9" orientation="portrait" horizontalDpi="4294967292" verticalDpi="1200" r:id="rId1"/>
  <headerFooter alignWithMargins="0"/>
</worksheet>
</file>

<file path=xl/worksheets/sheet18.xml><?xml version="1.0" encoding="utf-8"?>
<worksheet xmlns="http://schemas.openxmlformats.org/spreadsheetml/2006/main" xmlns:r="http://schemas.openxmlformats.org/officeDocument/2006/relationships">
  <dimension ref="B1:FQ1340"/>
  <sheetViews>
    <sheetView zoomScaleNormal="100" workbookViewId="0">
      <selection activeCell="I5" sqref="I5"/>
    </sheetView>
  </sheetViews>
  <sheetFormatPr baseColWidth="10" defaultColWidth="11.42578125" defaultRowHeight="12.75"/>
  <cols>
    <col min="1" max="1" width="2.28515625" style="1" customWidth="1"/>
    <col min="2" max="2" width="5.28515625" style="1" customWidth="1"/>
    <col min="3" max="3" width="5" style="1" customWidth="1"/>
    <col min="4" max="4" width="25.42578125" style="69" customWidth="1"/>
    <col min="5" max="5" width="1.85546875" style="69" customWidth="1"/>
    <col min="6" max="7" width="4.42578125" style="69" customWidth="1"/>
    <col min="8" max="8" width="5.140625" style="69" customWidth="1"/>
    <col min="9" max="9" width="5.28515625" style="69" customWidth="1"/>
    <col min="10" max="10" width="5.28515625" style="1" customWidth="1"/>
    <col min="11" max="11" width="25.42578125" style="1" customWidth="1"/>
    <col min="12" max="12" width="1.85546875" style="1" customWidth="1"/>
    <col min="13" max="14" width="4.42578125" style="1" customWidth="1"/>
    <col min="15" max="15" width="6.140625" style="1" customWidth="1"/>
    <col min="16" max="16" width="12.28515625" style="1" customWidth="1"/>
    <col min="17" max="16384" width="11.42578125" style="1"/>
  </cols>
  <sheetData>
    <row r="1" spans="2:173" ht="13.5" thickBot="1"/>
    <row r="2" spans="2:173" ht="15.75" customHeight="1" thickTop="1">
      <c r="B2" s="622" t="str">
        <f>'Used Language'!C15</f>
        <v>Change Language</v>
      </c>
      <c r="C2" s="623"/>
      <c r="D2" s="623"/>
      <c r="E2" s="623"/>
      <c r="F2" s="623"/>
      <c r="G2" s="623"/>
      <c r="H2" s="623"/>
      <c r="I2" s="623"/>
      <c r="J2" s="623"/>
      <c r="K2" s="623"/>
      <c r="L2" s="623"/>
      <c r="M2" s="623"/>
      <c r="N2" s="624"/>
      <c r="P2" s="444" t="str">
        <f>'Used Language'!C128</f>
        <v>Home</v>
      </c>
      <c r="Q2" s="450"/>
      <c r="R2" s="451"/>
    </row>
    <row r="3" spans="2:173" ht="13.5" customHeight="1" thickBot="1">
      <c r="P3" s="462"/>
      <c r="Q3" s="463"/>
      <c r="R3" s="464"/>
    </row>
    <row r="4" spans="2:173" ht="32.25" customHeight="1" thickTop="1" thickBot="1">
      <c r="B4" s="625" t="s">
        <v>1977</v>
      </c>
      <c r="C4" s="625"/>
      <c r="D4" s="625"/>
      <c r="E4" s="625"/>
      <c r="F4" s="625"/>
      <c r="G4" s="625"/>
      <c r="H4" s="121"/>
      <c r="I4" s="133">
        <v>2</v>
      </c>
      <c r="K4" s="627" t="s">
        <v>1978</v>
      </c>
      <c r="L4" s="628"/>
      <c r="M4" s="628"/>
      <c r="N4" s="629"/>
      <c r="P4" s="447"/>
      <c r="Q4" s="452"/>
      <c r="R4" s="453"/>
    </row>
    <row r="5" spans="2:173" ht="14.25" customHeight="1" thickTop="1">
      <c r="D5" s="121"/>
      <c r="E5" s="121"/>
      <c r="F5" s="121"/>
      <c r="G5" s="121"/>
      <c r="H5" s="121"/>
      <c r="I5" s="121"/>
    </row>
    <row r="6" spans="2:173" ht="25.5" customHeight="1">
      <c r="D6" s="121"/>
      <c r="E6" s="121"/>
      <c r="F6" s="626" t="s">
        <v>1975</v>
      </c>
      <c r="G6" s="626"/>
      <c r="H6" s="121"/>
      <c r="I6" s="121"/>
      <c r="M6" s="626" t="s">
        <v>1975</v>
      </c>
      <c r="N6" s="626"/>
    </row>
    <row r="7" spans="2:173">
      <c r="D7" s="121"/>
      <c r="E7" s="121"/>
      <c r="F7" s="121"/>
      <c r="G7" s="121"/>
      <c r="H7" s="121"/>
      <c r="I7" s="121"/>
    </row>
    <row r="8" spans="2:173" ht="25.5" customHeight="1">
      <c r="D8" s="123" t="s">
        <v>1973</v>
      </c>
      <c r="E8" s="121"/>
      <c r="F8" s="617">
        <v>1</v>
      </c>
      <c r="G8" s="617"/>
      <c r="H8" s="121"/>
      <c r="I8" s="67"/>
      <c r="K8" s="124" t="s">
        <v>1976</v>
      </c>
      <c r="L8" s="121"/>
      <c r="M8" s="617">
        <v>3</v>
      </c>
      <c r="N8" s="617"/>
    </row>
    <row r="9" spans="2:173" ht="9" customHeight="1">
      <c r="D9" s="67"/>
      <c r="E9" s="121"/>
      <c r="F9" s="121"/>
      <c r="G9" s="121"/>
      <c r="H9" s="121"/>
      <c r="I9" s="67"/>
      <c r="J9" s="30"/>
      <c r="K9" s="30"/>
      <c r="L9" s="30"/>
      <c r="M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row>
    <row r="10" spans="2:173" ht="25.5" customHeight="1">
      <c r="B10" s="621"/>
      <c r="C10" s="621"/>
      <c r="D10" s="124" t="s">
        <v>1974</v>
      </c>
      <c r="E10" s="121"/>
      <c r="F10" s="617">
        <v>2</v>
      </c>
      <c r="G10" s="617"/>
      <c r="H10" s="121"/>
      <c r="I10" s="23"/>
      <c r="J10" s="30"/>
      <c r="K10" s="30"/>
      <c r="L10" s="30"/>
      <c r="M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row>
    <row r="11" spans="2:173">
      <c r="D11" s="67"/>
      <c r="E11" s="121"/>
      <c r="F11" s="121"/>
      <c r="G11" s="121"/>
      <c r="H11" s="121"/>
      <c r="I11" s="122"/>
      <c r="J11" s="30"/>
      <c r="K11" s="221"/>
      <c r="L11" s="221"/>
      <c r="M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row>
    <row r="12" spans="2:173" ht="13.5" customHeight="1">
      <c r="B12" s="618" t="s">
        <v>2003</v>
      </c>
      <c r="C12" s="619"/>
      <c r="D12" s="619"/>
      <c r="E12" s="619"/>
      <c r="F12" s="619"/>
      <c r="G12" s="619"/>
      <c r="H12" s="619"/>
      <c r="I12" s="619"/>
      <c r="J12" s="619"/>
      <c r="K12" s="619"/>
      <c r="L12" s="619"/>
      <c r="M12" s="619"/>
      <c r="N12" s="62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row>
    <row r="13" spans="2:173">
      <c r="D13" s="67"/>
      <c r="E13" s="121"/>
      <c r="F13" s="121"/>
      <c r="G13" s="121"/>
      <c r="H13" s="121"/>
      <c r="I13" s="122"/>
      <c r="J13" s="30"/>
      <c r="K13" s="221"/>
      <c r="L13" s="221"/>
      <c r="M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row>
    <row r="14" spans="2:173" ht="17.25" customHeight="1">
      <c r="B14" s="222"/>
      <c r="D14" s="124" t="str">
        <f>'Language 2'!D4</f>
        <v>French</v>
      </c>
      <c r="E14" s="121"/>
      <c r="F14" s="615">
        <v>4</v>
      </c>
      <c r="G14" s="615"/>
      <c r="H14" s="121"/>
      <c r="I14" s="122"/>
      <c r="J14" s="30"/>
      <c r="K14" s="360" t="s">
        <v>2420</v>
      </c>
      <c r="L14" s="121"/>
      <c r="M14" s="615">
        <v>14</v>
      </c>
      <c r="N14" s="615"/>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row>
    <row r="15" spans="2:173" ht="9" customHeight="1">
      <c r="D15" s="67"/>
      <c r="E15" s="121"/>
      <c r="F15" s="121"/>
      <c r="G15" s="121"/>
      <c r="H15" s="121"/>
      <c r="I15" s="122"/>
      <c r="J15" s="30"/>
      <c r="K15" s="30"/>
      <c r="L15" s="221"/>
      <c r="M15" s="362"/>
      <c r="N15" s="363"/>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row>
    <row r="16" spans="2:173" ht="17.25" customHeight="1">
      <c r="B16" s="222"/>
      <c r="C16" s="222"/>
      <c r="D16" s="124" t="str">
        <f>'Language 2'!E4</f>
        <v>German</v>
      </c>
      <c r="E16" s="121"/>
      <c r="F16" s="615">
        <v>5</v>
      </c>
      <c r="G16" s="615"/>
      <c r="H16" s="121"/>
      <c r="I16" s="616"/>
      <c r="J16" s="30"/>
      <c r="K16" s="360" t="s">
        <v>459</v>
      </c>
      <c r="L16" s="121"/>
      <c r="M16" s="615">
        <v>15</v>
      </c>
      <c r="N16" s="615"/>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row>
    <row r="17" spans="3:173" ht="9" customHeight="1">
      <c r="D17" s="67"/>
      <c r="E17" s="121"/>
      <c r="F17" s="357"/>
      <c r="G17" s="357"/>
      <c r="H17" s="121"/>
      <c r="I17" s="616"/>
      <c r="J17" s="30"/>
      <c r="K17" s="30"/>
      <c r="L17" s="221"/>
      <c r="M17" s="362"/>
      <c r="N17" s="363"/>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row>
    <row r="18" spans="3:173" ht="17.25" customHeight="1">
      <c r="D18" s="124" t="str">
        <f>'Language 2'!F4</f>
        <v>Russian</v>
      </c>
      <c r="E18" s="121"/>
      <c r="F18" s="615">
        <v>6</v>
      </c>
      <c r="G18" s="615"/>
      <c r="H18" s="121"/>
      <c r="I18" s="122"/>
      <c r="J18" s="30"/>
      <c r="K18" s="360" t="s">
        <v>2485</v>
      </c>
      <c r="L18" s="121"/>
      <c r="M18" s="615">
        <v>16</v>
      </c>
      <c r="N18" s="615"/>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row>
    <row r="19" spans="3:173" ht="9" customHeight="1">
      <c r="D19" s="67"/>
      <c r="E19" s="121"/>
      <c r="F19" s="357"/>
      <c r="G19" s="357"/>
      <c r="H19" s="121"/>
      <c r="I19" s="122"/>
      <c r="J19" s="30"/>
      <c r="K19" s="30"/>
      <c r="L19" s="30"/>
      <c r="M19" s="362"/>
      <c r="N19" s="362"/>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row>
    <row r="20" spans="3:173" ht="17.25" customHeight="1">
      <c r="D20" s="124" t="str">
        <f>'Language 2'!G4</f>
        <v>Vietnamese</v>
      </c>
      <c r="E20" s="121"/>
      <c r="F20" s="615">
        <v>7</v>
      </c>
      <c r="G20" s="615"/>
      <c r="H20" s="121"/>
      <c r="I20" s="122"/>
      <c r="J20" s="30"/>
      <c r="K20" s="360" t="s">
        <v>2486</v>
      </c>
      <c r="L20" s="121"/>
      <c r="M20" s="615">
        <v>17</v>
      </c>
      <c r="N20" s="615"/>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row>
    <row r="21" spans="3:173" ht="9" customHeight="1">
      <c r="D21" s="67"/>
      <c r="E21" s="121"/>
      <c r="F21" s="357"/>
      <c r="G21" s="357"/>
      <c r="H21" s="121"/>
      <c r="I21" s="122"/>
      <c r="J21" s="30"/>
      <c r="K21" s="30"/>
      <c r="L21" s="30"/>
      <c r="M21" s="362"/>
      <c r="N21" s="362"/>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row>
    <row r="22" spans="3:173" ht="17.25" customHeight="1">
      <c r="D22" s="124" t="str">
        <f>'Language 2'!H4</f>
        <v>Bahasa Indonesia</v>
      </c>
      <c r="E22" s="121"/>
      <c r="F22" s="615">
        <v>8</v>
      </c>
      <c r="G22" s="615"/>
      <c r="H22" s="121"/>
      <c r="I22" s="122"/>
      <c r="J22" s="30"/>
      <c r="K22" s="360" t="s">
        <v>2487</v>
      </c>
      <c r="L22" s="121"/>
      <c r="M22" s="615">
        <v>18</v>
      </c>
      <c r="N22" s="615"/>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row>
    <row r="23" spans="3:173" ht="9" customHeight="1">
      <c r="D23" s="67"/>
      <c r="E23" s="121"/>
      <c r="F23" s="357"/>
      <c r="G23" s="357"/>
      <c r="H23" s="121"/>
      <c r="I23" s="122"/>
      <c r="J23" s="30"/>
      <c r="K23" s="30"/>
      <c r="L23" s="30"/>
      <c r="M23" s="362"/>
      <c r="N23" s="362"/>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row>
    <row r="24" spans="3:173" ht="17.25" customHeight="1">
      <c r="C24" s="67"/>
      <c r="D24" s="124" t="str">
        <f>'Language 2'!I4</f>
        <v>Spanish</v>
      </c>
      <c r="E24" s="121"/>
      <c r="F24" s="615">
        <v>9</v>
      </c>
      <c r="G24" s="615"/>
      <c r="H24" s="67"/>
      <c r="I24" s="118"/>
      <c r="J24" s="30"/>
      <c r="K24" s="360" t="s">
        <v>227</v>
      </c>
      <c r="L24" s="121"/>
      <c r="M24" s="615">
        <v>19</v>
      </c>
      <c r="N24" s="615"/>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row>
    <row r="25" spans="3:173" ht="9" customHeight="1">
      <c r="C25" s="67"/>
      <c r="D25" s="67"/>
      <c r="E25" s="67"/>
      <c r="F25" s="358"/>
      <c r="G25" s="358"/>
      <c r="H25" s="67"/>
      <c r="I25" s="118"/>
      <c r="J25" s="30"/>
      <c r="K25" s="30"/>
      <c r="L25" s="30"/>
      <c r="M25" s="362"/>
      <c r="N25" s="362"/>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row>
    <row r="26" spans="3:173" ht="17.25" customHeight="1">
      <c r="C26" s="76"/>
      <c r="D26" s="124" t="str">
        <f>'Language 2'!J4</f>
        <v>Italian</v>
      </c>
      <c r="E26" s="121"/>
      <c r="F26" s="615">
        <v>10</v>
      </c>
      <c r="G26" s="615"/>
      <c r="H26" s="76"/>
      <c r="I26" s="118"/>
      <c r="J26" s="30"/>
      <c r="K26" s="360" t="s">
        <v>2290</v>
      </c>
      <c r="L26" s="121"/>
      <c r="M26" s="615">
        <v>20</v>
      </c>
      <c r="N26" s="615"/>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row>
    <row r="27" spans="3:173" ht="9" customHeight="1">
      <c r="D27" s="76"/>
      <c r="E27" s="76"/>
      <c r="F27" s="359"/>
      <c r="G27" s="359"/>
      <c r="H27" s="76"/>
      <c r="I27" s="118"/>
      <c r="J27" s="30"/>
      <c r="K27" s="30"/>
      <c r="L27" s="30"/>
      <c r="M27" s="362"/>
      <c r="N27" s="362"/>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row>
    <row r="28" spans="3:173" ht="17.25" customHeight="1">
      <c r="D28" s="124" t="str">
        <f>'Language 2'!D18</f>
        <v>Pertes en Eau</v>
      </c>
      <c r="E28" s="76"/>
      <c r="F28" s="615">
        <v>11</v>
      </c>
      <c r="G28" s="615"/>
      <c r="H28" s="76"/>
      <c r="I28" s="118"/>
      <c r="J28" s="30"/>
      <c r="K28" s="360" t="s">
        <v>1</v>
      </c>
      <c r="L28" s="30"/>
      <c r="M28" s="615">
        <v>21</v>
      </c>
      <c r="N28" s="615"/>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row>
    <row r="29" spans="3:173" ht="9" customHeight="1">
      <c r="D29" s="76"/>
      <c r="E29" s="76"/>
      <c r="F29" s="359"/>
      <c r="G29" s="359"/>
      <c r="H29" s="76"/>
      <c r="I29" s="118"/>
      <c r="J29" s="30"/>
      <c r="K29" s="30"/>
      <c r="L29" s="30"/>
      <c r="M29" s="362"/>
      <c r="N29" s="362"/>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row>
    <row r="30" spans="3:173" ht="16.5" customHeight="1">
      <c r="D30" s="356" t="s">
        <v>1964</v>
      </c>
      <c r="E30" s="121"/>
      <c r="F30" s="615">
        <v>12</v>
      </c>
      <c r="G30" s="615"/>
      <c r="H30" s="76"/>
      <c r="I30" s="118"/>
      <c r="J30" s="30"/>
      <c r="K30" s="360" t="s">
        <v>2812</v>
      </c>
      <c r="L30" s="30"/>
      <c r="M30" s="615">
        <v>22</v>
      </c>
      <c r="N30" s="615"/>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row>
    <row r="31" spans="3:173" ht="9" customHeight="1">
      <c r="D31" s="76"/>
      <c r="E31" s="76"/>
      <c r="F31" s="76"/>
      <c r="G31" s="76"/>
      <c r="H31" s="76"/>
      <c r="I31" s="118"/>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row>
    <row r="32" spans="3:173" ht="17.25" customHeight="1">
      <c r="D32" s="360" t="s">
        <v>2359</v>
      </c>
      <c r="E32" s="121"/>
      <c r="F32" s="615">
        <v>13</v>
      </c>
      <c r="G32" s="615"/>
      <c r="H32" s="76"/>
      <c r="I32" s="30"/>
      <c r="J32" s="30"/>
      <c r="K32" s="368" t="s">
        <v>2962</v>
      </c>
      <c r="L32" s="30"/>
      <c r="M32" s="615">
        <v>23</v>
      </c>
      <c r="N32" s="615"/>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row>
    <row r="33" spans="4:173">
      <c r="D33" s="76"/>
      <c r="E33" s="76"/>
      <c r="F33" s="76"/>
      <c r="G33" s="76"/>
      <c r="H33" s="76"/>
      <c r="I33" s="118"/>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row>
    <row r="34" spans="4:173">
      <c r="D34" s="76"/>
      <c r="E34" s="76"/>
      <c r="F34" s="76"/>
      <c r="G34" s="76"/>
      <c r="H34" s="76"/>
      <c r="I34" s="118"/>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row>
    <row r="35" spans="4:173">
      <c r="D35" s="76"/>
      <c r="E35" s="76"/>
      <c r="F35" s="76"/>
      <c r="G35" s="76"/>
      <c r="H35" s="76"/>
      <c r="I35" s="118"/>
      <c r="J35" s="118"/>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row>
    <row r="36" spans="4:173">
      <c r="D36" s="76"/>
      <c r="E36" s="76"/>
      <c r="F36" s="76"/>
      <c r="G36" s="76"/>
      <c r="H36" s="76"/>
      <c r="I36" s="118"/>
      <c r="J36" s="118"/>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row>
    <row r="37" spans="4:173">
      <c r="D37" s="76"/>
      <c r="E37" s="76"/>
      <c r="F37" s="76"/>
      <c r="G37" s="76"/>
      <c r="H37" s="76"/>
      <c r="I37" s="118"/>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row>
    <row r="38" spans="4:173">
      <c r="D38" s="76"/>
      <c r="E38" s="76"/>
      <c r="F38" s="76"/>
      <c r="G38" s="76"/>
      <c r="H38" s="76"/>
      <c r="I38" s="118"/>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row>
    <row r="39" spans="4:173">
      <c r="D39" s="76"/>
      <c r="E39" s="76"/>
      <c r="F39" s="76"/>
      <c r="G39" s="76"/>
      <c r="H39" s="76"/>
      <c r="I39" s="118"/>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row>
    <row r="40" spans="4:173">
      <c r="D40" s="76"/>
      <c r="E40" s="76"/>
      <c r="F40" s="76"/>
      <c r="G40" s="76"/>
      <c r="H40" s="76"/>
      <c r="I40" s="118"/>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row>
    <row r="41" spans="4:173">
      <c r="D41" s="76"/>
      <c r="E41" s="76"/>
      <c r="F41" s="76"/>
      <c r="G41" s="76"/>
      <c r="H41" s="76"/>
      <c r="I41" s="118"/>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row>
    <row r="42" spans="4:173">
      <c r="D42" s="76"/>
      <c r="E42" s="76"/>
      <c r="F42" s="76"/>
      <c r="G42" s="76"/>
      <c r="H42" s="76"/>
      <c r="I42" s="118"/>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row>
    <row r="43" spans="4:173">
      <c r="D43" s="76"/>
      <c r="E43" s="76"/>
      <c r="F43" s="76"/>
      <c r="G43" s="76"/>
      <c r="H43" s="76"/>
      <c r="I43" s="118"/>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row>
    <row r="44" spans="4:173">
      <c r="D44" s="76"/>
      <c r="E44" s="76"/>
      <c r="F44" s="76"/>
      <c r="G44" s="76"/>
      <c r="H44" s="76"/>
      <c r="I44" s="118"/>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row>
    <row r="45" spans="4:173">
      <c r="D45" s="76"/>
      <c r="E45" s="76"/>
      <c r="F45" s="76"/>
      <c r="G45" s="76"/>
      <c r="H45" s="76"/>
      <c r="I45" s="118"/>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row>
    <row r="46" spans="4:173">
      <c r="D46" s="76"/>
      <c r="E46" s="76"/>
      <c r="F46" s="76"/>
      <c r="G46" s="76"/>
      <c r="H46" s="76"/>
      <c r="I46" s="118"/>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row>
    <row r="47" spans="4:173">
      <c r="D47" s="76"/>
      <c r="E47" s="76"/>
      <c r="F47" s="76"/>
      <c r="G47" s="76"/>
      <c r="H47" s="76"/>
      <c r="I47" s="118"/>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row>
    <row r="48" spans="4:173">
      <c r="D48" s="76"/>
      <c r="E48" s="76"/>
      <c r="F48" s="76"/>
      <c r="G48" s="76"/>
      <c r="H48" s="76"/>
      <c r="I48" s="118"/>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row>
    <row r="49" spans="4:173">
      <c r="D49" s="76"/>
      <c r="E49" s="76"/>
      <c r="F49" s="76"/>
      <c r="G49" s="76"/>
      <c r="H49" s="76"/>
      <c r="I49" s="118"/>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row>
    <row r="50" spans="4:173">
      <c r="D50" s="76"/>
      <c r="E50" s="76"/>
      <c r="F50" s="76"/>
      <c r="G50" s="76"/>
      <c r="H50" s="76"/>
      <c r="I50" s="118"/>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row>
    <row r="51" spans="4:173">
      <c r="D51" s="76"/>
      <c r="E51" s="76"/>
      <c r="F51" s="76"/>
      <c r="G51" s="76"/>
      <c r="H51" s="76"/>
      <c r="I51" s="118"/>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row>
    <row r="52" spans="4:173">
      <c r="D52" s="76"/>
      <c r="E52" s="76"/>
      <c r="F52" s="76"/>
      <c r="G52" s="76"/>
      <c r="H52" s="76"/>
      <c r="I52" s="118"/>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row>
    <row r="53" spans="4:173">
      <c r="D53" s="76"/>
      <c r="E53" s="76"/>
      <c r="F53" s="76"/>
      <c r="G53" s="76"/>
      <c r="H53" s="76"/>
      <c r="I53" s="118"/>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row>
    <row r="54" spans="4:173">
      <c r="D54" s="76"/>
      <c r="E54" s="76"/>
      <c r="F54" s="76"/>
      <c r="G54" s="76"/>
      <c r="H54" s="76"/>
      <c r="I54" s="118"/>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row>
    <row r="55" spans="4:173">
      <c r="D55" s="76"/>
      <c r="E55" s="76"/>
      <c r="F55" s="76"/>
      <c r="G55" s="76"/>
      <c r="H55" s="76"/>
      <c r="I55" s="118"/>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row>
    <row r="56" spans="4:173">
      <c r="D56" s="76"/>
      <c r="E56" s="76"/>
      <c r="F56" s="76"/>
      <c r="G56" s="76"/>
      <c r="H56" s="76"/>
      <c r="I56" s="118"/>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row>
    <row r="57" spans="4:173">
      <c r="D57" s="76"/>
      <c r="E57" s="76"/>
      <c r="F57" s="76"/>
      <c r="G57" s="76"/>
      <c r="H57" s="76"/>
      <c r="I57" s="118"/>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c r="FQ57" s="30"/>
    </row>
    <row r="58" spans="4:173">
      <c r="D58" s="76"/>
      <c r="E58" s="76"/>
      <c r="F58" s="76"/>
      <c r="G58" s="76"/>
      <c r="H58" s="76"/>
      <c r="I58" s="118"/>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row>
    <row r="59" spans="4:173">
      <c r="D59" s="76"/>
      <c r="E59" s="76"/>
      <c r="F59" s="76"/>
      <c r="G59" s="76"/>
      <c r="H59" s="76"/>
      <c r="I59" s="118"/>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row>
    <row r="60" spans="4:173">
      <c r="D60" s="76"/>
      <c r="E60" s="76"/>
      <c r="F60" s="76"/>
      <c r="G60" s="76"/>
      <c r="H60" s="76"/>
      <c r="I60" s="118"/>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row>
    <row r="61" spans="4:173">
      <c r="D61" s="76"/>
      <c r="E61" s="76"/>
      <c r="F61" s="76"/>
      <c r="G61" s="76"/>
      <c r="H61" s="76"/>
      <c r="I61" s="118"/>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c r="FQ61" s="30"/>
    </row>
    <row r="62" spans="4:173">
      <c r="D62" s="76"/>
      <c r="E62" s="76"/>
      <c r="F62" s="76"/>
      <c r="G62" s="76"/>
      <c r="H62" s="76"/>
      <c r="I62" s="118"/>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c r="FQ62" s="30"/>
    </row>
    <row r="63" spans="4:173">
      <c r="D63" s="76"/>
      <c r="E63" s="76"/>
      <c r="F63" s="76"/>
      <c r="G63" s="76"/>
      <c r="H63" s="76"/>
      <c r="I63" s="118"/>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c r="FQ63" s="30"/>
    </row>
    <row r="64" spans="4:173">
      <c r="D64" s="76"/>
      <c r="E64" s="76"/>
      <c r="F64" s="76"/>
      <c r="G64" s="76"/>
      <c r="H64" s="76"/>
      <c r="I64" s="118"/>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row>
    <row r="65" spans="4:173">
      <c r="D65" s="76"/>
      <c r="E65" s="76"/>
      <c r="F65" s="76"/>
      <c r="G65" s="76"/>
      <c r="H65" s="76"/>
      <c r="I65" s="118"/>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row>
    <row r="66" spans="4:173">
      <c r="D66" s="76"/>
      <c r="E66" s="76"/>
      <c r="F66" s="76"/>
      <c r="G66" s="76"/>
      <c r="H66" s="76"/>
      <c r="I66" s="118"/>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c r="EW66" s="30"/>
      <c r="EX66" s="30"/>
      <c r="EY66" s="30"/>
      <c r="EZ66" s="30"/>
      <c r="FA66" s="30"/>
      <c r="FB66" s="30"/>
      <c r="FC66" s="30"/>
      <c r="FD66" s="30"/>
      <c r="FE66" s="30"/>
      <c r="FF66" s="30"/>
      <c r="FG66" s="30"/>
      <c r="FH66" s="30"/>
      <c r="FI66" s="30"/>
      <c r="FJ66" s="30"/>
      <c r="FK66" s="30"/>
      <c r="FL66" s="30"/>
      <c r="FM66" s="30"/>
      <c r="FN66" s="30"/>
      <c r="FO66" s="30"/>
      <c r="FP66" s="30"/>
      <c r="FQ66" s="30"/>
    </row>
    <row r="67" spans="4:173">
      <c r="D67" s="76"/>
      <c r="E67" s="76"/>
      <c r="F67" s="76"/>
      <c r="G67" s="76"/>
      <c r="H67" s="76"/>
      <c r="I67" s="118"/>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c r="FQ67" s="30"/>
    </row>
    <row r="68" spans="4:173">
      <c r="D68" s="76"/>
      <c r="E68" s="76"/>
      <c r="F68" s="76"/>
      <c r="G68" s="76"/>
      <c r="H68" s="76"/>
      <c r="I68" s="118"/>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c r="FQ68" s="30"/>
    </row>
    <row r="69" spans="4:173">
      <c r="D69" s="76"/>
      <c r="E69" s="76"/>
      <c r="F69" s="76"/>
      <c r="G69" s="76"/>
      <c r="H69" s="76"/>
      <c r="I69" s="118"/>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row>
    <row r="70" spans="4:173">
      <c r="D70" s="76"/>
      <c r="E70" s="76"/>
      <c r="F70" s="76"/>
      <c r="G70" s="76"/>
      <c r="H70" s="76"/>
      <c r="I70" s="118"/>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c r="DK70" s="30"/>
      <c r="DL70" s="30"/>
      <c r="DM70" s="30"/>
      <c r="DN70" s="30"/>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c r="EU70" s="30"/>
      <c r="EV70" s="30"/>
      <c r="EW70" s="30"/>
      <c r="EX70" s="30"/>
      <c r="EY70" s="30"/>
      <c r="EZ70" s="30"/>
      <c r="FA70" s="30"/>
      <c r="FB70" s="30"/>
      <c r="FC70" s="30"/>
      <c r="FD70" s="30"/>
      <c r="FE70" s="30"/>
      <c r="FF70" s="30"/>
      <c r="FG70" s="30"/>
      <c r="FH70" s="30"/>
      <c r="FI70" s="30"/>
      <c r="FJ70" s="30"/>
      <c r="FK70" s="30"/>
      <c r="FL70" s="30"/>
      <c r="FM70" s="30"/>
      <c r="FN70" s="30"/>
      <c r="FO70" s="30"/>
      <c r="FP70" s="30"/>
      <c r="FQ70" s="30"/>
    </row>
    <row r="71" spans="4:173">
      <c r="D71" s="76"/>
      <c r="E71" s="76"/>
      <c r="F71" s="76"/>
      <c r="G71" s="76"/>
      <c r="H71" s="76"/>
      <c r="I71" s="118"/>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c r="DK71" s="30"/>
      <c r="DL71" s="30"/>
      <c r="DM71" s="30"/>
      <c r="DN71" s="30"/>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c r="EU71" s="30"/>
      <c r="EV71" s="30"/>
      <c r="EW71" s="30"/>
      <c r="EX71" s="30"/>
      <c r="EY71" s="30"/>
      <c r="EZ71" s="30"/>
      <c r="FA71" s="30"/>
      <c r="FB71" s="30"/>
      <c r="FC71" s="30"/>
      <c r="FD71" s="30"/>
      <c r="FE71" s="30"/>
      <c r="FF71" s="30"/>
      <c r="FG71" s="30"/>
      <c r="FH71" s="30"/>
      <c r="FI71" s="30"/>
      <c r="FJ71" s="30"/>
      <c r="FK71" s="30"/>
      <c r="FL71" s="30"/>
      <c r="FM71" s="30"/>
      <c r="FN71" s="30"/>
      <c r="FO71" s="30"/>
      <c r="FP71" s="30"/>
      <c r="FQ71" s="30"/>
    </row>
    <row r="72" spans="4:173">
      <c r="D72" s="76"/>
      <c r="E72" s="76"/>
      <c r="F72" s="76"/>
      <c r="G72" s="76"/>
      <c r="H72" s="76"/>
      <c r="I72" s="118"/>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c r="CW72" s="30"/>
      <c r="CX72" s="30"/>
      <c r="CY72" s="30"/>
      <c r="CZ72" s="30"/>
      <c r="DA72" s="30"/>
      <c r="DB72" s="30"/>
      <c r="DC72" s="30"/>
      <c r="DD72" s="30"/>
      <c r="DE72" s="30"/>
      <c r="DF72" s="30"/>
      <c r="DG72" s="30"/>
      <c r="DH72" s="30"/>
      <c r="DI72" s="30"/>
      <c r="DJ72" s="30"/>
      <c r="DK72" s="30"/>
      <c r="DL72" s="30"/>
      <c r="DM72" s="30"/>
      <c r="DN72" s="30"/>
      <c r="DO72" s="30"/>
      <c r="DP72" s="30"/>
      <c r="DQ72" s="30"/>
      <c r="DR72" s="30"/>
      <c r="DS72" s="30"/>
      <c r="DT72" s="30"/>
      <c r="DU72" s="30"/>
      <c r="DV72" s="30"/>
      <c r="DW72" s="30"/>
      <c r="DX72" s="30"/>
      <c r="DY72" s="30"/>
      <c r="DZ72" s="30"/>
      <c r="EA72" s="30"/>
      <c r="EB72" s="30"/>
      <c r="EC72" s="30"/>
      <c r="ED72" s="30"/>
      <c r="EE72" s="30"/>
      <c r="EF72" s="30"/>
      <c r="EG72" s="30"/>
      <c r="EH72" s="30"/>
      <c r="EI72" s="30"/>
      <c r="EJ72" s="30"/>
      <c r="EK72" s="30"/>
      <c r="EL72" s="30"/>
      <c r="EM72" s="30"/>
      <c r="EN72" s="30"/>
      <c r="EO72" s="30"/>
      <c r="EP72" s="30"/>
      <c r="EQ72" s="30"/>
      <c r="ER72" s="30"/>
      <c r="ES72" s="30"/>
      <c r="ET72" s="30"/>
      <c r="EU72" s="30"/>
      <c r="EV72" s="30"/>
      <c r="EW72" s="30"/>
      <c r="EX72" s="30"/>
      <c r="EY72" s="30"/>
      <c r="EZ72" s="30"/>
      <c r="FA72" s="30"/>
      <c r="FB72" s="30"/>
      <c r="FC72" s="30"/>
      <c r="FD72" s="30"/>
      <c r="FE72" s="30"/>
      <c r="FF72" s="30"/>
      <c r="FG72" s="30"/>
      <c r="FH72" s="30"/>
      <c r="FI72" s="30"/>
      <c r="FJ72" s="30"/>
      <c r="FK72" s="30"/>
      <c r="FL72" s="30"/>
      <c r="FM72" s="30"/>
      <c r="FN72" s="30"/>
      <c r="FO72" s="30"/>
      <c r="FP72" s="30"/>
      <c r="FQ72" s="30"/>
    </row>
    <row r="73" spans="4:173">
      <c r="D73" s="76"/>
      <c r="E73" s="76"/>
      <c r="F73" s="76"/>
      <c r="G73" s="76"/>
      <c r="H73" s="76"/>
      <c r="I73" s="118"/>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c r="FQ73" s="30"/>
    </row>
    <row r="74" spans="4:173">
      <c r="D74" s="76"/>
      <c r="E74" s="76"/>
      <c r="F74" s="76"/>
      <c r="G74" s="76"/>
      <c r="H74" s="76"/>
      <c r="I74" s="118"/>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c r="EW74" s="30"/>
      <c r="EX74" s="30"/>
      <c r="EY74" s="30"/>
      <c r="EZ74" s="30"/>
      <c r="FA74" s="30"/>
      <c r="FB74" s="30"/>
      <c r="FC74" s="30"/>
      <c r="FD74" s="30"/>
      <c r="FE74" s="30"/>
      <c r="FF74" s="30"/>
      <c r="FG74" s="30"/>
      <c r="FH74" s="30"/>
      <c r="FI74" s="30"/>
      <c r="FJ74" s="30"/>
      <c r="FK74" s="30"/>
      <c r="FL74" s="30"/>
      <c r="FM74" s="30"/>
      <c r="FN74" s="30"/>
      <c r="FO74" s="30"/>
      <c r="FP74" s="30"/>
      <c r="FQ74" s="30"/>
    </row>
    <row r="75" spans="4:173">
      <c r="D75" s="76"/>
      <c r="E75" s="76"/>
      <c r="F75" s="76"/>
      <c r="G75" s="76"/>
      <c r="H75" s="76"/>
      <c r="I75" s="118"/>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c r="CW75" s="30"/>
      <c r="CX75" s="30"/>
      <c r="CY75" s="30"/>
      <c r="CZ75" s="30"/>
      <c r="DA75" s="30"/>
      <c r="DB75" s="30"/>
      <c r="DC75" s="30"/>
      <c r="DD75" s="30"/>
      <c r="DE75" s="30"/>
      <c r="DF75" s="30"/>
      <c r="DG75" s="30"/>
      <c r="DH75" s="30"/>
      <c r="DI75" s="30"/>
      <c r="DJ75" s="30"/>
      <c r="DK75" s="30"/>
      <c r="DL75" s="30"/>
      <c r="DM75" s="30"/>
      <c r="DN75" s="30"/>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30"/>
      <c r="ER75" s="30"/>
      <c r="ES75" s="30"/>
      <c r="ET75" s="30"/>
      <c r="EU75" s="30"/>
      <c r="EV75" s="30"/>
      <c r="EW75" s="30"/>
      <c r="EX75" s="30"/>
      <c r="EY75" s="30"/>
      <c r="EZ75" s="30"/>
      <c r="FA75" s="30"/>
      <c r="FB75" s="30"/>
      <c r="FC75" s="30"/>
      <c r="FD75" s="30"/>
      <c r="FE75" s="30"/>
      <c r="FF75" s="30"/>
      <c r="FG75" s="30"/>
      <c r="FH75" s="30"/>
      <c r="FI75" s="30"/>
      <c r="FJ75" s="30"/>
      <c r="FK75" s="30"/>
      <c r="FL75" s="30"/>
      <c r="FM75" s="30"/>
      <c r="FN75" s="30"/>
      <c r="FO75" s="30"/>
      <c r="FP75" s="30"/>
      <c r="FQ75" s="30"/>
    </row>
    <row r="76" spans="4:173">
      <c r="D76" s="76"/>
      <c r="E76" s="76"/>
      <c r="F76" s="76"/>
      <c r="G76" s="76"/>
      <c r="H76" s="76"/>
      <c r="I76" s="118"/>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c r="CW76" s="30"/>
      <c r="CX76" s="30"/>
      <c r="CY76" s="30"/>
      <c r="CZ76" s="30"/>
      <c r="DA76" s="30"/>
      <c r="DB76" s="30"/>
      <c r="DC76" s="30"/>
      <c r="DD76" s="30"/>
      <c r="DE76" s="30"/>
      <c r="DF76" s="30"/>
      <c r="DG76" s="30"/>
      <c r="DH76" s="30"/>
      <c r="DI76" s="30"/>
      <c r="DJ76" s="30"/>
      <c r="DK76" s="30"/>
      <c r="DL76" s="30"/>
      <c r="DM76" s="30"/>
      <c r="DN76" s="30"/>
      <c r="DO76" s="30"/>
      <c r="DP76" s="30"/>
      <c r="DQ76" s="30"/>
      <c r="DR76" s="30"/>
      <c r="DS76" s="30"/>
      <c r="DT76" s="30"/>
      <c r="DU76" s="30"/>
      <c r="DV76" s="30"/>
      <c r="DW76" s="30"/>
      <c r="DX76" s="30"/>
      <c r="DY76" s="30"/>
      <c r="DZ76" s="30"/>
      <c r="EA76" s="30"/>
      <c r="EB76" s="30"/>
      <c r="EC76" s="30"/>
      <c r="ED76" s="30"/>
      <c r="EE76" s="30"/>
      <c r="EF76" s="30"/>
      <c r="EG76" s="30"/>
      <c r="EH76" s="30"/>
      <c r="EI76" s="30"/>
      <c r="EJ76" s="30"/>
      <c r="EK76" s="30"/>
      <c r="EL76" s="30"/>
      <c r="EM76" s="30"/>
      <c r="EN76" s="30"/>
      <c r="EO76" s="30"/>
      <c r="EP76" s="30"/>
      <c r="EQ76" s="30"/>
      <c r="ER76" s="30"/>
      <c r="ES76" s="30"/>
      <c r="ET76" s="30"/>
      <c r="EU76" s="30"/>
      <c r="EV76" s="30"/>
      <c r="EW76" s="30"/>
      <c r="EX76" s="30"/>
      <c r="EY76" s="30"/>
      <c r="EZ76" s="30"/>
      <c r="FA76" s="30"/>
      <c r="FB76" s="30"/>
      <c r="FC76" s="30"/>
      <c r="FD76" s="30"/>
      <c r="FE76" s="30"/>
      <c r="FF76" s="30"/>
      <c r="FG76" s="30"/>
      <c r="FH76" s="30"/>
      <c r="FI76" s="30"/>
      <c r="FJ76" s="30"/>
      <c r="FK76" s="30"/>
      <c r="FL76" s="30"/>
      <c r="FM76" s="30"/>
      <c r="FN76" s="30"/>
      <c r="FO76" s="30"/>
      <c r="FP76" s="30"/>
      <c r="FQ76" s="30"/>
    </row>
    <row r="77" spans="4:173">
      <c r="D77" s="76"/>
      <c r="E77" s="76"/>
      <c r="F77" s="76"/>
      <c r="G77" s="76"/>
      <c r="H77" s="76"/>
      <c r="I77" s="118"/>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c r="CW77" s="30"/>
      <c r="CX77" s="30"/>
      <c r="CY77" s="30"/>
      <c r="CZ77" s="30"/>
      <c r="DA77" s="30"/>
      <c r="DB77" s="30"/>
      <c r="DC77" s="30"/>
      <c r="DD77" s="30"/>
      <c r="DE77" s="30"/>
      <c r="DF77" s="30"/>
      <c r="DG77" s="30"/>
      <c r="DH77" s="30"/>
      <c r="DI77" s="30"/>
      <c r="DJ77" s="30"/>
      <c r="DK77" s="30"/>
      <c r="DL77" s="30"/>
      <c r="DM77" s="30"/>
      <c r="DN77" s="30"/>
      <c r="DO77" s="30"/>
      <c r="DP77" s="30"/>
      <c r="DQ77" s="30"/>
      <c r="DR77" s="30"/>
      <c r="DS77" s="30"/>
      <c r="DT77" s="30"/>
      <c r="DU77" s="30"/>
      <c r="DV77" s="30"/>
      <c r="DW77" s="30"/>
      <c r="DX77" s="30"/>
      <c r="DY77" s="30"/>
      <c r="DZ77" s="30"/>
      <c r="EA77" s="30"/>
      <c r="EB77" s="30"/>
      <c r="EC77" s="30"/>
      <c r="ED77" s="30"/>
      <c r="EE77" s="30"/>
      <c r="EF77" s="30"/>
      <c r="EG77" s="30"/>
      <c r="EH77" s="30"/>
      <c r="EI77" s="30"/>
      <c r="EJ77" s="30"/>
      <c r="EK77" s="30"/>
      <c r="EL77" s="30"/>
      <c r="EM77" s="30"/>
      <c r="EN77" s="30"/>
      <c r="EO77" s="30"/>
      <c r="EP77" s="30"/>
      <c r="EQ77" s="30"/>
      <c r="ER77" s="30"/>
      <c r="ES77" s="30"/>
      <c r="ET77" s="30"/>
      <c r="EU77" s="30"/>
      <c r="EV77" s="30"/>
      <c r="EW77" s="30"/>
      <c r="EX77" s="30"/>
      <c r="EY77" s="30"/>
      <c r="EZ77" s="30"/>
      <c r="FA77" s="30"/>
      <c r="FB77" s="30"/>
      <c r="FC77" s="30"/>
      <c r="FD77" s="30"/>
      <c r="FE77" s="30"/>
      <c r="FF77" s="30"/>
      <c r="FG77" s="30"/>
      <c r="FH77" s="30"/>
      <c r="FI77" s="30"/>
      <c r="FJ77" s="30"/>
      <c r="FK77" s="30"/>
      <c r="FL77" s="30"/>
      <c r="FM77" s="30"/>
      <c r="FN77" s="30"/>
      <c r="FO77" s="30"/>
      <c r="FP77" s="30"/>
      <c r="FQ77" s="30"/>
    </row>
    <row r="78" spans="4:173">
      <c r="D78" s="76"/>
      <c r="E78" s="76"/>
      <c r="F78" s="76"/>
      <c r="G78" s="76"/>
      <c r="H78" s="76"/>
      <c r="I78" s="118"/>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c r="CW78" s="30"/>
      <c r="CX78" s="30"/>
      <c r="CY78" s="30"/>
      <c r="CZ78" s="30"/>
      <c r="DA78" s="30"/>
      <c r="DB78" s="30"/>
      <c r="DC78" s="30"/>
      <c r="DD78" s="30"/>
      <c r="DE78" s="30"/>
      <c r="DF78" s="30"/>
      <c r="DG78" s="30"/>
      <c r="DH78" s="30"/>
      <c r="DI78" s="30"/>
      <c r="DJ78" s="30"/>
      <c r="DK78" s="30"/>
      <c r="DL78" s="30"/>
      <c r="DM78" s="30"/>
      <c r="DN78" s="30"/>
      <c r="DO78" s="30"/>
      <c r="DP78" s="30"/>
      <c r="DQ78" s="30"/>
      <c r="DR78" s="30"/>
      <c r="DS78" s="30"/>
      <c r="DT78" s="30"/>
      <c r="DU78" s="30"/>
      <c r="DV78" s="30"/>
      <c r="DW78" s="30"/>
      <c r="DX78" s="30"/>
      <c r="DY78" s="30"/>
      <c r="DZ78" s="30"/>
      <c r="EA78" s="30"/>
      <c r="EB78" s="30"/>
      <c r="EC78" s="30"/>
      <c r="ED78" s="30"/>
      <c r="EE78" s="30"/>
      <c r="EF78" s="30"/>
      <c r="EG78" s="30"/>
      <c r="EH78" s="30"/>
      <c r="EI78" s="30"/>
      <c r="EJ78" s="30"/>
      <c r="EK78" s="30"/>
      <c r="EL78" s="30"/>
      <c r="EM78" s="30"/>
      <c r="EN78" s="30"/>
      <c r="EO78" s="30"/>
      <c r="EP78" s="30"/>
      <c r="EQ78" s="30"/>
      <c r="ER78" s="30"/>
      <c r="ES78" s="30"/>
      <c r="ET78" s="30"/>
      <c r="EU78" s="30"/>
      <c r="EV78" s="30"/>
      <c r="EW78" s="30"/>
      <c r="EX78" s="30"/>
      <c r="EY78" s="30"/>
      <c r="EZ78" s="30"/>
      <c r="FA78" s="30"/>
      <c r="FB78" s="30"/>
      <c r="FC78" s="30"/>
      <c r="FD78" s="30"/>
      <c r="FE78" s="30"/>
      <c r="FF78" s="30"/>
      <c r="FG78" s="30"/>
      <c r="FH78" s="30"/>
      <c r="FI78" s="30"/>
      <c r="FJ78" s="30"/>
      <c r="FK78" s="30"/>
      <c r="FL78" s="30"/>
      <c r="FM78" s="30"/>
      <c r="FN78" s="30"/>
      <c r="FO78" s="30"/>
      <c r="FP78" s="30"/>
      <c r="FQ78" s="30"/>
    </row>
    <row r="79" spans="4:173">
      <c r="D79" s="76"/>
      <c r="E79" s="76"/>
      <c r="F79" s="76"/>
      <c r="G79" s="76"/>
      <c r="H79" s="76"/>
      <c r="I79" s="118"/>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c r="EW79" s="30"/>
      <c r="EX79" s="30"/>
      <c r="EY79" s="30"/>
      <c r="EZ79" s="30"/>
      <c r="FA79" s="30"/>
      <c r="FB79" s="30"/>
      <c r="FC79" s="30"/>
      <c r="FD79" s="30"/>
      <c r="FE79" s="30"/>
      <c r="FF79" s="30"/>
      <c r="FG79" s="30"/>
      <c r="FH79" s="30"/>
      <c r="FI79" s="30"/>
      <c r="FJ79" s="30"/>
      <c r="FK79" s="30"/>
      <c r="FL79" s="30"/>
      <c r="FM79" s="30"/>
      <c r="FN79" s="30"/>
      <c r="FO79" s="30"/>
      <c r="FP79" s="30"/>
      <c r="FQ79" s="30"/>
    </row>
    <row r="80" spans="4:173">
      <c r="D80" s="76"/>
      <c r="E80" s="76"/>
      <c r="F80" s="76"/>
      <c r="G80" s="76"/>
      <c r="H80" s="76"/>
      <c r="I80" s="118"/>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c r="CW80" s="30"/>
      <c r="CX80" s="30"/>
      <c r="CY80" s="30"/>
      <c r="CZ80" s="30"/>
      <c r="DA80" s="30"/>
      <c r="DB80" s="30"/>
      <c r="DC80" s="30"/>
      <c r="DD80" s="30"/>
      <c r="DE80" s="30"/>
      <c r="DF80" s="30"/>
      <c r="DG80" s="30"/>
      <c r="DH80" s="30"/>
      <c r="DI80" s="30"/>
      <c r="DJ80" s="30"/>
      <c r="DK80" s="30"/>
      <c r="DL80" s="30"/>
      <c r="DM80" s="30"/>
      <c r="DN80" s="30"/>
      <c r="DO80" s="30"/>
      <c r="DP80" s="30"/>
      <c r="DQ80" s="30"/>
      <c r="DR80" s="30"/>
      <c r="DS80" s="30"/>
      <c r="DT80" s="30"/>
      <c r="DU80" s="30"/>
      <c r="DV80" s="30"/>
      <c r="DW80" s="30"/>
      <c r="DX80" s="30"/>
      <c r="DY80" s="30"/>
      <c r="DZ80" s="30"/>
      <c r="EA80" s="30"/>
      <c r="EB80" s="30"/>
      <c r="EC80" s="30"/>
      <c r="ED80" s="30"/>
      <c r="EE80" s="30"/>
      <c r="EF80" s="30"/>
      <c r="EG80" s="30"/>
      <c r="EH80" s="30"/>
      <c r="EI80" s="30"/>
      <c r="EJ80" s="30"/>
      <c r="EK80" s="30"/>
      <c r="EL80" s="30"/>
      <c r="EM80" s="30"/>
      <c r="EN80" s="30"/>
      <c r="EO80" s="30"/>
      <c r="EP80" s="30"/>
      <c r="EQ80" s="30"/>
      <c r="ER80" s="30"/>
      <c r="ES80" s="30"/>
      <c r="ET80" s="30"/>
      <c r="EU80" s="30"/>
      <c r="EV80" s="30"/>
      <c r="EW80" s="30"/>
      <c r="EX80" s="30"/>
      <c r="EY80" s="30"/>
      <c r="EZ80" s="30"/>
      <c r="FA80" s="30"/>
      <c r="FB80" s="30"/>
      <c r="FC80" s="30"/>
      <c r="FD80" s="30"/>
      <c r="FE80" s="30"/>
      <c r="FF80" s="30"/>
      <c r="FG80" s="30"/>
      <c r="FH80" s="30"/>
      <c r="FI80" s="30"/>
      <c r="FJ80" s="30"/>
      <c r="FK80" s="30"/>
      <c r="FL80" s="30"/>
      <c r="FM80" s="30"/>
      <c r="FN80" s="30"/>
      <c r="FO80" s="30"/>
      <c r="FP80" s="30"/>
      <c r="FQ80" s="30"/>
    </row>
    <row r="81" spans="4:173">
      <c r="D81" s="76"/>
      <c r="E81" s="76"/>
      <c r="F81" s="76"/>
      <c r="G81" s="76"/>
      <c r="H81" s="76"/>
      <c r="I81" s="118"/>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row>
    <row r="82" spans="4:173">
      <c r="D82" s="76"/>
      <c r="E82" s="76"/>
      <c r="F82" s="76"/>
      <c r="G82" s="76"/>
      <c r="H82" s="76"/>
      <c r="I82" s="118"/>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c r="DK82" s="30"/>
      <c r="DL82" s="30"/>
      <c r="DM82" s="30"/>
      <c r="DN82" s="30"/>
      <c r="DO82" s="30"/>
      <c r="DP82" s="30"/>
      <c r="DQ82" s="30"/>
      <c r="DR82" s="30"/>
      <c r="DS82" s="30"/>
      <c r="DT82" s="30"/>
      <c r="DU82" s="30"/>
      <c r="DV82" s="30"/>
      <c r="DW82" s="30"/>
      <c r="DX82" s="30"/>
      <c r="DY82" s="30"/>
      <c r="DZ82" s="30"/>
      <c r="EA82" s="30"/>
      <c r="EB82" s="30"/>
      <c r="EC82" s="30"/>
      <c r="ED82" s="30"/>
      <c r="EE82" s="30"/>
      <c r="EF82" s="30"/>
      <c r="EG82" s="30"/>
      <c r="EH82" s="30"/>
      <c r="EI82" s="30"/>
      <c r="EJ82" s="30"/>
      <c r="EK82" s="30"/>
      <c r="EL82" s="30"/>
      <c r="EM82" s="30"/>
      <c r="EN82" s="30"/>
      <c r="EO82" s="30"/>
      <c r="EP82" s="30"/>
      <c r="EQ82" s="30"/>
      <c r="ER82" s="30"/>
      <c r="ES82" s="30"/>
      <c r="ET82" s="30"/>
      <c r="EU82" s="30"/>
      <c r="EV82" s="30"/>
      <c r="EW82" s="30"/>
      <c r="EX82" s="30"/>
      <c r="EY82" s="30"/>
      <c r="EZ82" s="30"/>
      <c r="FA82" s="30"/>
      <c r="FB82" s="30"/>
      <c r="FC82" s="30"/>
      <c r="FD82" s="30"/>
      <c r="FE82" s="30"/>
      <c r="FF82" s="30"/>
      <c r="FG82" s="30"/>
      <c r="FH82" s="30"/>
      <c r="FI82" s="30"/>
      <c r="FJ82" s="30"/>
      <c r="FK82" s="30"/>
      <c r="FL82" s="30"/>
      <c r="FM82" s="30"/>
      <c r="FN82" s="30"/>
      <c r="FO82" s="30"/>
      <c r="FP82" s="30"/>
      <c r="FQ82" s="30"/>
    </row>
    <row r="83" spans="4:173">
      <c r="D83" s="76"/>
      <c r="E83" s="76"/>
      <c r="F83" s="76"/>
      <c r="G83" s="76"/>
      <c r="H83" s="76"/>
      <c r="I83" s="118"/>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c r="DK83" s="30"/>
      <c r="DL83" s="30"/>
      <c r="DM83" s="30"/>
      <c r="DN83" s="30"/>
      <c r="DO83" s="30"/>
      <c r="DP83" s="30"/>
      <c r="DQ83" s="30"/>
      <c r="DR83" s="30"/>
      <c r="DS83" s="30"/>
      <c r="DT83" s="30"/>
      <c r="DU83" s="30"/>
      <c r="DV83" s="30"/>
      <c r="DW83" s="30"/>
      <c r="DX83" s="30"/>
      <c r="DY83" s="30"/>
      <c r="DZ83" s="30"/>
      <c r="EA83" s="30"/>
      <c r="EB83" s="30"/>
      <c r="EC83" s="30"/>
      <c r="ED83" s="30"/>
      <c r="EE83" s="30"/>
      <c r="EF83" s="30"/>
      <c r="EG83" s="30"/>
      <c r="EH83" s="30"/>
      <c r="EI83" s="30"/>
      <c r="EJ83" s="30"/>
      <c r="EK83" s="30"/>
      <c r="EL83" s="30"/>
      <c r="EM83" s="30"/>
      <c r="EN83" s="30"/>
      <c r="EO83" s="30"/>
      <c r="EP83" s="30"/>
      <c r="EQ83" s="30"/>
      <c r="ER83" s="30"/>
      <c r="ES83" s="30"/>
      <c r="ET83" s="30"/>
      <c r="EU83" s="30"/>
      <c r="EV83" s="30"/>
      <c r="EW83" s="30"/>
      <c r="EX83" s="30"/>
      <c r="EY83" s="30"/>
      <c r="EZ83" s="30"/>
      <c r="FA83" s="30"/>
      <c r="FB83" s="30"/>
      <c r="FC83" s="30"/>
      <c r="FD83" s="30"/>
      <c r="FE83" s="30"/>
      <c r="FF83" s="30"/>
      <c r="FG83" s="30"/>
      <c r="FH83" s="30"/>
      <c r="FI83" s="30"/>
      <c r="FJ83" s="30"/>
      <c r="FK83" s="30"/>
      <c r="FL83" s="30"/>
      <c r="FM83" s="30"/>
      <c r="FN83" s="30"/>
      <c r="FO83" s="30"/>
      <c r="FP83" s="30"/>
      <c r="FQ83" s="30"/>
    </row>
    <row r="84" spans="4:173">
      <c r="D84" s="76"/>
      <c r="E84" s="76"/>
      <c r="F84" s="76"/>
      <c r="G84" s="76"/>
      <c r="H84" s="76"/>
      <c r="I84" s="118"/>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c r="DK84" s="30"/>
      <c r="DL84" s="30"/>
      <c r="DM84" s="30"/>
      <c r="DN84" s="30"/>
      <c r="DO84" s="30"/>
      <c r="DP84" s="30"/>
      <c r="DQ84" s="30"/>
      <c r="DR84" s="30"/>
      <c r="DS84" s="30"/>
      <c r="DT84" s="30"/>
      <c r="DU84" s="30"/>
      <c r="DV84" s="30"/>
      <c r="DW84" s="30"/>
      <c r="DX84" s="30"/>
      <c r="DY84" s="30"/>
      <c r="DZ84" s="30"/>
      <c r="EA84" s="30"/>
      <c r="EB84" s="30"/>
      <c r="EC84" s="30"/>
      <c r="ED84" s="30"/>
      <c r="EE84" s="30"/>
      <c r="EF84" s="30"/>
      <c r="EG84" s="30"/>
      <c r="EH84" s="30"/>
      <c r="EI84" s="30"/>
      <c r="EJ84" s="30"/>
      <c r="EK84" s="30"/>
      <c r="EL84" s="30"/>
      <c r="EM84" s="30"/>
      <c r="EN84" s="30"/>
      <c r="EO84" s="30"/>
      <c r="EP84" s="30"/>
      <c r="EQ84" s="30"/>
      <c r="ER84" s="30"/>
      <c r="ES84" s="30"/>
      <c r="ET84" s="30"/>
      <c r="EU84" s="30"/>
      <c r="EV84" s="30"/>
      <c r="EW84" s="30"/>
      <c r="EX84" s="30"/>
      <c r="EY84" s="30"/>
      <c r="EZ84" s="30"/>
      <c r="FA84" s="30"/>
      <c r="FB84" s="30"/>
      <c r="FC84" s="30"/>
      <c r="FD84" s="30"/>
      <c r="FE84" s="30"/>
      <c r="FF84" s="30"/>
      <c r="FG84" s="30"/>
      <c r="FH84" s="30"/>
      <c r="FI84" s="30"/>
      <c r="FJ84" s="30"/>
      <c r="FK84" s="30"/>
      <c r="FL84" s="30"/>
      <c r="FM84" s="30"/>
      <c r="FN84" s="30"/>
      <c r="FO84" s="30"/>
      <c r="FP84" s="30"/>
      <c r="FQ84" s="30"/>
    </row>
    <row r="85" spans="4:173">
      <c r="D85" s="76"/>
      <c r="E85" s="76"/>
      <c r="F85" s="76"/>
      <c r="G85" s="76"/>
      <c r="H85" s="76"/>
      <c r="I85" s="118"/>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c r="EW85" s="30"/>
      <c r="EX85" s="30"/>
      <c r="EY85" s="30"/>
      <c r="EZ85" s="30"/>
      <c r="FA85" s="30"/>
      <c r="FB85" s="30"/>
      <c r="FC85" s="30"/>
      <c r="FD85" s="30"/>
      <c r="FE85" s="30"/>
      <c r="FF85" s="30"/>
      <c r="FG85" s="30"/>
      <c r="FH85" s="30"/>
      <c r="FI85" s="30"/>
      <c r="FJ85" s="30"/>
      <c r="FK85" s="30"/>
      <c r="FL85" s="30"/>
      <c r="FM85" s="30"/>
      <c r="FN85" s="30"/>
      <c r="FO85" s="30"/>
      <c r="FP85" s="30"/>
      <c r="FQ85" s="30"/>
    </row>
    <row r="86" spans="4:173">
      <c r="D86" s="76"/>
      <c r="E86" s="76"/>
      <c r="F86" s="76"/>
      <c r="G86" s="76"/>
      <c r="H86" s="76"/>
      <c r="I86" s="118"/>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c r="CW86" s="30"/>
      <c r="CX86" s="30"/>
      <c r="CY86" s="30"/>
      <c r="CZ86" s="30"/>
      <c r="DA86" s="30"/>
      <c r="DB86" s="30"/>
      <c r="DC86" s="30"/>
      <c r="DD86" s="30"/>
      <c r="DE86" s="30"/>
      <c r="DF86" s="30"/>
      <c r="DG86" s="30"/>
      <c r="DH86" s="30"/>
      <c r="DI86" s="30"/>
      <c r="DJ86" s="30"/>
      <c r="DK86" s="30"/>
      <c r="DL86" s="30"/>
      <c r="DM86" s="30"/>
      <c r="DN86" s="30"/>
      <c r="DO86" s="30"/>
      <c r="DP86" s="30"/>
      <c r="DQ86" s="30"/>
      <c r="DR86" s="30"/>
      <c r="DS86" s="30"/>
      <c r="DT86" s="30"/>
      <c r="DU86" s="30"/>
      <c r="DV86" s="30"/>
      <c r="DW86" s="30"/>
      <c r="DX86" s="30"/>
      <c r="DY86" s="30"/>
      <c r="DZ86" s="30"/>
      <c r="EA86" s="30"/>
      <c r="EB86" s="30"/>
      <c r="EC86" s="30"/>
      <c r="ED86" s="30"/>
      <c r="EE86" s="30"/>
      <c r="EF86" s="30"/>
      <c r="EG86" s="30"/>
      <c r="EH86" s="30"/>
      <c r="EI86" s="30"/>
      <c r="EJ86" s="30"/>
      <c r="EK86" s="30"/>
      <c r="EL86" s="30"/>
      <c r="EM86" s="30"/>
      <c r="EN86" s="30"/>
      <c r="EO86" s="30"/>
      <c r="EP86" s="30"/>
      <c r="EQ86" s="30"/>
      <c r="ER86" s="30"/>
      <c r="ES86" s="30"/>
      <c r="ET86" s="30"/>
      <c r="EU86" s="30"/>
      <c r="EV86" s="30"/>
      <c r="EW86" s="30"/>
      <c r="EX86" s="30"/>
      <c r="EY86" s="30"/>
      <c r="EZ86" s="30"/>
      <c r="FA86" s="30"/>
      <c r="FB86" s="30"/>
      <c r="FC86" s="30"/>
      <c r="FD86" s="30"/>
      <c r="FE86" s="30"/>
      <c r="FF86" s="30"/>
      <c r="FG86" s="30"/>
      <c r="FH86" s="30"/>
      <c r="FI86" s="30"/>
      <c r="FJ86" s="30"/>
      <c r="FK86" s="30"/>
      <c r="FL86" s="30"/>
      <c r="FM86" s="30"/>
      <c r="FN86" s="30"/>
      <c r="FO86" s="30"/>
      <c r="FP86" s="30"/>
      <c r="FQ86" s="30"/>
    </row>
    <row r="87" spans="4:173">
      <c r="D87" s="76"/>
      <c r="E87" s="76"/>
      <c r="F87" s="76"/>
      <c r="G87" s="76"/>
      <c r="H87" s="76"/>
      <c r="I87" s="118"/>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c r="DK87" s="30"/>
      <c r="DL87" s="30"/>
      <c r="DM87" s="30"/>
      <c r="DN87" s="30"/>
      <c r="DO87" s="30"/>
      <c r="DP87" s="30"/>
      <c r="DQ87" s="30"/>
      <c r="DR87" s="30"/>
      <c r="DS87" s="30"/>
      <c r="DT87" s="30"/>
      <c r="DU87" s="30"/>
      <c r="DV87" s="30"/>
      <c r="DW87" s="30"/>
      <c r="DX87" s="30"/>
      <c r="DY87" s="30"/>
      <c r="DZ87" s="30"/>
      <c r="EA87" s="30"/>
      <c r="EB87" s="30"/>
      <c r="EC87" s="30"/>
      <c r="ED87" s="30"/>
      <c r="EE87" s="30"/>
      <c r="EF87" s="30"/>
      <c r="EG87" s="30"/>
      <c r="EH87" s="30"/>
      <c r="EI87" s="30"/>
      <c r="EJ87" s="30"/>
      <c r="EK87" s="30"/>
      <c r="EL87" s="30"/>
      <c r="EM87" s="30"/>
      <c r="EN87" s="30"/>
      <c r="EO87" s="30"/>
      <c r="EP87" s="30"/>
      <c r="EQ87" s="30"/>
      <c r="ER87" s="30"/>
      <c r="ES87" s="30"/>
      <c r="ET87" s="30"/>
      <c r="EU87" s="30"/>
      <c r="EV87" s="30"/>
      <c r="EW87" s="30"/>
      <c r="EX87" s="30"/>
      <c r="EY87" s="30"/>
      <c r="EZ87" s="30"/>
      <c r="FA87" s="30"/>
      <c r="FB87" s="30"/>
      <c r="FC87" s="30"/>
      <c r="FD87" s="30"/>
      <c r="FE87" s="30"/>
      <c r="FF87" s="30"/>
      <c r="FG87" s="30"/>
      <c r="FH87" s="30"/>
      <c r="FI87" s="30"/>
      <c r="FJ87" s="30"/>
      <c r="FK87" s="30"/>
      <c r="FL87" s="30"/>
      <c r="FM87" s="30"/>
      <c r="FN87" s="30"/>
      <c r="FO87" s="30"/>
      <c r="FP87" s="30"/>
      <c r="FQ87" s="30"/>
    </row>
    <row r="88" spans="4:173">
      <c r="D88" s="76"/>
      <c r="E88" s="76"/>
      <c r="F88" s="76"/>
      <c r="G88" s="76"/>
      <c r="H88" s="76"/>
      <c r="I88" s="118"/>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c r="CW88" s="30"/>
      <c r="CX88" s="30"/>
      <c r="CY88" s="30"/>
      <c r="CZ88" s="30"/>
      <c r="DA88" s="30"/>
      <c r="DB88" s="30"/>
      <c r="DC88" s="30"/>
      <c r="DD88" s="30"/>
      <c r="DE88" s="30"/>
      <c r="DF88" s="30"/>
      <c r="DG88" s="30"/>
      <c r="DH88" s="30"/>
      <c r="DI88" s="30"/>
      <c r="DJ88" s="30"/>
      <c r="DK88" s="30"/>
      <c r="DL88" s="30"/>
      <c r="DM88" s="30"/>
      <c r="DN88" s="30"/>
      <c r="DO88" s="30"/>
      <c r="DP88" s="30"/>
      <c r="DQ88" s="30"/>
      <c r="DR88" s="30"/>
      <c r="DS88" s="30"/>
      <c r="DT88" s="30"/>
      <c r="DU88" s="30"/>
      <c r="DV88" s="30"/>
      <c r="DW88" s="30"/>
      <c r="DX88" s="30"/>
      <c r="DY88" s="30"/>
      <c r="DZ88" s="30"/>
      <c r="EA88" s="30"/>
      <c r="EB88" s="30"/>
      <c r="EC88" s="30"/>
      <c r="ED88" s="30"/>
      <c r="EE88" s="30"/>
      <c r="EF88" s="30"/>
      <c r="EG88" s="30"/>
      <c r="EH88" s="30"/>
      <c r="EI88" s="30"/>
      <c r="EJ88" s="30"/>
      <c r="EK88" s="30"/>
      <c r="EL88" s="30"/>
      <c r="EM88" s="30"/>
      <c r="EN88" s="30"/>
      <c r="EO88" s="30"/>
      <c r="EP88" s="30"/>
      <c r="EQ88" s="30"/>
      <c r="ER88" s="30"/>
      <c r="ES88" s="30"/>
      <c r="ET88" s="30"/>
      <c r="EU88" s="30"/>
      <c r="EV88" s="30"/>
      <c r="EW88" s="30"/>
      <c r="EX88" s="30"/>
      <c r="EY88" s="30"/>
      <c r="EZ88" s="30"/>
      <c r="FA88" s="30"/>
      <c r="FB88" s="30"/>
      <c r="FC88" s="30"/>
      <c r="FD88" s="30"/>
      <c r="FE88" s="30"/>
      <c r="FF88" s="30"/>
      <c r="FG88" s="30"/>
      <c r="FH88" s="30"/>
      <c r="FI88" s="30"/>
      <c r="FJ88" s="30"/>
      <c r="FK88" s="30"/>
      <c r="FL88" s="30"/>
      <c r="FM88" s="30"/>
      <c r="FN88" s="30"/>
      <c r="FO88" s="30"/>
      <c r="FP88" s="30"/>
      <c r="FQ88" s="30"/>
    </row>
    <row r="89" spans="4:173">
      <c r="D89" s="76"/>
      <c r="E89" s="76"/>
      <c r="F89" s="76"/>
      <c r="G89" s="76"/>
      <c r="H89" s="76"/>
      <c r="I89" s="12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0"/>
      <c r="FP89" s="30"/>
      <c r="FQ89" s="30"/>
    </row>
    <row r="90" spans="4:173">
      <c r="D90" s="76"/>
      <c r="E90" s="76"/>
      <c r="F90" s="76"/>
      <c r="G90" s="76"/>
      <c r="H90" s="76"/>
      <c r="I90" s="118"/>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c r="EW90" s="30"/>
      <c r="EX90" s="30"/>
      <c r="EY90" s="30"/>
      <c r="EZ90" s="30"/>
      <c r="FA90" s="30"/>
      <c r="FB90" s="30"/>
      <c r="FC90" s="30"/>
      <c r="FD90" s="30"/>
      <c r="FE90" s="30"/>
      <c r="FF90" s="30"/>
      <c r="FG90" s="30"/>
      <c r="FH90" s="30"/>
      <c r="FI90" s="30"/>
      <c r="FJ90" s="30"/>
      <c r="FK90" s="30"/>
      <c r="FL90" s="30"/>
      <c r="FM90" s="30"/>
      <c r="FN90" s="30"/>
      <c r="FO90" s="30"/>
      <c r="FP90" s="30"/>
      <c r="FQ90" s="30"/>
    </row>
    <row r="91" spans="4:173">
      <c r="D91" s="119"/>
      <c r="E91" s="119"/>
      <c r="F91" s="119"/>
      <c r="G91" s="76"/>
      <c r="H91" s="76"/>
      <c r="I91" s="118"/>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30"/>
      <c r="ER91" s="30"/>
      <c r="ES91" s="30"/>
      <c r="ET91" s="30"/>
      <c r="EU91" s="30"/>
      <c r="EV91" s="30"/>
      <c r="EW91" s="30"/>
      <c r="EX91" s="30"/>
      <c r="EY91" s="30"/>
      <c r="EZ91" s="30"/>
      <c r="FA91" s="30"/>
      <c r="FB91" s="30"/>
      <c r="FC91" s="30"/>
      <c r="FD91" s="30"/>
      <c r="FE91" s="30"/>
      <c r="FF91" s="30"/>
      <c r="FG91" s="30"/>
      <c r="FH91" s="30"/>
      <c r="FI91" s="30"/>
      <c r="FJ91" s="30"/>
      <c r="FK91" s="30"/>
      <c r="FL91" s="30"/>
      <c r="FM91" s="30"/>
      <c r="FN91" s="30"/>
      <c r="FO91" s="30"/>
      <c r="FP91" s="30"/>
      <c r="FQ91" s="30"/>
    </row>
    <row r="92" spans="4:173">
      <c r="D92" s="76"/>
      <c r="E92" s="76"/>
      <c r="F92" s="76"/>
      <c r="G92" s="76"/>
      <c r="H92" s="76"/>
      <c r="I92" s="118"/>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c r="CW92" s="30"/>
      <c r="CX92" s="30"/>
      <c r="CY92" s="30"/>
      <c r="CZ92" s="30"/>
      <c r="DA92" s="30"/>
      <c r="DB92" s="30"/>
      <c r="DC92" s="30"/>
      <c r="DD92" s="30"/>
      <c r="DE92" s="30"/>
      <c r="DF92" s="30"/>
      <c r="DG92" s="30"/>
      <c r="DH92" s="30"/>
      <c r="DI92" s="30"/>
      <c r="DJ92" s="30"/>
      <c r="DK92" s="30"/>
      <c r="DL92" s="30"/>
      <c r="DM92" s="30"/>
      <c r="DN92" s="30"/>
      <c r="DO92" s="30"/>
      <c r="DP92" s="30"/>
      <c r="DQ92" s="30"/>
      <c r="DR92" s="30"/>
      <c r="DS92" s="30"/>
      <c r="DT92" s="30"/>
      <c r="DU92" s="30"/>
      <c r="DV92" s="30"/>
      <c r="DW92" s="30"/>
      <c r="DX92" s="30"/>
      <c r="DY92" s="30"/>
      <c r="DZ92" s="30"/>
      <c r="EA92" s="30"/>
      <c r="EB92" s="30"/>
      <c r="EC92" s="30"/>
      <c r="ED92" s="30"/>
      <c r="EE92" s="30"/>
      <c r="EF92" s="30"/>
      <c r="EG92" s="30"/>
      <c r="EH92" s="30"/>
      <c r="EI92" s="30"/>
      <c r="EJ92" s="30"/>
      <c r="EK92" s="30"/>
      <c r="EL92" s="30"/>
      <c r="EM92" s="30"/>
      <c r="EN92" s="30"/>
      <c r="EO92" s="30"/>
      <c r="EP92" s="30"/>
      <c r="EQ92" s="30"/>
      <c r="ER92" s="30"/>
      <c r="ES92" s="30"/>
      <c r="ET92" s="30"/>
      <c r="EU92" s="30"/>
      <c r="EV92" s="30"/>
      <c r="EW92" s="30"/>
      <c r="EX92" s="30"/>
      <c r="EY92" s="30"/>
      <c r="EZ92" s="30"/>
      <c r="FA92" s="30"/>
      <c r="FB92" s="30"/>
      <c r="FC92" s="30"/>
      <c r="FD92" s="30"/>
      <c r="FE92" s="30"/>
      <c r="FF92" s="30"/>
      <c r="FG92" s="30"/>
      <c r="FH92" s="30"/>
      <c r="FI92" s="30"/>
      <c r="FJ92" s="30"/>
      <c r="FK92" s="30"/>
      <c r="FL92" s="30"/>
      <c r="FM92" s="30"/>
      <c r="FN92" s="30"/>
      <c r="FO92" s="30"/>
      <c r="FP92" s="30"/>
      <c r="FQ92" s="30"/>
    </row>
    <row r="93" spans="4:173">
      <c r="D93" s="76"/>
      <c r="E93" s="76"/>
      <c r="F93" s="76"/>
      <c r="G93" s="76"/>
      <c r="H93" s="76"/>
      <c r="I93" s="118"/>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c r="CW93" s="30"/>
      <c r="CX93" s="30"/>
      <c r="CY93" s="30"/>
      <c r="CZ93" s="30"/>
      <c r="DA93" s="30"/>
      <c r="DB93" s="30"/>
      <c r="DC93" s="30"/>
      <c r="DD93" s="30"/>
      <c r="DE93" s="30"/>
      <c r="DF93" s="30"/>
      <c r="DG93" s="30"/>
      <c r="DH93" s="30"/>
      <c r="DI93" s="30"/>
      <c r="DJ93" s="30"/>
      <c r="DK93" s="30"/>
      <c r="DL93" s="30"/>
      <c r="DM93" s="30"/>
      <c r="DN93" s="30"/>
      <c r="DO93" s="30"/>
      <c r="DP93" s="30"/>
      <c r="DQ93" s="30"/>
      <c r="DR93" s="30"/>
      <c r="DS93" s="30"/>
      <c r="DT93" s="30"/>
      <c r="DU93" s="30"/>
      <c r="DV93" s="30"/>
      <c r="DW93" s="30"/>
      <c r="DX93" s="30"/>
      <c r="DY93" s="30"/>
      <c r="DZ93" s="30"/>
      <c r="EA93" s="30"/>
      <c r="EB93" s="30"/>
      <c r="EC93" s="30"/>
      <c r="ED93" s="30"/>
      <c r="EE93" s="30"/>
      <c r="EF93" s="30"/>
      <c r="EG93" s="30"/>
      <c r="EH93" s="30"/>
      <c r="EI93" s="30"/>
      <c r="EJ93" s="30"/>
      <c r="EK93" s="30"/>
      <c r="EL93" s="30"/>
      <c r="EM93" s="30"/>
      <c r="EN93" s="30"/>
      <c r="EO93" s="30"/>
      <c r="EP93" s="30"/>
      <c r="EQ93" s="30"/>
      <c r="ER93" s="30"/>
      <c r="ES93" s="30"/>
      <c r="ET93" s="30"/>
      <c r="EU93" s="30"/>
      <c r="EV93" s="30"/>
      <c r="EW93" s="30"/>
      <c r="EX93" s="30"/>
      <c r="EY93" s="30"/>
      <c r="EZ93" s="30"/>
      <c r="FA93" s="30"/>
      <c r="FB93" s="30"/>
      <c r="FC93" s="30"/>
      <c r="FD93" s="30"/>
      <c r="FE93" s="30"/>
      <c r="FF93" s="30"/>
      <c r="FG93" s="30"/>
      <c r="FH93" s="30"/>
      <c r="FI93" s="30"/>
      <c r="FJ93" s="30"/>
      <c r="FK93" s="30"/>
      <c r="FL93" s="30"/>
      <c r="FM93" s="30"/>
      <c r="FN93" s="30"/>
      <c r="FO93" s="30"/>
      <c r="FP93" s="30"/>
      <c r="FQ93" s="30"/>
    </row>
    <row r="94" spans="4:173">
      <c r="D94" s="76"/>
      <c r="E94" s="76"/>
      <c r="F94" s="76"/>
      <c r="G94" s="76"/>
      <c r="H94" s="76"/>
      <c r="I94" s="118"/>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c r="CW94" s="30"/>
      <c r="CX94" s="30"/>
      <c r="CY94" s="30"/>
      <c r="CZ94" s="30"/>
      <c r="DA94" s="30"/>
      <c r="DB94" s="30"/>
      <c r="DC94" s="30"/>
      <c r="DD94" s="30"/>
      <c r="DE94" s="30"/>
      <c r="DF94" s="30"/>
      <c r="DG94" s="30"/>
      <c r="DH94" s="30"/>
      <c r="DI94" s="30"/>
      <c r="DJ94" s="30"/>
      <c r="DK94" s="30"/>
      <c r="DL94" s="30"/>
      <c r="DM94" s="30"/>
      <c r="DN94" s="30"/>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30"/>
      <c r="EN94" s="30"/>
      <c r="EO94" s="30"/>
      <c r="EP94" s="30"/>
      <c r="EQ94" s="30"/>
      <c r="ER94" s="30"/>
      <c r="ES94" s="30"/>
      <c r="ET94" s="30"/>
      <c r="EU94" s="30"/>
      <c r="EV94" s="30"/>
      <c r="EW94" s="30"/>
      <c r="EX94" s="30"/>
      <c r="EY94" s="30"/>
      <c r="EZ94" s="30"/>
      <c r="FA94" s="30"/>
      <c r="FB94" s="30"/>
      <c r="FC94" s="30"/>
      <c r="FD94" s="30"/>
      <c r="FE94" s="30"/>
      <c r="FF94" s="30"/>
      <c r="FG94" s="30"/>
      <c r="FH94" s="30"/>
      <c r="FI94" s="30"/>
      <c r="FJ94" s="30"/>
      <c r="FK94" s="30"/>
      <c r="FL94" s="30"/>
      <c r="FM94" s="30"/>
      <c r="FN94" s="30"/>
      <c r="FO94" s="30"/>
      <c r="FP94" s="30"/>
      <c r="FQ94" s="30"/>
    </row>
    <row r="95" spans="4:173">
      <c r="D95" s="76"/>
      <c r="E95" s="76"/>
      <c r="F95" s="76"/>
      <c r="G95" s="76"/>
      <c r="H95" s="76"/>
      <c r="I95" s="118"/>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c r="EU95" s="30"/>
      <c r="EV95" s="30"/>
      <c r="EW95" s="30"/>
      <c r="EX95" s="30"/>
      <c r="EY95" s="30"/>
      <c r="EZ95" s="30"/>
      <c r="FA95" s="30"/>
      <c r="FB95" s="30"/>
      <c r="FC95" s="30"/>
      <c r="FD95" s="30"/>
      <c r="FE95" s="30"/>
      <c r="FF95" s="30"/>
      <c r="FG95" s="30"/>
      <c r="FH95" s="30"/>
      <c r="FI95" s="30"/>
      <c r="FJ95" s="30"/>
      <c r="FK95" s="30"/>
      <c r="FL95" s="30"/>
      <c r="FM95" s="30"/>
      <c r="FN95" s="30"/>
      <c r="FO95" s="30"/>
      <c r="FP95" s="30"/>
      <c r="FQ95" s="30"/>
    </row>
    <row r="96" spans="4:173">
      <c r="D96" s="76"/>
      <c r="E96" s="76"/>
      <c r="F96" s="76"/>
      <c r="G96" s="76"/>
      <c r="H96" s="76"/>
      <c r="I96" s="118"/>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c r="CW96" s="30"/>
      <c r="CX96" s="30"/>
      <c r="CY96" s="30"/>
      <c r="CZ96" s="30"/>
      <c r="DA96" s="30"/>
      <c r="DB96" s="30"/>
      <c r="DC96" s="30"/>
      <c r="DD96" s="30"/>
      <c r="DE96" s="30"/>
      <c r="DF96" s="30"/>
      <c r="DG96" s="30"/>
      <c r="DH96" s="30"/>
      <c r="DI96" s="30"/>
      <c r="DJ96" s="30"/>
      <c r="DK96" s="30"/>
      <c r="DL96" s="30"/>
      <c r="DM96" s="30"/>
      <c r="DN96" s="30"/>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30"/>
      <c r="EM96" s="30"/>
      <c r="EN96" s="30"/>
      <c r="EO96" s="30"/>
      <c r="EP96" s="30"/>
      <c r="EQ96" s="30"/>
      <c r="ER96" s="30"/>
      <c r="ES96" s="30"/>
      <c r="ET96" s="30"/>
      <c r="EU96" s="30"/>
      <c r="EV96" s="30"/>
      <c r="EW96" s="30"/>
      <c r="EX96" s="30"/>
      <c r="EY96" s="30"/>
      <c r="EZ96" s="30"/>
      <c r="FA96" s="30"/>
      <c r="FB96" s="30"/>
      <c r="FC96" s="30"/>
      <c r="FD96" s="30"/>
      <c r="FE96" s="30"/>
      <c r="FF96" s="30"/>
      <c r="FG96" s="30"/>
      <c r="FH96" s="30"/>
      <c r="FI96" s="30"/>
      <c r="FJ96" s="30"/>
      <c r="FK96" s="30"/>
      <c r="FL96" s="30"/>
      <c r="FM96" s="30"/>
      <c r="FN96" s="30"/>
      <c r="FO96" s="30"/>
      <c r="FP96" s="30"/>
      <c r="FQ96" s="30"/>
    </row>
    <row r="97" spans="4:173">
      <c r="D97" s="76"/>
      <c r="E97" s="76"/>
      <c r="F97" s="76"/>
      <c r="G97" s="76"/>
      <c r="H97" s="76"/>
      <c r="I97" s="118"/>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c r="CW97" s="30"/>
      <c r="CX97" s="30"/>
      <c r="CY97" s="30"/>
      <c r="CZ97" s="30"/>
      <c r="DA97" s="30"/>
      <c r="DB97" s="30"/>
      <c r="DC97" s="30"/>
      <c r="DD97" s="30"/>
      <c r="DE97" s="30"/>
      <c r="DF97" s="30"/>
      <c r="DG97" s="30"/>
      <c r="DH97" s="30"/>
      <c r="DI97" s="30"/>
      <c r="DJ97" s="30"/>
      <c r="DK97" s="30"/>
      <c r="DL97" s="30"/>
      <c r="DM97" s="30"/>
      <c r="DN97" s="30"/>
      <c r="DO97" s="30"/>
      <c r="DP97" s="30"/>
      <c r="DQ97" s="30"/>
      <c r="DR97" s="30"/>
      <c r="DS97" s="30"/>
      <c r="DT97" s="30"/>
      <c r="DU97" s="30"/>
      <c r="DV97" s="30"/>
      <c r="DW97" s="30"/>
      <c r="DX97" s="30"/>
      <c r="DY97" s="30"/>
      <c r="DZ97" s="30"/>
      <c r="EA97" s="30"/>
      <c r="EB97" s="30"/>
      <c r="EC97" s="30"/>
      <c r="ED97" s="30"/>
      <c r="EE97" s="30"/>
      <c r="EF97" s="30"/>
      <c r="EG97" s="30"/>
      <c r="EH97" s="30"/>
      <c r="EI97" s="30"/>
      <c r="EJ97" s="30"/>
      <c r="EK97" s="30"/>
      <c r="EL97" s="30"/>
      <c r="EM97" s="30"/>
      <c r="EN97" s="30"/>
      <c r="EO97" s="30"/>
      <c r="EP97" s="30"/>
      <c r="EQ97" s="30"/>
      <c r="ER97" s="30"/>
      <c r="ES97" s="30"/>
      <c r="ET97" s="30"/>
      <c r="EU97" s="30"/>
      <c r="EV97" s="30"/>
      <c r="EW97" s="30"/>
      <c r="EX97" s="30"/>
      <c r="EY97" s="30"/>
      <c r="EZ97" s="30"/>
      <c r="FA97" s="30"/>
      <c r="FB97" s="30"/>
      <c r="FC97" s="30"/>
      <c r="FD97" s="30"/>
      <c r="FE97" s="30"/>
      <c r="FF97" s="30"/>
      <c r="FG97" s="30"/>
      <c r="FH97" s="30"/>
      <c r="FI97" s="30"/>
      <c r="FJ97" s="30"/>
      <c r="FK97" s="30"/>
      <c r="FL97" s="30"/>
      <c r="FM97" s="30"/>
      <c r="FN97" s="30"/>
      <c r="FO97" s="30"/>
      <c r="FP97" s="30"/>
      <c r="FQ97" s="30"/>
    </row>
    <row r="98" spans="4:173">
      <c r="D98" s="76"/>
      <c r="E98" s="76"/>
      <c r="F98" s="76"/>
      <c r="G98" s="76"/>
      <c r="H98" s="76"/>
      <c r="I98" s="118"/>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c r="CW98" s="30"/>
      <c r="CX98" s="30"/>
      <c r="CY98" s="30"/>
      <c r="CZ98" s="30"/>
      <c r="DA98" s="30"/>
      <c r="DB98" s="30"/>
      <c r="DC98" s="30"/>
      <c r="DD98" s="30"/>
      <c r="DE98" s="30"/>
      <c r="DF98" s="30"/>
      <c r="DG98" s="30"/>
      <c r="DH98" s="30"/>
      <c r="DI98" s="30"/>
      <c r="DJ98" s="30"/>
      <c r="DK98" s="30"/>
      <c r="DL98" s="30"/>
      <c r="DM98" s="30"/>
      <c r="DN98" s="30"/>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30"/>
      <c r="EN98" s="30"/>
      <c r="EO98" s="30"/>
      <c r="EP98" s="30"/>
      <c r="EQ98" s="30"/>
      <c r="ER98" s="30"/>
      <c r="ES98" s="30"/>
      <c r="ET98" s="30"/>
      <c r="EU98" s="30"/>
      <c r="EV98" s="30"/>
      <c r="EW98" s="30"/>
      <c r="EX98" s="30"/>
      <c r="EY98" s="30"/>
      <c r="EZ98" s="30"/>
      <c r="FA98" s="30"/>
      <c r="FB98" s="30"/>
      <c r="FC98" s="30"/>
      <c r="FD98" s="30"/>
      <c r="FE98" s="30"/>
      <c r="FF98" s="30"/>
      <c r="FG98" s="30"/>
      <c r="FH98" s="30"/>
      <c r="FI98" s="30"/>
      <c r="FJ98" s="30"/>
      <c r="FK98" s="30"/>
      <c r="FL98" s="30"/>
      <c r="FM98" s="30"/>
      <c r="FN98" s="30"/>
      <c r="FO98" s="30"/>
      <c r="FP98" s="30"/>
      <c r="FQ98" s="30"/>
    </row>
    <row r="99" spans="4:173">
      <c r="D99" s="76"/>
      <c r="E99" s="76"/>
      <c r="F99" s="76"/>
      <c r="G99" s="76"/>
      <c r="H99" s="76"/>
      <c r="I99" s="118"/>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c r="EW99" s="30"/>
      <c r="EX99" s="30"/>
      <c r="EY99" s="30"/>
      <c r="EZ99" s="30"/>
      <c r="FA99" s="30"/>
      <c r="FB99" s="30"/>
      <c r="FC99" s="30"/>
      <c r="FD99" s="30"/>
      <c r="FE99" s="30"/>
      <c r="FF99" s="30"/>
      <c r="FG99" s="30"/>
      <c r="FH99" s="30"/>
      <c r="FI99" s="30"/>
      <c r="FJ99" s="30"/>
      <c r="FK99" s="30"/>
      <c r="FL99" s="30"/>
      <c r="FM99" s="30"/>
      <c r="FN99" s="30"/>
      <c r="FO99" s="30"/>
      <c r="FP99" s="30"/>
      <c r="FQ99" s="30"/>
    </row>
    <row r="100" spans="4:173">
      <c r="D100" s="76"/>
      <c r="E100" s="76"/>
      <c r="F100" s="76"/>
      <c r="G100" s="76"/>
      <c r="H100" s="76"/>
      <c r="I100" s="118"/>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c r="CW100" s="30"/>
      <c r="CX100" s="30"/>
      <c r="CY100" s="30"/>
      <c r="CZ100" s="30"/>
      <c r="DA100" s="30"/>
      <c r="DB100" s="30"/>
      <c r="DC100" s="30"/>
      <c r="DD100" s="30"/>
      <c r="DE100" s="30"/>
      <c r="DF100" s="30"/>
      <c r="DG100" s="30"/>
      <c r="DH100" s="30"/>
      <c r="DI100" s="30"/>
      <c r="DJ100" s="30"/>
      <c r="DK100" s="30"/>
      <c r="DL100" s="30"/>
      <c r="DM100" s="30"/>
      <c r="DN100" s="30"/>
      <c r="DO100" s="30"/>
      <c r="DP100" s="30"/>
      <c r="DQ100" s="30"/>
      <c r="DR100" s="30"/>
      <c r="DS100" s="30"/>
      <c r="DT100" s="30"/>
      <c r="DU100" s="30"/>
      <c r="DV100" s="30"/>
      <c r="DW100" s="30"/>
      <c r="DX100" s="30"/>
      <c r="DY100" s="30"/>
      <c r="DZ100" s="30"/>
      <c r="EA100" s="30"/>
      <c r="EB100" s="30"/>
      <c r="EC100" s="30"/>
      <c r="ED100" s="30"/>
      <c r="EE100" s="30"/>
      <c r="EF100" s="30"/>
      <c r="EG100" s="30"/>
      <c r="EH100" s="30"/>
      <c r="EI100" s="30"/>
      <c r="EJ100" s="30"/>
      <c r="EK100" s="30"/>
      <c r="EL100" s="30"/>
      <c r="EM100" s="30"/>
      <c r="EN100" s="30"/>
      <c r="EO100" s="30"/>
      <c r="EP100" s="30"/>
      <c r="EQ100" s="30"/>
      <c r="ER100" s="30"/>
      <c r="ES100" s="30"/>
      <c r="ET100" s="30"/>
      <c r="EU100" s="30"/>
      <c r="EV100" s="30"/>
      <c r="EW100" s="30"/>
      <c r="EX100" s="30"/>
      <c r="EY100" s="30"/>
      <c r="EZ100" s="30"/>
      <c r="FA100" s="30"/>
      <c r="FB100" s="30"/>
      <c r="FC100" s="30"/>
      <c r="FD100" s="30"/>
      <c r="FE100" s="30"/>
      <c r="FF100" s="30"/>
      <c r="FG100" s="30"/>
      <c r="FH100" s="30"/>
      <c r="FI100" s="30"/>
      <c r="FJ100" s="30"/>
      <c r="FK100" s="30"/>
      <c r="FL100" s="30"/>
      <c r="FM100" s="30"/>
      <c r="FN100" s="30"/>
      <c r="FO100" s="30"/>
      <c r="FP100" s="30"/>
      <c r="FQ100" s="30"/>
    </row>
    <row r="101" spans="4:173">
      <c r="D101" s="76"/>
      <c r="E101" s="76"/>
      <c r="F101" s="76"/>
      <c r="G101" s="76"/>
      <c r="H101" s="76"/>
      <c r="I101" s="118"/>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30"/>
      <c r="CN101" s="30"/>
      <c r="CO101" s="30"/>
      <c r="CP101" s="30"/>
      <c r="CQ101" s="30"/>
      <c r="CR101" s="30"/>
      <c r="CS101" s="30"/>
      <c r="CT101" s="30"/>
      <c r="CU101" s="30"/>
      <c r="CV101" s="30"/>
      <c r="CW101" s="30"/>
      <c r="CX101" s="30"/>
      <c r="CY101" s="30"/>
      <c r="CZ101" s="30"/>
      <c r="DA101" s="30"/>
      <c r="DB101" s="30"/>
      <c r="DC101" s="30"/>
      <c r="DD101" s="30"/>
      <c r="DE101" s="30"/>
      <c r="DF101" s="30"/>
      <c r="DG101" s="30"/>
      <c r="DH101" s="30"/>
      <c r="DI101" s="30"/>
      <c r="DJ101" s="30"/>
      <c r="DK101" s="30"/>
      <c r="DL101" s="30"/>
      <c r="DM101" s="30"/>
      <c r="DN101" s="30"/>
      <c r="DO101" s="30"/>
      <c r="DP101" s="30"/>
      <c r="DQ101" s="30"/>
      <c r="DR101" s="30"/>
      <c r="DS101" s="30"/>
      <c r="DT101" s="30"/>
      <c r="DU101" s="30"/>
      <c r="DV101" s="30"/>
      <c r="DW101" s="30"/>
      <c r="DX101" s="30"/>
      <c r="DY101" s="30"/>
      <c r="DZ101" s="30"/>
      <c r="EA101" s="30"/>
      <c r="EB101" s="30"/>
      <c r="EC101" s="30"/>
      <c r="ED101" s="30"/>
      <c r="EE101" s="30"/>
      <c r="EF101" s="30"/>
      <c r="EG101" s="30"/>
      <c r="EH101" s="30"/>
      <c r="EI101" s="30"/>
      <c r="EJ101" s="30"/>
      <c r="EK101" s="30"/>
      <c r="EL101" s="30"/>
      <c r="EM101" s="30"/>
      <c r="EN101" s="30"/>
      <c r="EO101" s="30"/>
      <c r="EP101" s="30"/>
      <c r="EQ101" s="30"/>
      <c r="ER101" s="30"/>
      <c r="ES101" s="30"/>
      <c r="ET101" s="30"/>
      <c r="EU101" s="30"/>
      <c r="EV101" s="30"/>
      <c r="EW101" s="30"/>
      <c r="EX101" s="30"/>
      <c r="EY101" s="30"/>
      <c r="EZ101" s="30"/>
      <c r="FA101" s="30"/>
      <c r="FB101" s="30"/>
      <c r="FC101" s="30"/>
      <c r="FD101" s="30"/>
      <c r="FE101" s="30"/>
      <c r="FF101" s="30"/>
      <c r="FG101" s="30"/>
      <c r="FH101" s="30"/>
      <c r="FI101" s="30"/>
      <c r="FJ101" s="30"/>
      <c r="FK101" s="30"/>
      <c r="FL101" s="30"/>
      <c r="FM101" s="30"/>
      <c r="FN101" s="30"/>
      <c r="FO101" s="30"/>
      <c r="FP101" s="30"/>
      <c r="FQ101" s="30"/>
    </row>
    <row r="102" spans="4:173">
      <c r="D102" s="76"/>
      <c r="E102" s="76"/>
      <c r="F102" s="76"/>
      <c r="G102" s="76"/>
      <c r="H102" s="76"/>
      <c r="I102" s="118"/>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c r="DK102" s="30"/>
      <c r="DL102" s="30"/>
      <c r="DM102" s="30"/>
      <c r="DN102" s="30"/>
      <c r="DO102" s="30"/>
      <c r="DP102" s="30"/>
      <c r="DQ102" s="30"/>
      <c r="DR102" s="30"/>
      <c r="DS102" s="30"/>
      <c r="DT102" s="30"/>
      <c r="DU102" s="30"/>
      <c r="DV102" s="30"/>
      <c r="DW102" s="30"/>
      <c r="DX102" s="30"/>
      <c r="DY102" s="30"/>
      <c r="DZ102" s="30"/>
      <c r="EA102" s="30"/>
      <c r="EB102" s="30"/>
      <c r="EC102" s="30"/>
      <c r="ED102" s="30"/>
      <c r="EE102" s="30"/>
      <c r="EF102" s="30"/>
      <c r="EG102" s="30"/>
      <c r="EH102" s="30"/>
      <c r="EI102" s="30"/>
      <c r="EJ102" s="30"/>
      <c r="EK102" s="30"/>
      <c r="EL102" s="30"/>
      <c r="EM102" s="30"/>
      <c r="EN102" s="30"/>
      <c r="EO102" s="30"/>
      <c r="EP102" s="30"/>
      <c r="EQ102" s="30"/>
      <c r="ER102" s="30"/>
      <c r="ES102" s="30"/>
      <c r="ET102" s="30"/>
      <c r="EU102" s="30"/>
      <c r="EV102" s="30"/>
      <c r="EW102" s="30"/>
      <c r="EX102" s="30"/>
      <c r="EY102" s="30"/>
      <c r="EZ102" s="30"/>
      <c r="FA102" s="30"/>
      <c r="FB102" s="30"/>
      <c r="FC102" s="30"/>
      <c r="FD102" s="30"/>
      <c r="FE102" s="30"/>
      <c r="FF102" s="30"/>
      <c r="FG102" s="30"/>
      <c r="FH102" s="30"/>
      <c r="FI102" s="30"/>
      <c r="FJ102" s="30"/>
      <c r="FK102" s="30"/>
      <c r="FL102" s="30"/>
      <c r="FM102" s="30"/>
      <c r="FN102" s="30"/>
      <c r="FO102" s="30"/>
      <c r="FP102" s="30"/>
      <c r="FQ102" s="30"/>
    </row>
    <row r="103" spans="4:173">
      <c r="D103" s="76"/>
      <c r="E103" s="76"/>
      <c r="F103" s="76"/>
      <c r="G103" s="76"/>
      <c r="H103" s="76"/>
      <c r="I103" s="118"/>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30"/>
      <c r="EN103" s="30"/>
      <c r="EO103" s="30"/>
      <c r="EP103" s="30"/>
      <c r="EQ103" s="30"/>
      <c r="ER103" s="30"/>
      <c r="ES103" s="30"/>
      <c r="ET103" s="30"/>
      <c r="EU103" s="30"/>
      <c r="EV103" s="30"/>
      <c r="EW103" s="30"/>
      <c r="EX103" s="30"/>
      <c r="EY103" s="30"/>
      <c r="EZ103" s="30"/>
      <c r="FA103" s="30"/>
      <c r="FB103" s="30"/>
      <c r="FC103" s="30"/>
      <c r="FD103" s="30"/>
      <c r="FE103" s="30"/>
      <c r="FF103" s="30"/>
      <c r="FG103" s="30"/>
      <c r="FH103" s="30"/>
      <c r="FI103" s="30"/>
      <c r="FJ103" s="30"/>
      <c r="FK103" s="30"/>
      <c r="FL103" s="30"/>
      <c r="FM103" s="30"/>
      <c r="FN103" s="30"/>
      <c r="FO103" s="30"/>
      <c r="FP103" s="30"/>
      <c r="FQ103" s="30"/>
    </row>
    <row r="104" spans="4:173">
      <c r="D104" s="76"/>
      <c r="E104" s="76"/>
      <c r="F104" s="76"/>
      <c r="G104" s="76"/>
      <c r="H104" s="76"/>
      <c r="I104" s="118"/>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30"/>
      <c r="EN104" s="30"/>
      <c r="EO104" s="30"/>
      <c r="EP104" s="30"/>
      <c r="EQ104" s="30"/>
      <c r="ER104" s="30"/>
      <c r="ES104" s="30"/>
      <c r="ET104" s="30"/>
      <c r="EU104" s="30"/>
      <c r="EV104" s="30"/>
      <c r="EW104" s="30"/>
      <c r="EX104" s="30"/>
      <c r="EY104" s="30"/>
      <c r="EZ104" s="30"/>
      <c r="FA104" s="30"/>
      <c r="FB104" s="30"/>
      <c r="FC104" s="30"/>
      <c r="FD104" s="30"/>
      <c r="FE104" s="30"/>
      <c r="FF104" s="30"/>
      <c r="FG104" s="30"/>
      <c r="FH104" s="30"/>
      <c r="FI104" s="30"/>
      <c r="FJ104" s="30"/>
      <c r="FK104" s="30"/>
      <c r="FL104" s="30"/>
      <c r="FM104" s="30"/>
      <c r="FN104" s="30"/>
      <c r="FO104" s="30"/>
      <c r="FP104" s="30"/>
      <c r="FQ104" s="30"/>
    </row>
    <row r="105" spans="4:173">
      <c r="D105" s="76"/>
      <c r="E105" s="76"/>
      <c r="F105" s="76"/>
      <c r="G105" s="76"/>
      <c r="H105" s="76"/>
      <c r="I105" s="118"/>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c r="DC105" s="30"/>
      <c r="DD105" s="30"/>
      <c r="DE105" s="30"/>
      <c r="DF105" s="30"/>
      <c r="DG105" s="30"/>
      <c r="DH105" s="30"/>
      <c r="DI105" s="30"/>
      <c r="DJ105" s="30"/>
      <c r="DK105" s="30"/>
      <c r="DL105" s="30"/>
      <c r="DM105" s="30"/>
      <c r="DN105" s="30"/>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30"/>
      <c r="EN105" s="30"/>
      <c r="EO105" s="30"/>
      <c r="EP105" s="30"/>
      <c r="EQ105" s="30"/>
      <c r="ER105" s="30"/>
      <c r="ES105" s="30"/>
      <c r="ET105" s="30"/>
      <c r="EU105" s="30"/>
      <c r="EV105" s="30"/>
      <c r="EW105" s="30"/>
      <c r="EX105" s="30"/>
      <c r="EY105" s="30"/>
      <c r="EZ105" s="30"/>
      <c r="FA105" s="30"/>
      <c r="FB105" s="30"/>
      <c r="FC105" s="30"/>
      <c r="FD105" s="30"/>
      <c r="FE105" s="30"/>
      <c r="FF105" s="30"/>
      <c r="FG105" s="30"/>
      <c r="FH105" s="30"/>
      <c r="FI105" s="30"/>
      <c r="FJ105" s="30"/>
      <c r="FK105" s="30"/>
      <c r="FL105" s="30"/>
      <c r="FM105" s="30"/>
      <c r="FN105" s="30"/>
      <c r="FO105" s="30"/>
      <c r="FP105" s="30"/>
      <c r="FQ105" s="30"/>
    </row>
    <row r="106" spans="4:173">
      <c r="D106" s="76"/>
      <c r="E106" s="76"/>
      <c r="F106" s="76"/>
      <c r="G106" s="76"/>
      <c r="H106" s="76"/>
      <c r="I106" s="118"/>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c r="CF106" s="30"/>
      <c r="CG106" s="30"/>
      <c r="CH106" s="30"/>
      <c r="CI106" s="30"/>
      <c r="CJ106" s="30"/>
      <c r="CK106" s="30"/>
      <c r="CL106" s="30"/>
      <c r="CM106" s="30"/>
      <c r="CN106" s="30"/>
      <c r="CO106" s="30"/>
      <c r="CP106" s="30"/>
      <c r="CQ106" s="30"/>
      <c r="CR106" s="30"/>
      <c r="CS106" s="30"/>
      <c r="CT106" s="30"/>
      <c r="CU106" s="30"/>
      <c r="CV106" s="30"/>
      <c r="CW106" s="30"/>
      <c r="CX106" s="30"/>
      <c r="CY106" s="30"/>
      <c r="CZ106" s="30"/>
      <c r="DA106" s="30"/>
      <c r="DB106" s="30"/>
      <c r="DC106" s="30"/>
      <c r="DD106" s="30"/>
      <c r="DE106" s="30"/>
      <c r="DF106" s="30"/>
      <c r="DG106" s="30"/>
      <c r="DH106" s="30"/>
      <c r="DI106" s="30"/>
      <c r="DJ106" s="30"/>
      <c r="DK106" s="30"/>
      <c r="DL106" s="30"/>
      <c r="DM106" s="30"/>
      <c r="DN106" s="30"/>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Q106" s="30"/>
      <c r="ER106" s="30"/>
      <c r="ES106" s="30"/>
      <c r="ET106" s="30"/>
      <c r="EU106" s="30"/>
      <c r="EV106" s="30"/>
      <c r="EW106" s="30"/>
      <c r="EX106" s="30"/>
      <c r="EY106" s="30"/>
      <c r="EZ106" s="30"/>
      <c r="FA106" s="30"/>
      <c r="FB106" s="30"/>
      <c r="FC106" s="30"/>
      <c r="FD106" s="30"/>
      <c r="FE106" s="30"/>
      <c r="FF106" s="30"/>
      <c r="FG106" s="30"/>
      <c r="FH106" s="30"/>
      <c r="FI106" s="30"/>
      <c r="FJ106" s="30"/>
      <c r="FK106" s="30"/>
      <c r="FL106" s="30"/>
      <c r="FM106" s="30"/>
      <c r="FN106" s="30"/>
      <c r="FO106" s="30"/>
      <c r="FP106" s="30"/>
      <c r="FQ106" s="30"/>
    </row>
    <row r="107" spans="4:173">
      <c r="D107" s="76"/>
      <c r="E107" s="76"/>
      <c r="F107" s="76"/>
      <c r="G107" s="76"/>
      <c r="H107" s="76"/>
      <c r="I107" s="118"/>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c r="FQ107" s="30"/>
    </row>
    <row r="108" spans="4:173">
      <c r="D108" s="76"/>
      <c r="E108" s="76"/>
      <c r="F108" s="76"/>
      <c r="G108" s="76"/>
      <c r="H108" s="76"/>
      <c r="I108" s="118"/>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c r="CJ108" s="30"/>
      <c r="CK108" s="30"/>
      <c r="CL108" s="30"/>
      <c r="CM108" s="30"/>
      <c r="CN108" s="30"/>
      <c r="CO108" s="30"/>
      <c r="CP108" s="30"/>
      <c r="CQ108" s="30"/>
      <c r="CR108" s="30"/>
      <c r="CS108" s="30"/>
      <c r="CT108" s="30"/>
      <c r="CU108" s="30"/>
      <c r="CV108" s="30"/>
      <c r="CW108" s="30"/>
      <c r="CX108" s="30"/>
      <c r="CY108" s="30"/>
      <c r="CZ108" s="30"/>
      <c r="DA108" s="30"/>
      <c r="DB108" s="30"/>
      <c r="DC108" s="30"/>
      <c r="DD108" s="30"/>
      <c r="DE108" s="30"/>
      <c r="DF108" s="30"/>
      <c r="DG108" s="30"/>
      <c r="DH108" s="30"/>
      <c r="DI108" s="30"/>
      <c r="DJ108" s="30"/>
      <c r="DK108" s="30"/>
      <c r="DL108" s="30"/>
      <c r="DM108" s="30"/>
      <c r="DN108" s="30"/>
      <c r="DO108" s="30"/>
      <c r="DP108" s="30"/>
      <c r="DQ108" s="30"/>
      <c r="DR108" s="30"/>
      <c r="DS108" s="30"/>
      <c r="DT108" s="30"/>
      <c r="DU108" s="30"/>
      <c r="DV108" s="30"/>
      <c r="DW108" s="30"/>
      <c r="DX108" s="30"/>
      <c r="DY108" s="30"/>
      <c r="DZ108" s="30"/>
      <c r="EA108" s="30"/>
      <c r="EB108" s="30"/>
      <c r="EC108" s="30"/>
      <c r="ED108" s="30"/>
      <c r="EE108" s="30"/>
      <c r="EF108" s="30"/>
      <c r="EG108" s="30"/>
      <c r="EH108" s="30"/>
      <c r="EI108" s="30"/>
      <c r="EJ108" s="30"/>
      <c r="EK108" s="30"/>
      <c r="EL108" s="30"/>
      <c r="EM108" s="30"/>
      <c r="EN108" s="30"/>
      <c r="EO108" s="30"/>
      <c r="EP108" s="30"/>
      <c r="EQ108" s="30"/>
      <c r="ER108" s="30"/>
      <c r="ES108" s="30"/>
      <c r="ET108" s="30"/>
      <c r="EU108" s="30"/>
      <c r="EV108" s="30"/>
      <c r="EW108" s="30"/>
      <c r="EX108" s="30"/>
      <c r="EY108" s="30"/>
      <c r="EZ108" s="30"/>
      <c r="FA108" s="30"/>
      <c r="FB108" s="30"/>
      <c r="FC108" s="30"/>
      <c r="FD108" s="30"/>
      <c r="FE108" s="30"/>
      <c r="FF108" s="30"/>
      <c r="FG108" s="30"/>
      <c r="FH108" s="30"/>
      <c r="FI108" s="30"/>
      <c r="FJ108" s="30"/>
      <c r="FK108" s="30"/>
      <c r="FL108" s="30"/>
      <c r="FM108" s="30"/>
      <c r="FN108" s="30"/>
      <c r="FO108" s="30"/>
      <c r="FP108" s="30"/>
      <c r="FQ108" s="30"/>
    </row>
    <row r="109" spans="4:173">
      <c r="D109" s="76"/>
      <c r="E109" s="76"/>
      <c r="F109" s="76"/>
      <c r="G109" s="76"/>
      <c r="H109" s="76"/>
      <c r="I109" s="118"/>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30"/>
      <c r="CI109" s="30"/>
      <c r="CJ109" s="30"/>
      <c r="CK109" s="30"/>
      <c r="CL109" s="30"/>
      <c r="CM109" s="30"/>
      <c r="CN109" s="30"/>
      <c r="CO109" s="30"/>
      <c r="CP109" s="30"/>
      <c r="CQ109" s="30"/>
      <c r="CR109" s="30"/>
      <c r="CS109" s="30"/>
      <c r="CT109" s="30"/>
      <c r="CU109" s="30"/>
      <c r="CV109" s="30"/>
      <c r="CW109" s="30"/>
      <c r="CX109" s="30"/>
      <c r="CY109" s="30"/>
      <c r="CZ109" s="30"/>
      <c r="DA109" s="30"/>
      <c r="DB109" s="30"/>
      <c r="DC109" s="30"/>
      <c r="DD109" s="30"/>
      <c r="DE109" s="30"/>
      <c r="DF109" s="30"/>
      <c r="DG109" s="30"/>
      <c r="DH109" s="30"/>
      <c r="DI109" s="30"/>
      <c r="DJ109" s="30"/>
      <c r="DK109" s="30"/>
      <c r="DL109" s="30"/>
      <c r="DM109" s="30"/>
      <c r="DN109" s="30"/>
      <c r="DO109" s="30"/>
      <c r="DP109" s="30"/>
      <c r="DQ109" s="30"/>
      <c r="DR109" s="30"/>
      <c r="DS109" s="30"/>
      <c r="DT109" s="30"/>
      <c r="DU109" s="30"/>
      <c r="DV109" s="30"/>
      <c r="DW109" s="30"/>
      <c r="DX109" s="30"/>
      <c r="DY109" s="30"/>
      <c r="DZ109" s="30"/>
      <c r="EA109" s="30"/>
      <c r="EB109" s="30"/>
      <c r="EC109" s="30"/>
      <c r="ED109" s="30"/>
      <c r="EE109" s="30"/>
      <c r="EF109" s="30"/>
      <c r="EG109" s="30"/>
      <c r="EH109" s="30"/>
      <c r="EI109" s="30"/>
      <c r="EJ109" s="30"/>
      <c r="EK109" s="30"/>
      <c r="EL109" s="30"/>
      <c r="EM109" s="30"/>
      <c r="EN109" s="30"/>
      <c r="EO109" s="30"/>
      <c r="EP109" s="30"/>
      <c r="EQ109" s="30"/>
      <c r="ER109" s="30"/>
      <c r="ES109" s="30"/>
      <c r="ET109" s="30"/>
      <c r="EU109" s="30"/>
      <c r="EV109" s="30"/>
      <c r="EW109" s="30"/>
      <c r="EX109" s="30"/>
      <c r="EY109" s="30"/>
      <c r="EZ109" s="30"/>
      <c r="FA109" s="30"/>
      <c r="FB109" s="30"/>
      <c r="FC109" s="30"/>
      <c r="FD109" s="30"/>
      <c r="FE109" s="30"/>
      <c r="FF109" s="30"/>
      <c r="FG109" s="30"/>
      <c r="FH109" s="30"/>
      <c r="FI109" s="30"/>
      <c r="FJ109" s="30"/>
      <c r="FK109" s="30"/>
      <c r="FL109" s="30"/>
      <c r="FM109" s="30"/>
      <c r="FN109" s="30"/>
      <c r="FO109" s="30"/>
      <c r="FP109" s="30"/>
      <c r="FQ109" s="30"/>
    </row>
    <row r="110" spans="4:173">
      <c r="D110" s="76"/>
      <c r="E110" s="76"/>
      <c r="F110" s="76"/>
      <c r="G110" s="76"/>
      <c r="H110" s="76"/>
      <c r="I110" s="118"/>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30"/>
      <c r="CI110" s="30"/>
      <c r="CJ110" s="30"/>
      <c r="CK110" s="30"/>
      <c r="CL110" s="30"/>
      <c r="CM110" s="30"/>
      <c r="CN110" s="30"/>
      <c r="CO110" s="30"/>
      <c r="CP110" s="30"/>
      <c r="CQ110" s="30"/>
      <c r="CR110" s="30"/>
      <c r="CS110" s="30"/>
      <c r="CT110" s="30"/>
      <c r="CU110" s="30"/>
      <c r="CV110" s="30"/>
      <c r="CW110" s="30"/>
      <c r="CX110" s="30"/>
      <c r="CY110" s="30"/>
      <c r="CZ110" s="30"/>
      <c r="DA110" s="30"/>
      <c r="DB110" s="30"/>
      <c r="DC110" s="30"/>
      <c r="DD110" s="30"/>
      <c r="DE110" s="30"/>
      <c r="DF110" s="30"/>
      <c r="DG110" s="30"/>
      <c r="DH110" s="30"/>
      <c r="DI110" s="30"/>
      <c r="DJ110" s="30"/>
      <c r="DK110" s="30"/>
      <c r="DL110" s="30"/>
      <c r="DM110" s="30"/>
      <c r="DN110" s="30"/>
      <c r="DO110" s="30"/>
      <c r="DP110" s="30"/>
      <c r="DQ110" s="30"/>
      <c r="DR110" s="30"/>
      <c r="DS110" s="30"/>
      <c r="DT110" s="30"/>
      <c r="DU110" s="30"/>
      <c r="DV110" s="30"/>
      <c r="DW110" s="30"/>
      <c r="DX110" s="30"/>
      <c r="DY110" s="30"/>
      <c r="DZ110" s="30"/>
      <c r="EA110" s="30"/>
      <c r="EB110" s="30"/>
      <c r="EC110" s="30"/>
      <c r="ED110" s="30"/>
      <c r="EE110" s="30"/>
      <c r="EF110" s="30"/>
      <c r="EG110" s="30"/>
      <c r="EH110" s="30"/>
      <c r="EI110" s="30"/>
      <c r="EJ110" s="30"/>
      <c r="EK110" s="30"/>
      <c r="EL110" s="30"/>
      <c r="EM110" s="30"/>
      <c r="EN110" s="30"/>
      <c r="EO110" s="30"/>
      <c r="EP110" s="30"/>
      <c r="EQ110" s="30"/>
      <c r="ER110" s="30"/>
      <c r="ES110" s="30"/>
      <c r="ET110" s="30"/>
      <c r="EU110" s="30"/>
      <c r="EV110" s="30"/>
      <c r="EW110" s="30"/>
      <c r="EX110" s="30"/>
      <c r="EY110" s="30"/>
      <c r="EZ110" s="30"/>
      <c r="FA110" s="30"/>
      <c r="FB110" s="30"/>
      <c r="FC110" s="30"/>
      <c r="FD110" s="30"/>
      <c r="FE110" s="30"/>
      <c r="FF110" s="30"/>
      <c r="FG110" s="30"/>
      <c r="FH110" s="30"/>
      <c r="FI110" s="30"/>
      <c r="FJ110" s="30"/>
      <c r="FK110" s="30"/>
      <c r="FL110" s="30"/>
      <c r="FM110" s="30"/>
      <c r="FN110" s="30"/>
      <c r="FO110" s="30"/>
      <c r="FP110" s="30"/>
      <c r="FQ110" s="30"/>
    </row>
    <row r="111" spans="4:173">
      <c r="D111" s="76"/>
      <c r="E111" s="76"/>
      <c r="F111" s="76"/>
      <c r="G111" s="76"/>
      <c r="H111" s="76"/>
      <c r="I111" s="118"/>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c r="EW111" s="30"/>
      <c r="EX111" s="30"/>
      <c r="EY111" s="30"/>
      <c r="EZ111" s="30"/>
      <c r="FA111" s="30"/>
      <c r="FB111" s="30"/>
      <c r="FC111" s="30"/>
      <c r="FD111" s="30"/>
      <c r="FE111" s="30"/>
      <c r="FF111" s="30"/>
      <c r="FG111" s="30"/>
      <c r="FH111" s="30"/>
      <c r="FI111" s="30"/>
      <c r="FJ111" s="30"/>
      <c r="FK111" s="30"/>
      <c r="FL111" s="30"/>
      <c r="FM111" s="30"/>
      <c r="FN111" s="30"/>
      <c r="FO111" s="30"/>
      <c r="FP111" s="30"/>
      <c r="FQ111" s="30"/>
    </row>
    <row r="112" spans="4:173">
      <c r="D112" s="76"/>
      <c r="E112" s="76"/>
      <c r="F112" s="76"/>
      <c r="G112" s="76"/>
      <c r="H112" s="76"/>
      <c r="I112" s="118"/>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30"/>
      <c r="DX112" s="30"/>
      <c r="DY112" s="30"/>
      <c r="DZ112" s="30"/>
      <c r="EA112" s="30"/>
      <c r="EB112" s="30"/>
      <c r="EC112" s="30"/>
      <c r="ED112" s="30"/>
      <c r="EE112" s="30"/>
      <c r="EF112" s="30"/>
      <c r="EG112" s="30"/>
      <c r="EH112" s="30"/>
      <c r="EI112" s="30"/>
      <c r="EJ112" s="30"/>
      <c r="EK112" s="30"/>
      <c r="EL112" s="30"/>
      <c r="EM112" s="30"/>
      <c r="EN112" s="30"/>
      <c r="EO112" s="30"/>
      <c r="EP112" s="30"/>
      <c r="EQ112" s="30"/>
      <c r="ER112" s="30"/>
      <c r="ES112" s="30"/>
      <c r="ET112" s="30"/>
      <c r="EU112" s="30"/>
      <c r="EV112" s="30"/>
      <c r="EW112" s="30"/>
      <c r="EX112" s="30"/>
      <c r="EY112" s="30"/>
      <c r="EZ112" s="30"/>
      <c r="FA112" s="30"/>
      <c r="FB112" s="30"/>
      <c r="FC112" s="30"/>
      <c r="FD112" s="30"/>
      <c r="FE112" s="30"/>
      <c r="FF112" s="30"/>
      <c r="FG112" s="30"/>
      <c r="FH112" s="30"/>
      <c r="FI112" s="30"/>
      <c r="FJ112" s="30"/>
      <c r="FK112" s="30"/>
      <c r="FL112" s="30"/>
      <c r="FM112" s="30"/>
      <c r="FN112" s="30"/>
      <c r="FO112" s="30"/>
      <c r="FP112" s="30"/>
      <c r="FQ112" s="30"/>
    </row>
    <row r="113" spans="4:173">
      <c r="D113" s="76"/>
      <c r="E113" s="76"/>
      <c r="F113" s="76"/>
      <c r="G113" s="76"/>
      <c r="H113" s="76"/>
      <c r="I113" s="118"/>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c r="CL113" s="30"/>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c r="DK113" s="30"/>
      <c r="DL113" s="30"/>
      <c r="DM113" s="30"/>
      <c r="DN113" s="30"/>
      <c r="DO113" s="30"/>
      <c r="DP113" s="30"/>
      <c r="DQ113" s="30"/>
      <c r="DR113" s="30"/>
      <c r="DS113" s="30"/>
      <c r="DT113" s="30"/>
      <c r="DU113" s="30"/>
      <c r="DV113" s="30"/>
      <c r="DW113" s="30"/>
      <c r="DX113" s="30"/>
      <c r="DY113" s="30"/>
      <c r="DZ113" s="30"/>
      <c r="EA113" s="30"/>
      <c r="EB113" s="30"/>
      <c r="EC113" s="30"/>
      <c r="ED113" s="30"/>
      <c r="EE113" s="30"/>
      <c r="EF113" s="30"/>
      <c r="EG113" s="30"/>
      <c r="EH113" s="30"/>
      <c r="EI113" s="30"/>
      <c r="EJ113" s="30"/>
      <c r="EK113" s="30"/>
      <c r="EL113" s="30"/>
      <c r="EM113" s="30"/>
      <c r="EN113" s="30"/>
      <c r="EO113" s="30"/>
      <c r="EP113" s="30"/>
      <c r="EQ113" s="30"/>
      <c r="ER113" s="30"/>
      <c r="ES113" s="30"/>
      <c r="ET113" s="30"/>
      <c r="EU113" s="30"/>
      <c r="EV113" s="30"/>
      <c r="EW113" s="30"/>
      <c r="EX113" s="30"/>
      <c r="EY113" s="30"/>
      <c r="EZ113" s="30"/>
      <c r="FA113" s="30"/>
      <c r="FB113" s="30"/>
      <c r="FC113" s="30"/>
      <c r="FD113" s="30"/>
      <c r="FE113" s="30"/>
      <c r="FF113" s="30"/>
      <c r="FG113" s="30"/>
      <c r="FH113" s="30"/>
      <c r="FI113" s="30"/>
      <c r="FJ113" s="30"/>
      <c r="FK113" s="30"/>
      <c r="FL113" s="30"/>
      <c r="FM113" s="30"/>
      <c r="FN113" s="30"/>
      <c r="FO113" s="30"/>
      <c r="FP113" s="30"/>
      <c r="FQ113" s="30"/>
    </row>
    <row r="114" spans="4:173">
      <c r="D114" s="76"/>
      <c r="E114" s="76"/>
      <c r="F114" s="76"/>
      <c r="G114" s="76"/>
      <c r="H114" s="76"/>
      <c r="I114" s="118"/>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30"/>
      <c r="CI114" s="30"/>
      <c r="CJ114" s="30"/>
      <c r="CK114" s="30"/>
      <c r="CL114" s="30"/>
      <c r="CM114" s="30"/>
      <c r="CN114" s="30"/>
      <c r="CO114" s="30"/>
      <c r="CP114" s="30"/>
      <c r="CQ114" s="30"/>
      <c r="CR114" s="30"/>
      <c r="CS114" s="30"/>
      <c r="CT114" s="30"/>
      <c r="CU114" s="30"/>
      <c r="CV114" s="30"/>
      <c r="CW114" s="30"/>
      <c r="CX114" s="30"/>
      <c r="CY114" s="30"/>
      <c r="CZ114" s="30"/>
      <c r="DA114" s="30"/>
      <c r="DB114" s="30"/>
      <c r="DC114" s="30"/>
      <c r="DD114" s="30"/>
      <c r="DE114" s="30"/>
      <c r="DF114" s="30"/>
      <c r="DG114" s="30"/>
      <c r="DH114" s="30"/>
      <c r="DI114" s="30"/>
      <c r="DJ114" s="30"/>
      <c r="DK114" s="30"/>
      <c r="DL114" s="30"/>
      <c r="DM114" s="30"/>
      <c r="DN114" s="30"/>
      <c r="DO114" s="30"/>
      <c r="DP114" s="30"/>
      <c r="DQ114" s="30"/>
      <c r="DR114" s="30"/>
      <c r="DS114" s="30"/>
      <c r="DT114" s="30"/>
      <c r="DU114" s="30"/>
      <c r="DV114" s="30"/>
      <c r="DW114" s="30"/>
      <c r="DX114" s="30"/>
      <c r="DY114" s="30"/>
      <c r="DZ114" s="30"/>
      <c r="EA114" s="30"/>
      <c r="EB114" s="30"/>
      <c r="EC114" s="30"/>
      <c r="ED114" s="30"/>
      <c r="EE114" s="30"/>
      <c r="EF114" s="30"/>
      <c r="EG114" s="30"/>
      <c r="EH114" s="30"/>
      <c r="EI114" s="30"/>
      <c r="EJ114" s="30"/>
      <c r="EK114" s="30"/>
      <c r="EL114" s="30"/>
      <c r="EM114" s="30"/>
      <c r="EN114" s="30"/>
      <c r="EO114" s="30"/>
      <c r="EP114" s="30"/>
      <c r="EQ114" s="30"/>
      <c r="ER114" s="30"/>
      <c r="ES114" s="30"/>
      <c r="ET114" s="30"/>
      <c r="EU114" s="30"/>
      <c r="EV114" s="30"/>
      <c r="EW114" s="30"/>
      <c r="EX114" s="30"/>
      <c r="EY114" s="30"/>
      <c r="EZ114" s="30"/>
      <c r="FA114" s="30"/>
      <c r="FB114" s="30"/>
      <c r="FC114" s="30"/>
      <c r="FD114" s="30"/>
      <c r="FE114" s="30"/>
      <c r="FF114" s="30"/>
      <c r="FG114" s="30"/>
      <c r="FH114" s="30"/>
      <c r="FI114" s="30"/>
      <c r="FJ114" s="30"/>
      <c r="FK114" s="30"/>
      <c r="FL114" s="30"/>
      <c r="FM114" s="30"/>
      <c r="FN114" s="30"/>
      <c r="FO114" s="30"/>
      <c r="FP114" s="30"/>
      <c r="FQ114" s="30"/>
    </row>
    <row r="115" spans="4:173">
      <c r="D115" s="76"/>
      <c r="E115" s="76"/>
      <c r="F115" s="76"/>
      <c r="G115" s="76"/>
      <c r="H115" s="76"/>
      <c r="I115" s="118"/>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c r="EU115" s="30"/>
      <c r="EV115" s="30"/>
      <c r="EW115" s="30"/>
      <c r="EX115" s="30"/>
      <c r="EY115" s="30"/>
      <c r="EZ115" s="30"/>
      <c r="FA115" s="30"/>
      <c r="FB115" s="30"/>
      <c r="FC115" s="30"/>
      <c r="FD115" s="30"/>
      <c r="FE115" s="30"/>
      <c r="FF115" s="30"/>
      <c r="FG115" s="30"/>
      <c r="FH115" s="30"/>
      <c r="FI115" s="30"/>
      <c r="FJ115" s="30"/>
      <c r="FK115" s="30"/>
      <c r="FL115" s="30"/>
      <c r="FM115" s="30"/>
      <c r="FN115" s="30"/>
      <c r="FO115" s="30"/>
      <c r="FP115" s="30"/>
      <c r="FQ115" s="30"/>
    </row>
    <row r="116" spans="4:173">
      <c r="D116" s="76"/>
      <c r="E116" s="76"/>
      <c r="F116" s="76"/>
      <c r="G116" s="76"/>
      <c r="H116" s="76"/>
      <c r="I116" s="118"/>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c r="CJ116" s="30"/>
      <c r="CK116" s="30"/>
      <c r="CL116" s="30"/>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c r="DK116" s="30"/>
      <c r="DL116" s="30"/>
      <c r="DM116" s="30"/>
      <c r="DN116" s="30"/>
      <c r="DO116" s="30"/>
      <c r="DP116" s="30"/>
      <c r="DQ116" s="30"/>
      <c r="DR116" s="30"/>
      <c r="DS116" s="30"/>
      <c r="DT116" s="30"/>
      <c r="DU116" s="30"/>
      <c r="DV116" s="30"/>
      <c r="DW116" s="30"/>
      <c r="DX116" s="30"/>
      <c r="DY116" s="30"/>
      <c r="DZ116" s="30"/>
      <c r="EA116" s="30"/>
      <c r="EB116" s="30"/>
      <c r="EC116" s="30"/>
      <c r="ED116" s="30"/>
      <c r="EE116" s="30"/>
      <c r="EF116" s="30"/>
      <c r="EG116" s="30"/>
      <c r="EH116" s="30"/>
      <c r="EI116" s="30"/>
      <c r="EJ116" s="30"/>
      <c r="EK116" s="30"/>
      <c r="EL116" s="30"/>
      <c r="EM116" s="30"/>
      <c r="EN116" s="30"/>
      <c r="EO116" s="30"/>
      <c r="EP116" s="30"/>
      <c r="EQ116" s="30"/>
      <c r="ER116" s="30"/>
      <c r="ES116" s="30"/>
      <c r="ET116" s="30"/>
      <c r="EU116" s="30"/>
      <c r="EV116" s="30"/>
      <c r="EW116" s="30"/>
      <c r="EX116" s="30"/>
      <c r="EY116" s="30"/>
      <c r="EZ116" s="30"/>
      <c r="FA116" s="30"/>
      <c r="FB116" s="30"/>
      <c r="FC116" s="30"/>
      <c r="FD116" s="30"/>
      <c r="FE116" s="30"/>
      <c r="FF116" s="30"/>
      <c r="FG116" s="30"/>
      <c r="FH116" s="30"/>
      <c r="FI116" s="30"/>
      <c r="FJ116" s="30"/>
      <c r="FK116" s="30"/>
      <c r="FL116" s="30"/>
      <c r="FM116" s="30"/>
      <c r="FN116" s="30"/>
      <c r="FO116" s="30"/>
      <c r="FP116" s="30"/>
      <c r="FQ116" s="30"/>
    </row>
    <row r="117" spans="4:173">
      <c r="D117" s="76"/>
      <c r="E117" s="76"/>
      <c r="F117" s="76"/>
      <c r="G117" s="76"/>
      <c r="H117" s="76"/>
      <c r="I117" s="118"/>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c r="CK117" s="30"/>
      <c r="CL117" s="30"/>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c r="DK117" s="30"/>
      <c r="DL117" s="30"/>
      <c r="DM117" s="30"/>
      <c r="DN117" s="30"/>
      <c r="DO117" s="30"/>
      <c r="DP117" s="30"/>
      <c r="DQ117" s="30"/>
      <c r="DR117" s="30"/>
      <c r="DS117" s="30"/>
      <c r="DT117" s="30"/>
      <c r="DU117" s="30"/>
      <c r="DV117" s="30"/>
      <c r="DW117" s="30"/>
      <c r="DX117" s="30"/>
      <c r="DY117" s="30"/>
      <c r="DZ117" s="30"/>
      <c r="EA117" s="30"/>
      <c r="EB117" s="30"/>
      <c r="EC117" s="30"/>
      <c r="ED117" s="30"/>
      <c r="EE117" s="30"/>
      <c r="EF117" s="30"/>
      <c r="EG117" s="30"/>
      <c r="EH117" s="30"/>
      <c r="EI117" s="30"/>
      <c r="EJ117" s="30"/>
      <c r="EK117" s="30"/>
      <c r="EL117" s="30"/>
      <c r="EM117" s="30"/>
      <c r="EN117" s="30"/>
      <c r="EO117" s="30"/>
      <c r="EP117" s="30"/>
      <c r="EQ117" s="30"/>
      <c r="ER117" s="30"/>
      <c r="ES117" s="30"/>
      <c r="ET117" s="30"/>
      <c r="EU117" s="30"/>
      <c r="EV117" s="30"/>
      <c r="EW117" s="30"/>
      <c r="EX117" s="30"/>
      <c r="EY117" s="30"/>
      <c r="EZ117" s="30"/>
      <c r="FA117" s="30"/>
      <c r="FB117" s="30"/>
      <c r="FC117" s="30"/>
      <c r="FD117" s="30"/>
      <c r="FE117" s="30"/>
      <c r="FF117" s="30"/>
      <c r="FG117" s="30"/>
      <c r="FH117" s="30"/>
      <c r="FI117" s="30"/>
      <c r="FJ117" s="30"/>
      <c r="FK117" s="30"/>
      <c r="FL117" s="30"/>
      <c r="FM117" s="30"/>
      <c r="FN117" s="30"/>
      <c r="FO117" s="30"/>
      <c r="FP117" s="30"/>
      <c r="FQ117" s="30"/>
    </row>
    <row r="118" spans="4:173">
      <c r="D118" s="76"/>
      <c r="E118" s="76"/>
      <c r="F118" s="76"/>
      <c r="G118" s="76"/>
      <c r="H118" s="76"/>
      <c r="I118" s="118"/>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c r="CL118" s="30"/>
      <c r="CM118" s="30"/>
      <c r="CN118" s="30"/>
      <c r="CO118" s="30"/>
      <c r="CP118" s="30"/>
      <c r="CQ118" s="30"/>
      <c r="CR118" s="30"/>
      <c r="CS118" s="30"/>
      <c r="CT118" s="30"/>
      <c r="CU118" s="30"/>
      <c r="CV118" s="30"/>
      <c r="CW118" s="30"/>
      <c r="CX118" s="30"/>
      <c r="CY118" s="30"/>
      <c r="CZ118" s="30"/>
      <c r="DA118" s="30"/>
      <c r="DB118" s="30"/>
      <c r="DC118" s="30"/>
      <c r="DD118" s="30"/>
      <c r="DE118" s="30"/>
      <c r="DF118" s="30"/>
      <c r="DG118" s="30"/>
      <c r="DH118" s="30"/>
      <c r="DI118" s="30"/>
      <c r="DJ118" s="30"/>
      <c r="DK118" s="30"/>
      <c r="DL118" s="30"/>
      <c r="DM118" s="30"/>
      <c r="DN118" s="30"/>
      <c r="DO118" s="30"/>
      <c r="DP118" s="30"/>
      <c r="DQ118" s="30"/>
      <c r="DR118" s="30"/>
      <c r="DS118" s="30"/>
      <c r="DT118" s="30"/>
      <c r="DU118" s="30"/>
      <c r="DV118" s="30"/>
      <c r="DW118" s="30"/>
      <c r="DX118" s="30"/>
      <c r="DY118" s="30"/>
      <c r="DZ118" s="30"/>
      <c r="EA118" s="30"/>
      <c r="EB118" s="30"/>
      <c r="EC118" s="30"/>
      <c r="ED118" s="30"/>
      <c r="EE118" s="30"/>
      <c r="EF118" s="30"/>
      <c r="EG118" s="30"/>
      <c r="EH118" s="30"/>
      <c r="EI118" s="30"/>
      <c r="EJ118" s="30"/>
      <c r="EK118" s="30"/>
      <c r="EL118" s="30"/>
      <c r="EM118" s="30"/>
      <c r="EN118" s="30"/>
      <c r="EO118" s="30"/>
      <c r="EP118" s="30"/>
      <c r="EQ118" s="30"/>
      <c r="ER118" s="30"/>
      <c r="ES118" s="30"/>
      <c r="ET118" s="30"/>
      <c r="EU118" s="30"/>
      <c r="EV118" s="30"/>
      <c r="EW118" s="30"/>
      <c r="EX118" s="30"/>
      <c r="EY118" s="30"/>
      <c r="EZ118" s="30"/>
      <c r="FA118" s="30"/>
      <c r="FB118" s="30"/>
      <c r="FC118" s="30"/>
      <c r="FD118" s="30"/>
      <c r="FE118" s="30"/>
      <c r="FF118" s="30"/>
      <c r="FG118" s="30"/>
      <c r="FH118" s="30"/>
      <c r="FI118" s="30"/>
      <c r="FJ118" s="30"/>
      <c r="FK118" s="30"/>
      <c r="FL118" s="30"/>
      <c r="FM118" s="30"/>
      <c r="FN118" s="30"/>
      <c r="FO118" s="30"/>
      <c r="FP118" s="30"/>
      <c r="FQ118" s="30"/>
    </row>
    <row r="119" spans="4:173">
      <c r="D119" s="76"/>
      <c r="E119" s="76"/>
      <c r="F119" s="76"/>
      <c r="G119" s="76"/>
      <c r="H119" s="76"/>
      <c r="I119" s="118"/>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c r="EU119" s="30"/>
      <c r="EV119" s="30"/>
      <c r="EW119" s="30"/>
      <c r="EX119" s="30"/>
      <c r="EY119" s="30"/>
      <c r="EZ119" s="30"/>
      <c r="FA119" s="30"/>
      <c r="FB119" s="30"/>
      <c r="FC119" s="30"/>
      <c r="FD119" s="30"/>
      <c r="FE119" s="30"/>
      <c r="FF119" s="30"/>
      <c r="FG119" s="30"/>
      <c r="FH119" s="30"/>
      <c r="FI119" s="30"/>
      <c r="FJ119" s="30"/>
      <c r="FK119" s="30"/>
      <c r="FL119" s="30"/>
      <c r="FM119" s="30"/>
      <c r="FN119" s="30"/>
      <c r="FO119" s="30"/>
      <c r="FP119" s="30"/>
      <c r="FQ119" s="30"/>
    </row>
    <row r="120" spans="4:173">
      <c r="D120" s="76"/>
      <c r="E120" s="76"/>
      <c r="F120" s="76"/>
      <c r="G120" s="76"/>
      <c r="H120" s="76"/>
      <c r="I120" s="118"/>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30"/>
      <c r="EN120" s="30"/>
      <c r="EO120" s="30"/>
      <c r="EP120" s="30"/>
      <c r="EQ120" s="30"/>
      <c r="ER120" s="30"/>
      <c r="ES120" s="30"/>
      <c r="ET120" s="30"/>
      <c r="EU120" s="30"/>
      <c r="EV120" s="30"/>
      <c r="EW120" s="30"/>
      <c r="EX120" s="30"/>
      <c r="EY120" s="30"/>
      <c r="EZ120" s="30"/>
      <c r="FA120" s="30"/>
      <c r="FB120" s="30"/>
      <c r="FC120" s="30"/>
      <c r="FD120" s="30"/>
      <c r="FE120" s="30"/>
      <c r="FF120" s="30"/>
      <c r="FG120" s="30"/>
      <c r="FH120" s="30"/>
      <c r="FI120" s="30"/>
      <c r="FJ120" s="30"/>
      <c r="FK120" s="30"/>
      <c r="FL120" s="30"/>
      <c r="FM120" s="30"/>
      <c r="FN120" s="30"/>
      <c r="FO120" s="30"/>
      <c r="FP120" s="30"/>
      <c r="FQ120" s="30"/>
    </row>
    <row r="121" spans="4:173">
      <c r="D121" s="76"/>
      <c r="E121" s="76"/>
      <c r="F121" s="76"/>
      <c r="G121" s="76"/>
      <c r="H121" s="76"/>
      <c r="I121" s="118"/>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c r="EU121" s="30"/>
      <c r="EV121" s="30"/>
      <c r="EW121" s="30"/>
      <c r="EX121" s="30"/>
      <c r="EY121" s="30"/>
      <c r="EZ121" s="30"/>
      <c r="FA121" s="30"/>
      <c r="FB121" s="30"/>
      <c r="FC121" s="30"/>
      <c r="FD121" s="30"/>
      <c r="FE121" s="30"/>
      <c r="FF121" s="30"/>
      <c r="FG121" s="30"/>
      <c r="FH121" s="30"/>
      <c r="FI121" s="30"/>
      <c r="FJ121" s="30"/>
      <c r="FK121" s="30"/>
      <c r="FL121" s="30"/>
      <c r="FM121" s="30"/>
      <c r="FN121" s="30"/>
      <c r="FO121" s="30"/>
      <c r="FP121" s="30"/>
      <c r="FQ121" s="30"/>
    </row>
    <row r="122" spans="4:173">
      <c r="D122" s="76"/>
      <c r="E122" s="76"/>
      <c r="F122" s="76"/>
      <c r="G122" s="76"/>
      <c r="H122" s="76"/>
      <c r="I122" s="118"/>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c r="DK122" s="30"/>
      <c r="DL122" s="30"/>
      <c r="DM122" s="30"/>
      <c r="DN122" s="30"/>
      <c r="DO122" s="30"/>
      <c r="DP122" s="30"/>
      <c r="DQ122" s="30"/>
      <c r="DR122" s="30"/>
      <c r="DS122" s="30"/>
      <c r="DT122" s="30"/>
      <c r="DU122" s="30"/>
      <c r="DV122" s="30"/>
      <c r="DW122" s="30"/>
      <c r="DX122" s="30"/>
      <c r="DY122" s="30"/>
      <c r="DZ122" s="30"/>
      <c r="EA122" s="30"/>
      <c r="EB122" s="30"/>
      <c r="EC122" s="30"/>
      <c r="ED122" s="30"/>
      <c r="EE122" s="30"/>
      <c r="EF122" s="30"/>
      <c r="EG122" s="30"/>
      <c r="EH122" s="30"/>
      <c r="EI122" s="30"/>
      <c r="EJ122" s="30"/>
      <c r="EK122" s="30"/>
      <c r="EL122" s="30"/>
      <c r="EM122" s="30"/>
      <c r="EN122" s="30"/>
      <c r="EO122" s="30"/>
      <c r="EP122" s="30"/>
      <c r="EQ122" s="30"/>
      <c r="ER122" s="30"/>
      <c r="ES122" s="30"/>
      <c r="ET122" s="30"/>
      <c r="EU122" s="30"/>
      <c r="EV122" s="30"/>
      <c r="EW122" s="30"/>
      <c r="EX122" s="30"/>
      <c r="EY122" s="30"/>
      <c r="EZ122" s="30"/>
      <c r="FA122" s="30"/>
      <c r="FB122" s="30"/>
      <c r="FC122" s="30"/>
      <c r="FD122" s="30"/>
      <c r="FE122" s="30"/>
      <c r="FF122" s="30"/>
      <c r="FG122" s="30"/>
      <c r="FH122" s="30"/>
      <c r="FI122" s="30"/>
      <c r="FJ122" s="30"/>
      <c r="FK122" s="30"/>
      <c r="FL122" s="30"/>
      <c r="FM122" s="30"/>
      <c r="FN122" s="30"/>
      <c r="FO122" s="30"/>
      <c r="FP122" s="30"/>
      <c r="FQ122" s="30"/>
    </row>
    <row r="123" spans="4:173">
      <c r="D123" s="76"/>
      <c r="E123" s="76"/>
      <c r="F123" s="76"/>
      <c r="G123" s="76"/>
      <c r="H123" s="76"/>
      <c r="I123" s="118"/>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30"/>
      <c r="EN123" s="30"/>
      <c r="EO123" s="30"/>
      <c r="EP123" s="30"/>
      <c r="EQ123" s="30"/>
      <c r="ER123" s="30"/>
      <c r="ES123" s="30"/>
      <c r="ET123" s="30"/>
      <c r="EU123" s="30"/>
      <c r="EV123" s="30"/>
      <c r="EW123" s="30"/>
      <c r="EX123" s="30"/>
      <c r="EY123" s="30"/>
      <c r="EZ123" s="30"/>
      <c r="FA123" s="30"/>
      <c r="FB123" s="30"/>
      <c r="FC123" s="30"/>
      <c r="FD123" s="30"/>
      <c r="FE123" s="30"/>
      <c r="FF123" s="30"/>
      <c r="FG123" s="30"/>
      <c r="FH123" s="30"/>
      <c r="FI123" s="30"/>
      <c r="FJ123" s="30"/>
      <c r="FK123" s="30"/>
      <c r="FL123" s="30"/>
      <c r="FM123" s="30"/>
      <c r="FN123" s="30"/>
      <c r="FO123" s="30"/>
      <c r="FP123" s="30"/>
      <c r="FQ123" s="30"/>
    </row>
    <row r="124" spans="4:173">
      <c r="D124" s="76"/>
      <c r="E124" s="76"/>
      <c r="F124" s="76"/>
      <c r="G124" s="76"/>
      <c r="H124" s="76"/>
      <c r="I124" s="118"/>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c r="DM124" s="30"/>
      <c r="DN124" s="30"/>
      <c r="DO124" s="30"/>
      <c r="DP124" s="30"/>
      <c r="DQ124" s="30"/>
      <c r="DR124" s="30"/>
      <c r="DS124" s="30"/>
      <c r="DT124" s="30"/>
      <c r="DU124" s="30"/>
      <c r="DV124" s="30"/>
      <c r="DW124" s="30"/>
      <c r="DX124" s="30"/>
      <c r="DY124" s="30"/>
      <c r="DZ124" s="30"/>
      <c r="EA124" s="30"/>
      <c r="EB124" s="30"/>
      <c r="EC124" s="30"/>
      <c r="ED124" s="30"/>
      <c r="EE124" s="30"/>
      <c r="EF124" s="30"/>
      <c r="EG124" s="30"/>
      <c r="EH124" s="30"/>
      <c r="EI124" s="30"/>
      <c r="EJ124" s="30"/>
      <c r="EK124" s="30"/>
      <c r="EL124" s="30"/>
      <c r="EM124" s="30"/>
      <c r="EN124" s="30"/>
      <c r="EO124" s="30"/>
      <c r="EP124" s="30"/>
      <c r="EQ124" s="30"/>
      <c r="ER124" s="30"/>
      <c r="ES124" s="30"/>
      <c r="ET124" s="30"/>
      <c r="EU124" s="30"/>
      <c r="EV124" s="30"/>
      <c r="EW124" s="30"/>
      <c r="EX124" s="30"/>
      <c r="EY124" s="30"/>
      <c r="EZ124" s="30"/>
      <c r="FA124" s="30"/>
      <c r="FB124" s="30"/>
      <c r="FC124" s="30"/>
      <c r="FD124" s="30"/>
      <c r="FE124" s="30"/>
      <c r="FF124" s="30"/>
      <c r="FG124" s="30"/>
      <c r="FH124" s="30"/>
      <c r="FI124" s="30"/>
      <c r="FJ124" s="30"/>
      <c r="FK124" s="30"/>
      <c r="FL124" s="30"/>
      <c r="FM124" s="30"/>
      <c r="FN124" s="30"/>
      <c r="FO124" s="30"/>
      <c r="FP124" s="30"/>
      <c r="FQ124" s="30"/>
    </row>
    <row r="125" spans="4:173">
      <c r="D125" s="76"/>
      <c r="E125" s="76"/>
      <c r="F125" s="76"/>
      <c r="G125" s="76"/>
      <c r="H125" s="76"/>
      <c r="I125" s="118"/>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c r="DM125" s="30"/>
      <c r="DN125" s="30"/>
      <c r="DO125" s="30"/>
      <c r="DP125" s="30"/>
      <c r="DQ125" s="30"/>
      <c r="DR125" s="30"/>
      <c r="DS125" s="30"/>
      <c r="DT125" s="30"/>
      <c r="DU125" s="30"/>
      <c r="DV125" s="30"/>
      <c r="DW125" s="30"/>
      <c r="DX125" s="30"/>
      <c r="DY125" s="30"/>
      <c r="DZ125" s="30"/>
      <c r="EA125" s="30"/>
      <c r="EB125" s="30"/>
      <c r="EC125" s="30"/>
      <c r="ED125" s="30"/>
      <c r="EE125" s="30"/>
      <c r="EF125" s="30"/>
      <c r="EG125" s="30"/>
      <c r="EH125" s="30"/>
      <c r="EI125" s="30"/>
      <c r="EJ125" s="30"/>
      <c r="EK125" s="30"/>
      <c r="EL125" s="30"/>
      <c r="EM125" s="30"/>
      <c r="EN125" s="30"/>
      <c r="EO125" s="30"/>
      <c r="EP125" s="30"/>
      <c r="EQ125" s="30"/>
      <c r="ER125" s="30"/>
      <c r="ES125" s="30"/>
      <c r="ET125" s="30"/>
      <c r="EU125" s="30"/>
      <c r="EV125" s="30"/>
      <c r="EW125" s="30"/>
      <c r="EX125" s="30"/>
      <c r="EY125" s="30"/>
      <c r="EZ125" s="30"/>
      <c r="FA125" s="30"/>
      <c r="FB125" s="30"/>
      <c r="FC125" s="30"/>
      <c r="FD125" s="30"/>
      <c r="FE125" s="30"/>
      <c r="FF125" s="30"/>
      <c r="FG125" s="30"/>
      <c r="FH125" s="30"/>
      <c r="FI125" s="30"/>
      <c r="FJ125" s="30"/>
      <c r="FK125" s="30"/>
      <c r="FL125" s="30"/>
      <c r="FM125" s="30"/>
      <c r="FN125" s="30"/>
      <c r="FO125" s="30"/>
      <c r="FP125" s="30"/>
      <c r="FQ125" s="30"/>
    </row>
    <row r="126" spans="4:173">
      <c r="D126" s="76"/>
      <c r="E126" s="76"/>
      <c r="F126" s="76"/>
      <c r="G126" s="76"/>
      <c r="H126" s="76"/>
      <c r="I126" s="118"/>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c r="CL126" s="30"/>
      <c r="CM126" s="30"/>
      <c r="CN126" s="30"/>
      <c r="CO126" s="30"/>
      <c r="CP126" s="30"/>
      <c r="CQ126" s="30"/>
      <c r="CR126" s="30"/>
      <c r="CS126" s="30"/>
      <c r="CT126" s="30"/>
      <c r="CU126" s="30"/>
      <c r="CV126" s="30"/>
      <c r="CW126" s="30"/>
      <c r="CX126" s="30"/>
      <c r="CY126" s="30"/>
      <c r="CZ126" s="30"/>
      <c r="DA126" s="30"/>
      <c r="DB126" s="30"/>
      <c r="DC126" s="30"/>
      <c r="DD126" s="30"/>
      <c r="DE126" s="30"/>
      <c r="DF126" s="30"/>
      <c r="DG126" s="30"/>
      <c r="DH126" s="30"/>
      <c r="DI126" s="30"/>
      <c r="DJ126" s="30"/>
      <c r="DK126" s="30"/>
      <c r="DL126" s="30"/>
      <c r="DM126" s="30"/>
      <c r="DN126" s="30"/>
      <c r="DO126" s="30"/>
      <c r="DP126" s="30"/>
      <c r="DQ126" s="30"/>
      <c r="DR126" s="30"/>
      <c r="DS126" s="30"/>
      <c r="DT126" s="30"/>
      <c r="DU126" s="30"/>
      <c r="DV126" s="30"/>
      <c r="DW126" s="30"/>
      <c r="DX126" s="30"/>
      <c r="DY126" s="30"/>
      <c r="DZ126" s="30"/>
      <c r="EA126" s="30"/>
      <c r="EB126" s="30"/>
      <c r="EC126" s="30"/>
      <c r="ED126" s="30"/>
      <c r="EE126" s="30"/>
      <c r="EF126" s="30"/>
      <c r="EG126" s="30"/>
      <c r="EH126" s="30"/>
      <c r="EI126" s="30"/>
      <c r="EJ126" s="30"/>
      <c r="EK126" s="30"/>
      <c r="EL126" s="30"/>
      <c r="EM126" s="30"/>
      <c r="EN126" s="30"/>
      <c r="EO126" s="30"/>
      <c r="EP126" s="30"/>
      <c r="EQ126" s="30"/>
      <c r="ER126" s="30"/>
      <c r="ES126" s="30"/>
      <c r="ET126" s="30"/>
      <c r="EU126" s="30"/>
      <c r="EV126" s="30"/>
      <c r="EW126" s="30"/>
      <c r="EX126" s="30"/>
      <c r="EY126" s="30"/>
      <c r="EZ126" s="30"/>
      <c r="FA126" s="30"/>
      <c r="FB126" s="30"/>
      <c r="FC126" s="30"/>
      <c r="FD126" s="30"/>
      <c r="FE126" s="30"/>
      <c r="FF126" s="30"/>
      <c r="FG126" s="30"/>
      <c r="FH126" s="30"/>
      <c r="FI126" s="30"/>
      <c r="FJ126" s="30"/>
      <c r="FK126" s="30"/>
      <c r="FL126" s="30"/>
      <c r="FM126" s="30"/>
      <c r="FN126" s="30"/>
      <c r="FO126" s="30"/>
      <c r="FP126" s="30"/>
      <c r="FQ126" s="30"/>
    </row>
    <row r="127" spans="4:173">
      <c r="D127" s="76"/>
      <c r="E127" s="76"/>
      <c r="F127" s="76"/>
      <c r="G127" s="76"/>
      <c r="H127" s="76"/>
      <c r="I127" s="118"/>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30"/>
      <c r="EN127" s="30"/>
      <c r="EO127" s="30"/>
      <c r="EP127" s="30"/>
      <c r="EQ127" s="30"/>
      <c r="ER127" s="30"/>
      <c r="ES127" s="30"/>
      <c r="ET127" s="30"/>
      <c r="EU127" s="30"/>
      <c r="EV127" s="30"/>
      <c r="EW127" s="30"/>
      <c r="EX127" s="30"/>
      <c r="EY127" s="30"/>
      <c r="EZ127" s="30"/>
      <c r="FA127" s="30"/>
      <c r="FB127" s="30"/>
      <c r="FC127" s="30"/>
      <c r="FD127" s="30"/>
      <c r="FE127" s="30"/>
      <c r="FF127" s="30"/>
      <c r="FG127" s="30"/>
      <c r="FH127" s="30"/>
      <c r="FI127" s="30"/>
      <c r="FJ127" s="30"/>
      <c r="FK127" s="30"/>
      <c r="FL127" s="30"/>
      <c r="FM127" s="30"/>
      <c r="FN127" s="30"/>
      <c r="FO127" s="30"/>
      <c r="FP127" s="30"/>
      <c r="FQ127" s="30"/>
    </row>
    <row r="128" spans="4:173">
      <c r="D128" s="76"/>
      <c r="E128" s="76"/>
      <c r="F128" s="76"/>
      <c r="G128" s="76"/>
      <c r="H128" s="76"/>
      <c r="I128" s="118"/>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30"/>
      <c r="EO128" s="30"/>
      <c r="EP128" s="30"/>
      <c r="EQ128" s="30"/>
      <c r="ER128" s="30"/>
      <c r="ES128" s="30"/>
      <c r="ET128" s="30"/>
      <c r="EU128" s="30"/>
      <c r="EV128" s="30"/>
      <c r="EW128" s="30"/>
      <c r="EX128" s="30"/>
      <c r="EY128" s="30"/>
      <c r="EZ128" s="30"/>
      <c r="FA128" s="30"/>
      <c r="FB128" s="30"/>
      <c r="FC128" s="30"/>
      <c r="FD128" s="30"/>
      <c r="FE128" s="30"/>
      <c r="FF128" s="30"/>
      <c r="FG128" s="30"/>
      <c r="FH128" s="30"/>
      <c r="FI128" s="30"/>
      <c r="FJ128" s="30"/>
      <c r="FK128" s="30"/>
      <c r="FL128" s="30"/>
      <c r="FM128" s="30"/>
      <c r="FN128" s="30"/>
      <c r="FO128" s="30"/>
      <c r="FP128" s="30"/>
      <c r="FQ128" s="30"/>
    </row>
    <row r="129" spans="4:173">
      <c r="D129" s="76"/>
      <c r="E129" s="76"/>
      <c r="F129" s="76"/>
      <c r="G129" s="76"/>
      <c r="H129" s="76"/>
      <c r="I129" s="118"/>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30"/>
      <c r="EO129" s="30"/>
      <c r="EP129" s="30"/>
      <c r="EQ129" s="30"/>
      <c r="ER129" s="30"/>
      <c r="ES129" s="30"/>
      <c r="ET129" s="30"/>
      <c r="EU129" s="30"/>
      <c r="EV129" s="30"/>
      <c r="EW129" s="30"/>
      <c r="EX129" s="30"/>
      <c r="EY129" s="30"/>
      <c r="EZ129" s="30"/>
      <c r="FA129" s="30"/>
      <c r="FB129" s="30"/>
      <c r="FC129" s="30"/>
      <c r="FD129" s="30"/>
      <c r="FE129" s="30"/>
      <c r="FF129" s="30"/>
      <c r="FG129" s="30"/>
      <c r="FH129" s="30"/>
      <c r="FI129" s="30"/>
      <c r="FJ129" s="30"/>
      <c r="FK129" s="30"/>
      <c r="FL129" s="30"/>
      <c r="FM129" s="30"/>
      <c r="FN129" s="30"/>
      <c r="FO129" s="30"/>
      <c r="FP129" s="30"/>
      <c r="FQ129" s="30"/>
    </row>
    <row r="130" spans="4:173">
      <c r="D130" s="76"/>
      <c r="E130" s="76"/>
      <c r="F130" s="76"/>
      <c r="G130" s="76"/>
      <c r="H130" s="76"/>
      <c r="I130" s="118"/>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c r="CN130" s="30"/>
      <c r="CO130" s="30"/>
      <c r="CP130" s="30"/>
      <c r="CQ130" s="30"/>
      <c r="CR130" s="30"/>
      <c r="CS130" s="30"/>
      <c r="CT130" s="30"/>
      <c r="CU130" s="30"/>
      <c r="CV130" s="30"/>
      <c r="CW130" s="30"/>
      <c r="CX130" s="30"/>
      <c r="CY130" s="30"/>
      <c r="CZ130" s="30"/>
      <c r="DA130" s="30"/>
      <c r="DB130" s="30"/>
      <c r="DC130" s="30"/>
      <c r="DD130" s="30"/>
      <c r="DE130" s="30"/>
      <c r="DF130" s="30"/>
      <c r="DG130" s="30"/>
      <c r="DH130" s="30"/>
      <c r="DI130" s="30"/>
      <c r="DJ130" s="30"/>
      <c r="DK130" s="30"/>
      <c r="DL130" s="30"/>
      <c r="DM130" s="30"/>
      <c r="DN130" s="30"/>
      <c r="DO130" s="30"/>
      <c r="DP130" s="30"/>
      <c r="DQ130" s="30"/>
      <c r="DR130" s="30"/>
      <c r="DS130" s="30"/>
      <c r="DT130" s="30"/>
      <c r="DU130" s="30"/>
      <c r="DV130" s="30"/>
      <c r="DW130" s="30"/>
      <c r="DX130" s="30"/>
      <c r="DY130" s="30"/>
      <c r="DZ130" s="30"/>
      <c r="EA130" s="30"/>
      <c r="EB130" s="30"/>
      <c r="EC130" s="30"/>
      <c r="ED130" s="30"/>
      <c r="EE130" s="30"/>
      <c r="EF130" s="30"/>
      <c r="EG130" s="30"/>
      <c r="EH130" s="30"/>
      <c r="EI130" s="30"/>
      <c r="EJ130" s="30"/>
      <c r="EK130" s="30"/>
      <c r="EL130" s="30"/>
      <c r="EM130" s="30"/>
      <c r="EN130" s="30"/>
      <c r="EO130" s="30"/>
      <c r="EP130" s="30"/>
      <c r="EQ130" s="30"/>
      <c r="ER130" s="30"/>
      <c r="ES130" s="30"/>
      <c r="ET130" s="30"/>
      <c r="EU130" s="30"/>
      <c r="EV130" s="30"/>
      <c r="EW130" s="30"/>
      <c r="EX130" s="30"/>
      <c r="EY130" s="30"/>
      <c r="EZ130" s="30"/>
      <c r="FA130" s="30"/>
      <c r="FB130" s="30"/>
      <c r="FC130" s="30"/>
      <c r="FD130" s="30"/>
      <c r="FE130" s="30"/>
      <c r="FF130" s="30"/>
      <c r="FG130" s="30"/>
      <c r="FH130" s="30"/>
      <c r="FI130" s="30"/>
      <c r="FJ130" s="30"/>
      <c r="FK130" s="30"/>
      <c r="FL130" s="30"/>
      <c r="FM130" s="30"/>
      <c r="FN130" s="30"/>
      <c r="FO130" s="30"/>
      <c r="FP130" s="30"/>
      <c r="FQ130" s="30"/>
    </row>
    <row r="131" spans="4:173">
      <c r="D131" s="76"/>
      <c r="E131" s="76"/>
      <c r="F131" s="76"/>
      <c r="G131" s="76"/>
      <c r="H131" s="76"/>
      <c r="I131" s="118"/>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30"/>
      <c r="EN131" s="30"/>
      <c r="EO131" s="30"/>
      <c r="EP131" s="30"/>
      <c r="EQ131" s="30"/>
      <c r="ER131" s="30"/>
      <c r="ES131" s="30"/>
      <c r="ET131" s="30"/>
      <c r="EU131" s="30"/>
      <c r="EV131" s="30"/>
      <c r="EW131" s="30"/>
      <c r="EX131" s="30"/>
      <c r="EY131" s="30"/>
      <c r="EZ131" s="30"/>
      <c r="FA131" s="30"/>
      <c r="FB131" s="30"/>
      <c r="FC131" s="30"/>
      <c r="FD131" s="30"/>
      <c r="FE131" s="30"/>
      <c r="FF131" s="30"/>
      <c r="FG131" s="30"/>
      <c r="FH131" s="30"/>
      <c r="FI131" s="30"/>
      <c r="FJ131" s="30"/>
      <c r="FK131" s="30"/>
      <c r="FL131" s="30"/>
      <c r="FM131" s="30"/>
      <c r="FN131" s="30"/>
      <c r="FO131" s="30"/>
      <c r="FP131" s="30"/>
      <c r="FQ131" s="30"/>
    </row>
    <row r="132" spans="4:173">
      <c r="D132" s="76"/>
      <c r="E132" s="76"/>
      <c r="F132" s="76"/>
      <c r="G132" s="76"/>
      <c r="H132" s="76"/>
      <c r="I132" s="118"/>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c r="DK132" s="30"/>
      <c r="DL132" s="30"/>
      <c r="DM132" s="30"/>
      <c r="DN132" s="30"/>
      <c r="DO132" s="30"/>
      <c r="DP132" s="30"/>
      <c r="DQ132" s="30"/>
      <c r="DR132" s="30"/>
      <c r="DS132" s="30"/>
      <c r="DT132" s="30"/>
      <c r="DU132" s="30"/>
      <c r="DV132" s="30"/>
      <c r="DW132" s="30"/>
      <c r="DX132" s="30"/>
      <c r="DY132" s="30"/>
      <c r="DZ132" s="30"/>
      <c r="EA132" s="30"/>
      <c r="EB132" s="30"/>
      <c r="EC132" s="30"/>
      <c r="ED132" s="30"/>
      <c r="EE132" s="30"/>
      <c r="EF132" s="30"/>
      <c r="EG132" s="30"/>
      <c r="EH132" s="30"/>
      <c r="EI132" s="30"/>
      <c r="EJ132" s="30"/>
      <c r="EK132" s="30"/>
      <c r="EL132" s="30"/>
      <c r="EM132" s="30"/>
      <c r="EN132" s="30"/>
      <c r="EO132" s="30"/>
      <c r="EP132" s="30"/>
      <c r="EQ132" s="30"/>
      <c r="ER132" s="30"/>
      <c r="ES132" s="30"/>
      <c r="ET132" s="30"/>
      <c r="EU132" s="30"/>
      <c r="EV132" s="30"/>
      <c r="EW132" s="30"/>
      <c r="EX132" s="30"/>
      <c r="EY132" s="30"/>
      <c r="EZ132" s="30"/>
      <c r="FA132" s="30"/>
      <c r="FB132" s="30"/>
      <c r="FC132" s="30"/>
      <c r="FD132" s="30"/>
      <c r="FE132" s="30"/>
      <c r="FF132" s="30"/>
      <c r="FG132" s="30"/>
      <c r="FH132" s="30"/>
      <c r="FI132" s="30"/>
      <c r="FJ132" s="30"/>
      <c r="FK132" s="30"/>
      <c r="FL132" s="30"/>
      <c r="FM132" s="30"/>
      <c r="FN132" s="30"/>
      <c r="FO132" s="30"/>
      <c r="FP132" s="30"/>
      <c r="FQ132" s="30"/>
    </row>
    <row r="133" spans="4:173">
      <c r="D133" s="76"/>
      <c r="E133" s="76"/>
      <c r="F133" s="76"/>
      <c r="G133" s="76"/>
      <c r="H133" s="76"/>
      <c r="I133" s="118"/>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c r="EU133" s="30"/>
      <c r="EV133" s="30"/>
      <c r="EW133" s="30"/>
      <c r="EX133" s="30"/>
      <c r="EY133" s="30"/>
      <c r="EZ133" s="30"/>
      <c r="FA133" s="30"/>
      <c r="FB133" s="30"/>
      <c r="FC133" s="30"/>
      <c r="FD133" s="30"/>
      <c r="FE133" s="30"/>
      <c r="FF133" s="30"/>
      <c r="FG133" s="30"/>
      <c r="FH133" s="30"/>
      <c r="FI133" s="30"/>
      <c r="FJ133" s="30"/>
      <c r="FK133" s="30"/>
      <c r="FL133" s="30"/>
      <c r="FM133" s="30"/>
      <c r="FN133" s="30"/>
      <c r="FO133" s="30"/>
      <c r="FP133" s="30"/>
      <c r="FQ133" s="30"/>
    </row>
    <row r="134" spans="4:173">
      <c r="D134" s="76"/>
      <c r="E134" s="76"/>
      <c r="F134" s="76"/>
      <c r="G134" s="76"/>
      <c r="H134" s="76"/>
      <c r="I134" s="118"/>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30"/>
      <c r="EN134" s="30"/>
      <c r="EO134" s="30"/>
      <c r="EP134" s="30"/>
      <c r="EQ134" s="30"/>
      <c r="ER134" s="30"/>
      <c r="ES134" s="30"/>
      <c r="ET134" s="30"/>
      <c r="EU134" s="30"/>
      <c r="EV134" s="30"/>
      <c r="EW134" s="30"/>
      <c r="EX134" s="30"/>
      <c r="EY134" s="30"/>
      <c r="EZ134" s="30"/>
      <c r="FA134" s="30"/>
      <c r="FB134" s="30"/>
      <c r="FC134" s="30"/>
      <c r="FD134" s="30"/>
      <c r="FE134" s="30"/>
      <c r="FF134" s="30"/>
      <c r="FG134" s="30"/>
      <c r="FH134" s="30"/>
      <c r="FI134" s="30"/>
      <c r="FJ134" s="30"/>
      <c r="FK134" s="30"/>
      <c r="FL134" s="30"/>
      <c r="FM134" s="30"/>
      <c r="FN134" s="30"/>
      <c r="FO134" s="30"/>
      <c r="FP134" s="30"/>
      <c r="FQ134" s="30"/>
    </row>
    <row r="135" spans="4:173">
      <c r="D135" s="76"/>
      <c r="E135" s="76"/>
      <c r="F135" s="76"/>
      <c r="G135" s="76"/>
      <c r="H135" s="76"/>
      <c r="I135" s="118"/>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30"/>
      <c r="EN135" s="30"/>
      <c r="EO135" s="30"/>
      <c r="EP135" s="30"/>
      <c r="EQ135" s="30"/>
      <c r="ER135" s="30"/>
      <c r="ES135" s="30"/>
      <c r="ET135" s="30"/>
      <c r="EU135" s="30"/>
      <c r="EV135" s="30"/>
      <c r="EW135" s="30"/>
      <c r="EX135" s="30"/>
      <c r="EY135" s="30"/>
      <c r="EZ135" s="30"/>
      <c r="FA135" s="30"/>
      <c r="FB135" s="30"/>
      <c r="FC135" s="30"/>
      <c r="FD135" s="30"/>
      <c r="FE135" s="30"/>
      <c r="FF135" s="30"/>
      <c r="FG135" s="30"/>
      <c r="FH135" s="30"/>
      <c r="FI135" s="30"/>
      <c r="FJ135" s="30"/>
      <c r="FK135" s="30"/>
      <c r="FL135" s="30"/>
      <c r="FM135" s="30"/>
      <c r="FN135" s="30"/>
      <c r="FO135" s="30"/>
      <c r="FP135" s="30"/>
      <c r="FQ135" s="30"/>
    </row>
    <row r="136" spans="4:173">
      <c r="D136" s="76"/>
      <c r="E136" s="76"/>
      <c r="F136" s="76"/>
      <c r="G136" s="76"/>
      <c r="H136" s="76"/>
      <c r="I136" s="118"/>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c r="DK136" s="30"/>
      <c r="DL136" s="30"/>
      <c r="DM136" s="30"/>
      <c r="DN136" s="30"/>
      <c r="DO136" s="30"/>
      <c r="DP136" s="30"/>
      <c r="DQ136" s="30"/>
      <c r="DR136" s="30"/>
      <c r="DS136" s="30"/>
      <c r="DT136" s="30"/>
      <c r="DU136" s="30"/>
      <c r="DV136" s="30"/>
      <c r="DW136" s="30"/>
      <c r="DX136" s="30"/>
      <c r="DY136" s="30"/>
      <c r="DZ136" s="30"/>
      <c r="EA136" s="30"/>
      <c r="EB136" s="30"/>
      <c r="EC136" s="30"/>
      <c r="ED136" s="30"/>
      <c r="EE136" s="30"/>
      <c r="EF136" s="30"/>
      <c r="EG136" s="30"/>
      <c r="EH136" s="30"/>
      <c r="EI136" s="30"/>
      <c r="EJ136" s="30"/>
      <c r="EK136" s="30"/>
      <c r="EL136" s="30"/>
      <c r="EM136" s="30"/>
      <c r="EN136" s="30"/>
      <c r="EO136" s="30"/>
      <c r="EP136" s="30"/>
      <c r="EQ136" s="30"/>
      <c r="ER136" s="30"/>
      <c r="ES136" s="30"/>
      <c r="ET136" s="30"/>
      <c r="EU136" s="30"/>
      <c r="EV136" s="30"/>
      <c r="EW136" s="30"/>
      <c r="EX136" s="30"/>
      <c r="EY136" s="30"/>
      <c r="EZ136" s="30"/>
      <c r="FA136" s="30"/>
      <c r="FB136" s="30"/>
      <c r="FC136" s="30"/>
      <c r="FD136" s="30"/>
      <c r="FE136" s="30"/>
      <c r="FF136" s="30"/>
      <c r="FG136" s="30"/>
      <c r="FH136" s="30"/>
      <c r="FI136" s="30"/>
      <c r="FJ136" s="30"/>
      <c r="FK136" s="30"/>
      <c r="FL136" s="30"/>
      <c r="FM136" s="30"/>
      <c r="FN136" s="30"/>
      <c r="FO136" s="30"/>
      <c r="FP136" s="30"/>
      <c r="FQ136" s="30"/>
    </row>
    <row r="137" spans="4:173">
      <c r="D137" s="76"/>
      <c r="E137" s="76"/>
      <c r="F137" s="76"/>
      <c r="G137" s="76"/>
      <c r="H137" s="76"/>
      <c r="I137" s="118"/>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30"/>
      <c r="EN137" s="30"/>
      <c r="EO137" s="30"/>
      <c r="EP137" s="30"/>
      <c r="EQ137" s="30"/>
      <c r="ER137" s="30"/>
      <c r="ES137" s="30"/>
      <c r="ET137" s="30"/>
      <c r="EU137" s="30"/>
      <c r="EV137" s="30"/>
      <c r="EW137" s="30"/>
      <c r="EX137" s="30"/>
      <c r="EY137" s="30"/>
      <c r="EZ137" s="30"/>
      <c r="FA137" s="30"/>
      <c r="FB137" s="30"/>
      <c r="FC137" s="30"/>
      <c r="FD137" s="30"/>
      <c r="FE137" s="30"/>
      <c r="FF137" s="30"/>
      <c r="FG137" s="30"/>
      <c r="FH137" s="30"/>
      <c r="FI137" s="30"/>
      <c r="FJ137" s="30"/>
      <c r="FK137" s="30"/>
      <c r="FL137" s="30"/>
      <c r="FM137" s="30"/>
      <c r="FN137" s="30"/>
      <c r="FO137" s="30"/>
      <c r="FP137" s="30"/>
      <c r="FQ137" s="30"/>
    </row>
    <row r="138" spans="4:173">
      <c r="D138" s="76"/>
      <c r="E138" s="76"/>
      <c r="F138" s="76"/>
      <c r="G138" s="76"/>
      <c r="H138" s="76"/>
      <c r="I138" s="118"/>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c r="EU138" s="30"/>
      <c r="EV138" s="30"/>
      <c r="EW138" s="30"/>
      <c r="EX138" s="30"/>
      <c r="EY138" s="30"/>
      <c r="EZ138" s="30"/>
      <c r="FA138" s="30"/>
      <c r="FB138" s="30"/>
      <c r="FC138" s="30"/>
      <c r="FD138" s="30"/>
      <c r="FE138" s="30"/>
      <c r="FF138" s="30"/>
      <c r="FG138" s="30"/>
      <c r="FH138" s="30"/>
      <c r="FI138" s="30"/>
      <c r="FJ138" s="30"/>
      <c r="FK138" s="30"/>
      <c r="FL138" s="30"/>
      <c r="FM138" s="30"/>
      <c r="FN138" s="30"/>
      <c r="FO138" s="30"/>
      <c r="FP138" s="30"/>
      <c r="FQ138" s="30"/>
    </row>
    <row r="139" spans="4:173">
      <c r="D139" s="76"/>
      <c r="E139" s="76"/>
      <c r="F139" s="76"/>
      <c r="G139" s="76"/>
      <c r="H139" s="76"/>
      <c r="I139" s="118"/>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30"/>
      <c r="EO139" s="30"/>
      <c r="EP139" s="30"/>
      <c r="EQ139" s="30"/>
      <c r="ER139" s="30"/>
      <c r="ES139" s="30"/>
      <c r="ET139" s="30"/>
      <c r="EU139" s="30"/>
      <c r="EV139" s="30"/>
      <c r="EW139" s="30"/>
      <c r="EX139" s="30"/>
      <c r="EY139" s="30"/>
      <c r="EZ139" s="30"/>
      <c r="FA139" s="30"/>
      <c r="FB139" s="30"/>
      <c r="FC139" s="30"/>
      <c r="FD139" s="30"/>
      <c r="FE139" s="30"/>
      <c r="FF139" s="30"/>
      <c r="FG139" s="30"/>
      <c r="FH139" s="30"/>
      <c r="FI139" s="30"/>
      <c r="FJ139" s="30"/>
      <c r="FK139" s="30"/>
      <c r="FL139" s="30"/>
      <c r="FM139" s="30"/>
      <c r="FN139" s="30"/>
      <c r="FO139" s="30"/>
      <c r="FP139" s="30"/>
      <c r="FQ139" s="30"/>
    </row>
    <row r="140" spans="4:173">
      <c r="D140" s="76"/>
      <c r="E140" s="76"/>
      <c r="F140" s="76"/>
      <c r="G140" s="76"/>
      <c r="H140" s="76"/>
      <c r="I140" s="118"/>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c r="DH140" s="30"/>
      <c r="DI140" s="30"/>
      <c r="DJ140" s="30"/>
      <c r="DK140" s="30"/>
      <c r="DL140" s="30"/>
      <c r="DM140" s="30"/>
      <c r="DN140" s="30"/>
      <c r="DO140" s="30"/>
      <c r="DP140" s="30"/>
      <c r="DQ140" s="30"/>
      <c r="DR140" s="30"/>
      <c r="DS140" s="30"/>
      <c r="DT140" s="30"/>
      <c r="DU140" s="30"/>
      <c r="DV140" s="30"/>
      <c r="DW140" s="30"/>
      <c r="DX140" s="30"/>
      <c r="DY140" s="30"/>
      <c r="DZ140" s="30"/>
      <c r="EA140" s="30"/>
      <c r="EB140" s="30"/>
      <c r="EC140" s="30"/>
      <c r="ED140" s="30"/>
      <c r="EE140" s="30"/>
      <c r="EF140" s="30"/>
      <c r="EG140" s="30"/>
      <c r="EH140" s="30"/>
      <c r="EI140" s="30"/>
      <c r="EJ140" s="30"/>
      <c r="EK140" s="30"/>
      <c r="EL140" s="30"/>
      <c r="EM140" s="30"/>
      <c r="EN140" s="30"/>
      <c r="EO140" s="30"/>
      <c r="EP140" s="30"/>
      <c r="EQ140" s="30"/>
      <c r="ER140" s="30"/>
      <c r="ES140" s="30"/>
      <c r="ET140" s="30"/>
      <c r="EU140" s="30"/>
      <c r="EV140" s="30"/>
      <c r="EW140" s="30"/>
      <c r="EX140" s="30"/>
      <c r="EY140" s="30"/>
      <c r="EZ140" s="30"/>
      <c r="FA140" s="30"/>
      <c r="FB140" s="30"/>
      <c r="FC140" s="30"/>
      <c r="FD140" s="30"/>
      <c r="FE140" s="30"/>
      <c r="FF140" s="30"/>
      <c r="FG140" s="30"/>
      <c r="FH140" s="30"/>
      <c r="FI140" s="30"/>
      <c r="FJ140" s="30"/>
      <c r="FK140" s="30"/>
      <c r="FL140" s="30"/>
      <c r="FM140" s="30"/>
      <c r="FN140" s="30"/>
      <c r="FO140" s="30"/>
      <c r="FP140" s="30"/>
      <c r="FQ140" s="30"/>
    </row>
    <row r="141" spans="4:173">
      <c r="D141" s="76"/>
      <c r="E141" s="76"/>
      <c r="F141" s="76"/>
      <c r="G141" s="76"/>
      <c r="H141" s="76"/>
      <c r="I141" s="118"/>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c r="DK141" s="30"/>
      <c r="DL141" s="30"/>
      <c r="DM141" s="30"/>
      <c r="DN141" s="30"/>
      <c r="DO141" s="30"/>
      <c r="DP141" s="30"/>
      <c r="DQ141" s="30"/>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30"/>
      <c r="EN141" s="30"/>
      <c r="EO141" s="30"/>
      <c r="EP141" s="30"/>
      <c r="EQ141" s="30"/>
      <c r="ER141" s="30"/>
      <c r="ES141" s="30"/>
      <c r="ET141" s="30"/>
      <c r="EU141" s="30"/>
      <c r="EV141" s="30"/>
      <c r="EW141" s="30"/>
      <c r="EX141" s="30"/>
      <c r="EY141" s="30"/>
      <c r="EZ141" s="30"/>
      <c r="FA141" s="30"/>
      <c r="FB141" s="30"/>
      <c r="FC141" s="30"/>
      <c r="FD141" s="30"/>
      <c r="FE141" s="30"/>
      <c r="FF141" s="30"/>
      <c r="FG141" s="30"/>
      <c r="FH141" s="30"/>
      <c r="FI141" s="30"/>
      <c r="FJ141" s="30"/>
      <c r="FK141" s="30"/>
      <c r="FL141" s="30"/>
      <c r="FM141" s="30"/>
      <c r="FN141" s="30"/>
      <c r="FO141" s="30"/>
      <c r="FP141" s="30"/>
      <c r="FQ141" s="30"/>
    </row>
    <row r="142" spans="4:173">
      <c r="D142" s="76"/>
      <c r="E142" s="76"/>
      <c r="F142" s="76"/>
      <c r="G142" s="76"/>
      <c r="H142" s="76"/>
      <c r="I142" s="118"/>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c r="DK142" s="30"/>
      <c r="DL142" s="30"/>
      <c r="DM142" s="30"/>
      <c r="DN142" s="30"/>
      <c r="DO142" s="30"/>
      <c r="DP142" s="30"/>
      <c r="DQ142" s="30"/>
      <c r="DR142" s="30"/>
      <c r="DS142" s="30"/>
      <c r="DT142" s="30"/>
      <c r="DU142" s="30"/>
      <c r="DV142" s="30"/>
      <c r="DW142" s="30"/>
      <c r="DX142" s="30"/>
      <c r="DY142" s="30"/>
      <c r="DZ142" s="30"/>
      <c r="EA142" s="30"/>
      <c r="EB142" s="30"/>
      <c r="EC142" s="30"/>
      <c r="ED142" s="30"/>
      <c r="EE142" s="30"/>
      <c r="EF142" s="30"/>
      <c r="EG142" s="30"/>
      <c r="EH142" s="30"/>
      <c r="EI142" s="30"/>
      <c r="EJ142" s="30"/>
      <c r="EK142" s="30"/>
      <c r="EL142" s="30"/>
      <c r="EM142" s="30"/>
      <c r="EN142" s="30"/>
      <c r="EO142" s="30"/>
      <c r="EP142" s="30"/>
      <c r="EQ142" s="30"/>
      <c r="ER142" s="30"/>
      <c r="ES142" s="30"/>
      <c r="ET142" s="30"/>
      <c r="EU142" s="30"/>
      <c r="EV142" s="30"/>
      <c r="EW142" s="30"/>
      <c r="EX142" s="30"/>
      <c r="EY142" s="30"/>
      <c r="EZ142" s="30"/>
      <c r="FA142" s="30"/>
      <c r="FB142" s="30"/>
      <c r="FC142" s="30"/>
      <c r="FD142" s="30"/>
      <c r="FE142" s="30"/>
      <c r="FF142" s="30"/>
      <c r="FG142" s="30"/>
      <c r="FH142" s="30"/>
      <c r="FI142" s="30"/>
      <c r="FJ142" s="30"/>
      <c r="FK142" s="30"/>
      <c r="FL142" s="30"/>
      <c r="FM142" s="30"/>
      <c r="FN142" s="30"/>
      <c r="FO142" s="30"/>
      <c r="FP142" s="30"/>
      <c r="FQ142" s="30"/>
    </row>
    <row r="143" spans="4:173">
      <c r="D143" s="76"/>
      <c r="E143" s="76"/>
      <c r="F143" s="76"/>
      <c r="G143" s="76"/>
      <c r="H143" s="76"/>
      <c r="I143" s="118"/>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30"/>
      <c r="EO143" s="30"/>
      <c r="EP143" s="30"/>
      <c r="EQ143" s="30"/>
      <c r="ER143" s="30"/>
      <c r="ES143" s="30"/>
      <c r="ET143" s="30"/>
      <c r="EU143" s="30"/>
      <c r="EV143" s="30"/>
      <c r="EW143" s="30"/>
      <c r="EX143" s="30"/>
      <c r="EY143" s="30"/>
      <c r="EZ143" s="30"/>
      <c r="FA143" s="30"/>
      <c r="FB143" s="30"/>
      <c r="FC143" s="30"/>
      <c r="FD143" s="30"/>
      <c r="FE143" s="30"/>
      <c r="FF143" s="30"/>
      <c r="FG143" s="30"/>
      <c r="FH143" s="30"/>
      <c r="FI143" s="30"/>
      <c r="FJ143" s="30"/>
      <c r="FK143" s="30"/>
      <c r="FL143" s="30"/>
      <c r="FM143" s="30"/>
      <c r="FN143" s="30"/>
      <c r="FO143" s="30"/>
      <c r="FP143" s="30"/>
      <c r="FQ143" s="30"/>
    </row>
    <row r="144" spans="4:173">
      <c r="D144" s="76"/>
      <c r="E144" s="76"/>
      <c r="F144" s="76"/>
      <c r="G144" s="76"/>
      <c r="H144" s="76"/>
      <c r="I144" s="118"/>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30"/>
      <c r="EO144" s="30"/>
      <c r="EP144" s="30"/>
      <c r="EQ144" s="30"/>
      <c r="ER144" s="30"/>
      <c r="ES144" s="30"/>
      <c r="ET144" s="30"/>
      <c r="EU144" s="30"/>
      <c r="EV144" s="30"/>
      <c r="EW144" s="30"/>
      <c r="EX144" s="30"/>
      <c r="EY144" s="30"/>
      <c r="EZ144" s="30"/>
      <c r="FA144" s="30"/>
      <c r="FB144" s="30"/>
      <c r="FC144" s="30"/>
      <c r="FD144" s="30"/>
      <c r="FE144" s="30"/>
      <c r="FF144" s="30"/>
      <c r="FG144" s="30"/>
      <c r="FH144" s="30"/>
      <c r="FI144" s="30"/>
      <c r="FJ144" s="30"/>
      <c r="FK144" s="30"/>
      <c r="FL144" s="30"/>
      <c r="FM144" s="30"/>
      <c r="FN144" s="30"/>
      <c r="FO144" s="30"/>
      <c r="FP144" s="30"/>
      <c r="FQ144" s="30"/>
    </row>
    <row r="145" spans="4:173">
      <c r="D145" s="76"/>
      <c r="E145" s="76"/>
      <c r="F145" s="76"/>
      <c r="G145" s="76"/>
      <c r="H145" s="76"/>
      <c r="I145" s="118"/>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c r="DK145" s="30"/>
      <c r="DL145" s="30"/>
      <c r="DM145" s="30"/>
      <c r="DN145" s="30"/>
      <c r="DO145" s="30"/>
      <c r="DP145" s="30"/>
      <c r="DQ145" s="30"/>
      <c r="DR145" s="30"/>
      <c r="DS145" s="30"/>
      <c r="DT145" s="30"/>
      <c r="DU145" s="30"/>
      <c r="DV145" s="30"/>
      <c r="DW145" s="30"/>
      <c r="DX145" s="30"/>
      <c r="DY145" s="30"/>
      <c r="DZ145" s="30"/>
      <c r="EA145" s="30"/>
      <c r="EB145" s="30"/>
      <c r="EC145" s="30"/>
      <c r="ED145" s="30"/>
      <c r="EE145" s="30"/>
      <c r="EF145" s="30"/>
      <c r="EG145" s="30"/>
      <c r="EH145" s="30"/>
      <c r="EI145" s="30"/>
      <c r="EJ145" s="30"/>
      <c r="EK145" s="30"/>
      <c r="EL145" s="30"/>
      <c r="EM145" s="30"/>
      <c r="EN145" s="30"/>
      <c r="EO145" s="30"/>
      <c r="EP145" s="30"/>
      <c r="EQ145" s="30"/>
      <c r="ER145" s="30"/>
      <c r="ES145" s="30"/>
      <c r="ET145" s="30"/>
      <c r="EU145" s="30"/>
      <c r="EV145" s="30"/>
      <c r="EW145" s="30"/>
      <c r="EX145" s="30"/>
      <c r="EY145" s="30"/>
      <c r="EZ145" s="30"/>
      <c r="FA145" s="30"/>
      <c r="FB145" s="30"/>
      <c r="FC145" s="30"/>
      <c r="FD145" s="30"/>
      <c r="FE145" s="30"/>
      <c r="FF145" s="30"/>
      <c r="FG145" s="30"/>
      <c r="FH145" s="30"/>
      <c r="FI145" s="30"/>
      <c r="FJ145" s="30"/>
      <c r="FK145" s="30"/>
      <c r="FL145" s="30"/>
      <c r="FM145" s="30"/>
      <c r="FN145" s="30"/>
      <c r="FO145" s="30"/>
      <c r="FP145" s="30"/>
      <c r="FQ145" s="30"/>
    </row>
    <row r="146" spans="4:173">
      <c r="D146" s="76"/>
      <c r="E146" s="76"/>
      <c r="F146" s="76"/>
      <c r="G146" s="76"/>
      <c r="H146" s="76"/>
      <c r="I146" s="118"/>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c r="DK146" s="30"/>
      <c r="DL146" s="30"/>
      <c r="DM146" s="30"/>
      <c r="DN146" s="30"/>
      <c r="DO146" s="30"/>
      <c r="DP146" s="30"/>
      <c r="DQ146" s="30"/>
      <c r="DR146" s="30"/>
      <c r="DS146" s="30"/>
      <c r="DT146" s="30"/>
      <c r="DU146" s="30"/>
      <c r="DV146" s="30"/>
      <c r="DW146" s="30"/>
      <c r="DX146" s="30"/>
      <c r="DY146" s="30"/>
      <c r="DZ146" s="30"/>
      <c r="EA146" s="30"/>
      <c r="EB146" s="30"/>
      <c r="EC146" s="30"/>
      <c r="ED146" s="30"/>
      <c r="EE146" s="30"/>
      <c r="EF146" s="30"/>
      <c r="EG146" s="30"/>
      <c r="EH146" s="30"/>
      <c r="EI146" s="30"/>
      <c r="EJ146" s="30"/>
      <c r="EK146" s="30"/>
      <c r="EL146" s="30"/>
      <c r="EM146" s="30"/>
      <c r="EN146" s="30"/>
      <c r="EO146" s="30"/>
      <c r="EP146" s="30"/>
      <c r="EQ146" s="30"/>
      <c r="ER146" s="30"/>
      <c r="ES146" s="30"/>
      <c r="ET146" s="30"/>
      <c r="EU146" s="30"/>
      <c r="EV146" s="30"/>
      <c r="EW146" s="30"/>
      <c r="EX146" s="30"/>
      <c r="EY146" s="30"/>
      <c r="EZ146" s="30"/>
      <c r="FA146" s="30"/>
      <c r="FB146" s="30"/>
      <c r="FC146" s="30"/>
      <c r="FD146" s="30"/>
      <c r="FE146" s="30"/>
      <c r="FF146" s="30"/>
      <c r="FG146" s="30"/>
      <c r="FH146" s="30"/>
      <c r="FI146" s="30"/>
      <c r="FJ146" s="30"/>
      <c r="FK146" s="30"/>
      <c r="FL146" s="30"/>
      <c r="FM146" s="30"/>
      <c r="FN146" s="30"/>
      <c r="FO146" s="30"/>
      <c r="FP146" s="30"/>
      <c r="FQ146" s="30"/>
    </row>
    <row r="147" spans="4:173">
      <c r="D147" s="76"/>
      <c r="E147" s="76"/>
      <c r="F147" s="76"/>
      <c r="G147" s="76"/>
      <c r="H147" s="76"/>
      <c r="I147" s="118"/>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30"/>
      <c r="EO147" s="30"/>
      <c r="EP147" s="30"/>
      <c r="EQ147" s="30"/>
      <c r="ER147" s="30"/>
      <c r="ES147" s="30"/>
      <c r="ET147" s="30"/>
      <c r="EU147" s="30"/>
      <c r="EV147" s="30"/>
      <c r="EW147" s="30"/>
      <c r="EX147" s="30"/>
      <c r="EY147" s="30"/>
      <c r="EZ147" s="30"/>
      <c r="FA147" s="30"/>
      <c r="FB147" s="30"/>
      <c r="FC147" s="30"/>
      <c r="FD147" s="30"/>
      <c r="FE147" s="30"/>
      <c r="FF147" s="30"/>
      <c r="FG147" s="30"/>
      <c r="FH147" s="30"/>
      <c r="FI147" s="30"/>
      <c r="FJ147" s="30"/>
      <c r="FK147" s="30"/>
      <c r="FL147" s="30"/>
      <c r="FM147" s="30"/>
      <c r="FN147" s="30"/>
      <c r="FO147" s="30"/>
      <c r="FP147" s="30"/>
      <c r="FQ147" s="30"/>
    </row>
    <row r="148" spans="4:173">
      <c r="D148" s="76"/>
      <c r="E148" s="76"/>
      <c r="F148" s="76"/>
      <c r="G148" s="76"/>
      <c r="H148" s="76"/>
      <c r="I148" s="118"/>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30"/>
      <c r="EN148" s="30"/>
      <c r="EO148" s="30"/>
      <c r="EP148" s="30"/>
      <c r="EQ148" s="30"/>
      <c r="ER148" s="30"/>
      <c r="ES148" s="30"/>
      <c r="ET148" s="30"/>
      <c r="EU148" s="30"/>
      <c r="EV148" s="30"/>
      <c r="EW148" s="30"/>
      <c r="EX148" s="30"/>
      <c r="EY148" s="30"/>
      <c r="EZ148" s="30"/>
      <c r="FA148" s="30"/>
      <c r="FB148" s="30"/>
      <c r="FC148" s="30"/>
      <c r="FD148" s="30"/>
      <c r="FE148" s="30"/>
      <c r="FF148" s="30"/>
      <c r="FG148" s="30"/>
      <c r="FH148" s="30"/>
      <c r="FI148" s="30"/>
      <c r="FJ148" s="30"/>
      <c r="FK148" s="30"/>
      <c r="FL148" s="30"/>
      <c r="FM148" s="30"/>
      <c r="FN148" s="30"/>
      <c r="FO148" s="30"/>
      <c r="FP148" s="30"/>
      <c r="FQ148" s="30"/>
    </row>
    <row r="149" spans="4:173">
      <c r="D149" s="76"/>
      <c r="E149" s="76"/>
      <c r="F149" s="76"/>
      <c r="G149" s="76"/>
      <c r="H149" s="76"/>
      <c r="I149" s="118"/>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c r="EU149" s="30"/>
      <c r="EV149" s="30"/>
      <c r="EW149" s="30"/>
      <c r="EX149" s="30"/>
      <c r="EY149" s="30"/>
      <c r="EZ149" s="30"/>
      <c r="FA149" s="30"/>
      <c r="FB149" s="30"/>
      <c r="FC149" s="30"/>
      <c r="FD149" s="30"/>
      <c r="FE149" s="30"/>
      <c r="FF149" s="30"/>
      <c r="FG149" s="30"/>
      <c r="FH149" s="30"/>
      <c r="FI149" s="30"/>
      <c r="FJ149" s="30"/>
      <c r="FK149" s="30"/>
      <c r="FL149" s="30"/>
      <c r="FM149" s="30"/>
      <c r="FN149" s="30"/>
      <c r="FO149" s="30"/>
      <c r="FP149" s="30"/>
      <c r="FQ149" s="30"/>
    </row>
    <row r="150" spans="4:173">
      <c r="D150" s="76"/>
      <c r="E150" s="76"/>
      <c r="F150" s="76"/>
      <c r="G150" s="76"/>
      <c r="H150" s="76"/>
      <c r="I150" s="118"/>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c r="DK150" s="30"/>
      <c r="DL150" s="30"/>
      <c r="DM150" s="30"/>
      <c r="DN150" s="30"/>
      <c r="DO150" s="30"/>
      <c r="DP150" s="30"/>
      <c r="DQ150" s="30"/>
      <c r="DR150" s="30"/>
      <c r="DS150" s="30"/>
      <c r="DT150" s="30"/>
      <c r="DU150" s="30"/>
      <c r="DV150" s="30"/>
      <c r="DW150" s="30"/>
      <c r="DX150" s="30"/>
      <c r="DY150" s="30"/>
      <c r="DZ150" s="30"/>
      <c r="EA150" s="30"/>
      <c r="EB150" s="30"/>
      <c r="EC150" s="30"/>
      <c r="ED150" s="30"/>
      <c r="EE150" s="30"/>
      <c r="EF150" s="30"/>
      <c r="EG150" s="30"/>
      <c r="EH150" s="30"/>
      <c r="EI150" s="30"/>
      <c r="EJ150" s="30"/>
      <c r="EK150" s="30"/>
      <c r="EL150" s="30"/>
      <c r="EM150" s="30"/>
      <c r="EN150" s="30"/>
      <c r="EO150" s="30"/>
      <c r="EP150" s="30"/>
      <c r="EQ150" s="30"/>
      <c r="ER150" s="30"/>
      <c r="ES150" s="30"/>
      <c r="ET150" s="30"/>
      <c r="EU150" s="30"/>
      <c r="EV150" s="30"/>
      <c r="EW150" s="30"/>
      <c r="EX150" s="30"/>
      <c r="EY150" s="30"/>
      <c r="EZ150" s="30"/>
      <c r="FA150" s="30"/>
      <c r="FB150" s="30"/>
      <c r="FC150" s="30"/>
      <c r="FD150" s="30"/>
      <c r="FE150" s="30"/>
      <c r="FF150" s="30"/>
      <c r="FG150" s="30"/>
      <c r="FH150" s="30"/>
      <c r="FI150" s="30"/>
      <c r="FJ150" s="30"/>
      <c r="FK150" s="30"/>
      <c r="FL150" s="30"/>
      <c r="FM150" s="30"/>
      <c r="FN150" s="30"/>
      <c r="FO150" s="30"/>
      <c r="FP150" s="30"/>
      <c r="FQ150" s="30"/>
    </row>
    <row r="151" spans="4:173">
      <c r="D151" s="76"/>
      <c r="E151" s="76"/>
      <c r="F151" s="76"/>
      <c r="G151" s="76"/>
      <c r="H151" s="76"/>
      <c r="I151" s="118"/>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30"/>
      <c r="EN151" s="30"/>
      <c r="EO151" s="30"/>
      <c r="EP151" s="30"/>
      <c r="EQ151" s="30"/>
      <c r="ER151" s="30"/>
      <c r="ES151" s="30"/>
      <c r="ET151" s="30"/>
      <c r="EU151" s="30"/>
      <c r="EV151" s="30"/>
      <c r="EW151" s="30"/>
      <c r="EX151" s="30"/>
      <c r="EY151" s="30"/>
      <c r="EZ151" s="30"/>
      <c r="FA151" s="30"/>
      <c r="FB151" s="30"/>
      <c r="FC151" s="30"/>
      <c r="FD151" s="30"/>
      <c r="FE151" s="30"/>
      <c r="FF151" s="30"/>
      <c r="FG151" s="30"/>
      <c r="FH151" s="30"/>
      <c r="FI151" s="30"/>
      <c r="FJ151" s="30"/>
      <c r="FK151" s="30"/>
      <c r="FL151" s="30"/>
      <c r="FM151" s="30"/>
      <c r="FN151" s="30"/>
      <c r="FO151" s="30"/>
      <c r="FP151" s="30"/>
      <c r="FQ151" s="30"/>
    </row>
    <row r="152" spans="4:173">
      <c r="D152" s="76"/>
      <c r="E152" s="76"/>
      <c r="F152" s="76"/>
      <c r="G152" s="76"/>
      <c r="H152" s="76"/>
      <c r="I152" s="118"/>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c r="DK152" s="30"/>
      <c r="DL152" s="30"/>
      <c r="DM152" s="30"/>
      <c r="DN152" s="30"/>
      <c r="DO152" s="30"/>
      <c r="DP152" s="30"/>
      <c r="DQ152" s="30"/>
      <c r="DR152" s="30"/>
      <c r="DS152" s="30"/>
      <c r="DT152" s="30"/>
      <c r="DU152" s="30"/>
      <c r="DV152" s="30"/>
      <c r="DW152" s="30"/>
      <c r="DX152" s="30"/>
      <c r="DY152" s="30"/>
      <c r="DZ152" s="30"/>
      <c r="EA152" s="30"/>
      <c r="EB152" s="30"/>
      <c r="EC152" s="30"/>
      <c r="ED152" s="30"/>
      <c r="EE152" s="30"/>
      <c r="EF152" s="30"/>
      <c r="EG152" s="30"/>
      <c r="EH152" s="30"/>
      <c r="EI152" s="30"/>
      <c r="EJ152" s="30"/>
      <c r="EK152" s="30"/>
      <c r="EL152" s="30"/>
      <c r="EM152" s="30"/>
      <c r="EN152" s="30"/>
      <c r="EO152" s="30"/>
      <c r="EP152" s="30"/>
      <c r="EQ152" s="30"/>
      <c r="ER152" s="30"/>
      <c r="ES152" s="30"/>
      <c r="ET152" s="30"/>
      <c r="EU152" s="30"/>
      <c r="EV152" s="30"/>
      <c r="EW152" s="30"/>
      <c r="EX152" s="30"/>
      <c r="EY152" s="30"/>
      <c r="EZ152" s="30"/>
      <c r="FA152" s="30"/>
      <c r="FB152" s="30"/>
      <c r="FC152" s="30"/>
      <c r="FD152" s="30"/>
      <c r="FE152" s="30"/>
      <c r="FF152" s="30"/>
      <c r="FG152" s="30"/>
      <c r="FH152" s="30"/>
      <c r="FI152" s="30"/>
      <c r="FJ152" s="30"/>
      <c r="FK152" s="30"/>
      <c r="FL152" s="30"/>
      <c r="FM152" s="30"/>
      <c r="FN152" s="30"/>
      <c r="FO152" s="30"/>
      <c r="FP152" s="30"/>
      <c r="FQ152" s="30"/>
    </row>
    <row r="153" spans="4:173">
      <c r="D153" s="76"/>
      <c r="E153" s="76"/>
      <c r="F153" s="76"/>
      <c r="G153" s="76"/>
      <c r="H153" s="76"/>
      <c r="I153" s="118"/>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30"/>
      <c r="EN153" s="30"/>
      <c r="EO153" s="30"/>
      <c r="EP153" s="30"/>
      <c r="EQ153" s="30"/>
      <c r="ER153" s="30"/>
      <c r="ES153" s="30"/>
      <c r="ET153" s="30"/>
      <c r="EU153" s="30"/>
      <c r="EV153" s="30"/>
      <c r="EW153" s="30"/>
      <c r="EX153" s="30"/>
      <c r="EY153" s="30"/>
      <c r="EZ153" s="30"/>
      <c r="FA153" s="30"/>
      <c r="FB153" s="30"/>
      <c r="FC153" s="30"/>
      <c r="FD153" s="30"/>
      <c r="FE153" s="30"/>
      <c r="FF153" s="30"/>
      <c r="FG153" s="30"/>
      <c r="FH153" s="30"/>
      <c r="FI153" s="30"/>
      <c r="FJ153" s="30"/>
      <c r="FK153" s="30"/>
      <c r="FL153" s="30"/>
      <c r="FM153" s="30"/>
      <c r="FN153" s="30"/>
      <c r="FO153" s="30"/>
      <c r="FP153" s="30"/>
      <c r="FQ153" s="30"/>
    </row>
    <row r="154" spans="4:173">
      <c r="D154" s="76"/>
      <c r="E154" s="76"/>
      <c r="F154" s="76"/>
      <c r="G154" s="76"/>
      <c r="H154" s="76"/>
      <c r="I154" s="118"/>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30"/>
      <c r="EN154" s="30"/>
      <c r="EO154" s="30"/>
      <c r="EP154" s="30"/>
      <c r="EQ154" s="30"/>
      <c r="ER154" s="30"/>
      <c r="ES154" s="30"/>
      <c r="ET154" s="30"/>
      <c r="EU154" s="30"/>
      <c r="EV154" s="30"/>
      <c r="EW154" s="30"/>
      <c r="EX154" s="30"/>
      <c r="EY154" s="30"/>
      <c r="EZ154" s="30"/>
      <c r="FA154" s="30"/>
      <c r="FB154" s="30"/>
      <c r="FC154" s="30"/>
      <c r="FD154" s="30"/>
      <c r="FE154" s="30"/>
      <c r="FF154" s="30"/>
      <c r="FG154" s="30"/>
      <c r="FH154" s="30"/>
      <c r="FI154" s="30"/>
      <c r="FJ154" s="30"/>
      <c r="FK154" s="30"/>
      <c r="FL154" s="30"/>
      <c r="FM154" s="30"/>
      <c r="FN154" s="30"/>
      <c r="FO154" s="30"/>
      <c r="FP154" s="30"/>
      <c r="FQ154" s="30"/>
    </row>
    <row r="155" spans="4:173">
      <c r="D155" s="76"/>
      <c r="E155" s="76"/>
      <c r="F155" s="76"/>
      <c r="G155" s="76"/>
      <c r="H155" s="76"/>
      <c r="I155" s="118"/>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c r="EU155" s="30"/>
      <c r="EV155" s="30"/>
      <c r="EW155" s="30"/>
      <c r="EX155" s="30"/>
      <c r="EY155" s="30"/>
      <c r="EZ155" s="30"/>
      <c r="FA155" s="30"/>
      <c r="FB155" s="30"/>
      <c r="FC155" s="30"/>
      <c r="FD155" s="30"/>
      <c r="FE155" s="30"/>
      <c r="FF155" s="30"/>
      <c r="FG155" s="30"/>
      <c r="FH155" s="30"/>
      <c r="FI155" s="30"/>
      <c r="FJ155" s="30"/>
      <c r="FK155" s="30"/>
      <c r="FL155" s="30"/>
      <c r="FM155" s="30"/>
      <c r="FN155" s="30"/>
      <c r="FO155" s="30"/>
      <c r="FP155" s="30"/>
      <c r="FQ155" s="30"/>
    </row>
    <row r="156" spans="4:173">
      <c r="D156" s="76"/>
      <c r="E156" s="76"/>
      <c r="F156" s="76"/>
      <c r="G156" s="76"/>
      <c r="H156" s="76"/>
      <c r="I156" s="118"/>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c r="CN156" s="30"/>
      <c r="CO156" s="30"/>
      <c r="CP156" s="30"/>
      <c r="CQ156" s="30"/>
      <c r="CR156" s="30"/>
      <c r="CS156" s="30"/>
      <c r="CT156" s="30"/>
      <c r="CU156" s="30"/>
      <c r="CV156" s="30"/>
      <c r="CW156" s="30"/>
      <c r="CX156" s="30"/>
      <c r="CY156" s="30"/>
      <c r="CZ156" s="30"/>
      <c r="DA156" s="30"/>
      <c r="DB156" s="30"/>
      <c r="DC156" s="30"/>
      <c r="DD156" s="30"/>
      <c r="DE156" s="30"/>
      <c r="DF156" s="30"/>
      <c r="DG156" s="30"/>
      <c r="DH156" s="30"/>
      <c r="DI156" s="30"/>
      <c r="DJ156" s="30"/>
      <c r="DK156" s="30"/>
      <c r="DL156" s="30"/>
      <c r="DM156" s="30"/>
      <c r="DN156" s="30"/>
      <c r="DO156" s="30"/>
      <c r="DP156" s="30"/>
      <c r="DQ156" s="30"/>
      <c r="DR156" s="30"/>
      <c r="DS156" s="30"/>
      <c r="DT156" s="30"/>
      <c r="DU156" s="30"/>
      <c r="DV156" s="30"/>
      <c r="DW156" s="30"/>
      <c r="DX156" s="30"/>
      <c r="DY156" s="30"/>
      <c r="DZ156" s="30"/>
      <c r="EA156" s="30"/>
      <c r="EB156" s="30"/>
      <c r="EC156" s="30"/>
      <c r="ED156" s="30"/>
      <c r="EE156" s="30"/>
      <c r="EF156" s="30"/>
      <c r="EG156" s="30"/>
      <c r="EH156" s="30"/>
      <c r="EI156" s="30"/>
      <c r="EJ156" s="30"/>
      <c r="EK156" s="30"/>
      <c r="EL156" s="30"/>
      <c r="EM156" s="30"/>
      <c r="EN156" s="30"/>
      <c r="EO156" s="30"/>
      <c r="EP156" s="30"/>
      <c r="EQ156" s="30"/>
      <c r="ER156" s="30"/>
      <c r="ES156" s="30"/>
      <c r="ET156" s="30"/>
      <c r="EU156" s="30"/>
      <c r="EV156" s="30"/>
      <c r="EW156" s="30"/>
      <c r="EX156" s="30"/>
      <c r="EY156" s="30"/>
      <c r="EZ156" s="30"/>
      <c r="FA156" s="30"/>
      <c r="FB156" s="30"/>
      <c r="FC156" s="30"/>
      <c r="FD156" s="30"/>
      <c r="FE156" s="30"/>
      <c r="FF156" s="30"/>
      <c r="FG156" s="30"/>
      <c r="FH156" s="30"/>
      <c r="FI156" s="30"/>
      <c r="FJ156" s="30"/>
      <c r="FK156" s="30"/>
      <c r="FL156" s="30"/>
      <c r="FM156" s="30"/>
      <c r="FN156" s="30"/>
      <c r="FO156" s="30"/>
      <c r="FP156" s="30"/>
      <c r="FQ156" s="30"/>
    </row>
    <row r="157" spans="4:173">
      <c r="D157" s="76"/>
      <c r="E157" s="76"/>
      <c r="F157" s="76"/>
      <c r="G157" s="76"/>
      <c r="H157" s="76"/>
      <c r="I157" s="118"/>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c r="CL157" s="30"/>
      <c r="CM157" s="30"/>
      <c r="CN157" s="30"/>
      <c r="CO157" s="30"/>
      <c r="CP157" s="30"/>
      <c r="CQ157" s="30"/>
      <c r="CR157" s="30"/>
      <c r="CS157" s="30"/>
      <c r="CT157" s="30"/>
      <c r="CU157" s="30"/>
      <c r="CV157" s="30"/>
      <c r="CW157" s="30"/>
      <c r="CX157" s="30"/>
      <c r="CY157" s="30"/>
      <c r="CZ157" s="30"/>
      <c r="DA157" s="30"/>
      <c r="DB157" s="30"/>
      <c r="DC157" s="30"/>
      <c r="DD157" s="30"/>
      <c r="DE157" s="30"/>
      <c r="DF157" s="30"/>
      <c r="DG157" s="30"/>
      <c r="DH157" s="30"/>
      <c r="DI157" s="30"/>
      <c r="DJ157" s="30"/>
      <c r="DK157" s="30"/>
      <c r="DL157" s="30"/>
      <c r="DM157" s="30"/>
      <c r="DN157" s="30"/>
      <c r="DO157" s="30"/>
      <c r="DP157" s="30"/>
      <c r="DQ157" s="30"/>
      <c r="DR157" s="30"/>
      <c r="DS157" s="30"/>
      <c r="DT157" s="30"/>
      <c r="DU157" s="30"/>
      <c r="DV157" s="30"/>
      <c r="DW157" s="30"/>
      <c r="DX157" s="30"/>
      <c r="DY157" s="30"/>
      <c r="DZ157" s="30"/>
      <c r="EA157" s="30"/>
      <c r="EB157" s="30"/>
      <c r="EC157" s="30"/>
      <c r="ED157" s="30"/>
      <c r="EE157" s="30"/>
      <c r="EF157" s="30"/>
      <c r="EG157" s="30"/>
      <c r="EH157" s="30"/>
      <c r="EI157" s="30"/>
      <c r="EJ157" s="30"/>
      <c r="EK157" s="30"/>
      <c r="EL157" s="30"/>
      <c r="EM157" s="30"/>
      <c r="EN157" s="30"/>
      <c r="EO157" s="30"/>
      <c r="EP157" s="30"/>
      <c r="EQ157" s="30"/>
      <c r="ER157" s="30"/>
      <c r="ES157" s="30"/>
      <c r="ET157" s="30"/>
      <c r="EU157" s="30"/>
      <c r="EV157" s="30"/>
      <c r="EW157" s="30"/>
      <c r="EX157" s="30"/>
      <c r="EY157" s="30"/>
      <c r="EZ157" s="30"/>
      <c r="FA157" s="30"/>
      <c r="FB157" s="30"/>
      <c r="FC157" s="30"/>
      <c r="FD157" s="30"/>
      <c r="FE157" s="30"/>
      <c r="FF157" s="30"/>
      <c r="FG157" s="30"/>
      <c r="FH157" s="30"/>
      <c r="FI157" s="30"/>
      <c r="FJ157" s="30"/>
      <c r="FK157" s="30"/>
      <c r="FL157" s="30"/>
      <c r="FM157" s="30"/>
      <c r="FN157" s="30"/>
      <c r="FO157" s="30"/>
      <c r="FP157" s="30"/>
      <c r="FQ157" s="30"/>
    </row>
    <row r="158" spans="4:173">
      <c r="D158" s="76"/>
      <c r="E158" s="76"/>
      <c r="F158" s="76"/>
      <c r="G158" s="76"/>
      <c r="H158" s="76"/>
      <c r="I158" s="118"/>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30"/>
      <c r="EO158" s="30"/>
      <c r="EP158" s="30"/>
      <c r="EQ158" s="30"/>
      <c r="ER158" s="30"/>
      <c r="ES158" s="30"/>
      <c r="ET158" s="30"/>
      <c r="EU158" s="30"/>
      <c r="EV158" s="30"/>
      <c r="EW158" s="30"/>
      <c r="EX158" s="30"/>
      <c r="EY158" s="30"/>
      <c r="EZ158" s="30"/>
      <c r="FA158" s="30"/>
      <c r="FB158" s="30"/>
      <c r="FC158" s="30"/>
      <c r="FD158" s="30"/>
      <c r="FE158" s="30"/>
      <c r="FF158" s="30"/>
      <c r="FG158" s="30"/>
      <c r="FH158" s="30"/>
      <c r="FI158" s="30"/>
      <c r="FJ158" s="30"/>
      <c r="FK158" s="30"/>
      <c r="FL158" s="30"/>
      <c r="FM158" s="30"/>
      <c r="FN158" s="30"/>
      <c r="FO158" s="30"/>
      <c r="FP158" s="30"/>
      <c r="FQ158" s="30"/>
    </row>
    <row r="159" spans="4:173">
      <c r="D159" s="76"/>
      <c r="E159" s="76"/>
      <c r="F159" s="76"/>
      <c r="G159" s="76"/>
      <c r="H159" s="76"/>
      <c r="I159" s="118"/>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30"/>
      <c r="EN159" s="30"/>
      <c r="EO159" s="30"/>
      <c r="EP159" s="30"/>
      <c r="EQ159" s="30"/>
      <c r="ER159" s="30"/>
      <c r="ES159" s="30"/>
      <c r="ET159" s="30"/>
      <c r="EU159" s="30"/>
      <c r="EV159" s="30"/>
      <c r="EW159" s="30"/>
      <c r="EX159" s="30"/>
      <c r="EY159" s="30"/>
      <c r="EZ159" s="30"/>
      <c r="FA159" s="30"/>
      <c r="FB159" s="30"/>
      <c r="FC159" s="30"/>
      <c r="FD159" s="30"/>
      <c r="FE159" s="30"/>
      <c r="FF159" s="30"/>
      <c r="FG159" s="30"/>
      <c r="FH159" s="30"/>
      <c r="FI159" s="30"/>
      <c r="FJ159" s="30"/>
      <c r="FK159" s="30"/>
      <c r="FL159" s="30"/>
      <c r="FM159" s="30"/>
      <c r="FN159" s="30"/>
      <c r="FO159" s="30"/>
      <c r="FP159" s="30"/>
      <c r="FQ159" s="30"/>
    </row>
    <row r="160" spans="4:173">
      <c r="D160" s="76"/>
      <c r="E160" s="76"/>
      <c r="F160" s="76"/>
      <c r="G160" s="76"/>
      <c r="H160" s="76"/>
      <c r="I160" s="118"/>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c r="CL160" s="30"/>
      <c r="CM160" s="30"/>
      <c r="CN160" s="30"/>
      <c r="CO160" s="30"/>
      <c r="CP160" s="30"/>
      <c r="CQ160" s="30"/>
      <c r="CR160" s="30"/>
      <c r="CS160" s="30"/>
      <c r="CT160" s="30"/>
      <c r="CU160" s="30"/>
      <c r="CV160" s="30"/>
      <c r="CW160" s="30"/>
      <c r="CX160" s="30"/>
      <c r="CY160" s="30"/>
      <c r="CZ160" s="30"/>
      <c r="DA160" s="30"/>
      <c r="DB160" s="30"/>
      <c r="DC160" s="30"/>
      <c r="DD160" s="30"/>
      <c r="DE160" s="30"/>
      <c r="DF160" s="30"/>
      <c r="DG160" s="30"/>
      <c r="DH160" s="30"/>
      <c r="DI160" s="30"/>
      <c r="DJ160" s="30"/>
      <c r="DK160" s="30"/>
      <c r="DL160" s="30"/>
      <c r="DM160" s="30"/>
      <c r="DN160" s="30"/>
      <c r="DO160" s="30"/>
      <c r="DP160" s="30"/>
      <c r="DQ160" s="30"/>
      <c r="DR160" s="30"/>
      <c r="DS160" s="30"/>
      <c r="DT160" s="30"/>
      <c r="DU160" s="30"/>
      <c r="DV160" s="30"/>
      <c r="DW160" s="30"/>
      <c r="DX160" s="30"/>
      <c r="DY160" s="30"/>
      <c r="DZ160" s="30"/>
      <c r="EA160" s="30"/>
      <c r="EB160" s="30"/>
      <c r="EC160" s="30"/>
      <c r="ED160" s="30"/>
      <c r="EE160" s="30"/>
      <c r="EF160" s="30"/>
      <c r="EG160" s="30"/>
      <c r="EH160" s="30"/>
      <c r="EI160" s="30"/>
      <c r="EJ160" s="30"/>
      <c r="EK160" s="30"/>
      <c r="EL160" s="30"/>
      <c r="EM160" s="30"/>
      <c r="EN160" s="30"/>
      <c r="EO160" s="30"/>
      <c r="EP160" s="30"/>
      <c r="EQ160" s="30"/>
      <c r="ER160" s="30"/>
      <c r="ES160" s="30"/>
      <c r="ET160" s="30"/>
      <c r="EU160" s="30"/>
      <c r="EV160" s="30"/>
      <c r="EW160" s="30"/>
      <c r="EX160" s="30"/>
      <c r="EY160" s="30"/>
      <c r="EZ160" s="30"/>
      <c r="FA160" s="30"/>
      <c r="FB160" s="30"/>
      <c r="FC160" s="30"/>
      <c r="FD160" s="30"/>
      <c r="FE160" s="30"/>
      <c r="FF160" s="30"/>
      <c r="FG160" s="30"/>
      <c r="FH160" s="30"/>
      <c r="FI160" s="30"/>
      <c r="FJ160" s="30"/>
      <c r="FK160" s="30"/>
      <c r="FL160" s="30"/>
      <c r="FM160" s="30"/>
      <c r="FN160" s="30"/>
      <c r="FO160" s="30"/>
      <c r="FP160" s="30"/>
      <c r="FQ160" s="30"/>
    </row>
    <row r="161" spans="4:173">
      <c r="D161" s="76"/>
      <c r="E161" s="76"/>
      <c r="F161" s="76"/>
      <c r="G161" s="76"/>
      <c r="H161" s="76"/>
      <c r="I161" s="118"/>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c r="DK161" s="30"/>
      <c r="DL161" s="30"/>
      <c r="DM161" s="30"/>
      <c r="DN161" s="30"/>
      <c r="DO161" s="30"/>
      <c r="DP161" s="30"/>
      <c r="DQ161" s="30"/>
      <c r="DR161" s="30"/>
      <c r="DS161" s="30"/>
      <c r="DT161" s="30"/>
      <c r="DU161" s="30"/>
      <c r="DV161" s="30"/>
      <c r="DW161" s="30"/>
      <c r="DX161" s="30"/>
      <c r="DY161" s="30"/>
      <c r="DZ161" s="30"/>
      <c r="EA161" s="30"/>
      <c r="EB161" s="30"/>
      <c r="EC161" s="30"/>
      <c r="ED161" s="30"/>
      <c r="EE161" s="30"/>
      <c r="EF161" s="30"/>
      <c r="EG161" s="30"/>
      <c r="EH161" s="30"/>
      <c r="EI161" s="30"/>
      <c r="EJ161" s="30"/>
      <c r="EK161" s="30"/>
      <c r="EL161" s="30"/>
      <c r="EM161" s="30"/>
      <c r="EN161" s="30"/>
      <c r="EO161" s="30"/>
      <c r="EP161" s="30"/>
      <c r="EQ161" s="30"/>
      <c r="ER161" s="30"/>
      <c r="ES161" s="30"/>
      <c r="ET161" s="30"/>
      <c r="EU161" s="30"/>
      <c r="EV161" s="30"/>
      <c r="EW161" s="30"/>
      <c r="EX161" s="30"/>
      <c r="EY161" s="30"/>
      <c r="EZ161" s="30"/>
      <c r="FA161" s="30"/>
      <c r="FB161" s="30"/>
      <c r="FC161" s="30"/>
      <c r="FD161" s="30"/>
      <c r="FE161" s="30"/>
      <c r="FF161" s="30"/>
      <c r="FG161" s="30"/>
      <c r="FH161" s="30"/>
      <c r="FI161" s="30"/>
      <c r="FJ161" s="30"/>
      <c r="FK161" s="30"/>
      <c r="FL161" s="30"/>
      <c r="FM161" s="30"/>
      <c r="FN161" s="30"/>
      <c r="FO161" s="30"/>
      <c r="FP161" s="30"/>
      <c r="FQ161" s="30"/>
    </row>
    <row r="162" spans="4:173">
      <c r="D162" s="76"/>
      <c r="E162" s="76"/>
      <c r="F162" s="76"/>
      <c r="G162" s="76"/>
      <c r="H162" s="76"/>
      <c r="I162" s="118"/>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c r="CL162" s="30"/>
      <c r="CM162" s="30"/>
      <c r="CN162" s="30"/>
      <c r="CO162" s="30"/>
      <c r="CP162" s="30"/>
      <c r="CQ162" s="30"/>
      <c r="CR162" s="30"/>
      <c r="CS162" s="30"/>
      <c r="CT162" s="30"/>
      <c r="CU162" s="30"/>
      <c r="CV162" s="30"/>
      <c r="CW162" s="30"/>
      <c r="CX162" s="30"/>
      <c r="CY162" s="30"/>
      <c r="CZ162" s="30"/>
      <c r="DA162" s="30"/>
      <c r="DB162" s="30"/>
      <c r="DC162" s="30"/>
      <c r="DD162" s="30"/>
      <c r="DE162" s="30"/>
      <c r="DF162" s="30"/>
      <c r="DG162" s="30"/>
      <c r="DH162" s="30"/>
      <c r="DI162" s="30"/>
      <c r="DJ162" s="30"/>
      <c r="DK162" s="30"/>
      <c r="DL162" s="30"/>
      <c r="DM162" s="30"/>
      <c r="DN162" s="30"/>
      <c r="DO162" s="30"/>
      <c r="DP162" s="30"/>
      <c r="DQ162" s="30"/>
      <c r="DR162" s="30"/>
      <c r="DS162" s="30"/>
      <c r="DT162" s="30"/>
      <c r="DU162" s="30"/>
      <c r="DV162" s="30"/>
      <c r="DW162" s="30"/>
      <c r="DX162" s="30"/>
      <c r="DY162" s="30"/>
      <c r="DZ162" s="30"/>
      <c r="EA162" s="30"/>
      <c r="EB162" s="30"/>
      <c r="EC162" s="30"/>
      <c r="ED162" s="30"/>
      <c r="EE162" s="30"/>
      <c r="EF162" s="30"/>
      <c r="EG162" s="30"/>
      <c r="EH162" s="30"/>
      <c r="EI162" s="30"/>
      <c r="EJ162" s="30"/>
      <c r="EK162" s="30"/>
      <c r="EL162" s="30"/>
      <c r="EM162" s="30"/>
      <c r="EN162" s="30"/>
      <c r="EO162" s="30"/>
      <c r="EP162" s="30"/>
      <c r="EQ162" s="30"/>
      <c r="ER162" s="30"/>
      <c r="ES162" s="30"/>
      <c r="ET162" s="30"/>
      <c r="EU162" s="30"/>
      <c r="EV162" s="30"/>
      <c r="EW162" s="30"/>
      <c r="EX162" s="30"/>
      <c r="EY162" s="30"/>
      <c r="EZ162" s="30"/>
      <c r="FA162" s="30"/>
      <c r="FB162" s="30"/>
      <c r="FC162" s="30"/>
      <c r="FD162" s="30"/>
      <c r="FE162" s="30"/>
      <c r="FF162" s="30"/>
      <c r="FG162" s="30"/>
      <c r="FH162" s="30"/>
      <c r="FI162" s="30"/>
      <c r="FJ162" s="30"/>
      <c r="FK162" s="30"/>
      <c r="FL162" s="30"/>
      <c r="FM162" s="30"/>
      <c r="FN162" s="30"/>
      <c r="FO162" s="30"/>
      <c r="FP162" s="30"/>
      <c r="FQ162" s="30"/>
    </row>
    <row r="163" spans="4:173">
      <c r="D163" s="76"/>
      <c r="E163" s="76"/>
      <c r="F163" s="76"/>
      <c r="G163" s="76"/>
      <c r="H163" s="76"/>
      <c r="I163" s="118"/>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30"/>
      <c r="EN163" s="30"/>
      <c r="EO163" s="30"/>
      <c r="EP163" s="30"/>
      <c r="EQ163" s="30"/>
      <c r="ER163" s="30"/>
      <c r="ES163" s="30"/>
      <c r="ET163" s="30"/>
      <c r="EU163" s="30"/>
      <c r="EV163" s="30"/>
      <c r="EW163" s="30"/>
      <c r="EX163" s="30"/>
      <c r="EY163" s="30"/>
      <c r="EZ163" s="30"/>
      <c r="FA163" s="30"/>
      <c r="FB163" s="30"/>
      <c r="FC163" s="30"/>
      <c r="FD163" s="30"/>
      <c r="FE163" s="30"/>
      <c r="FF163" s="30"/>
      <c r="FG163" s="30"/>
      <c r="FH163" s="30"/>
      <c r="FI163" s="30"/>
      <c r="FJ163" s="30"/>
      <c r="FK163" s="30"/>
      <c r="FL163" s="30"/>
      <c r="FM163" s="30"/>
      <c r="FN163" s="30"/>
      <c r="FO163" s="30"/>
      <c r="FP163" s="30"/>
      <c r="FQ163" s="30"/>
    </row>
    <row r="164" spans="4:173">
      <c r="D164" s="76"/>
      <c r="E164" s="76"/>
      <c r="F164" s="76"/>
      <c r="G164" s="76"/>
      <c r="H164" s="76"/>
      <c r="I164" s="118"/>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30"/>
      <c r="EN164" s="30"/>
      <c r="EO164" s="30"/>
      <c r="EP164" s="30"/>
      <c r="EQ164" s="30"/>
      <c r="ER164" s="30"/>
      <c r="ES164" s="30"/>
      <c r="ET164" s="30"/>
      <c r="EU164" s="30"/>
      <c r="EV164" s="30"/>
      <c r="EW164" s="30"/>
      <c r="EX164" s="30"/>
      <c r="EY164" s="30"/>
      <c r="EZ164" s="30"/>
      <c r="FA164" s="30"/>
      <c r="FB164" s="30"/>
      <c r="FC164" s="30"/>
      <c r="FD164" s="30"/>
      <c r="FE164" s="30"/>
      <c r="FF164" s="30"/>
      <c r="FG164" s="30"/>
      <c r="FH164" s="30"/>
      <c r="FI164" s="30"/>
      <c r="FJ164" s="30"/>
      <c r="FK164" s="30"/>
      <c r="FL164" s="30"/>
      <c r="FM164" s="30"/>
      <c r="FN164" s="30"/>
      <c r="FO164" s="30"/>
      <c r="FP164" s="30"/>
      <c r="FQ164" s="30"/>
    </row>
    <row r="165" spans="4:173">
      <c r="D165" s="76"/>
      <c r="E165" s="76"/>
      <c r="F165" s="76"/>
      <c r="G165" s="76"/>
      <c r="H165" s="76"/>
      <c r="I165" s="118"/>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c r="CL165" s="30"/>
      <c r="CM165" s="30"/>
      <c r="CN165" s="30"/>
      <c r="CO165" s="30"/>
      <c r="CP165" s="30"/>
      <c r="CQ165" s="30"/>
      <c r="CR165" s="30"/>
      <c r="CS165" s="30"/>
      <c r="CT165" s="30"/>
      <c r="CU165" s="30"/>
      <c r="CV165" s="30"/>
      <c r="CW165" s="30"/>
      <c r="CX165" s="30"/>
      <c r="CY165" s="30"/>
      <c r="CZ165" s="30"/>
      <c r="DA165" s="30"/>
      <c r="DB165" s="30"/>
      <c r="DC165" s="30"/>
      <c r="DD165" s="30"/>
      <c r="DE165" s="30"/>
      <c r="DF165" s="30"/>
      <c r="DG165" s="30"/>
      <c r="DH165" s="30"/>
      <c r="DI165" s="30"/>
      <c r="DJ165" s="30"/>
      <c r="DK165" s="30"/>
      <c r="DL165" s="30"/>
      <c r="DM165" s="30"/>
      <c r="DN165" s="30"/>
      <c r="DO165" s="30"/>
      <c r="DP165" s="30"/>
      <c r="DQ165" s="30"/>
      <c r="DR165" s="30"/>
      <c r="DS165" s="30"/>
      <c r="DT165" s="30"/>
      <c r="DU165" s="30"/>
      <c r="DV165" s="30"/>
      <c r="DW165" s="30"/>
      <c r="DX165" s="30"/>
      <c r="DY165" s="30"/>
      <c r="DZ165" s="30"/>
      <c r="EA165" s="30"/>
      <c r="EB165" s="30"/>
      <c r="EC165" s="30"/>
      <c r="ED165" s="30"/>
      <c r="EE165" s="30"/>
      <c r="EF165" s="30"/>
      <c r="EG165" s="30"/>
      <c r="EH165" s="30"/>
      <c r="EI165" s="30"/>
      <c r="EJ165" s="30"/>
      <c r="EK165" s="30"/>
      <c r="EL165" s="30"/>
      <c r="EM165" s="30"/>
      <c r="EN165" s="30"/>
      <c r="EO165" s="30"/>
      <c r="EP165" s="30"/>
      <c r="EQ165" s="30"/>
      <c r="ER165" s="30"/>
      <c r="ES165" s="30"/>
      <c r="ET165" s="30"/>
      <c r="EU165" s="30"/>
      <c r="EV165" s="30"/>
      <c r="EW165" s="30"/>
      <c r="EX165" s="30"/>
      <c r="EY165" s="30"/>
      <c r="EZ165" s="30"/>
      <c r="FA165" s="30"/>
      <c r="FB165" s="30"/>
      <c r="FC165" s="30"/>
      <c r="FD165" s="30"/>
      <c r="FE165" s="30"/>
      <c r="FF165" s="30"/>
      <c r="FG165" s="30"/>
      <c r="FH165" s="30"/>
      <c r="FI165" s="30"/>
      <c r="FJ165" s="30"/>
      <c r="FK165" s="30"/>
      <c r="FL165" s="30"/>
      <c r="FM165" s="30"/>
      <c r="FN165" s="30"/>
      <c r="FO165" s="30"/>
      <c r="FP165" s="30"/>
      <c r="FQ165" s="30"/>
    </row>
    <row r="166" spans="4:173">
      <c r="D166" s="76"/>
      <c r="E166" s="76"/>
      <c r="F166" s="76"/>
      <c r="G166" s="76"/>
      <c r="H166" s="76"/>
      <c r="I166" s="118"/>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c r="CL166" s="30"/>
      <c r="CM166" s="30"/>
      <c r="CN166" s="30"/>
      <c r="CO166" s="30"/>
      <c r="CP166" s="30"/>
      <c r="CQ166" s="30"/>
      <c r="CR166" s="30"/>
      <c r="CS166" s="30"/>
      <c r="CT166" s="30"/>
      <c r="CU166" s="30"/>
      <c r="CV166" s="30"/>
      <c r="CW166" s="30"/>
      <c r="CX166" s="30"/>
      <c r="CY166" s="30"/>
      <c r="CZ166" s="30"/>
      <c r="DA166" s="30"/>
      <c r="DB166" s="30"/>
      <c r="DC166" s="30"/>
      <c r="DD166" s="30"/>
      <c r="DE166" s="30"/>
      <c r="DF166" s="30"/>
      <c r="DG166" s="30"/>
      <c r="DH166" s="30"/>
      <c r="DI166" s="30"/>
      <c r="DJ166" s="30"/>
      <c r="DK166" s="30"/>
      <c r="DL166" s="30"/>
      <c r="DM166" s="30"/>
      <c r="DN166" s="30"/>
      <c r="DO166" s="30"/>
      <c r="DP166" s="30"/>
      <c r="DQ166" s="30"/>
      <c r="DR166" s="30"/>
      <c r="DS166" s="30"/>
      <c r="DT166" s="30"/>
      <c r="DU166" s="30"/>
      <c r="DV166" s="30"/>
      <c r="DW166" s="30"/>
      <c r="DX166" s="30"/>
      <c r="DY166" s="30"/>
      <c r="DZ166" s="30"/>
      <c r="EA166" s="30"/>
      <c r="EB166" s="30"/>
      <c r="EC166" s="30"/>
      <c r="ED166" s="30"/>
      <c r="EE166" s="30"/>
      <c r="EF166" s="30"/>
      <c r="EG166" s="30"/>
      <c r="EH166" s="30"/>
      <c r="EI166" s="30"/>
      <c r="EJ166" s="30"/>
      <c r="EK166" s="30"/>
      <c r="EL166" s="30"/>
      <c r="EM166" s="30"/>
      <c r="EN166" s="30"/>
      <c r="EO166" s="30"/>
      <c r="EP166" s="30"/>
      <c r="EQ166" s="30"/>
      <c r="ER166" s="30"/>
      <c r="ES166" s="30"/>
      <c r="ET166" s="30"/>
      <c r="EU166" s="30"/>
      <c r="EV166" s="30"/>
      <c r="EW166" s="30"/>
      <c r="EX166" s="30"/>
      <c r="EY166" s="30"/>
      <c r="EZ166" s="30"/>
      <c r="FA166" s="30"/>
      <c r="FB166" s="30"/>
      <c r="FC166" s="30"/>
      <c r="FD166" s="30"/>
      <c r="FE166" s="30"/>
      <c r="FF166" s="30"/>
      <c r="FG166" s="30"/>
      <c r="FH166" s="30"/>
      <c r="FI166" s="30"/>
      <c r="FJ166" s="30"/>
      <c r="FK166" s="30"/>
      <c r="FL166" s="30"/>
      <c r="FM166" s="30"/>
      <c r="FN166" s="30"/>
      <c r="FO166" s="30"/>
      <c r="FP166" s="30"/>
      <c r="FQ166" s="30"/>
    </row>
    <row r="167" spans="4:173">
      <c r="D167" s="76"/>
      <c r="E167" s="76"/>
      <c r="F167" s="76"/>
      <c r="G167" s="76"/>
      <c r="H167" s="76"/>
      <c r="I167" s="118"/>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30"/>
      <c r="EN167" s="30"/>
      <c r="EO167" s="30"/>
      <c r="EP167" s="30"/>
      <c r="EQ167" s="30"/>
      <c r="ER167" s="30"/>
      <c r="ES167" s="30"/>
      <c r="ET167" s="30"/>
      <c r="EU167" s="30"/>
      <c r="EV167" s="30"/>
      <c r="EW167" s="30"/>
      <c r="EX167" s="30"/>
      <c r="EY167" s="30"/>
      <c r="EZ167" s="30"/>
      <c r="FA167" s="30"/>
      <c r="FB167" s="30"/>
      <c r="FC167" s="30"/>
      <c r="FD167" s="30"/>
      <c r="FE167" s="30"/>
      <c r="FF167" s="30"/>
      <c r="FG167" s="30"/>
      <c r="FH167" s="30"/>
      <c r="FI167" s="30"/>
      <c r="FJ167" s="30"/>
      <c r="FK167" s="30"/>
      <c r="FL167" s="30"/>
      <c r="FM167" s="30"/>
      <c r="FN167" s="30"/>
      <c r="FO167" s="30"/>
      <c r="FP167" s="30"/>
      <c r="FQ167" s="30"/>
    </row>
    <row r="168" spans="4:173">
      <c r="D168" s="76"/>
      <c r="E168" s="76"/>
      <c r="F168" s="76"/>
      <c r="G168" s="76"/>
      <c r="H168" s="76"/>
      <c r="I168" s="118"/>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c r="CL168" s="30"/>
      <c r="CM168" s="30"/>
      <c r="CN168" s="30"/>
      <c r="CO168" s="30"/>
      <c r="CP168" s="30"/>
      <c r="CQ168" s="30"/>
      <c r="CR168" s="30"/>
      <c r="CS168" s="30"/>
      <c r="CT168" s="30"/>
      <c r="CU168" s="30"/>
      <c r="CV168" s="30"/>
      <c r="CW168" s="30"/>
      <c r="CX168" s="30"/>
      <c r="CY168" s="30"/>
      <c r="CZ168" s="30"/>
      <c r="DA168" s="30"/>
      <c r="DB168" s="30"/>
      <c r="DC168" s="30"/>
      <c r="DD168" s="30"/>
      <c r="DE168" s="30"/>
      <c r="DF168" s="30"/>
      <c r="DG168" s="30"/>
      <c r="DH168" s="30"/>
      <c r="DI168" s="30"/>
      <c r="DJ168" s="30"/>
      <c r="DK168" s="30"/>
      <c r="DL168" s="30"/>
      <c r="DM168" s="30"/>
      <c r="DN168" s="30"/>
      <c r="DO168" s="30"/>
      <c r="DP168" s="30"/>
      <c r="DQ168" s="30"/>
      <c r="DR168" s="30"/>
      <c r="DS168" s="30"/>
      <c r="DT168" s="30"/>
      <c r="DU168" s="30"/>
      <c r="DV168" s="30"/>
      <c r="DW168" s="30"/>
      <c r="DX168" s="30"/>
      <c r="DY168" s="30"/>
      <c r="DZ168" s="30"/>
      <c r="EA168" s="30"/>
      <c r="EB168" s="30"/>
      <c r="EC168" s="30"/>
      <c r="ED168" s="30"/>
      <c r="EE168" s="30"/>
      <c r="EF168" s="30"/>
      <c r="EG168" s="30"/>
      <c r="EH168" s="30"/>
      <c r="EI168" s="30"/>
      <c r="EJ168" s="30"/>
      <c r="EK168" s="30"/>
      <c r="EL168" s="30"/>
      <c r="EM168" s="30"/>
      <c r="EN168" s="30"/>
      <c r="EO168" s="30"/>
      <c r="EP168" s="30"/>
      <c r="EQ168" s="30"/>
      <c r="ER168" s="30"/>
      <c r="ES168" s="30"/>
      <c r="ET168" s="30"/>
      <c r="EU168" s="30"/>
      <c r="EV168" s="30"/>
      <c r="EW168" s="30"/>
      <c r="EX168" s="30"/>
      <c r="EY168" s="30"/>
      <c r="EZ168" s="30"/>
      <c r="FA168" s="30"/>
      <c r="FB168" s="30"/>
      <c r="FC168" s="30"/>
      <c r="FD168" s="30"/>
      <c r="FE168" s="30"/>
      <c r="FF168" s="30"/>
      <c r="FG168" s="30"/>
      <c r="FH168" s="30"/>
      <c r="FI168" s="30"/>
      <c r="FJ168" s="30"/>
      <c r="FK168" s="30"/>
      <c r="FL168" s="30"/>
      <c r="FM168" s="30"/>
      <c r="FN168" s="30"/>
      <c r="FO168" s="30"/>
      <c r="FP168" s="30"/>
      <c r="FQ168" s="30"/>
    </row>
    <row r="169" spans="4:173">
      <c r="D169" s="76"/>
      <c r="E169" s="76"/>
      <c r="F169" s="76"/>
      <c r="G169" s="76"/>
      <c r="H169" s="76"/>
      <c r="I169" s="118"/>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c r="DK169" s="30"/>
      <c r="DL169" s="30"/>
      <c r="DM169" s="30"/>
      <c r="DN169" s="30"/>
      <c r="DO169" s="30"/>
      <c r="DP169" s="30"/>
      <c r="DQ169" s="30"/>
      <c r="DR169" s="30"/>
      <c r="DS169" s="30"/>
      <c r="DT169" s="30"/>
      <c r="DU169" s="30"/>
      <c r="DV169" s="30"/>
      <c r="DW169" s="30"/>
      <c r="DX169" s="30"/>
      <c r="DY169" s="30"/>
      <c r="DZ169" s="30"/>
      <c r="EA169" s="30"/>
      <c r="EB169" s="30"/>
      <c r="EC169" s="30"/>
      <c r="ED169" s="30"/>
      <c r="EE169" s="30"/>
      <c r="EF169" s="30"/>
      <c r="EG169" s="30"/>
      <c r="EH169" s="30"/>
      <c r="EI169" s="30"/>
      <c r="EJ169" s="30"/>
      <c r="EK169" s="30"/>
      <c r="EL169" s="30"/>
      <c r="EM169" s="30"/>
      <c r="EN169" s="30"/>
      <c r="EO169" s="30"/>
      <c r="EP169" s="30"/>
      <c r="EQ169" s="30"/>
      <c r="ER169" s="30"/>
      <c r="ES169" s="30"/>
      <c r="ET169" s="30"/>
      <c r="EU169" s="30"/>
      <c r="EV169" s="30"/>
      <c r="EW169" s="30"/>
      <c r="EX169" s="30"/>
      <c r="EY169" s="30"/>
      <c r="EZ169" s="30"/>
      <c r="FA169" s="30"/>
      <c r="FB169" s="30"/>
      <c r="FC169" s="30"/>
      <c r="FD169" s="30"/>
      <c r="FE169" s="30"/>
      <c r="FF169" s="30"/>
      <c r="FG169" s="30"/>
      <c r="FH169" s="30"/>
      <c r="FI169" s="30"/>
      <c r="FJ169" s="30"/>
      <c r="FK169" s="30"/>
      <c r="FL169" s="30"/>
      <c r="FM169" s="30"/>
      <c r="FN169" s="30"/>
      <c r="FO169" s="30"/>
      <c r="FP169" s="30"/>
      <c r="FQ169" s="30"/>
    </row>
    <row r="170" spans="4:173">
      <c r="D170" s="76"/>
      <c r="E170" s="76"/>
      <c r="F170" s="76"/>
      <c r="G170" s="76"/>
      <c r="H170" s="76"/>
      <c r="I170" s="118"/>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c r="CL170" s="30"/>
      <c r="CM170" s="30"/>
      <c r="CN170" s="30"/>
      <c r="CO170" s="30"/>
      <c r="CP170" s="30"/>
      <c r="CQ170" s="30"/>
      <c r="CR170" s="30"/>
      <c r="CS170" s="30"/>
      <c r="CT170" s="30"/>
      <c r="CU170" s="30"/>
      <c r="CV170" s="30"/>
      <c r="CW170" s="30"/>
      <c r="CX170" s="30"/>
      <c r="CY170" s="30"/>
      <c r="CZ170" s="30"/>
      <c r="DA170" s="30"/>
      <c r="DB170" s="30"/>
      <c r="DC170" s="30"/>
      <c r="DD170" s="30"/>
      <c r="DE170" s="30"/>
      <c r="DF170" s="30"/>
      <c r="DG170" s="30"/>
      <c r="DH170" s="30"/>
      <c r="DI170" s="30"/>
      <c r="DJ170" s="30"/>
      <c r="DK170" s="30"/>
      <c r="DL170" s="30"/>
      <c r="DM170" s="30"/>
      <c r="DN170" s="30"/>
      <c r="DO170" s="30"/>
      <c r="DP170" s="30"/>
      <c r="DQ170" s="30"/>
      <c r="DR170" s="30"/>
      <c r="DS170" s="30"/>
      <c r="DT170" s="30"/>
      <c r="DU170" s="30"/>
      <c r="DV170" s="30"/>
      <c r="DW170" s="30"/>
      <c r="DX170" s="30"/>
      <c r="DY170" s="30"/>
      <c r="DZ170" s="30"/>
      <c r="EA170" s="30"/>
      <c r="EB170" s="30"/>
      <c r="EC170" s="30"/>
      <c r="ED170" s="30"/>
      <c r="EE170" s="30"/>
      <c r="EF170" s="30"/>
      <c r="EG170" s="30"/>
      <c r="EH170" s="30"/>
      <c r="EI170" s="30"/>
      <c r="EJ170" s="30"/>
      <c r="EK170" s="30"/>
      <c r="EL170" s="30"/>
      <c r="EM170" s="30"/>
      <c r="EN170" s="30"/>
      <c r="EO170" s="30"/>
      <c r="EP170" s="30"/>
      <c r="EQ170" s="30"/>
      <c r="ER170" s="30"/>
      <c r="ES170" s="30"/>
      <c r="ET170" s="30"/>
      <c r="EU170" s="30"/>
      <c r="EV170" s="30"/>
      <c r="EW170" s="30"/>
      <c r="EX170" s="30"/>
      <c r="EY170" s="30"/>
      <c r="EZ170" s="30"/>
      <c r="FA170" s="30"/>
      <c r="FB170" s="30"/>
      <c r="FC170" s="30"/>
      <c r="FD170" s="30"/>
      <c r="FE170" s="30"/>
      <c r="FF170" s="30"/>
      <c r="FG170" s="30"/>
      <c r="FH170" s="30"/>
      <c r="FI170" s="30"/>
      <c r="FJ170" s="30"/>
      <c r="FK170" s="30"/>
      <c r="FL170" s="30"/>
      <c r="FM170" s="30"/>
      <c r="FN170" s="30"/>
      <c r="FO170" s="30"/>
      <c r="FP170" s="30"/>
      <c r="FQ170" s="30"/>
    </row>
    <row r="171" spans="4:173">
      <c r="D171" s="76"/>
      <c r="E171" s="76"/>
      <c r="F171" s="76"/>
      <c r="G171" s="76"/>
      <c r="H171" s="76"/>
      <c r="I171" s="118"/>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c r="DK171" s="30"/>
      <c r="DL171" s="30"/>
      <c r="DM171" s="30"/>
      <c r="DN171" s="30"/>
      <c r="DO171" s="30"/>
      <c r="DP171" s="30"/>
      <c r="DQ171" s="30"/>
      <c r="DR171" s="30"/>
      <c r="DS171" s="30"/>
      <c r="DT171" s="30"/>
      <c r="DU171" s="30"/>
      <c r="DV171" s="30"/>
      <c r="DW171" s="30"/>
      <c r="DX171" s="30"/>
      <c r="DY171" s="30"/>
      <c r="DZ171" s="30"/>
      <c r="EA171" s="30"/>
      <c r="EB171" s="30"/>
      <c r="EC171" s="30"/>
      <c r="ED171" s="30"/>
      <c r="EE171" s="30"/>
      <c r="EF171" s="30"/>
      <c r="EG171" s="30"/>
      <c r="EH171" s="30"/>
      <c r="EI171" s="30"/>
      <c r="EJ171" s="30"/>
      <c r="EK171" s="30"/>
      <c r="EL171" s="30"/>
      <c r="EM171" s="30"/>
      <c r="EN171" s="30"/>
      <c r="EO171" s="30"/>
      <c r="EP171" s="30"/>
      <c r="EQ171" s="30"/>
      <c r="ER171" s="30"/>
      <c r="ES171" s="30"/>
      <c r="ET171" s="30"/>
      <c r="EU171" s="30"/>
      <c r="EV171" s="30"/>
      <c r="EW171" s="30"/>
      <c r="EX171" s="30"/>
      <c r="EY171" s="30"/>
      <c r="EZ171" s="30"/>
      <c r="FA171" s="30"/>
      <c r="FB171" s="30"/>
      <c r="FC171" s="30"/>
      <c r="FD171" s="30"/>
      <c r="FE171" s="30"/>
      <c r="FF171" s="30"/>
      <c r="FG171" s="30"/>
      <c r="FH171" s="30"/>
      <c r="FI171" s="30"/>
      <c r="FJ171" s="30"/>
      <c r="FK171" s="30"/>
      <c r="FL171" s="30"/>
      <c r="FM171" s="30"/>
      <c r="FN171" s="30"/>
      <c r="FO171" s="30"/>
      <c r="FP171" s="30"/>
      <c r="FQ171" s="30"/>
    </row>
    <row r="172" spans="4:173">
      <c r="D172" s="76"/>
      <c r="E172" s="76"/>
      <c r="F172" s="76"/>
      <c r="G172" s="76"/>
      <c r="H172" s="76"/>
      <c r="I172" s="118"/>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c r="DK172" s="30"/>
      <c r="DL172" s="30"/>
      <c r="DM172" s="30"/>
      <c r="DN172" s="30"/>
      <c r="DO172" s="30"/>
      <c r="DP172" s="30"/>
      <c r="DQ172" s="30"/>
      <c r="DR172" s="30"/>
      <c r="DS172" s="30"/>
      <c r="DT172" s="30"/>
      <c r="DU172" s="30"/>
      <c r="DV172" s="30"/>
      <c r="DW172" s="30"/>
      <c r="DX172" s="30"/>
      <c r="DY172" s="30"/>
      <c r="DZ172" s="30"/>
      <c r="EA172" s="30"/>
      <c r="EB172" s="30"/>
      <c r="EC172" s="30"/>
      <c r="ED172" s="30"/>
      <c r="EE172" s="30"/>
      <c r="EF172" s="30"/>
      <c r="EG172" s="30"/>
      <c r="EH172" s="30"/>
      <c r="EI172" s="30"/>
      <c r="EJ172" s="30"/>
      <c r="EK172" s="30"/>
      <c r="EL172" s="30"/>
      <c r="EM172" s="30"/>
      <c r="EN172" s="30"/>
      <c r="EO172" s="30"/>
      <c r="EP172" s="30"/>
      <c r="EQ172" s="30"/>
      <c r="ER172" s="30"/>
      <c r="ES172" s="30"/>
      <c r="ET172" s="30"/>
      <c r="EU172" s="30"/>
      <c r="EV172" s="30"/>
      <c r="EW172" s="30"/>
      <c r="EX172" s="30"/>
      <c r="EY172" s="30"/>
      <c r="EZ172" s="30"/>
      <c r="FA172" s="30"/>
      <c r="FB172" s="30"/>
      <c r="FC172" s="30"/>
      <c r="FD172" s="30"/>
      <c r="FE172" s="30"/>
      <c r="FF172" s="30"/>
      <c r="FG172" s="30"/>
      <c r="FH172" s="30"/>
      <c r="FI172" s="30"/>
      <c r="FJ172" s="30"/>
      <c r="FK172" s="30"/>
      <c r="FL172" s="30"/>
      <c r="FM172" s="30"/>
      <c r="FN172" s="30"/>
      <c r="FO172" s="30"/>
      <c r="FP172" s="30"/>
      <c r="FQ172" s="30"/>
    </row>
    <row r="173" spans="4:173">
      <c r="D173" s="76"/>
      <c r="E173" s="76"/>
      <c r="F173" s="76"/>
      <c r="G173" s="76"/>
      <c r="H173" s="76"/>
      <c r="I173" s="118"/>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c r="CN173" s="30"/>
      <c r="CO173" s="30"/>
      <c r="CP173" s="30"/>
      <c r="CQ173" s="30"/>
      <c r="CR173" s="30"/>
      <c r="CS173" s="30"/>
      <c r="CT173" s="30"/>
      <c r="CU173" s="30"/>
      <c r="CV173" s="30"/>
      <c r="CW173" s="30"/>
      <c r="CX173" s="30"/>
      <c r="CY173" s="30"/>
      <c r="CZ173" s="30"/>
      <c r="DA173" s="30"/>
      <c r="DB173" s="30"/>
      <c r="DC173" s="30"/>
      <c r="DD173" s="30"/>
      <c r="DE173" s="30"/>
      <c r="DF173" s="30"/>
      <c r="DG173" s="30"/>
      <c r="DH173" s="30"/>
      <c r="DI173" s="30"/>
      <c r="DJ173" s="30"/>
      <c r="DK173" s="30"/>
      <c r="DL173" s="30"/>
      <c r="DM173" s="30"/>
      <c r="DN173" s="30"/>
      <c r="DO173" s="30"/>
      <c r="DP173" s="30"/>
      <c r="DQ173" s="30"/>
      <c r="DR173" s="30"/>
      <c r="DS173" s="30"/>
      <c r="DT173" s="30"/>
      <c r="DU173" s="30"/>
      <c r="DV173" s="30"/>
      <c r="DW173" s="30"/>
      <c r="DX173" s="30"/>
      <c r="DY173" s="30"/>
      <c r="DZ173" s="30"/>
      <c r="EA173" s="30"/>
      <c r="EB173" s="30"/>
      <c r="EC173" s="30"/>
      <c r="ED173" s="30"/>
      <c r="EE173" s="30"/>
      <c r="EF173" s="30"/>
      <c r="EG173" s="30"/>
      <c r="EH173" s="30"/>
      <c r="EI173" s="30"/>
      <c r="EJ173" s="30"/>
      <c r="EK173" s="30"/>
      <c r="EL173" s="30"/>
      <c r="EM173" s="30"/>
      <c r="EN173" s="30"/>
      <c r="EO173" s="30"/>
      <c r="EP173" s="30"/>
      <c r="EQ173" s="30"/>
      <c r="ER173" s="30"/>
      <c r="ES173" s="30"/>
      <c r="ET173" s="30"/>
      <c r="EU173" s="30"/>
      <c r="EV173" s="30"/>
      <c r="EW173" s="30"/>
      <c r="EX173" s="30"/>
      <c r="EY173" s="30"/>
      <c r="EZ173" s="30"/>
      <c r="FA173" s="30"/>
      <c r="FB173" s="30"/>
      <c r="FC173" s="30"/>
      <c r="FD173" s="30"/>
      <c r="FE173" s="30"/>
      <c r="FF173" s="30"/>
      <c r="FG173" s="30"/>
      <c r="FH173" s="30"/>
      <c r="FI173" s="30"/>
      <c r="FJ173" s="30"/>
      <c r="FK173" s="30"/>
      <c r="FL173" s="30"/>
      <c r="FM173" s="30"/>
      <c r="FN173" s="30"/>
      <c r="FO173" s="30"/>
      <c r="FP173" s="30"/>
      <c r="FQ173" s="30"/>
    </row>
    <row r="174" spans="4:173">
      <c r="D174" s="76"/>
      <c r="E174" s="76"/>
      <c r="F174" s="76"/>
      <c r="G174" s="76"/>
      <c r="H174" s="76"/>
      <c r="I174" s="118"/>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c r="DK174" s="30"/>
      <c r="DL174" s="30"/>
      <c r="DM174" s="30"/>
      <c r="DN174" s="30"/>
      <c r="DO174" s="30"/>
      <c r="DP174" s="30"/>
      <c r="DQ174" s="30"/>
      <c r="DR174" s="30"/>
      <c r="DS174" s="30"/>
      <c r="DT174" s="30"/>
      <c r="DU174" s="30"/>
      <c r="DV174" s="30"/>
      <c r="DW174" s="30"/>
      <c r="DX174" s="30"/>
      <c r="DY174" s="30"/>
      <c r="DZ174" s="30"/>
      <c r="EA174" s="30"/>
      <c r="EB174" s="30"/>
      <c r="EC174" s="30"/>
      <c r="ED174" s="30"/>
      <c r="EE174" s="30"/>
      <c r="EF174" s="30"/>
      <c r="EG174" s="30"/>
      <c r="EH174" s="30"/>
      <c r="EI174" s="30"/>
      <c r="EJ174" s="30"/>
      <c r="EK174" s="30"/>
      <c r="EL174" s="30"/>
      <c r="EM174" s="30"/>
      <c r="EN174" s="30"/>
      <c r="EO174" s="30"/>
      <c r="EP174" s="30"/>
      <c r="EQ174" s="30"/>
      <c r="ER174" s="30"/>
      <c r="ES174" s="30"/>
      <c r="ET174" s="30"/>
      <c r="EU174" s="30"/>
      <c r="EV174" s="30"/>
      <c r="EW174" s="30"/>
      <c r="EX174" s="30"/>
      <c r="EY174" s="30"/>
      <c r="EZ174" s="30"/>
      <c r="FA174" s="30"/>
      <c r="FB174" s="30"/>
      <c r="FC174" s="30"/>
      <c r="FD174" s="30"/>
      <c r="FE174" s="30"/>
      <c r="FF174" s="30"/>
      <c r="FG174" s="30"/>
      <c r="FH174" s="30"/>
      <c r="FI174" s="30"/>
      <c r="FJ174" s="30"/>
      <c r="FK174" s="30"/>
      <c r="FL174" s="30"/>
      <c r="FM174" s="30"/>
      <c r="FN174" s="30"/>
      <c r="FO174" s="30"/>
      <c r="FP174" s="30"/>
      <c r="FQ174" s="30"/>
    </row>
    <row r="175" spans="4:173">
      <c r="D175" s="76"/>
      <c r="E175" s="76"/>
      <c r="F175" s="76"/>
      <c r="G175" s="76"/>
      <c r="H175" s="76"/>
      <c r="I175" s="118"/>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c r="DK175" s="30"/>
      <c r="DL175" s="30"/>
      <c r="DM175" s="30"/>
      <c r="DN175" s="30"/>
      <c r="DO175" s="30"/>
      <c r="DP175" s="30"/>
      <c r="DQ175" s="30"/>
      <c r="DR175" s="30"/>
      <c r="DS175" s="30"/>
      <c r="DT175" s="30"/>
      <c r="DU175" s="30"/>
      <c r="DV175" s="30"/>
      <c r="DW175" s="30"/>
      <c r="DX175" s="30"/>
      <c r="DY175" s="30"/>
      <c r="DZ175" s="30"/>
      <c r="EA175" s="30"/>
      <c r="EB175" s="30"/>
      <c r="EC175" s="30"/>
      <c r="ED175" s="30"/>
      <c r="EE175" s="30"/>
      <c r="EF175" s="30"/>
      <c r="EG175" s="30"/>
      <c r="EH175" s="30"/>
      <c r="EI175" s="30"/>
      <c r="EJ175" s="30"/>
      <c r="EK175" s="30"/>
      <c r="EL175" s="30"/>
      <c r="EM175" s="30"/>
      <c r="EN175" s="30"/>
      <c r="EO175" s="30"/>
      <c r="EP175" s="30"/>
      <c r="EQ175" s="30"/>
      <c r="ER175" s="30"/>
      <c r="ES175" s="30"/>
      <c r="ET175" s="30"/>
      <c r="EU175" s="30"/>
      <c r="EV175" s="30"/>
      <c r="EW175" s="30"/>
      <c r="EX175" s="30"/>
      <c r="EY175" s="30"/>
      <c r="EZ175" s="30"/>
      <c r="FA175" s="30"/>
      <c r="FB175" s="30"/>
      <c r="FC175" s="30"/>
      <c r="FD175" s="30"/>
      <c r="FE175" s="30"/>
      <c r="FF175" s="30"/>
      <c r="FG175" s="30"/>
      <c r="FH175" s="30"/>
      <c r="FI175" s="30"/>
      <c r="FJ175" s="30"/>
      <c r="FK175" s="30"/>
      <c r="FL175" s="30"/>
      <c r="FM175" s="30"/>
      <c r="FN175" s="30"/>
      <c r="FO175" s="30"/>
      <c r="FP175" s="30"/>
      <c r="FQ175" s="30"/>
    </row>
    <row r="176" spans="4:173">
      <c r="D176" s="76"/>
      <c r="E176" s="76"/>
      <c r="F176" s="76"/>
      <c r="G176" s="76"/>
      <c r="H176" s="76"/>
      <c r="I176" s="118"/>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30"/>
      <c r="CN176" s="30"/>
      <c r="CO176" s="30"/>
      <c r="CP176" s="30"/>
      <c r="CQ176" s="30"/>
      <c r="CR176" s="30"/>
      <c r="CS176" s="30"/>
      <c r="CT176" s="30"/>
      <c r="CU176" s="30"/>
      <c r="CV176" s="30"/>
      <c r="CW176" s="30"/>
      <c r="CX176" s="30"/>
      <c r="CY176" s="30"/>
      <c r="CZ176" s="30"/>
      <c r="DA176" s="30"/>
      <c r="DB176" s="30"/>
      <c r="DC176" s="30"/>
      <c r="DD176" s="30"/>
      <c r="DE176" s="30"/>
      <c r="DF176" s="30"/>
      <c r="DG176" s="30"/>
      <c r="DH176" s="30"/>
      <c r="DI176" s="30"/>
      <c r="DJ176" s="30"/>
      <c r="DK176" s="30"/>
      <c r="DL176" s="30"/>
      <c r="DM176" s="30"/>
      <c r="DN176" s="30"/>
      <c r="DO176" s="30"/>
      <c r="DP176" s="30"/>
      <c r="DQ176" s="30"/>
      <c r="DR176" s="30"/>
      <c r="DS176" s="30"/>
      <c r="DT176" s="30"/>
      <c r="DU176" s="30"/>
      <c r="DV176" s="30"/>
      <c r="DW176" s="30"/>
      <c r="DX176" s="30"/>
      <c r="DY176" s="30"/>
      <c r="DZ176" s="30"/>
      <c r="EA176" s="30"/>
      <c r="EB176" s="30"/>
      <c r="EC176" s="30"/>
      <c r="ED176" s="30"/>
      <c r="EE176" s="30"/>
      <c r="EF176" s="30"/>
      <c r="EG176" s="30"/>
      <c r="EH176" s="30"/>
      <c r="EI176" s="30"/>
      <c r="EJ176" s="30"/>
      <c r="EK176" s="30"/>
      <c r="EL176" s="30"/>
      <c r="EM176" s="30"/>
      <c r="EN176" s="30"/>
      <c r="EO176" s="30"/>
      <c r="EP176" s="30"/>
      <c r="EQ176" s="30"/>
      <c r="ER176" s="30"/>
      <c r="ES176" s="30"/>
      <c r="ET176" s="30"/>
      <c r="EU176" s="30"/>
      <c r="EV176" s="30"/>
      <c r="EW176" s="30"/>
      <c r="EX176" s="30"/>
      <c r="EY176" s="30"/>
      <c r="EZ176" s="30"/>
      <c r="FA176" s="30"/>
      <c r="FB176" s="30"/>
      <c r="FC176" s="30"/>
      <c r="FD176" s="30"/>
      <c r="FE176" s="30"/>
      <c r="FF176" s="30"/>
      <c r="FG176" s="30"/>
      <c r="FH176" s="30"/>
      <c r="FI176" s="30"/>
      <c r="FJ176" s="30"/>
      <c r="FK176" s="30"/>
      <c r="FL176" s="30"/>
      <c r="FM176" s="30"/>
      <c r="FN176" s="30"/>
      <c r="FO176" s="30"/>
      <c r="FP176" s="30"/>
      <c r="FQ176" s="30"/>
    </row>
    <row r="177" spans="4:173">
      <c r="D177" s="76"/>
      <c r="E177" s="76"/>
      <c r="F177" s="76"/>
      <c r="G177" s="76"/>
      <c r="H177" s="76"/>
      <c r="I177" s="118"/>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c r="CE177" s="30"/>
      <c r="CF177" s="30"/>
      <c r="CG177" s="30"/>
      <c r="CH177" s="30"/>
      <c r="CI177" s="30"/>
      <c r="CJ177" s="30"/>
      <c r="CK177" s="30"/>
      <c r="CL177" s="30"/>
      <c r="CM177" s="30"/>
      <c r="CN177" s="30"/>
      <c r="CO177" s="30"/>
      <c r="CP177" s="30"/>
      <c r="CQ177" s="30"/>
      <c r="CR177" s="30"/>
      <c r="CS177" s="30"/>
      <c r="CT177" s="30"/>
      <c r="CU177" s="30"/>
      <c r="CV177" s="30"/>
      <c r="CW177" s="30"/>
      <c r="CX177" s="30"/>
      <c r="CY177" s="30"/>
      <c r="CZ177" s="30"/>
      <c r="DA177" s="30"/>
      <c r="DB177" s="30"/>
      <c r="DC177" s="30"/>
      <c r="DD177" s="30"/>
      <c r="DE177" s="30"/>
      <c r="DF177" s="30"/>
      <c r="DG177" s="30"/>
      <c r="DH177" s="30"/>
      <c r="DI177" s="30"/>
      <c r="DJ177" s="30"/>
      <c r="DK177" s="30"/>
      <c r="DL177" s="30"/>
      <c r="DM177" s="30"/>
      <c r="DN177" s="30"/>
      <c r="DO177" s="30"/>
      <c r="DP177" s="30"/>
      <c r="DQ177" s="30"/>
      <c r="DR177" s="30"/>
      <c r="DS177" s="30"/>
      <c r="DT177" s="30"/>
      <c r="DU177" s="30"/>
      <c r="DV177" s="30"/>
      <c r="DW177" s="30"/>
      <c r="DX177" s="30"/>
      <c r="DY177" s="30"/>
      <c r="DZ177" s="30"/>
      <c r="EA177" s="30"/>
      <c r="EB177" s="30"/>
      <c r="EC177" s="30"/>
      <c r="ED177" s="30"/>
      <c r="EE177" s="30"/>
      <c r="EF177" s="30"/>
      <c r="EG177" s="30"/>
      <c r="EH177" s="30"/>
      <c r="EI177" s="30"/>
      <c r="EJ177" s="30"/>
      <c r="EK177" s="30"/>
      <c r="EL177" s="30"/>
      <c r="EM177" s="30"/>
      <c r="EN177" s="30"/>
      <c r="EO177" s="30"/>
      <c r="EP177" s="30"/>
      <c r="EQ177" s="30"/>
      <c r="ER177" s="30"/>
      <c r="ES177" s="30"/>
      <c r="ET177" s="30"/>
      <c r="EU177" s="30"/>
      <c r="EV177" s="30"/>
      <c r="EW177" s="30"/>
      <c r="EX177" s="30"/>
      <c r="EY177" s="30"/>
      <c r="EZ177" s="30"/>
      <c r="FA177" s="30"/>
      <c r="FB177" s="30"/>
      <c r="FC177" s="30"/>
      <c r="FD177" s="30"/>
      <c r="FE177" s="30"/>
      <c r="FF177" s="30"/>
      <c r="FG177" s="30"/>
      <c r="FH177" s="30"/>
      <c r="FI177" s="30"/>
      <c r="FJ177" s="30"/>
      <c r="FK177" s="30"/>
      <c r="FL177" s="30"/>
      <c r="FM177" s="30"/>
      <c r="FN177" s="30"/>
      <c r="FO177" s="30"/>
      <c r="FP177" s="30"/>
      <c r="FQ177" s="30"/>
    </row>
    <row r="178" spans="4:173">
      <c r="D178" s="76"/>
      <c r="E178" s="76"/>
      <c r="F178" s="76"/>
      <c r="G178" s="76"/>
      <c r="H178" s="76"/>
      <c r="I178" s="118"/>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c r="CE178" s="30"/>
      <c r="CF178" s="30"/>
      <c r="CG178" s="30"/>
      <c r="CH178" s="30"/>
      <c r="CI178" s="30"/>
      <c r="CJ178" s="30"/>
      <c r="CK178" s="30"/>
      <c r="CL178" s="30"/>
      <c r="CM178" s="30"/>
      <c r="CN178" s="30"/>
      <c r="CO178" s="30"/>
      <c r="CP178" s="30"/>
      <c r="CQ178" s="30"/>
      <c r="CR178" s="30"/>
      <c r="CS178" s="30"/>
      <c r="CT178" s="30"/>
      <c r="CU178" s="30"/>
      <c r="CV178" s="30"/>
      <c r="CW178" s="30"/>
      <c r="CX178" s="30"/>
      <c r="CY178" s="30"/>
      <c r="CZ178" s="30"/>
      <c r="DA178" s="30"/>
      <c r="DB178" s="30"/>
      <c r="DC178" s="30"/>
      <c r="DD178" s="30"/>
      <c r="DE178" s="30"/>
      <c r="DF178" s="30"/>
      <c r="DG178" s="30"/>
      <c r="DH178" s="30"/>
      <c r="DI178" s="30"/>
      <c r="DJ178" s="30"/>
      <c r="DK178" s="30"/>
      <c r="DL178" s="30"/>
      <c r="DM178" s="30"/>
      <c r="DN178" s="30"/>
      <c r="DO178" s="30"/>
      <c r="DP178" s="30"/>
      <c r="DQ178" s="30"/>
      <c r="DR178" s="30"/>
      <c r="DS178" s="30"/>
      <c r="DT178" s="30"/>
      <c r="DU178" s="30"/>
      <c r="DV178" s="30"/>
      <c r="DW178" s="30"/>
      <c r="DX178" s="30"/>
      <c r="DY178" s="30"/>
      <c r="DZ178" s="30"/>
      <c r="EA178" s="30"/>
      <c r="EB178" s="30"/>
      <c r="EC178" s="30"/>
      <c r="ED178" s="30"/>
      <c r="EE178" s="30"/>
      <c r="EF178" s="30"/>
      <c r="EG178" s="30"/>
      <c r="EH178" s="30"/>
      <c r="EI178" s="30"/>
      <c r="EJ178" s="30"/>
      <c r="EK178" s="30"/>
      <c r="EL178" s="30"/>
      <c r="EM178" s="30"/>
      <c r="EN178" s="30"/>
      <c r="EO178" s="30"/>
      <c r="EP178" s="30"/>
      <c r="EQ178" s="30"/>
      <c r="ER178" s="30"/>
      <c r="ES178" s="30"/>
      <c r="ET178" s="30"/>
      <c r="EU178" s="30"/>
      <c r="EV178" s="30"/>
      <c r="EW178" s="30"/>
      <c r="EX178" s="30"/>
      <c r="EY178" s="30"/>
      <c r="EZ178" s="30"/>
      <c r="FA178" s="30"/>
      <c r="FB178" s="30"/>
      <c r="FC178" s="30"/>
      <c r="FD178" s="30"/>
      <c r="FE178" s="30"/>
      <c r="FF178" s="30"/>
      <c r="FG178" s="30"/>
      <c r="FH178" s="30"/>
      <c r="FI178" s="30"/>
      <c r="FJ178" s="30"/>
      <c r="FK178" s="30"/>
      <c r="FL178" s="30"/>
      <c r="FM178" s="30"/>
      <c r="FN178" s="30"/>
      <c r="FO178" s="30"/>
      <c r="FP178" s="30"/>
      <c r="FQ178" s="30"/>
    </row>
    <row r="179" spans="4:173">
      <c r="D179" s="76"/>
      <c r="E179" s="76"/>
      <c r="F179" s="76"/>
      <c r="G179" s="76"/>
      <c r="H179" s="76"/>
      <c r="I179" s="118"/>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30"/>
      <c r="CN179" s="30"/>
      <c r="CO179" s="30"/>
      <c r="CP179" s="30"/>
      <c r="CQ179" s="30"/>
      <c r="CR179" s="30"/>
      <c r="CS179" s="30"/>
      <c r="CT179" s="30"/>
      <c r="CU179" s="30"/>
      <c r="CV179" s="30"/>
      <c r="CW179" s="30"/>
      <c r="CX179" s="30"/>
      <c r="CY179" s="30"/>
      <c r="CZ179" s="30"/>
      <c r="DA179" s="30"/>
      <c r="DB179" s="30"/>
      <c r="DC179" s="30"/>
      <c r="DD179" s="30"/>
      <c r="DE179" s="30"/>
      <c r="DF179" s="30"/>
      <c r="DG179" s="30"/>
      <c r="DH179" s="30"/>
      <c r="DI179" s="30"/>
      <c r="DJ179" s="30"/>
      <c r="DK179" s="30"/>
      <c r="DL179" s="30"/>
      <c r="DM179" s="30"/>
      <c r="DN179" s="30"/>
      <c r="DO179" s="30"/>
      <c r="DP179" s="30"/>
      <c r="DQ179" s="30"/>
      <c r="DR179" s="30"/>
      <c r="DS179" s="30"/>
      <c r="DT179" s="30"/>
      <c r="DU179" s="30"/>
      <c r="DV179" s="30"/>
      <c r="DW179" s="30"/>
      <c r="DX179" s="30"/>
      <c r="DY179" s="30"/>
      <c r="DZ179" s="30"/>
      <c r="EA179" s="30"/>
      <c r="EB179" s="30"/>
      <c r="EC179" s="30"/>
      <c r="ED179" s="30"/>
      <c r="EE179" s="30"/>
      <c r="EF179" s="30"/>
      <c r="EG179" s="30"/>
      <c r="EH179" s="30"/>
      <c r="EI179" s="30"/>
      <c r="EJ179" s="30"/>
      <c r="EK179" s="30"/>
      <c r="EL179" s="30"/>
      <c r="EM179" s="30"/>
      <c r="EN179" s="30"/>
      <c r="EO179" s="30"/>
      <c r="EP179" s="30"/>
      <c r="EQ179" s="30"/>
      <c r="ER179" s="30"/>
      <c r="ES179" s="30"/>
      <c r="ET179" s="30"/>
      <c r="EU179" s="30"/>
      <c r="EV179" s="30"/>
      <c r="EW179" s="30"/>
      <c r="EX179" s="30"/>
      <c r="EY179" s="30"/>
      <c r="EZ179" s="30"/>
      <c r="FA179" s="30"/>
      <c r="FB179" s="30"/>
      <c r="FC179" s="30"/>
      <c r="FD179" s="30"/>
      <c r="FE179" s="30"/>
      <c r="FF179" s="30"/>
      <c r="FG179" s="30"/>
      <c r="FH179" s="30"/>
      <c r="FI179" s="30"/>
      <c r="FJ179" s="30"/>
      <c r="FK179" s="30"/>
      <c r="FL179" s="30"/>
      <c r="FM179" s="30"/>
      <c r="FN179" s="30"/>
      <c r="FO179" s="30"/>
      <c r="FP179" s="30"/>
      <c r="FQ179" s="30"/>
    </row>
    <row r="180" spans="4:173">
      <c r="D180" s="76"/>
      <c r="E180" s="76"/>
      <c r="F180" s="76"/>
      <c r="G180" s="76"/>
      <c r="H180" s="76"/>
      <c r="I180" s="118"/>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30"/>
      <c r="CN180" s="30"/>
      <c r="CO180" s="30"/>
      <c r="CP180" s="30"/>
      <c r="CQ180" s="30"/>
      <c r="CR180" s="30"/>
      <c r="CS180" s="30"/>
      <c r="CT180" s="30"/>
      <c r="CU180" s="30"/>
      <c r="CV180" s="30"/>
      <c r="CW180" s="30"/>
      <c r="CX180" s="30"/>
      <c r="CY180" s="30"/>
      <c r="CZ180" s="30"/>
      <c r="DA180" s="30"/>
      <c r="DB180" s="30"/>
      <c r="DC180" s="30"/>
      <c r="DD180" s="30"/>
      <c r="DE180" s="30"/>
      <c r="DF180" s="30"/>
      <c r="DG180" s="30"/>
      <c r="DH180" s="30"/>
      <c r="DI180" s="30"/>
      <c r="DJ180" s="30"/>
      <c r="DK180" s="30"/>
      <c r="DL180" s="30"/>
      <c r="DM180" s="30"/>
      <c r="DN180" s="30"/>
      <c r="DO180" s="30"/>
      <c r="DP180" s="30"/>
      <c r="DQ180" s="30"/>
      <c r="DR180" s="30"/>
      <c r="DS180" s="30"/>
      <c r="DT180" s="30"/>
      <c r="DU180" s="30"/>
      <c r="DV180" s="30"/>
      <c r="DW180" s="30"/>
      <c r="DX180" s="30"/>
      <c r="DY180" s="30"/>
      <c r="DZ180" s="30"/>
      <c r="EA180" s="30"/>
      <c r="EB180" s="30"/>
      <c r="EC180" s="30"/>
      <c r="ED180" s="30"/>
      <c r="EE180" s="30"/>
      <c r="EF180" s="30"/>
      <c r="EG180" s="30"/>
      <c r="EH180" s="30"/>
      <c r="EI180" s="30"/>
      <c r="EJ180" s="30"/>
      <c r="EK180" s="30"/>
      <c r="EL180" s="30"/>
      <c r="EM180" s="30"/>
      <c r="EN180" s="30"/>
      <c r="EO180" s="30"/>
      <c r="EP180" s="30"/>
      <c r="EQ180" s="30"/>
      <c r="ER180" s="30"/>
      <c r="ES180" s="30"/>
      <c r="ET180" s="30"/>
      <c r="EU180" s="30"/>
      <c r="EV180" s="30"/>
      <c r="EW180" s="30"/>
      <c r="EX180" s="30"/>
      <c r="EY180" s="30"/>
      <c r="EZ180" s="30"/>
      <c r="FA180" s="30"/>
      <c r="FB180" s="30"/>
      <c r="FC180" s="30"/>
      <c r="FD180" s="30"/>
      <c r="FE180" s="30"/>
      <c r="FF180" s="30"/>
      <c r="FG180" s="30"/>
      <c r="FH180" s="30"/>
      <c r="FI180" s="30"/>
      <c r="FJ180" s="30"/>
      <c r="FK180" s="30"/>
      <c r="FL180" s="30"/>
      <c r="FM180" s="30"/>
      <c r="FN180" s="30"/>
      <c r="FO180" s="30"/>
      <c r="FP180" s="30"/>
      <c r="FQ180" s="30"/>
    </row>
    <row r="181" spans="4:173">
      <c r="D181" s="76"/>
      <c r="E181" s="76"/>
      <c r="F181" s="76"/>
      <c r="G181" s="76"/>
      <c r="H181" s="76"/>
      <c r="I181" s="118"/>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c r="CE181" s="30"/>
      <c r="CF181" s="30"/>
      <c r="CG181" s="30"/>
      <c r="CH181" s="30"/>
      <c r="CI181" s="30"/>
      <c r="CJ181" s="30"/>
      <c r="CK181" s="30"/>
      <c r="CL181" s="30"/>
      <c r="CM181" s="30"/>
      <c r="CN181" s="30"/>
      <c r="CO181" s="30"/>
      <c r="CP181" s="30"/>
      <c r="CQ181" s="30"/>
      <c r="CR181" s="30"/>
      <c r="CS181" s="30"/>
      <c r="CT181" s="30"/>
      <c r="CU181" s="30"/>
      <c r="CV181" s="30"/>
      <c r="CW181" s="30"/>
      <c r="CX181" s="30"/>
      <c r="CY181" s="30"/>
      <c r="CZ181" s="30"/>
      <c r="DA181" s="30"/>
      <c r="DB181" s="30"/>
      <c r="DC181" s="30"/>
      <c r="DD181" s="30"/>
      <c r="DE181" s="30"/>
      <c r="DF181" s="30"/>
      <c r="DG181" s="30"/>
      <c r="DH181" s="30"/>
      <c r="DI181" s="30"/>
      <c r="DJ181" s="30"/>
      <c r="DK181" s="30"/>
      <c r="DL181" s="30"/>
      <c r="DM181" s="30"/>
      <c r="DN181" s="30"/>
      <c r="DO181" s="30"/>
      <c r="DP181" s="30"/>
      <c r="DQ181" s="30"/>
      <c r="DR181" s="30"/>
      <c r="DS181" s="30"/>
      <c r="DT181" s="30"/>
      <c r="DU181" s="30"/>
      <c r="DV181" s="30"/>
      <c r="DW181" s="30"/>
      <c r="DX181" s="30"/>
      <c r="DY181" s="30"/>
      <c r="DZ181" s="30"/>
      <c r="EA181" s="30"/>
      <c r="EB181" s="30"/>
      <c r="EC181" s="30"/>
      <c r="ED181" s="30"/>
      <c r="EE181" s="30"/>
      <c r="EF181" s="30"/>
      <c r="EG181" s="30"/>
      <c r="EH181" s="30"/>
      <c r="EI181" s="30"/>
      <c r="EJ181" s="30"/>
      <c r="EK181" s="30"/>
      <c r="EL181" s="30"/>
      <c r="EM181" s="30"/>
      <c r="EN181" s="30"/>
      <c r="EO181" s="30"/>
      <c r="EP181" s="30"/>
      <c r="EQ181" s="30"/>
      <c r="ER181" s="30"/>
      <c r="ES181" s="30"/>
      <c r="ET181" s="30"/>
      <c r="EU181" s="30"/>
      <c r="EV181" s="30"/>
      <c r="EW181" s="30"/>
      <c r="EX181" s="30"/>
      <c r="EY181" s="30"/>
      <c r="EZ181" s="30"/>
      <c r="FA181" s="30"/>
      <c r="FB181" s="30"/>
      <c r="FC181" s="30"/>
      <c r="FD181" s="30"/>
      <c r="FE181" s="30"/>
      <c r="FF181" s="30"/>
      <c r="FG181" s="30"/>
      <c r="FH181" s="30"/>
      <c r="FI181" s="30"/>
      <c r="FJ181" s="30"/>
      <c r="FK181" s="30"/>
      <c r="FL181" s="30"/>
      <c r="FM181" s="30"/>
      <c r="FN181" s="30"/>
      <c r="FO181" s="30"/>
      <c r="FP181" s="30"/>
      <c r="FQ181" s="30"/>
    </row>
    <row r="182" spans="4:173">
      <c r="D182" s="76"/>
      <c r="E182" s="76"/>
      <c r="F182" s="76"/>
      <c r="G182" s="76"/>
      <c r="H182" s="76"/>
      <c r="I182" s="118"/>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c r="CE182" s="30"/>
      <c r="CF182" s="30"/>
      <c r="CG182" s="30"/>
      <c r="CH182" s="30"/>
      <c r="CI182" s="30"/>
      <c r="CJ182" s="30"/>
      <c r="CK182" s="30"/>
      <c r="CL182" s="30"/>
      <c r="CM182" s="30"/>
      <c r="CN182" s="30"/>
      <c r="CO182" s="30"/>
      <c r="CP182" s="30"/>
      <c r="CQ182" s="30"/>
      <c r="CR182" s="30"/>
      <c r="CS182" s="30"/>
      <c r="CT182" s="30"/>
      <c r="CU182" s="30"/>
      <c r="CV182" s="30"/>
      <c r="CW182" s="30"/>
      <c r="CX182" s="30"/>
      <c r="CY182" s="30"/>
      <c r="CZ182" s="30"/>
      <c r="DA182" s="30"/>
      <c r="DB182" s="30"/>
      <c r="DC182" s="30"/>
      <c r="DD182" s="30"/>
      <c r="DE182" s="30"/>
      <c r="DF182" s="30"/>
      <c r="DG182" s="30"/>
      <c r="DH182" s="30"/>
      <c r="DI182" s="30"/>
      <c r="DJ182" s="30"/>
      <c r="DK182" s="30"/>
      <c r="DL182" s="30"/>
      <c r="DM182" s="30"/>
      <c r="DN182" s="30"/>
      <c r="DO182" s="30"/>
      <c r="DP182" s="30"/>
      <c r="DQ182" s="30"/>
      <c r="DR182" s="30"/>
      <c r="DS182" s="30"/>
      <c r="DT182" s="30"/>
      <c r="DU182" s="30"/>
      <c r="DV182" s="30"/>
      <c r="DW182" s="30"/>
      <c r="DX182" s="30"/>
      <c r="DY182" s="30"/>
      <c r="DZ182" s="30"/>
      <c r="EA182" s="30"/>
      <c r="EB182" s="30"/>
      <c r="EC182" s="30"/>
      <c r="ED182" s="30"/>
      <c r="EE182" s="30"/>
      <c r="EF182" s="30"/>
      <c r="EG182" s="30"/>
      <c r="EH182" s="30"/>
      <c r="EI182" s="30"/>
      <c r="EJ182" s="30"/>
      <c r="EK182" s="30"/>
      <c r="EL182" s="30"/>
      <c r="EM182" s="30"/>
      <c r="EN182" s="30"/>
      <c r="EO182" s="30"/>
      <c r="EP182" s="30"/>
      <c r="EQ182" s="30"/>
      <c r="ER182" s="30"/>
      <c r="ES182" s="30"/>
      <c r="ET182" s="30"/>
      <c r="EU182" s="30"/>
      <c r="EV182" s="30"/>
      <c r="EW182" s="30"/>
      <c r="EX182" s="30"/>
      <c r="EY182" s="30"/>
      <c r="EZ182" s="30"/>
      <c r="FA182" s="30"/>
      <c r="FB182" s="30"/>
      <c r="FC182" s="30"/>
      <c r="FD182" s="30"/>
      <c r="FE182" s="30"/>
      <c r="FF182" s="30"/>
      <c r="FG182" s="30"/>
      <c r="FH182" s="30"/>
      <c r="FI182" s="30"/>
      <c r="FJ182" s="30"/>
      <c r="FK182" s="30"/>
      <c r="FL182" s="30"/>
      <c r="FM182" s="30"/>
      <c r="FN182" s="30"/>
      <c r="FO182" s="30"/>
      <c r="FP182" s="30"/>
      <c r="FQ182" s="30"/>
    </row>
    <row r="183" spans="4:173">
      <c r="D183" s="76"/>
      <c r="E183" s="76"/>
      <c r="F183" s="76"/>
      <c r="G183" s="76"/>
      <c r="H183" s="76"/>
      <c r="I183" s="118"/>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c r="CL183" s="30"/>
      <c r="CM183" s="30"/>
      <c r="CN183" s="30"/>
      <c r="CO183" s="30"/>
      <c r="CP183" s="30"/>
      <c r="CQ183" s="30"/>
      <c r="CR183" s="30"/>
      <c r="CS183" s="30"/>
      <c r="CT183" s="30"/>
      <c r="CU183" s="30"/>
      <c r="CV183" s="30"/>
      <c r="CW183" s="30"/>
      <c r="CX183" s="30"/>
      <c r="CY183" s="30"/>
      <c r="CZ183" s="30"/>
      <c r="DA183" s="30"/>
      <c r="DB183" s="30"/>
      <c r="DC183" s="30"/>
      <c r="DD183" s="30"/>
      <c r="DE183" s="30"/>
      <c r="DF183" s="30"/>
      <c r="DG183" s="30"/>
      <c r="DH183" s="30"/>
      <c r="DI183" s="30"/>
      <c r="DJ183" s="30"/>
      <c r="DK183" s="30"/>
      <c r="DL183" s="30"/>
      <c r="DM183" s="30"/>
      <c r="DN183" s="30"/>
      <c r="DO183" s="30"/>
      <c r="DP183" s="30"/>
      <c r="DQ183" s="30"/>
      <c r="DR183" s="30"/>
      <c r="DS183" s="30"/>
      <c r="DT183" s="30"/>
      <c r="DU183" s="30"/>
      <c r="DV183" s="30"/>
      <c r="DW183" s="30"/>
      <c r="DX183" s="30"/>
      <c r="DY183" s="30"/>
      <c r="DZ183" s="30"/>
      <c r="EA183" s="30"/>
      <c r="EB183" s="30"/>
      <c r="EC183" s="30"/>
      <c r="ED183" s="30"/>
      <c r="EE183" s="30"/>
      <c r="EF183" s="30"/>
      <c r="EG183" s="30"/>
      <c r="EH183" s="30"/>
      <c r="EI183" s="30"/>
      <c r="EJ183" s="30"/>
      <c r="EK183" s="30"/>
      <c r="EL183" s="30"/>
      <c r="EM183" s="30"/>
      <c r="EN183" s="30"/>
      <c r="EO183" s="30"/>
      <c r="EP183" s="30"/>
      <c r="EQ183" s="30"/>
      <c r="ER183" s="30"/>
      <c r="ES183" s="30"/>
      <c r="ET183" s="30"/>
      <c r="EU183" s="30"/>
      <c r="EV183" s="30"/>
      <c r="EW183" s="30"/>
      <c r="EX183" s="30"/>
      <c r="EY183" s="30"/>
      <c r="EZ183" s="30"/>
      <c r="FA183" s="30"/>
      <c r="FB183" s="30"/>
      <c r="FC183" s="30"/>
      <c r="FD183" s="30"/>
      <c r="FE183" s="30"/>
      <c r="FF183" s="30"/>
      <c r="FG183" s="30"/>
      <c r="FH183" s="30"/>
      <c r="FI183" s="30"/>
      <c r="FJ183" s="30"/>
      <c r="FK183" s="30"/>
      <c r="FL183" s="30"/>
      <c r="FM183" s="30"/>
      <c r="FN183" s="30"/>
      <c r="FO183" s="30"/>
      <c r="FP183" s="30"/>
      <c r="FQ183" s="30"/>
    </row>
    <row r="184" spans="4:173">
      <c r="D184" s="76"/>
      <c r="E184" s="76"/>
      <c r="F184" s="76"/>
      <c r="G184" s="76"/>
      <c r="H184" s="76"/>
      <c r="I184" s="118"/>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30"/>
      <c r="CN184" s="30"/>
      <c r="CO184" s="30"/>
      <c r="CP184" s="30"/>
      <c r="CQ184" s="30"/>
      <c r="CR184" s="30"/>
      <c r="CS184" s="30"/>
      <c r="CT184" s="30"/>
      <c r="CU184" s="30"/>
      <c r="CV184" s="30"/>
      <c r="CW184" s="30"/>
      <c r="CX184" s="30"/>
      <c r="CY184" s="30"/>
      <c r="CZ184" s="30"/>
      <c r="DA184" s="30"/>
      <c r="DB184" s="30"/>
      <c r="DC184" s="30"/>
      <c r="DD184" s="30"/>
      <c r="DE184" s="30"/>
      <c r="DF184" s="30"/>
      <c r="DG184" s="30"/>
      <c r="DH184" s="30"/>
      <c r="DI184" s="30"/>
      <c r="DJ184" s="30"/>
      <c r="DK184" s="30"/>
      <c r="DL184" s="30"/>
      <c r="DM184" s="30"/>
      <c r="DN184" s="30"/>
      <c r="DO184" s="30"/>
      <c r="DP184" s="30"/>
      <c r="DQ184" s="30"/>
      <c r="DR184" s="30"/>
      <c r="DS184" s="30"/>
      <c r="DT184" s="30"/>
      <c r="DU184" s="30"/>
      <c r="DV184" s="30"/>
      <c r="DW184" s="30"/>
      <c r="DX184" s="30"/>
      <c r="DY184" s="30"/>
      <c r="DZ184" s="30"/>
      <c r="EA184" s="30"/>
      <c r="EB184" s="30"/>
      <c r="EC184" s="30"/>
      <c r="ED184" s="30"/>
      <c r="EE184" s="30"/>
      <c r="EF184" s="30"/>
      <c r="EG184" s="30"/>
      <c r="EH184" s="30"/>
      <c r="EI184" s="30"/>
      <c r="EJ184" s="30"/>
      <c r="EK184" s="30"/>
      <c r="EL184" s="30"/>
      <c r="EM184" s="30"/>
      <c r="EN184" s="30"/>
      <c r="EO184" s="30"/>
      <c r="EP184" s="30"/>
      <c r="EQ184" s="30"/>
      <c r="ER184" s="30"/>
      <c r="ES184" s="30"/>
      <c r="ET184" s="30"/>
      <c r="EU184" s="30"/>
      <c r="EV184" s="30"/>
      <c r="EW184" s="30"/>
      <c r="EX184" s="30"/>
      <c r="EY184" s="30"/>
      <c r="EZ184" s="30"/>
      <c r="FA184" s="30"/>
      <c r="FB184" s="30"/>
      <c r="FC184" s="30"/>
      <c r="FD184" s="30"/>
      <c r="FE184" s="30"/>
      <c r="FF184" s="30"/>
      <c r="FG184" s="30"/>
      <c r="FH184" s="30"/>
      <c r="FI184" s="30"/>
      <c r="FJ184" s="30"/>
      <c r="FK184" s="30"/>
      <c r="FL184" s="30"/>
      <c r="FM184" s="30"/>
      <c r="FN184" s="30"/>
      <c r="FO184" s="30"/>
      <c r="FP184" s="30"/>
      <c r="FQ184" s="30"/>
    </row>
    <row r="185" spans="4:173">
      <c r="D185" s="76"/>
      <c r="E185" s="76"/>
      <c r="F185" s="76"/>
      <c r="G185" s="76"/>
      <c r="H185" s="76"/>
      <c r="I185" s="118"/>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c r="BW185" s="30"/>
      <c r="BX185" s="30"/>
      <c r="BY185" s="30"/>
      <c r="BZ185" s="30"/>
      <c r="CA185" s="30"/>
      <c r="CB185" s="30"/>
      <c r="CC185" s="30"/>
      <c r="CD185" s="30"/>
      <c r="CE185" s="30"/>
      <c r="CF185" s="30"/>
      <c r="CG185" s="30"/>
      <c r="CH185" s="30"/>
      <c r="CI185" s="30"/>
      <c r="CJ185" s="30"/>
      <c r="CK185" s="30"/>
      <c r="CL185" s="30"/>
      <c r="CM185" s="30"/>
      <c r="CN185" s="30"/>
      <c r="CO185" s="30"/>
      <c r="CP185" s="30"/>
      <c r="CQ185" s="30"/>
      <c r="CR185" s="30"/>
      <c r="CS185" s="30"/>
      <c r="CT185" s="30"/>
      <c r="CU185" s="30"/>
      <c r="CV185" s="30"/>
      <c r="CW185" s="30"/>
      <c r="CX185" s="30"/>
      <c r="CY185" s="30"/>
      <c r="CZ185" s="30"/>
      <c r="DA185" s="30"/>
      <c r="DB185" s="30"/>
      <c r="DC185" s="30"/>
      <c r="DD185" s="30"/>
      <c r="DE185" s="30"/>
      <c r="DF185" s="30"/>
      <c r="DG185" s="30"/>
      <c r="DH185" s="30"/>
      <c r="DI185" s="30"/>
      <c r="DJ185" s="30"/>
      <c r="DK185" s="30"/>
      <c r="DL185" s="30"/>
      <c r="DM185" s="30"/>
      <c r="DN185" s="30"/>
      <c r="DO185" s="30"/>
      <c r="DP185" s="30"/>
      <c r="DQ185" s="30"/>
      <c r="DR185" s="30"/>
      <c r="DS185" s="30"/>
      <c r="DT185" s="30"/>
      <c r="DU185" s="30"/>
      <c r="DV185" s="30"/>
      <c r="DW185" s="30"/>
      <c r="DX185" s="30"/>
      <c r="DY185" s="30"/>
      <c r="DZ185" s="30"/>
      <c r="EA185" s="30"/>
      <c r="EB185" s="30"/>
      <c r="EC185" s="30"/>
      <c r="ED185" s="30"/>
      <c r="EE185" s="30"/>
      <c r="EF185" s="30"/>
      <c r="EG185" s="30"/>
      <c r="EH185" s="30"/>
      <c r="EI185" s="30"/>
      <c r="EJ185" s="30"/>
      <c r="EK185" s="30"/>
      <c r="EL185" s="30"/>
      <c r="EM185" s="30"/>
      <c r="EN185" s="30"/>
      <c r="EO185" s="30"/>
      <c r="EP185" s="30"/>
      <c r="EQ185" s="30"/>
      <c r="ER185" s="30"/>
      <c r="ES185" s="30"/>
      <c r="ET185" s="30"/>
      <c r="EU185" s="30"/>
      <c r="EV185" s="30"/>
      <c r="EW185" s="30"/>
      <c r="EX185" s="30"/>
      <c r="EY185" s="30"/>
      <c r="EZ185" s="30"/>
      <c r="FA185" s="30"/>
      <c r="FB185" s="30"/>
      <c r="FC185" s="30"/>
      <c r="FD185" s="30"/>
      <c r="FE185" s="30"/>
      <c r="FF185" s="30"/>
      <c r="FG185" s="30"/>
      <c r="FH185" s="30"/>
      <c r="FI185" s="30"/>
      <c r="FJ185" s="30"/>
      <c r="FK185" s="30"/>
      <c r="FL185" s="30"/>
      <c r="FM185" s="30"/>
      <c r="FN185" s="30"/>
      <c r="FO185" s="30"/>
      <c r="FP185" s="30"/>
      <c r="FQ185" s="30"/>
    </row>
    <row r="186" spans="4:173">
      <c r="D186" s="76"/>
      <c r="E186" s="76"/>
      <c r="F186" s="76"/>
      <c r="G186" s="76"/>
      <c r="H186" s="76"/>
      <c r="I186" s="118"/>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c r="BW186" s="30"/>
      <c r="BX186" s="30"/>
      <c r="BY186" s="30"/>
      <c r="BZ186" s="30"/>
      <c r="CA186" s="30"/>
      <c r="CB186" s="30"/>
      <c r="CC186" s="30"/>
      <c r="CD186" s="30"/>
      <c r="CE186" s="30"/>
      <c r="CF186" s="30"/>
      <c r="CG186" s="30"/>
      <c r="CH186" s="30"/>
      <c r="CI186" s="30"/>
      <c r="CJ186" s="30"/>
      <c r="CK186" s="30"/>
      <c r="CL186" s="30"/>
      <c r="CM186" s="30"/>
      <c r="CN186" s="30"/>
      <c r="CO186" s="30"/>
      <c r="CP186" s="30"/>
      <c r="CQ186" s="30"/>
      <c r="CR186" s="30"/>
      <c r="CS186" s="30"/>
      <c r="CT186" s="30"/>
      <c r="CU186" s="30"/>
      <c r="CV186" s="30"/>
      <c r="CW186" s="30"/>
      <c r="CX186" s="30"/>
      <c r="CY186" s="30"/>
      <c r="CZ186" s="30"/>
      <c r="DA186" s="30"/>
      <c r="DB186" s="30"/>
      <c r="DC186" s="30"/>
      <c r="DD186" s="30"/>
      <c r="DE186" s="30"/>
      <c r="DF186" s="30"/>
      <c r="DG186" s="30"/>
      <c r="DH186" s="30"/>
      <c r="DI186" s="30"/>
      <c r="DJ186" s="30"/>
      <c r="DK186" s="30"/>
      <c r="DL186" s="30"/>
      <c r="DM186" s="30"/>
      <c r="DN186" s="30"/>
      <c r="DO186" s="30"/>
      <c r="DP186" s="30"/>
      <c r="DQ186" s="30"/>
      <c r="DR186" s="30"/>
      <c r="DS186" s="30"/>
      <c r="DT186" s="30"/>
      <c r="DU186" s="30"/>
      <c r="DV186" s="30"/>
      <c r="DW186" s="30"/>
      <c r="DX186" s="30"/>
      <c r="DY186" s="30"/>
      <c r="DZ186" s="30"/>
      <c r="EA186" s="30"/>
      <c r="EB186" s="30"/>
      <c r="EC186" s="30"/>
      <c r="ED186" s="30"/>
      <c r="EE186" s="30"/>
      <c r="EF186" s="30"/>
      <c r="EG186" s="30"/>
      <c r="EH186" s="30"/>
      <c r="EI186" s="30"/>
      <c r="EJ186" s="30"/>
      <c r="EK186" s="30"/>
      <c r="EL186" s="30"/>
      <c r="EM186" s="30"/>
      <c r="EN186" s="30"/>
      <c r="EO186" s="30"/>
      <c r="EP186" s="30"/>
      <c r="EQ186" s="30"/>
      <c r="ER186" s="30"/>
      <c r="ES186" s="30"/>
      <c r="ET186" s="30"/>
      <c r="EU186" s="30"/>
      <c r="EV186" s="30"/>
      <c r="EW186" s="30"/>
      <c r="EX186" s="30"/>
      <c r="EY186" s="30"/>
      <c r="EZ186" s="30"/>
      <c r="FA186" s="30"/>
      <c r="FB186" s="30"/>
      <c r="FC186" s="30"/>
      <c r="FD186" s="30"/>
      <c r="FE186" s="30"/>
      <c r="FF186" s="30"/>
      <c r="FG186" s="30"/>
      <c r="FH186" s="30"/>
      <c r="FI186" s="30"/>
      <c r="FJ186" s="30"/>
      <c r="FK186" s="30"/>
      <c r="FL186" s="30"/>
      <c r="FM186" s="30"/>
      <c r="FN186" s="30"/>
      <c r="FO186" s="30"/>
      <c r="FP186" s="30"/>
      <c r="FQ186" s="30"/>
    </row>
    <row r="187" spans="4:173">
      <c r="D187" s="76"/>
      <c r="E187" s="76"/>
      <c r="F187" s="76"/>
      <c r="G187" s="76"/>
      <c r="H187" s="76"/>
      <c r="I187" s="118"/>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c r="BW187" s="30"/>
      <c r="BX187" s="30"/>
      <c r="BY187" s="30"/>
      <c r="BZ187" s="30"/>
      <c r="CA187" s="30"/>
      <c r="CB187" s="30"/>
      <c r="CC187" s="30"/>
      <c r="CD187" s="30"/>
      <c r="CE187" s="30"/>
      <c r="CF187" s="30"/>
      <c r="CG187" s="30"/>
      <c r="CH187" s="30"/>
      <c r="CI187" s="30"/>
      <c r="CJ187" s="30"/>
      <c r="CK187" s="30"/>
      <c r="CL187" s="30"/>
      <c r="CM187" s="30"/>
      <c r="CN187" s="30"/>
      <c r="CO187" s="30"/>
      <c r="CP187" s="30"/>
      <c r="CQ187" s="30"/>
      <c r="CR187" s="30"/>
      <c r="CS187" s="30"/>
      <c r="CT187" s="30"/>
      <c r="CU187" s="30"/>
      <c r="CV187" s="30"/>
      <c r="CW187" s="30"/>
      <c r="CX187" s="30"/>
      <c r="CY187" s="30"/>
      <c r="CZ187" s="30"/>
      <c r="DA187" s="30"/>
      <c r="DB187" s="30"/>
      <c r="DC187" s="30"/>
      <c r="DD187" s="30"/>
      <c r="DE187" s="30"/>
      <c r="DF187" s="30"/>
      <c r="DG187" s="30"/>
      <c r="DH187" s="30"/>
      <c r="DI187" s="30"/>
      <c r="DJ187" s="30"/>
      <c r="DK187" s="30"/>
      <c r="DL187" s="30"/>
      <c r="DM187" s="30"/>
      <c r="DN187" s="30"/>
      <c r="DO187" s="30"/>
      <c r="DP187" s="30"/>
      <c r="DQ187" s="30"/>
      <c r="DR187" s="30"/>
      <c r="DS187" s="30"/>
      <c r="DT187" s="30"/>
      <c r="DU187" s="30"/>
      <c r="DV187" s="30"/>
      <c r="DW187" s="30"/>
      <c r="DX187" s="30"/>
      <c r="DY187" s="30"/>
      <c r="DZ187" s="30"/>
      <c r="EA187" s="30"/>
      <c r="EB187" s="30"/>
      <c r="EC187" s="30"/>
      <c r="ED187" s="30"/>
      <c r="EE187" s="30"/>
      <c r="EF187" s="30"/>
      <c r="EG187" s="30"/>
      <c r="EH187" s="30"/>
      <c r="EI187" s="30"/>
      <c r="EJ187" s="30"/>
      <c r="EK187" s="30"/>
      <c r="EL187" s="30"/>
      <c r="EM187" s="30"/>
      <c r="EN187" s="30"/>
      <c r="EO187" s="30"/>
      <c r="EP187" s="30"/>
      <c r="EQ187" s="30"/>
      <c r="ER187" s="30"/>
      <c r="ES187" s="30"/>
      <c r="ET187" s="30"/>
      <c r="EU187" s="30"/>
      <c r="EV187" s="30"/>
      <c r="EW187" s="30"/>
      <c r="EX187" s="30"/>
      <c r="EY187" s="30"/>
      <c r="EZ187" s="30"/>
      <c r="FA187" s="30"/>
      <c r="FB187" s="30"/>
      <c r="FC187" s="30"/>
      <c r="FD187" s="30"/>
      <c r="FE187" s="30"/>
      <c r="FF187" s="30"/>
      <c r="FG187" s="30"/>
      <c r="FH187" s="30"/>
      <c r="FI187" s="30"/>
      <c r="FJ187" s="30"/>
      <c r="FK187" s="30"/>
      <c r="FL187" s="30"/>
      <c r="FM187" s="30"/>
      <c r="FN187" s="30"/>
      <c r="FO187" s="30"/>
      <c r="FP187" s="30"/>
      <c r="FQ187" s="30"/>
    </row>
    <row r="188" spans="4:173">
      <c r="D188" s="76"/>
      <c r="E188" s="76"/>
      <c r="F188" s="76"/>
      <c r="G188" s="76"/>
      <c r="H188" s="76"/>
      <c r="I188" s="118"/>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c r="CE188" s="30"/>
      <c r="CF188" s="30"/>
      <c r="CG188" s="30"/>
      <c r="CH188" s="30"/>
      <c r="CI188" s="30"/>
      <c r="CJ188" s="30"/>
      <c r="CK188" s="30"/>
      <c r="CL188" s="30"/>
      <c r="CM188" s="30"/>
      <c r="CN188" s="30"/>
      <c r="CO188" s="30"/>
      <c r="CP188" s="30"/>
      <c r="CQ188" s="30"/>
      <c r="CR188" s="30"/>
      <c r="CS188" s="30"/>
      <c r="CT188" s="30"/>
      <c r="CU188" s="30"/>
      <c r="CV188" s="30"/>
      <c r="CW188" s="30"/>
      <c r="CX188" s="30"/>
      <c r="CY188" s="30"/>
      <c r="CZ188" s="30"/>
      <c r="DA188" s="30"/>
      <c r="DB188" s="30"/>
      <c r="DC188" s="30"/>
      <c r="DD188" s="30"/>
      <c r="DE188" s="30"/>
      <c r="DF188" s="30"/>
      <c r="DG188" s="30"/>
      <c r="DH188" s="30"/>
      <c r="DI188" s="30"/>
      <c r="DJ188" s="30"/>
      <c r="DK188" s="30"/>
      <c r="DL188" s="30"/>
      <c r="DM188" s="30"/>
      <c r="DN188" s="30"/>
      <c r="DO188" s="30"/>
      <c r="DP188" s="30"/>
      <c r="DQ188" s="30"/>
      <c r="DR188" s="30"/>
      <c r="DS188" s="30"/>
      <c r="DT188" s="30"/>
      <c r="DU188" s="30"/>
      <c r="DV188" s="30"/>
      <c r="DW188" s="30"/>
      <c r="DX188" s="30"/>
      <c r="DY188" s="30"/>
      <c r="DZ188" s="30"/>
      <c r="EA188" s="30"/>
      <c r="EB188" s="30"/>
      <c r="EC188" s="30"/>
      <c r="ED188" s="30"/>
      <c r="EE188" s="30"/>
      <c r="EF188" s="30"/>
      <c r="EG188" s="30"/>
      <c r="EH188" s="30"/>
      <c r="EI188" s="30"/>
      <c r="EJ188" s="30"/>
      <c r="EK188" s="30"/>
      <c r="EL188" s="30"/>
      <c r="EM188" s="30"/>
      <c r="EN188" s="30"/>
      <c r="EO188" s="30"/>
      <c r="EP188" s="30"/>
      <c r="EQ188" s="30"/>
      <c r="ER188" s="30"/>
      <c r="ES188" s="30"/>
      <c r="ET188" s="30"/>
      <c r="EU188" s="30"/>
      <c r="EV188" s="30"/>
      <c r="EW188" s="30"/>
      <c r="EX188" s="30"/>
      <c r="EY188" s="30"/>
      <c r="EZ188" s="30"/>
      <c r="FA188" s="30"/>
      <c r="FB188" s="30"/>
      <c r="FC188" s="30"/>
      <c r="FD188" s="30"/>
      <c r="FE188" s="30"/>
      <c r="FF188" s="30"/>
      <c r="FG188" s="30"/>
      <c r="FH188" s="30"/>
      <c r="FI188" s="30"/>
      <c r="FJ188" s="30"/>
      <c r="FK188" s="30"/>
      <c r="FL188" s="30"/>
      <c r="FM188" s="30"/>
      <c r="FN188" s="30"/>
      <c r="FO188" s="30"/>
      <c r="FP188" s="30"/>
      <c r="FQ188" s="30"/>
    </row>
    <row r="189" spans="4:173">
      <c r="D189" s="76"/>
      <c r="E189" s="76"/>
      <c r="F189" s="76"/>
      <c r="G189" s="76"/>
      <c r="H189" s="76"/>
      <c r="I189" s="118"/>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c r="CE189" s="30"/>
      <c r="CF189" s="30"/>
      <c r="CG189" s="30"/>
      <c r="CH189" s="30"/>
      <c r="CI189" s="30"/>
      <c r="CJ189" s="30"/>
      <c r="CK189" s="30"/>
      <c r="CL189" s="30"/>
      <c r="CM189" s="30"/>
      <c r="CN189" s="30"/>
      <c r="CO189" s="30"/>
      <c r="CP189" s="30"/>
      <c r="CQ189" s="30"/>
      <c r="CR189" s="30"/>
      <c r="CS189" s="30"/>
      <c r="CT189" s="30"/>
      <c r="CU189" s="30"/>
      <c r="CV189" s="30"/>
      <c r="CW189" s="30"/>
      <c r="CX189" s="30"/>
      <c r="CY189" s="30"/>
      <c r="CZ189" s="30"/>
      <c r="DA189" s="30"/>
      <c r="DB189" s="30"/>
      <c r="DC189" s="30"/>
      <c r="DD189" s="30"/>
      <c r="DE189" s="30"/>
      <c r="DF189" s="30"/>
      <c r="DG189" s="30"/>
      <c r="DH189" s="30"/>
      <c r="DI189" s="30"/>
      <c r="DJ189" s="30"/>
      <c r="DK189" s="30"/>
      <c r="DL189" s="30"/>
      <c r="DM189" s="30"/>
      <c r="DN189" s="30"/>
      <c r="DO189" s="30"/>
      <c r="DP189" s="30"/>
      <c r="DQ189" s="30"/>
      <c r="DR189" s="30"/>
      <c r="DS189" s="30"/>
      <c r="DT189" s="30"/>
      <c r="DU189" s="30"/>
      <c r="DV189" s="30"/>
      <c r="DW189" s="30"/>
      <c r="DX189" s="30"/>
      <c r="DY189" s="30"/>
      <c r="DZ189" s="30"/>
      <c r="EA189" s="30"/>
      <c r="EB189" s="30"/>
      <c r="EC189" s="30"/>
      <c r="ED189" s="30"/>
      <c r="EE189" s="30"/>
      <c r="EF189" s="30"/>
      <c r="EG189" s="30"/>
      <c r="EH189" s="30"/>
      <c r="EI189" s="30"/>
      <c r="EJ189" s="30"/>
      <c r="EK189" s="30"/>
      <c r="EL189" s="30"/>
      <c r="EM189" s="30"/>
      <c r="EN189" s="30"/>
      <c r="EO189" s="30"/>
      <c r="EP189" s="30"/>
      <c r="EQ189" s="30"/>
      <c r="ER189" s="30"/>
      <c r="ES189" s="30"/>
      <c r="ET189" s="30"/>
      <c r="EU189" s="30"/>
      <c r="EV189" s="30"/>
      <c r="EW189" s="30"/>
      <c r="EX189" s="30"/>
      <c r="EY189" s="30"/>
      <c r="EZ189" s="30"/>
      <c r="FA189" s="30"/>
      <c r="FB189" s="30"/>
      <c r="FC189" s="30"/>
      <c r="FD189" s="30"/>
      <c r="FE189" s="30"/>
      <c r="FF189" s="30"/>
      <c r="FG189" s="30"/>
      <c r="FH189" s="30"/>
      <c r="FI189" s="30"/>
      <c r="FJ189" s="30"/>
      <c r="FK189" s="30"/>
      <c r="FL189" s="30"/>
      <c r="FM189" s="30"/>
      <c r="FN189" s="30"/>
      <c r="FO189" s="30"/>
      <c r="FP189" s="30"/>
      <c r="FQ189" s="30"/>
    </row>
    <row r="190" spans="4:173">
      <c r="D190" s="76"/>
      <c r="E190" s="76"/>
      <c r="F190" s="76"/>
      <c r="G190" s="76"/>
      <c r="H190" s="76"/>
      <c r="I190" s="118"/>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c r="BW190" s="30"/>
      <c r="BX190" s="30"/>
      <c r="BY190" s="30"/>
      <c r="BZ190" s="30"/>
      <c r="CA190" s="30"/>
      <c r="CB190" s="30"/>
      <c r="CC190" s="30"/>
      <c r="CD190" s="30"/>
      <c r="CE190" s="30"/>
      <c r="CF190" s="30"/>
      <c r="CG190" s="30"/>
      <c r="CH190" s="30"/>
      <c r="CI190" s="30"/>
      <c r="CJ190" s="30"/>
      <c r="CK190" s="30"/>
      <c r="CL190" s="30"/>
      <c r="CM190" s="30"/>
      <c r="CN190" s="30"/>
      <c r="CO190" s="30"/>
      <c r="CP190" s="30"/>
      <c r="CQ190" s="30"/>
      <c r="CR190" s="30"/>
      <c r="CS190" s="30"/>
      <c r="CT190" s="30"/>
      <c r="CU190" s="30"/>
      <c r="CV190" s="30"/>
      <c r="CW190" s="30"/>
      <c r="CX190" s="30"/>
      <c r="CY190" s="30"/>
      <c r="CZ190" s="30"/>
      <c r="DA190" s="30"/>
      <c r="DB190" s="30"/>
      <c r="DC190" s="30"/>
      <c r="DD190" s="30"/>
      <c r="DE190" s="30"/>
      <c r="DF190" s="30"/>
      <c r="DG190" s="30"/>
      <c r="DH190" s="30"/>
      <c r="DI190" s="30"/>
      <c r="DJ190" s="30"/>
      <c r="DK190" s="30"/>
      <c r="DL190" s="30"/>
      <c r="DM190" s="30"/>
      <c r="DN190" s="30"/>
      <c r="DO190" s="30"/>
      <c r="DP190" s="30"/>
      <c r="DQ190" s="30"/>
      <c r="DR190" s="30"/>
      <c r="DS190" s="30"/>
      <c r="DT190" s="30"/>
      <c r="DU190" s="30"/>
      <c r="DV190" s="30"/>
      <c r="DW190" s="30"/>
      <c r="DX190" s="30"/>
      <c r="DY190" s="30"/>
      <c r="DZ190" s="30"/>
      <c r="EA190" s="30"/>
      <c r="EB190" s="30"/>
      <c r="EC190" s="30"/>
      <c r="ED190" s="30"/>
      <c r="EE190" s="30"/>
      <c r="EF190" s="30"/>
      <c r="EG190" s="30"/>
      <c r="EH190" s="30"/>
      <c r="EI190" s="30"/>
      <c r="EJ190" s="30"/>
      <c r="EK190" s="30"/>
      <c r="EL190" s="30"/>
      <c r="EM190" s="30"/>
      <c r="EN190" s="30"/>
      <c r="EO190" s="30"/>
      <c r="EP190" s="30"/>
      <c r="EQ190" s="30"/>
      <c r="ER190" s="30"/>
      <c r="ES190" s="30"/>
      <c r="ET190" s="30"/>
      <c r="EU190" s="30"/>
      <c r="EV190" s="30"/>
      <c r="EW190" s="30"/>
      <c r="EX190" s="30"/>
      <c r="EY190" s="30"/>
      <c r="EZ190" s="30"/>
      <c r="FA190" s="30"/>
      <c r="FB190" s="30"/>
      <c r="FC190" s="30"/>
      <c r="FD190" s="30"/>
      <c r="FE190" s="30"/>
      <c r="FF190" s="30"/>
      <c r="FG190" s="30"/>
      <c r="FH190" s="30"/>
      <c r="FI190" s="30"/>
      <c r="FJ190" s="30"/>
      <c r="FK190" s="30"/>
      <c r="FL190" s="30"/>
      <c r="FM190" s="30"/>
      <c r="FN190" s="30"/>
      <c r="FO190" s="30"/>
      <c r="FP190" s="30"/>
      <c r="FQ190" s="30"/>
    </row>
    <row r="191" spans="4:173">
      <c r="D191" s="76"/>
      <c r="E191" s="76"/>
      <c r="F191" s="76"/>
      <c r="G191" s="76"/>
      <c r="H191" s="76"/>
      <c r="I191" s="118"/>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c r="BW191" s="30"/>
      <c r="BX191" s="30"/>
      <c r="BY191" s="30"/>
      <c r="BZ191" s="30"/>
      <c r="CA191" s="30"/>
      <c r="CB191" s="30"/>
      <c r="CC191" s="30"/>
      <c r="CD191" s="30"/>
      <c r="CE191" s="30"/>
      <c r="CF191" s="30"/>
      <c r="CG191" s="30"/>
      <c r="CH191" s="30"/>
      <c r="CI191" s="30"/>
      <c r="CJ191" s="30"/>
      <c r="CK191" s="30"/>
      <c r="CL191" s="30"/>
      <c r="CM191" s="30"/>
      <c r="CN191" s="30"/>
      <c r="CO191" s="30"/>
      <c r="CP191" s="30"/>
      <c r="CQ191" s="30"/>
      <c r="CR191" s="30"/>
      <c r="CS191" s="30"/>
      <c r="CT191" s="30"/>
      <c r="CU191" s="30"/>
      <c r="CV191" s="30"/>
      <c r="CW191" s="30"/>
      <c r="CX191" s="30"/>
      <c r="CY191" s="30"/>
      <c r="CZ191" s="30"/>
      <c r="DA191" s="30"/>
      <c r="DB191" s="30"/>
      <c r="DC191" s="30"/>
      <c r="DD191" s="30"/>
      <c r="DE191" s="30"/>
      <c r="DF191" s="30"/>
      <c r="DG191" s="30"/>
      <c r="DH191" s="30"/>
      <c r="DI191" s="30"/>
      <c r="DJ191" s="30"/>
      <c r="DK191" s="30"/>
      <c r="DL191" s="30"/>
      <c r="DM191" s="30"/>
      <c r="DN191" s="30"/>
      <c r="DO191" s="30"/>
      <c r="DP191" s="30"/>
      <c r="DQ191" s="30"/>
      <c r="DR191" s="30"/>
      <c r="DS191" s="30"/>
      <c r="DT191" s="30"/>
      <c r="DU191" s="30"/>
      <c r="DV191" s="30"/>
      <c r="DW191" s="30"/>
      <c r="DX191" s="30"/>
      <c r="DY191" s="30"/>
      <c r="DZ191" s="30"/>
      <c r="EA191" s="30"/>
      <c r="EB191" s="30"/>
      <c r="EC191" s="30"/>
      <c r="ED191" s="30"/>
      <c r="EE191" s="30"/>
      <c r="EF191" s="30"/>
      <c r="EG191" s="30"/>
      <c r="EH191" s="30"/>
      <c r="EI191" s="30"/>
      <c r="EJ191" s="30"/>
      <c r="EK191" s="30"/>
      <c r="EL191" s="30"/>
      <c r="EM191" s="30"/>
      <c r="EN191" s="30"/>
      <c r="EO191" s="30"/>
      <c r="EP191" s="30"/>
      <c r="EQ191" s="30"/>
      <c r="ER191" s="30"/>
      <c r="ES191" s="30"/>
      <c r="ET191" s="30"/>
      <c r="EU191" s="30"/>
      <c r="EV191" s="30"/>
      <c r="EW191" s="30"/>
      <c r="EX191" s="30"/>
      <c r="EY191" s="30"/>
      <c r="EZ191" s="30"/>
      <c r="FA191" s="30"/>
      <c r="FB191" s="30"/>
      <c r="FC191" s="30"/>
      <c r="FD191" s="30"/>
      <c r="FE191" s="30"/>
      <c r="FF191" s="30"/>
      <c r="FG191" s="30"/>
      <c r="FH191" s="30"/>
      <c r="FI191" s="30"/>
      <c r="FJ191" s="30"/>
      <c r="FK191" s="30"/>
      <c r="FL191" s="30"/>
      <c r="FM191" s="30"/>
      <c r="FN191" s="30"/>
      <c r="FO191" s="30"/>
      <c r="FP191" s="30"/>
      <c r="FQ191" s="30"/>
    </row>
    <row r="192" spans="4:173">
      <c r="D192" s="76"/>
      <c r="E192" s="76"/>
      <c r="F192" s="76"/>
      <c r="G192" s="76"/>
      <c r="H192" s="76"/>
      <c r="I192" s="118"/>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c r="BW192" s="30"/>
      <c r="BX192" s="30"/>
      <c r="BY192" s="30"/>
      <c r="BZ192" s="30"/>
      <c r="CA192" s="30"/>
      <c r="CB192" s="30"/>
      <c r="CC192" s="30"/>
      <c r="CD192" s="30"/>
      <c r="CE192" s="30"/>
      <c r="CF192" s="30"/>
      <c r="CG192" s="30"/>
      <c r="CH192" s="30"/>
      <c r="CI192" s="30"/>
      <c r="CJ192" s="30"/>
      <c r="CK192" s="30"/>
      <c r="CL192" s="30"/>
      <c r="CM192" s="30"/>
      <c r="CN192" s="30"/>
      <c r="CO192" s="30"/>
      <c r="CP192" s="30"/>
      <c r="CQ192" s="30"/>
      <c r="CR192" s="30"/>
      <c r="CS192" s="30"/>
      <c r="CT192" s="30"/>
      <c r="CU192" s="30"/>
      <c r="CV192" s="30"/>
      <c r="CW192" s="30"/>
      <c r="CX192" s="30"/>
      <c r="CY192" s="30"/>
      <c r="CZ192" s="30"/>
      <c r="DA192" s="30"/>
      <c r="DB192" s="30"/>
      <c r="DC192" s="30"/>
      <c r="DD192" s="30"/>
      <c r="DE192" s="30"/>
      <c r="DF192" s="30"/>
      <c r="DG192" s="30"/>
      <c r="DH192" s="30"/>
      <c r="DI192" s="30"/>
      <c r="DJ192" s="30"/>
      <c r="DK192" s="30"/>
      <c r="DL192" s="30"/>
      <c r="DM192" s="30"/>
      <c r="DN192" s="30"/>
      <c r="DO192" s="30"/>
      <c r="DP192" s="30"/>
      <c r="DQ192" s="30"/>
      <c r="DR192" s="30"/>
      <c r="DS192" s="30"/>
      <c r="DT192" s="30"/>
      <c r="DU192" s="30"/>
      <c r="DV192" s="30"/>
      <c r="DW192" s="30"/>
      <c r="DX192" s="30"/>
      <c r="DY192" s="30"/>
      <c r="DZ192" s="30"/>
      <c r="EA192" s="30"/>
      <c r="EB192" s="30"/>
      <c r="EC192" s="30"/>
      <c r="ED192" s="30"/>
      <c r="EE192" s="30"/>
      <c r="EF192" s="30"/>
      <c r="EG192" s="30"/>
      <c r="EH192" s="30"/>
      <c r="EI192" s="30"/>
      <c r="EJ192" s="30"/>
      <c r="EK192" s="30"/>
      <c r="EL192" s="30"/>
      <c r="EM192" s="30"/>
      <c r="EN192" s="30"/>
      <c r="EO192" s="30"/>
      <c r="EP192" s="30"/>
      <c r="EQ192" s="30"/>
      <c r="ER192" s="30"/>
      <c r="ES192" s="30"/>
      <c r="ET192" s="30"/>
      <c r="EU192" s="30"/>
      <c r="EV192" s="30"/>
      <c r="EW192" s="30"/>
      <c r="EX192" s="30"/>
      <c r="EY192" s="30"/>
      <c r="EZ192" s="30"/>
      <c r="FA192" s="30"/>
      <c r="FB192" s="30"/>
      <c r="FC192" s="30"/>
      <c r="FD192" s="30"/>
      <c r="FE192" s="30"/>
      <c r="FF192" s="30"/>
      <c r="FG192" s="30"/>
      <c r="FH192" s="30"/>
      <c r="FI192" s="30"/>
      <c r="FJ192" s="30"/>
      <c r="FK192" s="30"/>
      <c r="FL192" s="30"/>
      <c r="FM192" s="30"/>
      <c r="FN192" s="30"/>
      <c r="FO192" s="30"/>
      <c r="FP192" s="30"/>
      <c r="FQ192" s="30"/>
    </row>
    <row r="193" spans="4:173">
      <c r="D193" s="76"/>
      <c r="E193" s="76"/>
      <c r="F193" s="76"/>
      <c r="G193" s="76"/>
      <c r="H193" s="76"/>
      <c r="I193" s="118"/>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c r="BW193" s="30"/>
      <c r="BX193" s="30"/>
      <c r="BY193" s="30"/>
      <c r="BZ193" s="30"/>
      <c r="CA193" s="30"/>
      <c r="CB193" s="30"/>
      <c r="CC193" s="30"/>
      <c r="CD193" s="30"/>
      <c r="CE193" s="30"/>
      <c r="CF193" s="30"/>
      <c r="CG193" s="30"/>
      <c r="CH193" s="30"/>
      <c r="CI193" s="30"/>
      <c r="CJ193" s="30"/>
      <c r="CK193" s="30"/>
      <c r="CL193" s="30"/>
      <c r="CM193" s="30"/>
      <c r="CN193" s="30"/>
      <c r="CO193" s="30"/>
      <c r="CP193" s="30"/>
      <c r="CQ193" s="30"/>
      <c r="CR193" s="30"/>
      <c r="CS193" s="30"/>
      <c r="CT193" s="30"/>
      <c r="CU193" s="30"/>
      <c r="CV193" s="30"/>
      <c r="CW193" s="30"/>
      <c r="CX193" s="30"/>
      <c r="CY193" s="30"/>
      <c r="CZ193" s="30"/>
      <c r="DA193" s="30"/>
      <c r="DB193" s="30"/>
      <c r="DC193" s="30"/>
      <c r="DD193" s="30"/>
      <c r="DE193" s="30"/>
      <c r="DF193" s="30"/>
      <c r="DG193" s="30"/>
      <c r="DH193" s="30"/>
      <c r="DI193" s="30"/>
      <c r="DJ193" s="30"/>
      <c r="DK193" s="30"/>
      <c r="DL193" s="30"/>
      <c r="DM193" s="30"/>
      <c r="DN193" s="30"/>
      <c r="DO193" s="30"/>
      <c r="DP193" s="30"/>
      <c r="DQ193" s="30"/>
      <c r="DR193" s="30"/>
      <c r="DS193" s="30"/>
      <c r="DT193" s="30"/>
      <c r="DU193" s="30"/>
      <c r="DV193" s="30"/>
      <c r="DW193" s="30"/>
      <c r="DX193" s="30"/>
      <c r="DY193" s="30"/>
      <c r="DZ193" s="30"/>
      <c r="EA193" s="30"/>
      <c r="EB193" s="30"/>
      <c r="EC193" s="30"/>
      <c r="ED193" s="30"/>
      <c r="EE193" s="30"/>
      <c r="EF193" s="30"/>
      <c r="EG193" s="30"/>
      <c r="EH193" s="30"/>
      <c r="EI193" s="30"/>
      <c r="EJ193" s="30"/>
      <c r="EK193" s="30"/>
      <c r="EL193" s="30"/>
      <c r="EM193" s="30"/>
      <c r="EN193" s="30"/>
      <c r="EO193" s="30"/>
      <c r="EP193" s="30"/>
      <c r="EQ193" s="30"/>
      <c r="ER193" s="30"/>
      <c r="ES193" s="30"/>
      <c r="ET193" s="30"/>
      <c r="EU193" s="30"/>
      <c r="EV193" s="30"/>
      <c r="EW193" s="30"/>
      <c r="EX193" s="30"/>
      <c r="EY193" s="30"/>
      <c r="EZ193" s="30"/>
      <c r="FA193" s="30"/>
      <c r="FB193" s="30"/>
      <c r="FC193" s="30"/>
      <c r="FD193" s="30"/>
      <c r="FE193" s="30"/>
      <c r="FF193" s="30"/>
      <c r="FG193" s="30"/>
      <c r="FH193" s="30"/>
      <c r="FI193" s="30"/>
      <c r="FJ193" s="30"/>
      <c r="FK193" s="30"/>
      <c r="FL193" s="30"/>
      <c r="FM193" s="30"/>
      <c r="FN193" s="30"/>
      <c r="FO193" s="30"/>
      <c r="FP193" s="30"/>
      <c r="FQ193" s="30"/>
    </row>
    <row r="194" spans="4:173">
      <c r="D194" s="76"/>
      <c r="E194" s="76"/>
      <c r="F194" s="76"/>
      <c r="G194" s="76"/>
      <c r="H194" s="76"/>
      <c r="I194" s="118"/>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c r="BW194" s="30"/>
      <c r="BX194" s="30"/>
      <c r="BY194" s="30"/>
      <c r="BZ194" s="30"/>
      <c r="CA194" s="30"/>
      <c r="CB194" s="30"/>
      <c r="CC194" s="30"/>
      <c r="CD194" s="30"/>
      <c r="CE194" s="30"/>
      <c r="CF194" s="30"/>
      <c r="CG194" s="30"/>
      <c r="CH194" s="30"/>
      <c r="CI194" s="30"/>
      <c r="CJ194" s="30"/>
      <c r="CK194" s="30"/>
      <c r="CL194" s="30"/>
      <c r="CM194" s="30"/>
      <c r="CN194" s="30"/>
      <c r="CO194" s="30"/>
      <c r="CP194" s="30"/>
      <c r="CQ194" s="30"/>
      <c r="CR194" s="30"/>
      <c r="CS194" s="30"/>
      <c r="CT194" s="30"/>
      <c r="CU194" s="30"/>
      <c r="CV194" s="30"/>
      <c r="CW194" s="30"/>
      <c r="CX194" s="30"/>
      <c r="CY194" s="30"/>
      <c r="CZ194" s="30"/>
      <c r="DA194" s="30"/>
      <c r="DB194" s="30"/>
      <c r="DC194" s="30"/>
      <c r="DD194" s="30"/>
      <c r="DE194" s="30"/>
      <c r="DF194" s="30"/>
      <c r="DG194" s="30"/>
      <c r="DH194" s="30"/>
      <c r="DI194" s="30"/>
      <c r="DJ194" s="30"/>
      <c r="DK194" s="30"/>
      <c r="DL194" s="30"/>
      <c r="DM194" s="30"/>
      <c r="DN194" s="30"/>
      <c r="DO194" s="30"/>
      <c r="DP194" s="30"/>
      <c r="DQ194" s="30"/>
      <c r="DR194" s="30"/>
      <c r="DS194" s="30"/>
      <c r="DT194" s="30"/>
      <c r="DU194" s="30"/>
      <c r="DV194" s="30"/>
      <c r="DW194" s="30"/>
      <c r="DX194" s="30"/>
      <c r="DY194" s="30"/>
      <c r="DZ194" s="30"/>
      <c r="EA194" s="30"/>
      <c r="EB194" s="30"/>
      <c r="EC194" s="30"/>
      <c r="ED194" s="30"/>
      <c r="EE194" s="30"/>
      <c r="EF194" s="30"/>
      <c r="EG194" s="30"/>
      <c r="EH194" s="30"/>
      <c r="EI194" s="30"/>
      <c r="EJ194" s="30"/>
      <c r="EK194" s="30"/>
      <c r="EL194" s="30"/>
      <c r="EM194" s="30"/>
      <c r="EN194" s="30"/>
      <c r="EO194" s="30"/>
      <c r="EP194" s="30"/>
      <c r="EQ194" s="30"/>
      <c r="ER194" s="30"/>
      <c r="ES194" s="30"/>
      <c r="ET194" s="30"/>
      <c r="EU194" s="30"/>
      <c r="EV194" s="30"/>
      <c r="EW194" s="30"/>
      <c r="EX194" s="30"/>
      <c r="EY194" s="30"/>
      <c r="EZ194" s="30"/>
      <c r="FA194" s="30"/>
      <c r="FB194" s="30"/>
      <c r="FC194" s="30"/>
      <c r="FD194" s="30"/>
      <c r="FE194" s="30"/>
      <c r="FF194" s="30"/>
      <c r="FG194" s="30"/>
      <c r="FH194" s="30"/>
      <c r="FI194" s="30"/>
      <c r="FJ194" s="30"/>
      <c r="FK194" s="30"/>
      <c r="FL194" s="30"/>
      <c r="FM194" s="30"/>
      <c r="FN194" s="30"/>
      <c r="FO194" s="30"/>
      <c r="FP194" s="30"/>
      <c r="FQ194" s="30"/>
    </row>
    <row r="195" spans="4:173">
      <c r="D195" s="76"/>
      <c r="E195" s="76"/>
      <c r="F195" s="76"/>
      <c r="G195" s="76"/>
      <c r="H195" s="76"/>
      <c r="I195" s="118"/>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c r="CE195" s="30"/>
      <c r="CF195" s="30"/>
      <c r="CG195" s="30"/>
      <c r="CH195" s="30"/>
      <c r="CI195" s="30"/>
      <c r="CJ195" s="30"/>
      <c r="CK195" s="30"/>
      <c r="CL195" s="30"/>
      <c r="CM195" s="30"/>
      <c r="CN195" s="30"/>
      <c r="CO195" s="30"/>
      <c r="CP195" s="30"/>
      <c r="CQ195" s="30"/>
      <c r="CR195" s="30"/>
      <c r="CS195" s="30"/>
      <c r="CT195" s="30"/>
      <c r="CU195" s="30"/>
      <c r="CV195" s="30"/>
      <c r="CW195" s="30"/>
      <c r="CX195" s="30"/>
      <c r="CY195" s="30"/>
      <c r="CZ195" s="30"/>
      <c r="DA195" s="30"/>
      <c r="DB195" s="30"/>
      <c r="DC195" s="30"/>
      <c r="DD195" s="30"/>
      <c r="DE195" s="30"/>
      <c r="DF195" s="30"/>
      <c r="DG195" s="30"/>
      <c r="DH195" s="30"/>
      <c r="DI195" s="30"/>
      <c r="DJ195" s="30"/>
      <c r="DK195" s="30"/>
      <c r="DL195" s="30"/>
      <c r="DM195" s="30"/>
      <c r="DN195" s="30"/>
      <c r="DO195" s="30"/>
      <c r="DP195" s="30"/>
      <c r="DQ195" s="30"/>
      <c r="DR195" s="30"/>
      <c r="DS195" s="30"/>
      <c r="DT195" s="30"/>
      <c r="DU195" s="30"/>
      <c r="DV195" s="30"/>
      <c r="DW195" s="30"/>
      <c r="DX195" s="30"/>
      <c r="DY195" s="30"/>
      <c r="DZ195" s="30"/>
      <c r="EA195" s="30"/>
      <c r="EB195" s="30"/>
      <c r="EC195" s="30"/>
      <c r="ED195" s="30"/>
      <c r="EE195" s="30"/>
      <c r="EF195" s="30"/>
      <c r="EG195" s="30"/>
      <c r="EH195" s="30"/>
      <c r="EI195" s="30"/>
      <c r="EJ195" s="30"/>
      <c r="EK195" s="30"/>
      <c r="EL195" s="30"/>
      <c r="EM195" s="30"/>
      <c r="EN195" s="30"/>
      <c r="EO195" s="30"/>
      <c r="EP195" s="30"/>
      <c r="EQ195" s="30"/>
      <c r="ER195" s="30"/>
      <c r="ES195" s="30"/>
      <c r="ET195" s="30"/>
      <c r="EU195" s="30"/>
      <c r="EV195" s="30"/>
      <c r="EW195" s="30"/>
      <c r="EX195" s="30"/>
      <c r="EY195" s="30"/>
      <c r="EZ195" s="30"/>
      <c r="FA195" s="30"/>
      <c r="FB195" s="30"/>
      <c r="FC195" s="30"/>
      <c r="FD195" s="30"/>
      <c r="FE195" s="30"/>
      <c r="FF195" s="30"/>
      <c r="FG195" s="30"/>
      <c r="FH195" s="30"/>
      <c r="FI195" s="30"/>
      <c r="FJ195" s="30"/>
      <c r="FK195" s="30"/>
      <c r="FL195" s="30"/>
      <c r="FM195" s="30"/>
      <c r="FN195" s="30"/>
      <c r="FO195" s="30"/>
      <c r="FP195" s="30"/>
      <c r="FQ195" s="30"/>
    </row>
    <row r="196" spans="4:173">
      <c r="D196" s="76"/>
      <c r="E196" s="76"/>
      <c r="F196" s="76"/>
      <c r="G196" s="76"/>
      <c r="H196" s="76"/>
      <c r="I196" s="118"/>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c r="BW196" s="30"/>
      <c r="BX196" s="30"/>
      <c r="BY196" s="30"/>
      <c r="BZ196" s="30"/>
      <c r="CA196" s="30"/>
      <c r="CB196" s="30"/>
      <c r="CC196" s="30"/>
      <c r="CD196" s="30"/>
      <c r="CE196" s="30"/>
      <c r="CF196" s="30"/>
      <c r="CG196" s="30"/>
      <c r="CH196" s="30"/>
      <c r="CI196" s="30"/>
      <c r="CJ196" s="30"/>
      <c r="CK196" s="30"/>
      <c r="CL196" s="30"/>
      <c r="CM196" s="30"/>
      <c r="CN196" s="30"/>
      <c r="CO196" s="30"/>
      <c r="CP196" s="30"/>
      <c r="CQ196" s="30"/>
      <c r="CR196" s="30"/>
      <c r="CS196" s="30"/>
      <c r="CT196" s="30"/>
      <c r="CU196" s="30"/>
      <c r="CV196" s="30"/>
      <c r="CW196" s="30"/>
      <c r="CX196" s="30"/>
      <c r="CY196" s="30"/>
      <c r="CZ196" s="30"/>
      <c r="DA196" s="30"/>
      <c r="DB196" s="30"/>
      <c r="DC196" s="30"/>
      <c r="DD196" s="30"/>
      <c r="DE196" s="30"/>
      <c r="DF196" s="30"/>
      <c r="DG196" s="30"/>
      <c r="DH196" s="30"/>
      <c r="DI196" s="30"/>
      <c r="DJ196" s="30"/>
      <c r="DK196" s="30"/>
      <c r="DL196" s="30"/>
      <c r="DM196" s="30"/>
      <c r="DN196" s="30"/>
      <c r="DO196" s="30"/>
      <c r="DP196" s="30"/>
      <c r="DQ196" s="30"/>
      <c r="DR196" s="30"/>
      <c r="DS196" s="30"/>
      <c r="DT196" s="30"/>
      <c r="DU196" s="30"/>
      <c r="DV196" s="30"/>
      <c r="DW196" s="30"/>
      <c r="DX196" s="30"/>
      <c r="DY196" s="30"/>
      <c r="DZ196" s="30"/>
      <c r="EA196" s="30"/>
      <c r="EB196" s="30"/>
      <c r="EC196" s="30"/>
      <c r="ED196" s="30"/>
      <c r="EE196" s="30"/>
      <c r="EF196" s="30"/>
      <c r="EG196" s="30"/>
      <c r="EH196" s="30"/>
      <c r="EI196" s="30"/>
      <c r="EJ196" s="30"/>
      <c r="EK196" s="30"/>
      <c r="EL196" s="30"/>
      <c r="EM196" s="30"/>
      <c r="EN196" s="30"/>
      <c r="EO196" s="30"/>
      <c r="EP196" s="30"/>
      <c r="EQ196" s="30"/>
      <c r="ER196" s="30"/>
      <c r="ES196" s="30"/>
      <c r="ET196" s="30"/>
      <c r="EU196" s="30"/>
      <c r="EV196" s="30"/>
      <c r="EW196" s="30"/>
      <c r="EX196" s="30"/>
      <c r="EY196" s="30"/>
      <c r="EZ196" s="30"/>
      <c r="FA196" s="30"/>
      <c r="FB196" s="30"/>
      <c r="FC196" s="30"/>
      <c r="FD196" s="30"/>
      <c r="FE196" s="30"/>
      <c r="FF196" s="30"/>
      <c r="FG196" s="30"/>
      <c r="FH196" s="30"/>
      <c r="FI196" s="30"/>
      <c r="FJ196" s="30"/>
      <c r="FK196" s="30"/>
      <c r="FL196" s="30"/>
      <c r="FM196" s="30"/>
      <c r="FN196" s="30"/>
      <c r="FO196" s="30"/>
      <c r="FP196" s="30"/>
      <c r="FQ196" s="30"/>
    </row>
    <row r="197" spans="4:173">
      <c r="D197" s="76"/>
      <c r="E197" s="76"/>
      <c r="F197" s="76"/>
      <c r="G197" s="76"/>
      <c r="H197" s="76"/>
      <c r="I197" s="118"/>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c r="BW197" s="30"/>
      <c r="BX197" s="30"/>
      <c r="BY197" s="30"/>
      <c r="BZ197" s="30"/>
      <c r="CA197" s="30"/>
      <c r="CB197" s="30"/>
      <c r="CC197" s="30"/>
      <c r="CD197" s="30"/>
      <c r="CE197" s="30"/>
      <c r="CF197" s="30"/>
      <c r="CG197" s="30"/>
      <c r="CH197" s="30"/>
      <c r="CI197" s="30"/>
      <c r="CJ197" s="30"/>
      <c r="CK197" s="30"/>
      <c r="CL197" s="30"/>
      <c r="CM197" s="30"/>
      <c r="CN197" s="30"/>
      <c r="CO197" s="30"/>
      <c r="CP197" s="30"/>
      <c r="CQ197" s="30"/>
      <c r="CR197" s="30"/>
      <c r="CS197" s="30"/>
      <c r="CT197" s="30"/>
      <c r="CU197" s="30"/>
      <c r="CV197" s="30"/>
      <c r="CW197" s="30"/>
      <c r="CX197" s="30"/>
      <c r="CY197" s="30"/>
      <c r="CZ197" s="30"/>
      <c r="DA197" s="30"/>
      <c r="DB197" s="30"/>
      <c r="DC197" s="30"/>
      <c r="DD197" s="30"/>
      <c r="DE197" s="30"/>
      <c r="DF197" s="30"/>
      <c r="DG197" s="30"/>
      <c r="DH197" s="30"/>
      <c r="DI197" s="30"/>
      <c r="DJ197" s="30"/>
      <c r="DK197" s="30"/>
      <c r="DL197" s="30"/>
      <c r="DM197" s="30"/>
      <c r="DN197" s="30"/>
      <c r="DO197" s="30"/>
      <c r="DP197" s="30"/>
      <c r="DQ197" s="30"/>
      <c r="DR197" s="30"/>
      <c r="DS197" s="30"/>
      <c r="DT197" s="30"/>
      <c r="DU197" s="30"/>
      <c r="DV197" s="30"/>
      <c r="DW197" s="30"/>
      <c r="DX197" s="30"/>
      <c r="DY197" s="30"/>
      <c r="DZ197" s="30"/>
      <c r="EA197" s="30"/>
      <c r="EB197" s="30"/>
      <c r="EC197" s="30"/>
      <c r="ED197" s="30"/>
      <c r="EE197" s="30"/>
      <c r="EF197" s="30"/>
      <c r="EG197" s="30"/>
      <c r="EH197" s="30"/>
      <c r="EI197" s="30"/>
      <c r="EJ197" s="30"/>
      <c r="EK197" s="30"/>
      <c r="EL197" s="30"/>
      <c r="EM197" s="30"/>
      <c r="EN197" s="30"/>
      <c r="EO197" s="30"/>
      <c r="EP197" s="30"/>
      <c r="EQ197" s="30"/>
      <c r="ER197" s="30"/>
      <c r="ES197" s="30"/>
      <c r="ET197" s="30"/>
      <c r="EU197" s="30"/>
      <c r="EV197" s="30"/>
      <c r="EW197" s="30"/>
      <c r="EX197" s="30"/>
      <c r="EY197" s="30"/>
      <c r="EZ197" s="30"/>
      <c r="FA197" s="30"/>
      <c r="FB197" s="30"/>
      <c r="FC197" s="30"/>
      <c r="FD197" s="30"/>
      <c r="FE197" s="30"/>
      <c r="FF197" s="30"/>
      <c r="FG197" s="30"/>
      <c r="FH197" s="30"/>
      <c r="FI197" s="30"/>
      <c r="FJ197" s="30"/>
      <c r="FK197" s="30"/>
      <c r="FL197" s="30"/>
      <c r="FM197" s="30"/>
      <c r="FN197" s="30"/>
      <c r="FO197" s="30"/>
      <c r="FP197" s="30"/>
      <c r="FQ197" s="30"/>
    </row>
    <row r="198" spans="4:173">
      <c r="D198" s="76"/>
      <c r="E198" s="76"/>
      <c r="F198" s="76"/>
      <c r="G198" s="76"/>
      <c r="H198" s="76"/>
      <c r="I198" s="118"/>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c r="BW198" s="30"/>
      <c r="BX198" s="30"/>
      <c r="BY198" s="30"/>
      <c r="BZ198" s="30"/>
      <c r="CA198" s="30"/>
      <c r="CB198" s="30"/>
      <c r="CC198" s="30"/>
      <c r="CD198" s="30"/>
      <c r="CE198" s="30"/>
      <c r="CF198" s="30"/>
      <c r="CG198" s="30"/>
      <c r="CH198" s="30"/>
      <c r="CI198" s="30"/>
      <c r="CJ198" s="30"/>
      <c r="CK198" s="30"/>
      <c r="CL198" s="30"/>
      <c r="CM198" s="30"/>
      <c r="CN198" s="30"/>
      <c r="CO198" s="30"/>
      <c r="CP198" s="30"/>
      <c r="CQ198" s="30"/>
      <c r="CR198" s="30"/>
      <c r="CS198" s="30"/>
      <c r="CT198" s="30"/>
      <c r="CU198" s="30"/>
      <c r="CV198" s="30"/>
      <c r="CW198" s="30"/>
      <c r="CX198" s="30"/>
      <c r="CY198" s="30"/>
      <c r="CZ198" s="30"/>
      <c r="DA198" s="30"/>
      <c r="DB198" s="30"/>
      <c r="DC198" s="30"/>
      <c r="DD198" s="30"/>
      <c r="DE198" s="30"/>
      <c r="DF198" s="30"/>
      <c r="DG198" s="30"/>
      <c r="DH198" s="30"/>
      <c r="DI198" s="30"/>
      <c r="DJ198" s="30"/>
      <c r="DK198" s="30"/>
      <c r="DL198" s="30"/>
      <c r="DM198" s="30"/>
      <c r="DN198" s="30"/>
      <c r="DO198" s="30"/>
      <c r="DP198" s="30"/>
      <c r="DQ198" s="30"/>
      <c r="DR198" s="30"/>
      <c r="DS198" s="30"/>
      <c r="DT198" s="30"/>
      <c r="DU198" s="30"/>
      <c r="DV198" s="30"/>
      <c r="DW198" s="30"/>
      <c r="DX198" s="30"/>
      <c r="DY198" s="30"/>
      <c r="DZ198" s="30"/>
      <c r="EA198" s="30"/>
      <c r="EB198" s="30"/>
      <c r="EC198" s="30"/>
      <c r="ED198" s="30"/>
      <c r="EE198" s="30"/>
      <c r="EF198" s="30"/>
      <c r="EG198" s="30"/>
      <c r="EH198" s="30"/>
      <c r="EI198" s="30"/>
      <c r="EJ198" s="30"/>
      <c r="EK198" s="30"/>
      <c r="EL198" s="30"/>
      <c r="EM198" s="30"/>
      <c r="EN198" s="30"/>
      <c r="EO198" s="30"/>
      <c r="EP198" s="30"/>
      <c r="EQ198" s="30"/>
      <c r="ER198" s="30"/>
      <c r="ES198" s="30"/>
      <c r="ET198" s="30"/>
      <c r="EU198" s="30"/>
      <c r="EV198" s="30"/>
      <c r="EW198" s="30"/>
      <c r="EX198" s="30"/>
      <c r="EY198" s="30"/>
      <c r="EZ198" s="30"/>
      <c r="FA198" s="30"/>
      <c r="FB198" s="30"/>
      <c r="FC198" s="30"/>
      <c r="FD198" s="30"/>
      <c r="FE198" s="30"/>
      <c r="FF198" s="30"/>
      <c r="FG198" s="30"/>
      <c r="FH198" s="30"/>
      <c r="FI198" s="30"/>
      <c r="FJ198" s="30"/>
      <c r="FK198" s="30"/>
      <c r="FL198" s="30"/>
      <c r="FM198" s="30"/>
      <c r="FN198" s="30"/>
      <c r="FO198" s="30"/>
      <c r="FP198" s="30"/>
      <c r="FQ198" s="30"/>
    </row>
    <row r="199" spans="4:173">
      <c r="D199" s="76"/>
      <c r="E199" s="76"/>
      <c r="F199" s="76"/>
      <c r="G199" s="76"/>
      <c r="H199" s="76"/>
      <c r="I199" s="118"/>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c r="BW199" s="30"/>
      <c r="BX199" s="30"/>
      <c r="BY199" s="30"/>
      <c r="BZ199" s="30"/>
      <c r="CA199" s="30"/>
      <c r="CB199" s="30"/>
      <c r="CC199" s="30"/>
      <c r="CD199" s="30"/>
      <c r="CE199" s="30"/>
      <c r="CF199" s="30"/>
      <c r="CG199" s="30"/>
      <c r="CH199" s="30"/>
      <c r="CI199" s="30"/>
      <c r="CJ199" s="30"/>
      <c r="CK199" s="30"/>
      <c r="CL199" s="30"/>
      <c r="CM199" s="30"/>
      <c r="CN199" s="30"/>
      <c r="CO199" s="30"/>
      <c r="CP199" s="30"/>
      <c r="CQ199" s="30"/>
      <c r="CR199" s="30"/>
      <c r="CS199" s="30"/>
      <c r="CT199" s="30"/>
      <c r="CU199" s="30"/>
      <c r="CV199" s="30"/>
      <c r="CW199" s="30"/>
      <c r="CX199" s="30"/>
      <c r="CY199" s="30"/>
      <c r="CZ199" s="30"/>
      <c r="DA199" s="30"/>
      <c r="DB199" s="30"/>
      <c r="DC199" s="30"/>
      <c r="DD199" s="30"/>
      <c r="DE199" s="30"/>
      <c r="DF199" s="30"/>
      <c r="DG199" s="30"/>
      <c r="DH199" s="30"/>
      <c r="DI199" s="30"/>
      <c r="DJ199" s="30"/>
      <c r="DK199" s="30"/>
      <c r="DL199" s="30"/>
      <c r="DM199" s="30"/>
      <c r="DN199" s="30"/>
      <c r="DO199" s="30"/>
      <c r="DP199" s="30"/>
      <c r="DQ199" s="30"/>
      <c r="DR199" s="30"/>
      <c r="DS199" s="30"/>
      <c r="DT199" s="30"/>
      <c r="DU199" s="30"/>
      <c r="DV199" s="30"/>
      <c r="DW199" s="30"/>
      <c r="DX199" s="30"/>
      <c r="DY199" s="30"/>
      <c r="DZ199" s="30"/>
      <c r="EA199" s="30"/>
      <c r="EB199" s="30"/>
      <c r="EC199" s="30"/>
      <c r="ED199" s="30"/>
      <c r="EE199" s="30"/>
      <c r="EF199" s="30"/>
      <c r="EG199" s="30"/>
      <c r="EH199" s="30"/>
      <c r="EI199" s="30"/>
      <c r="EJ199" s="30"/>
      <c r="EK199" s="30"/>
      <c r="EL199" s="30"/>
      <c r="EM199" s="30"/>
      <c r="EN199" s="30"/>
      <c r="EO199" s="30"/>
      <c r="EP199" s="30"/>
      <c r="EQ199" s="30"/>
      <c r="ER199" s="30"/>
      <c r="ES199" s="30"/>
      <c r="ET199" s="30"/>
      <c r="EU199" s="30"/>
      <c r="EV199" s="30"/>
      <c r="EW199" s="30"/>
      <c r="EX199" s="30"/>
      <c r="EY199" s="30"/>
      <c r="EZ199" s="30"/>
      <c r="FA199" s="30"/>
      <c r="FB199" s="30"/>
      <c r="FC199" s="30"/>
      <c r="FD199" s="30"/>
      <c r="FE199" s="30"/>
      <c r="FF199" s="30"/>
      <c r="FG199" s="30"/>
      <c r="FH199" s="30"/>
      <c r="FI199" s="30"/>
      <c r="FJ199" s="30"/>
      <c r="FK199" s="30"/>
      <c r="FL199" s="30"/>
      <c r="FM199" s="30"/>
      <c r="FN199" s="30"/>
      <c r="FO199" s="30"/>
      <c r="FP199" s="30"/>
      <c r="FQ199" s="30"/>
    </row>
    <row r="200" spans="4:173">
      <c r="D200" s="76"/>
      <c r="E200" s="76"/>
      <c r="F200" s="76"/>
      <c r="G200" s="76"/>
      <c r="H200" s="76"/>
      <c r="I200" s="118"/>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c r="BW200" s="30"/>
      <c r="BX200" s="30"/>
      <c r="BY200" s="30"/>
      <c r="BZ200" s="30"/>
      <c r="CA200" s="30"/>
      <c r="CB200" s="30"/>
      <c r="CC200" s="30"/>
      <c r="CD200" s="30"/>
      <c r="CE200" s="30"/>
      <c r="CF200" s="30"/>
      <c r="CG200" s="30"/>
      <c r="CH200" s="30"/>
      <c r="CI200" s="30"/>
      <c r="CJ200" s="30"/>
      <c r="CK200" s="30"/>
      <c r="CL200" s="30"/>
      <c r="CM200" s="30"/>
      <c r="CN200" s="30"/>
      <c r="CO200" s="30"/>
      <c r="CP200" s="30"/>
      <c r="CQ200" s="30"/>
      <c r="CR200" s="30"/>
      <c r="CS200" s="30"/>
      <c r="CT200" s="30"/>
      <c r="CU200" s="30"/>
      <c r="CV200" s="30"/>
      <c r="CW200" s="30"/>
      <c r="CX200" s="30"/>
      <c r="CY200" s="30"/>
      <c r="CZ200" s="30"/>
      <c r="DA200" s="30"/>
      <c r="DB200" s="30"/>
      <c r="DC200" s="30"/>
      <c r="DD200" s="30"/>
      <c r="DE200" s="30"/>
      <c r="DF200" s="30"/>
      <c r="DG200" s="30"/>
      <c r="DH200" s="30"/>
      <c r="DI200" s="30"/>
      <c r="DJ200" s="30"/>
      <c r="DK200" s="30"/>
      <c r="DL200" s="30"/>
      <c r="DM200" s="30"/>
      <c r="DN200" s="30"/>
      <c r="DO200" s="30"/>
      <c r="DP200" s="30"/>
      <c r="DQ200" s="30"/>
      <c r="DR200" s="30"/>
      <c r="DS200" s="30"/>
      <c r="DT200" s="30"/>
      <c r="DU200" s="30"/>
      <c r="DV200" s="30"/>
      <c r="DW200" s="30"/>
      <c r="DX200" s="30"/>
      <c r="DY200" s="30"/>
      <c r="DZ200" s="30"/>
      <c r="EA200" s="30"/>
      <c r="EB200" s="30"/>
      <c r="EC200" s="30"/>
      <c r="ED200" s="30"/>
      <c r="EE200" s="30"/>
      <c r="EF200" s="30"/>
      <c r="EG200" s="30"/>
      <c r="EH200" s="30"/>
      <c r="EI200" s="30"/>
      <c r="EJ200" s="30"/>
      <c r="EK200" s="30"/>
      <c r="EL200" s="30"/>
      <c r="EM200" s="30"/>
      <c r="EN200" s="30"/>
      <c r="EO200" s="30"/>
      <c r="EP200" s="30"/>
      <c r="EQ200" s="30"/>
      <c r="ER200" s="30"/>
      <c r="ES200" s="30"/>
      <c r="ET200" s="30"/>
      <c r="EU200" s="30"/>
      <c r="EV200" s="30"/>
      <c r="EW200" s="30"/>
      <c r="EX200" s="30"/>
      <c r="EY200" s="30"/>
      <c r="EZ200" s="30"/>
      <c r="FA200" s="30"/>
      <c r="FB200" s="30"/>
      <c r="FC200" s="30"/>
      <c r="FD200" s="30"/>
      <c r="FE200" s="30"/>
      <c r="FF200" s="30"/>
      <c r="FG200" s="30"/>
      <c r="FH200" s="30"/>
      <c r="FI200" s="30"/>
      <c r="FJ200" s="30"/>
      <c r="FK200" s="30"/>
      <c r="FL200" s="30"/>
      <c r="FM200" s="30"/>
      <c r="FN200" s="30"/>
      <c r="FO200" s="30"/>
      <c r="FP200" s="30"/>
      <c r="FQ200" s="30"/>
    </row>
    <row r="201" spans="4:173">
      <c r="D201" s="76"/>
      <c r="E201" s="76"/>
      <c r="F201" s="76"/>
      <c r="G201" s="76"/>
      <c r="H201" s="76"/>
      <c r="I201" s="118"/>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c r="CE201" s="30"/>
      <c r="CF201" s="30"/>
      <c r="CG201" s="30"/>
      <c r="CH201" s="30"/>
      <c r="CI201" s="30"/>
      <c r="CJ201" s="30"/>
      <c r="CK201" s="30"/>
      <c r="CL201" s="30"/>
      <c r="CM201" s="30"/>
      <c r="CN201" s="30"/>
      <c r="CO201" s="30"/>
      <c r="CP201" s="30"/>
      <c r="CQ201" s="30"/>
      <c r="CR201" s="30"/>
      <c r="CS201" s="30"/>
      <c r="CT201" s="30"/>
      <c r="CU201" s="30"/>
      <c r="CV201" s="30"/>
      <c r="CW201" s="30"/>
      <c r="CX201" s="30"/>
      <c r="CY201" s="30"/>
      <c r="CZ201" s="30"/>
      <c r="DA201" s="30"/>
      <c r="DB201" s="30"/>
      <c r="DC201" s="30"/>
      <c r="DD201" s="30"/>
      <c r="DE201" s="30"/>
      <c r="DF201" s="30"/>
      <c r="DG201" s="30"/>
      <c r="DH201" s="30"/>
      <c r="DI201" s="30"/>
      <c r="DJ201" s="30"/>
      <c r="DK201" s="30"/>
      <c r="DL201" s="30"/>
      <c r="DM201" s="30"/>
      <c r="DN201" s="30"/>
      <c r="DO201" s="30"/>
      <c r="DP201" s="30"/>
      <c r="DQ201" s="30"/>
      <c r="DR201" s="30"/>
      <c r="DS201" s="30"/>
      <c r="DT201" s="30"/>
      <c r="DU201" s="30"/>
      <c r="DV201" s="30"/>
      <c r="DW201" s="30"/>
      <c r="DX201" s="30"/>
      <c r="DY201" s="30"/>
      <c r="DZ201" s="30"/>
      <c r="EA201" s="30"/>
      <c r="EB201" s="30"/>
      <c r="EC201" s="30"/>
      <c r="ED201" s="30"/>
      <c r="EE201" s="30"/>
      <c r="EF201" s="30"/>
      <c r="EG201" s="30"/>
      <c r="EH201" s="30"/>
      <c r="EI201" s="30"/>
      <c r="EJ201" s="30"/>
      <c r="EK201" s="30"/>
      <c r="EL201" s="30"/>
      <c r="EM201" s="30"/>
      <c r="EN201" s="30"/>
      <c r="EO201" s="30"/>
      <c r="EP201" s="30"/>
      <c r="EQ201" s="30"/>
      <c r="ER201" s="30"/>
      <c r="ES201" s="30"/>
      <c r="ET201" s="30"/>
      <c r="EU201" s="30"/>
      <c r="EV201" s="30"/>
      <c r="EW201" s="30"/>
      <c r="EX201" s="30"/>
      <c r="EY201" s="30"/>
      <c r="EZ201" s="30"/>
      <c r="FA201" s="30"/>
      <c r="FB201" s="30"/>
      <c r="FC201" s="30"/>
      <c r="FD201" s="30"/>
      <c r="FE201" s="30"/>
      <c r="FF201" s="30"/>
      <c r="FG201" s="30"/>
      <c r="FH201" s="30"/>
      <c r="FI201" s="30"/>
      <c r="FJ201" s="30"/>
      <c r="FK201" s="30"/>
      <c r="FL201" s="30"/>
      <c r="FM201" s="30"/>
      <c r="FN201" s="30"/>
      <c r="FO201" s="30"/>
      <c r="FP201" s="30"/>
      <c r="FQ201" s="30"/>
    </row>
    <row r="202" spans="4:173">
      <c r="D202" s="76"/>
      <c r="E202" s="76"/>
      <c r="F202" s="76"/>
      <c r="G202" s="76"/>
      <c r="H202" s="76"/>
      <c r="I202" s="118"/>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c r="BW202" s="30"/>
      <c r="BX202" s="30"/>
      <c r="BY202" s="30"/>
      <c r="BZ202" s="30"/>
      <c r="CA202" s="30"/>
      <c r="CB202" s="30"/>
      <c r="CC202" s="30"/>
      <c r="CD202" s="30"/>
      <c r="CE202" s="30"/>
      <c r="CF202" s="30"/>
      <c r="CG202" s="30"/>
      <c r="CH202" s="30"/>
      <c r="CI202" s="30"/>
      <c r="CJ202" s="30"/>
      <c r="CK202" s="30"/>
      <c r="CL202" s="30"/>
      <c r="CM202" s="30"/>
      <c r="CN202" s="30"/>
      <c r="CO202" s="30"/>
      <c r="CP202" s="30"/>
      <c r="CQ202" s="30"/>
      <c r="CR202" s="30"/>
      <c r="CS202" s="30"/>
      <c r="CT202" s="30"/>
      <c r="CU202" s="30"/>
      <c r="CV202" s="30"/>
      <c r="CW202" s="30"/>
      <c r="CX202" s="30"/>
      <c r="CY202" s="30"/>
      <c r="CZ202" s="30"/>
      <c r="DA202" s="30"/>
      <c r="DB202" s="30"/>
      <c r="DC202" s="30"/>
      <c r="DD202" s="30"/>
      <c r="DE202" s="30"/>
      <c r="DF202" s="30"/>
      <c r="DG202" s="30"/>
      <c r="DH202" s="30"/>
      <c r="DI202" s="30"/>
      <c r="DJ202" s="30"/>
      <c r="DK202" s="30"/>
      <c r="DL202" s="30"/>
      <c r="DM202" s="30"/>
      <c r="DN202" s="30"/>
      <c r="DO202" s="30"/>
      <c r="DP202" s="30"/>
      <c r="DQ202" s="30"/>
      <c r="DR202" s="30"/>
      <c r="DS202" s="30"/>
      <c r="DT202" s="30"/>
      <c r="DU202" s="30"/>
      <c r="DV202" s="30"/>
      <c r="DW202" s="30"/>
      <c r="DX202" s="30"/>
      <c r="DY202" s="30"/>
      <c r="DZ202" s="30"/>
      <c r="EA202" s="30"/>
      <c r="EB202" s="30"/>
      <c r="EC202" s="30"/>
      <c r="ED202" s="30"/>
      <c r="EE202" s="30"/>
      <c r="EF202" s="30"/>
      <c r="EG202" s="30"/>
      <c r="EH202" s="30"/>
      <c r="EI202" s="30"/>
      <c r="EJ202" s="30"/>
      <c r="EK202" s="30"/>
      <c r="EL202" s="30"/>
      <c r="EM202" s="30"/>
      <c r="EN202" s="30"/>
      <c r="EO202" s="30"/>
      <c r="EP202" s="30"/>
      <c r="EQ202" s="30"/>
      <c r="ER202" s="30"/>
      <c r="ES202" s="30"/>
      <c r="ET202" s="30"/>
      <c r="EU202" s="30"/>
      <c r="EV202" s="30"/>
      <c r="EW202" s="30"/>
      <c r="EX202" s="30"/>
      <c r="EY202" s="30"/>
      <c r="EZ202" s="30"/>
      <c r="FA202" s="30"/>
      <c r="FB202" s="30"/>
      <c r="FC202" s="30"/>
      <c r="FD202" s="30"/>
      <c r="FE202" s="30"/>
      <c r="FF202" s="30"/>
      <c r="FG202" s="30"/>
      <c r="FH202" s="30"/>
      <c r="FI202" s="30"/>
      <c r="FJ202" s="30"/>
      <c r="FK202" s="30"/>
      <c r="FL202" s="30"/>
      <c r="FM202" s="30"/>
      <c r="FN202" s="30"/>
      <c r="FO202" s="30"/>
      <c r="FP202" s="30"/>
      <c r="FQ202" s="30"/>
    </row>
    <row r="203" spans="4:173">
      <c r="D203" s="76"/>
      <c r="E203" s="76"/>
      <c r="F203" s="76"/>
      <c r="G203" s="76"/>
      <c r="H203" s="76"/>
      <c r="I203" s="118"/>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c r="FP203" s="30"/>
      <c r="FQ203" s="30"/>
    </row>
    <row r="204" spans="4:173">
      <c r="D204" s="76"/>
      <c r="E204" s="76"/>
      <c r="F204" s="76"/>
      <c r="G204" s="76"/>
      <c r="H204" s="76"/>
      <c r="I204" s="118"/>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c r="DK204" s="30"/>
      <c r="DL204" s="30"/>
      <c r="DM204" s="30"/>
      <c r="DN204" s="30"/>
      <c r="DO204" s="30"/>
      <c r="DP204" s="30"/>
      <c r="DQ204" s="30"/>
      <c r="DR204" s="30"/>
      <c r="DS204" s="30"/>
      <c r="DT204" s="30"/>
      <c r="DU204" s="30"/>
      <c r="DV204" s="30"/>
      <c r="DW204" s="30"/>
      <c r="DX204" s="30"/>
      <c r="DY204" s="30"/>
      <c r="DZ204" s="30"/>
      <c r="EA204" s="30"/>
      <c r="EB204" s="30"/>
      <c r="EC204" s="30"/>
      <c r="ED204" s="30"/>
      <c r="EE204" s="30"/>
      <c r="EF204" s="30"/>
      <c r="EG204" s="30"/>
      <c r="EH204" s="30"/>
      <c r="EI204" s="30"/>
      <c r="EJ204" s="30"/>
      <c r="EK204" s="30"/>
      <c r="EL204" s="30"/>
      <c r="EM204" s="30"/>
      <c r="EN204" s="30"/>
      <c r="EO204" s="30"/>
      <c r="EP204" s="30"/>
      <c r="EQ204" s="30"/>
      <c r="ER204" s="30"/>
      <c r="ES204" s="30"/>
      <c r="ET204" s="30"/>
      <c r="EU204" s="30"/>
      <c r="EV204" s="30"/>
      <c r="EW204" s="30"/>
      <c r="EX204" s="30"/>
      <c r="EY204" s="30"/>
      <c r="EZ204" s="30"/>
      <c r="FA204" s="30"/>
      <c r="FB204" s="30"/>
      <c r="FC204" s="30"/>
      <c r="FD204" s="30"/>
      <c r="FE204" s="30"/>
      <c r="FF204" s="30"/>
      <c r="FG204" s="30"/>
      <c r="FH204" s="30"/>
      <c r="FI204" s="30"/>
      <c r="FJ204" s="30"/>
      <c r="FK204" s="30"/>
      <c r="FL204" s="30"/>
      <c r="FM204" s="30"/>
      <c r="FN204" s="30"/>
      <c r="FO204" s="30"/>
      <c r="FP204" s="30"/>
      <c r="FQ204" s="30"/>
    </row>
    <row r="205" spans="4:173">
      <c r="D205" s="76"/>
      <c r="E205" s="76"/>
      <c r="F205" s="76"/>
      <c r="G205" s="76"/>
      <c r="H205" s="76"/>
      <c r="I205" s="118"/>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c r="EU205" s="30"/>
      <c r="EV205" s="30"/>
      <c r="EW205" s="30"/>
      <c r="EX205" s="30"/>
      <c r="EY205" s="30"/>
      <c r="EZ205" s="30"/>
      <c r="FA205" s="30"/>
      <c r="FB205" s="30"/>
      <c r="FC205" s="30"/>
      <c r="FD205" s="30"/>
      <c r="FE205" s="30"/>
      <c r="FF205" s="30"/>
      <c r="FG205" s="30"/>
      <c r="FH205" s="30"/>
      <c r="FI205" s="30"/>
      <c r="FJ205" s="30"/>
      <c r="FK205" s="30"/>
      <c r="FL205" s="30"/>
      <c r="FM205" s="30"/>
      <c r="FN205" s="30"/>
      <c r="FO205" s="30"/>
      <c r="FP205" s="30"/>
      <c r="FQ205" s="30"/>
    </row>
    <row r="206" spans="4:173">
      <c r="D206" s="76"/>
      <c r="E206" s="76"/>
      <c r="F206" s="76"/>
      <c r="G206" s="76"/>
      <c r="H206" s="76"/>
      <c r="I206" s="118"/>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c r="BW206" s="30"/>
      <c r="BX206" s="30"/>
      <c r="BY206" s="30"/>
      <c r="BZ206" s="30"/>
      <c r="CA206" s="30"/>
      <c r="CB206" s="30"/>
      <c r="CC206" s="30"/>
      <c r="CD206" s="30"/>
      <c r="CE206" s="30"/>
      <c r="CF206" s="30"/>
      <c r="CG206" s="30"/>
      <c r="CH206" s="30"/>
      <c r="CI206" s="30"/>
      <c r="CJ206" s="30"/>
      <c r="CK206" s="30"/>
      <c r="CL206" s="30"/>
      <c r="CM206" s="30"/>
      <c r="CN206" s="30"/>
      <c r="CO206" s="30"/>
      <c r="CP206" s="30"/>
      <c r="CQ206" s="30"/>
      <c r="CR206" s="30"/>
      <c r="CS206" s="30"/>
      <c r="CT206" s="30"/>
      <c r="CU206" s="30"/>
      <c r="CV206" s="30"/>
      <c r="CW206" s="30"/>
      <c r="CX206" s="30"/>
      <c r="CY206" s="30"/>
      <c r="CZ206" s="30"/>
      <c r="DA206" s="30"/>
      <c r="DB206" s="30"/>
      <c r="DC206" s="30"/>
      <c r="DD206" s="30"/>
      <c r="DE206" s="30"/>
      <c r="DF206" s="30"/>
      <c r="DG206" s="30"/>
      <c r="DH206" s="30"/>
      <c r="DI206" s="30"/>
      <c r="DJ206" s="30"/>
      <c r="DK206" s="30"/>
      <c r="DL206" s="30"/>
      <c r="DM206" s="30"/>
      <c r="DN206" s="30"/>
      <c r="DO206" s="30"/>
      <c r="DP206" s="30"/>
      <c r="DQ206" s="30"/>
      <c r="DR206" s="30"/>
      <c r="DS206" s="30"/>
      <c r="DT206" s="30"/>
      <c r="DU206" s="30"/>
      <c r="DV206" s="30"/>
      <c r="DW206" s="30"/>
      <c r="DX206" s="30"/>
      <c r="DY206" s="30"/>
      <c r="DZ206" s="30"/>
      <c r="EA206" s="30"/>
      <c r="EB206" s="30"/>
      <c r="EC206" s="30"/>
      <c r="ED206" s="30"/>
      <c r="EE206" s="30"/>
      <c r="EF206" s="30"/>
      <c r="EG206" s="30"/>
      <c r="EH206" s="30"/>
      <c r="EI206" s="30"/>
      <c r="EJ206" s="30"/>
      <c r="EK206" s="30"/>
      <c r="EL206" s="30"/>
      <c r="EM206" s="30"/>
      <c r="EN206" s="30"/>
      <c r="EO206" s="30"/>
      <c r="EP206" s="30"/>
      <c r="EQ206" s="30"/>
      <c r="ER206" s="30"/>
      <c r="ES206" s="30"/>
      <c r="ET206" s="30"/>
      <c r="EU206" s="30"/>
      <c r="EV206" s="30"/>
      <c r="EW206" s="30"/>
      <c r="EX206" s="30"/>
      <c r="EY206" s="30"/>
      <c r="EZ206" s="30"/>
      <c r="FA206" s="30"/>
      <c r="FB206" s="30"/>
      <c r="FC206" s="30"/>
      <c r="FD206" s="30"/>
      <c r="FE206" s="30"/>
      <c r="FF206" s="30"/>
      <c r="FG206" s="30"/>
      <c r="FH206" s="30"/>
      <c r="FI206" s="30"/>
      <c r="FJ206" s="30"/>
      <c r="FK206" s="30"/>
      <c r="FL206" s="30"/>
      <c r="FM206" s="30"/>
      <c r="FN206" s="30"/>
      <c r="FO206" s="30"/>
      <c r="FP206" s="30"/>
      <c r="FQ206" s="30"/>
    </row>
    <row r="207" spans="4:173">
      <c r="D207" s="76"/>
      <c r="E207" s="76"/>
      <c r="F207" s="76"/>
      <c r="G207" s="76"/>
      <c r="H207" s="76"/>
      <c r="I207" s="118"/>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c r="CE207" s="30"/>
      <c r="CF207" s="30"/>
      <c r="CG207" s="30"/>
      <c r="CH207" s="30"/>
      <c r="CI207" s="30"/>
      <c r="CJ207" s="30"/>
      <c r="CK207" s="30"/>
      <c r="CL207" s="30"/>
      <c r="CM207" s="30"/>
      <c r="CN207" s="30"/>
      <c r="CO207" s="30"/>
      <c r="CP207" s="30"/>
      <c r="CQ207" s="30"/>
      <c r="CR207" s="30"/>
      <c r="CS207" s="30"/>
      <c r="CT207" s="30"/>
      <c r="CU207" s="30"/>
      <c r="CV207" s="30"/>
      <c r="CW207" s="30"/>
      <c r="CX207" s="30"/>
      <c r="CY207" s="30"/>
      <c r="CZ207" s="30"/>
      <c r="DA207" s="30"/>
      <c r="DB207" s="30"/>
      <c r="DC207" s="30"/>
      <c r="DD207" s="30"/>
      <c r="DE207" s="30"/>
      <c r="DF207" s="30"/>
      <c r="DG207" s="30"/>
      <c r="DH207" s="30"/>
      <c r="DI207" s="30"/>
      <c r="DJ207" s="30"/>
      <c r="DK207" s="30"/>
      <c r="DL207" s="30"/>
      <c r="DM207" s="30"/>
      <c r="DN207" s="30"/>
      <c r="DO207" s="30"/>
      <c r="DP207" s="30"/>
      <c r="DQ207" s="30"/>
      <c r="DR207" s="30"/>
      <c r="DS207" s="30"/>
      <c r="DT207" s="30"/>
      <c r="DU207" s="30"/>
      <c r="DV207" s="30"/>
      <c r="DW207" s="30"/>
      <c r="DX207" s="30"/>
      <c r="DY207" s="30"/>
      <c r="DZ207" s="30"/>
      <c r="EA207" s="30"/>
      <c r="EB207" s="30"/>
      <c r="EC207" s="30"/>
      <c r="ED207" s="30"/>
      <c r="EE207" s="30"/>
      <c r="EF207" s="30"/>
      <c r="EG207" s="30"/>
      <c r="EH207" s="30"/>
      <c r="EI207" s="30"/>
      <c r="EJ207" s="30"/>
      <c r="EK207" s="30"/>
      <c r="EL207" s="30"/>
      <c r="EM207" s="30"/>
      <c r="EN207" s="30"/>
      <c r="EO207" s="30"/>
      <c r="EP207" s="30"/>
      <c r="EQ207" s="30"/>
      <c r="ER207" s="30"/>
      <c r="ES207" s="30"/>
      <c r="ET207" s="30"/>
      <c r="EU207" s="30"/>
      <c r="EV207" s="30"/>
      <c r="EW207" s="30"/>
      <c r="EX207" s="30"/>
      <c r="EY207" s="30"/>
      <c r="EZ207" s="30"/>
      <c r="FA207" s="30"/>
      <c r="FB207" s="30"/>
      <c r="FC207" s="30"/>
      <c r="FD207" s="30"/>
      <c r="FE207" s="30"/>
      <c r="FF207" s="30"/>
      <c r="FG207" s="30"/>
      <c r="FH207" s="30"/>
      <c r="FI207" s="30"/>
      <c r="FJ207" s="30"/>
      <c r="FK207" s="30"/>
      <c r="FL207" s="30"/>
      <c r="FM207" s="30"/>
      <c r="FN207" s="30"/>
      <c r="FO207" s="30"/>
      <c r="FP207" s="30"/>
      <c r="FQ207" s="30"/>
    </row>
    <row r="208" spans="4:173">
      <c r="D208" s="76"/>
      <c r="E208" s="76"/>
      <c r="F208" s="76"/>
      <c r="G208" s="76"/>
      <c r="H208" s="76"/>
      <c r="I208" s="118"/>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c r="BQ208" s="30"/>
      <c r="BR208" s="30"/>
      <c r="BS208" s="30"/>
      <c r="BT208" s="30"/>
      <c r="BU208" s="30"/>
      <c r="BV208" s="30"/>
      <c r="BW208" s="30"/>
      <c r="BX208" s="30"/>
      <c r="BY208" s="30"/>
      <c r="BZ208" s="30"/>
      <c r="CA208" s="30"/>
      <c r="CB208" s="30"/>
      <c r="CC208" s="30"/>
      <c r="CD208" s="30"/>
      <c r="CE208" s="30"/>
      <c r="CF208" s="30"/>
      <c r="CG208" s="30"/>
      <c r="CH208" s="30"/>
      <c r="CI208" s="30"/>
      <c r="CJ208" s="30"/>
      <c r="CK208" s="30"/>
      <c r="CL208" s="30"/>
      <c r="CM208" s="30"/>
      <c r="CN208" s="30"/>
      <c r="CO208" s="30"/>
      <c r="CP208" s="30"/>
      <c r="CQ208" s="30"/>
      <c r="CR208" s="30"/>
      <c r="CS208" s="30"/>
      <c r="CT208" s="30"/>
      <c r="CU208" s="30"/>
      <c r="CV208" s="30"/>
      <c r="CW208" s="30"/>
      <c r="CX208" s="30"/>
      <c r="CY208" s="30"/>
      <c r="CZ208" s="30"/>
      <c r="DA208" s="30"/>
      <c r="DB208" s="30"/>
      <c r="DC208" s="30"/>
      <c r="DD208" s="30"/>
      <c r="DE208" s="30"/>
      <c r="DF208" s="30"/>
      <c r="DG208" s="30"/>
      <c r="DH208" s="30"/>
      <c r="DI208" s="30"/>
      <c r="DJ208" s="30"/>
      <c r="DK208" s="30"/>
      <c r="DL208" s="30"/>
      <c r="DM208" s="30"/>
      <c r="DN208" s="30"/>
      <c r="DO208" s="30"/>
      <c r="DP208" s="30"/>
      <c r="DQ208" s="30"/>
      <c r="DR208" s="30"/>
      <c r="DS208" s="30"/>
      <c r="DT208" s="30"/>
      <c r="DU208" s="30"/>
      <c r="DV208" s="30"/>
      <c r="DW208" s="30"/>
      <c r="DX208" s="30"/>
      <c r="DY208" s="30"/>
      <c r="DZ208" s="30"/>
      <c r="EA208" s="30"/>
      <c r="EB208" s="30"/>
      <c r="EC208" s="30"/>
      <c r="ED208" s="30"/>
      <c r="EE208" s="30"/>
      <c r="EF208" s="30"/>
      <c r="EG208" s="30"/>
      <c r="EH208" s="30"/>
      <c r="EI208" s="30"/>
      <c r="EJ208" s="30"/>
      <c r="EK208" s="30"/>
      <c r="EL208" s="30"/>
      <c r="EM208" s="30"/>
      <c r="EN208" s="30"/>
      <c r="EO208" s="30"/>
      <c r="EP208" s="30"/>
      <c r="EQ208" s="30"/>
      <c r="ER208" s="30"/>
      <c r="ES208" s="30"/>
      <c r="ET208" s="30"/>
      <c r="EU208" s="30"/>
      <c r="EV208" s="30"/>
      <c r="EW208" s="30"/>
      <c r="EX208" s="30"/>
      <c r="EY208" s="30"/>
      <c r="EZ208" s="30"/>
      <c r="FA208" s="30"/>
      <c r="FB208" s="30"/>
      <c r="FC208" s="30"/>
      <c r="FD208" s="30"/>
      <c r="FE208" s="30"/>
      <c r="FF208" s="30"/>
      <c r="FG208" s="30"/>
      <c r="FH208" s="30"/>
      <c r="FI208" s="30"/>
      <c r="FJ208" s="30"/>
      <c r="FK208" s="30"/>
      <c r="FL208" s="30"/>
      <c r="FM208" s="30"/>
      <c r="FN208" s="30"/>
      <c r="FO208" s="30"/>
      <c r="FP208" s="30"/>
      <c r="FQ208" s="30"/>
    </row>
    <row r="209" spans="4:173">
      <c r="D209" s="76"/>
      <c r="E209" s="76"/>
      <c r="F209" s="76"/>
      <c r="G209" s="76"/>
      <c r="H209" s="76"/>
      <c r="I209" s="118"/>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c r="BW209" s="30"/>
      <c r="BX209" s="30"/>
      <c r="BY209" s="30"/>
      <c r="BZ209" s="30"/>
      <c r="CA209" s="30"/>
      <c r="CB209" s="30"/>
      <c r="CC209" s="30"/>
      <c r="CD209" s="30"/>
      <c r="CE209" s="30"/>
      <c r="CF209" s="30"/>
      <c r="CG209" s="30"/>
      <c r="CH209" s="30"/>
      <c r="CI209" s="30"/>
      <c r="CJ209" s="30"/>
      <c r="CK209" s="30"/>
      <c r="CL209" s="30"/>
      <c r="CM209" s="30"/>
      <c r="CN209" s="30"/>
      <c r="CO209" s="30"/>
      <c r="CP209" s="30"/>
      <c r="CQ209" s="30"/>
      <c r="CR209" s="30"/>
      <c r="CS209" s="30"/>
      <c r="CT209" s="30"/>
      <c r="CU209" s="30"/>
      <c r="CV209" s="30"/>
      <c r="CW209" s="30"/>
      <c r="CX209" s="30"/>
      <c r="CY209" s="30"/>
      <c r="CZ209" s="30"/>
      <c r="DA209" s="30"/>
      <c r="DB209" s="30"/>
      <c r="DC209" s="30"/>
      <c r="DD209" s="30"/>
      <c r="DE209" s="30"/>
      <c r="DF209" s="30"/>
      <c r="DG209" s="30"/>
      <c r="DH209" s="30"/>
      <c r="DI209" s="30"/>
      <c r="DJ209" s="30"/>
      <c r="DK209" s="30"/>
      <c r="DL209" s="30"/>
      <c r="DM209" s="30"/>
      <c r="DN209" s="30"/>
      <c r="DO209" s="30"/>
      <c r="DP209" s="30"/>
      <c r="DQ209" s="30"/>
      <c r="DR209" s="30"/>
      <c r="DS209" s="30"/>
      <c r="DT209" s="30"/>
      <c r="DU209" s="30"/>
      <c r="DV209" s="30"/>
      <c r="DW209" s="30"/>
      <c r="DX209" s="30"/>
      <c r="DY209" s="30"/>
      <c r="DZ209" s="30"/>
      <c r="EA209" s="30"/>
      <c r="EB209" s="30"/>
      <c r="EC209" s="30"/>
      <c r="ED209" s="30"/>
      <c r="EE209" s="30"/>
      <c r="EF209" s="30"/>
      <c r="EG209" s="30"/>
      <c r="EH209" s="30"/>
      <c r="EI209" s="30"/>
      <c r="EJ209" s="30"/>
      <c r="EK209" s="30"/>
      <c r="EL209" s="30"/>
      <c r="EM209" s="30"/>
      <c r="EN209" s="30"/>
      <c r="EO209" s="30"/>
      <c r="EP209" s="30"/>
      <c r="EQ209" s="30"/>
      <c r="ER209" s="30"/>
      <c r="ES209" s="30"/>
      <c r="ET209" s="30"/>
      <c r="EU209" s="30"/>
      <c r="EV209" s="30"/>
      <c r="EW209" s="30"/>
      <c r="EX209" s="30"/>
      <c r="EY209" s="30"/>
      <c r="EZ209" s="30"/>
      <c r="FA209" s="30"/>
      <c r="FB209" s="30"/>
      <c r="FC209" s="30"/>
      <c r="FD209" s="30"/>
      <c r="FE209" s="30"/>
      <c r="FF209" s="30"/>
      <c r="FG209" s="30"/>
      <c r="FH209" s="30"/>
      <c r="FI209" s="30"/>
      <c r="FJ209" s="30"/>
      <c r="FK209" s="30"/>
      <c r="FL209" s="30"/>
      <c r="FM209" s="30"/>
      <c r="FN209" s="30"/>
      <c r="FO209" s="30"/>
      <c r="FP209" s="30"/>
      <c r="FQ209" s="30"/>
    </row>
    <row r="210" spans="4:173">
      <c r="D210" s="76"/>
      <c r="E210" s="76"/>
      <c r="F210" s="76"/>
      <c r="G210" s="76"/>
      <c r="H210" s="76"/>
      <c r="I210" s="118"/>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30"/>
      <c r="CN210" s="30"/>
      <c r="CO210" s="30"/>
      <c r="CP210" s="30"/>
      <c r="CQ210" s="30"/>
      <c r="CR210" s="30"/>
      <c r="CS210" s="30"/>
      <c r="CT210" s="30"/>
      <c r="CU210" s="30"/>
      <c r="CV210" s="30"/>
      <c r="CW210" s="30"/>
      <c r="CX210" s="30"/>
      <c r="CY210" s="30"/>
      <c r="CZ210" s="30"/>
      <c r="DA210" s="30"/>
      <c r="DB210" s="30"/>
      <c r="DC210" s="30"/>
      <c r="DD210" s="30"/>
      <c r="DE210" s="30"/>
      <c r="DF210" s="30"/>
      <c r="DG210" s="30"/>
      <c r="DH210" s="30"/>
      <c r="DI210" s="30"/>
      <c r="DJ210" s="30"/>
      <c r="DK210" s="30"/>
      <c r="DL210" s="30"/>
      <c r="DM210" s="30"/>
      <c r="DN210" s="30"/>
      <c r="DO210" s="30"/>
      <c r="DP210" s="30"/>
      <c r="DQ210" s="30"/>
      <c r="DR210" s="30"/>
      <c r="DS210" s="30"/>
      <c r="DT210" s="30"/>
      <c r="DU210" s="30"/>
      <c r="DV210" s="30"/>
      <c r="DW210" s="30"/>
      <c r="DX210" s="30"/>
      <c r="DY210" s="30"/>
      <c r="DZ210" s="30"/>
      <c r="EA210" s="30"/>
      <c r="EB210" s="30"/>
      <c r="EC210" s="30"/>
      <c r="ED210" s="30"/>
      <c r="EE210" s="30"/>
      <c r="EF210" s="30"/>
      <c r="EG210" s="30"/>
      <c r="EH210" s="30"/>
      <c r="EI210" s="30"/>
      <c r="EJ210" s="30"/>
      <c r="EK210" s="30"/>
      <c r="EL210" s="30"/>
      <c r="EM210" s="30"/>
      <c r="EN210" s="30"/>
      <c r="EO210" s="30"/>
      <c r="EP210" s="30"/>
      <c r="EQ210" s="30"/>
      <c r="ER210" s="30"/>
      <c r="ES210" s="30"/>
      <c r="ET210" s="30"/>
      <c r="EU210" s="30"/>
      <c r="EV210" s="30"/>
      <c r="EW210" s="30"/>
      <c r="EX210" s="30"/>
      <c r="EY210" s="30"/>
      <c r="EZ210" s="30"/>
      <c r="FA210" s="30"/>
      <c r="FB210" s="30"/>
      <c r="FC210" s="30"/>
      <c r="FD210" s="30"/>
      <c r="FE210" s="30"/>
      <c r="FF210" s="30"/>
      <c r="FG210" s="30"/>
      <c r="FH210" s="30"/>
      <c r="FI210" s="30"/>
      <c r="FJ210" s="30"/>
      <c r="FK210" s="30"/>
      <c r="FL210" s="30"/>
      <c r="FM210" s="30"/>
      <c r="FN210" s="30"/>
      <c r="FO210" s="30"/>
      <c r="FP210" s="30"/>
      <c r="FQ210" s="30"/>
    </row>
    <row r="211" spans="4:173">
      <c r="D211" s="76"/>
      <c r="E211" s="76"/>
      <c r="F211" s="76"/>
      <c r="G211" s="76"/>
      <c r="H211" s="76"/>
      <c r="I211" s="118"/>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c r="BW211" s="30"/>
      <c r="BX211" s="30"/>
      <c r="BY211" s="30"/>
      <c r="BZ211" s="30"/>
      <c r="CA211" s="30"/>
      <c r="CB211" s="30"/>
      <c r="CC211" s="30"/>
      <c r="CD211" s="30"/>
      <c r="CE211" s="30"/>
      <c r="CF211" s="30"/>
      <c r="CG211" s="30"/>
      <c r="CH211" s="30"/>
      <c r="CI211" s="30"/>
      <c r="CJ211" s="30"/>
      <c r="CK211" s="30"/>
      <c r="CL211" s="30"/>
      <c r="CM211" s="30"/>
      <c r="CN211" s="30"/>
      <c r="CO211" s="30"/>
      <c r="CP211" s="30"/>
      <c r="CQ211" s="30"/>
      <c r="CR211" s="30"/>
      <c r="CS211" s="30"/>
      <c r="CT211" s="30"/>
      <c r="CU211" s="30"/>
      <c r="CV211" s="30"/>
      <c r="CW211" s="30"/>
      <c r="CX211" s="30"/>
      <c r="CY211" s="30"/>
      <c r="CZ211" s="30"/>
      <c r="DA211" s="30"/>
      <c r="DB211" s="30"/>
      <c r="DC211" s="30"/>
      <c r="DD211" s="30"/>
      <c r="DE211" s="30"/>
      <c r="DF211" s="30"/>
      <c r="DG211" s="30"/>
      <c r="DH211" s="30"/>
      <c r="DI211" s="30"/>
      <c r="DJ211" s="30"/>
      <c r="DK211" s="30"/>
      <c r="DL211" s="30"/>
      <c r="DM211" s="30"/>
      <c r="DN211" s="30"/>
      <c r="DO211" s="30"/>
      <c r="DP211" s="30"/>
      <c r="DQ211" s="30"/>
      <c r="DR211" s="30"/>
      <c r="DS211" s="30"/>
      <c r="DT211" s="30"/>
      <c r="DU211" s="30"/>
      <c r="DV211" s="30"/>
      <c r="DW211" s="30"/>
      <c r="DX211" s="30"/>
      <c r="DY211" s="30"/>
      <c r="DZ211" s="30"/>
      <c r="EA211" s="30"/>
      <c r="EB211" s="30"/>
      <c r="EC211" s="30"/>
      <c r="ED211" s="30"/>
      <c r="EE211" s="30"/>
      <c r="EF211" s="30"/>
      <c r="EG211" s="30"/>
      <c r="EH211" s="30"/>
      <c r="EI211" s="30"/>
      <c r="EJ211" s="30"/>
      <c r="EK211" s="30"/>
      <c r="EL211" s="30"/>
      <c r="EM211" s="30"/>
      <c r="EN211" s="30"/>
      <c r="EO211" s="30"/>
      <c r="EP211" s="30"/>
      <c r="EQ211" s="30"/>
      <c r="ER211" s="30"/>
      <c r="ES211" s="30"/>
      <c r="ET211" s="30"/>
      <c r="EU211" s="30"/>
      <c r="EV211" s="30"/>
      <c r="EW211" s="30"/>
      <c r="EX211" s="30"/>
      <c r="EY211" s="30"/>
      <c r="EZ211" s="30"/>
      <c r="FA211" s="30"/>
      <c r="FB211" s="30"/>
      <c r="FC211" s="30"/>
      <c r="FD211" s="30"/>
      <c r="FE211" s="30"/>
      <c r="FF211" s="30"/>
      <c r="FG211" s="30"/>
      <c r="FH211" s="30"/>
      <c r="FI211" s="30"/>
      <c r="FJ211" s="30"/>
      <c r="FK211" s="30"/>
      <c r="FL211" s="30"/>
      <c r="FM211" s="30"/>
      <c r="FN211" s="30"/>
      <c r="FO211" s="30"/>
      <c r="FP211" s="30"/>
      <c r="FQ211" s="30"/>
    </row>
    <row r="212" spans="4:173">
      <c r="D212" s="76"/>
      <c r="E212" s="76"/>
      <c r="F212" s="76"/>
      <c r="G212" s="76"/>
      <c r="H212" s="76"/>
      <c r="I212" s="118"/>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c r="BW212" s="30"/>
      <c r="BX212" s="30"/>
      <c r="BY212" s="30"/>
      <c r="BZ212" s="30"/>
      <c r="CA212" s="30"/>
      <c r="CB212" s="30"/>
      <c r="CC212" s="30"/>
      <c r="CD212" s="30"/>
      <c r="CE212" s="30"/>
      <c r="CF212" s="30"/>
      <c r="CG212" s="30"/>
      <c r="CH212" s="30"/>
      <c r="CI212" s="30"/>
      <c r="CJ212" s="30"/>
      <c r="CK212" s="30"/>
      <c r="CL212" s="30"/>
      <c r="CM212" s="30"/>
      <c r="CN212" s="30"/>
      <c r="CO212" s="30"/>
      <c r="CP212" s="30"/>
      <c r="CQ212" s="30"/>
      <c r="CR212" s="30"/>
      <c r="CS212" s="30"/>
      <c r="CT212" s="30"/>
      <c r="CU212" s="30"/>
      <c r="CV212" s="30"/>
      <c r="CW212" s="30"/>
      <c r="CX212" s="30"/>
      <c r="CY212" s="30"/>
      <c r="CZ212" s="30"/>
      <c r="DA212" s="30"/>
      <c r="DB212" s="30"/>
      <c r="DC212" s="30"/>
      <c r="DD212" s="30"/>
      <c r="DE212" s="30"/>
      <c r="DF212" s="30"/>
      <c r="DG212" s="30"/>
      <c r="DH212" s="30"/>
      <c r="DI212" s="30"/>
      <c r="DJ212" s="30"/>
      <c r="DK212" s="30"/>
      <c r="DL212" s="30"/>
      <c r="DM212" s="30"/>
      <c r="DN212" s="30"/>
      <c r="DO212" s="30"/>
      <c r="DP212" s="30"/>
      <c r="DQ212" s="30"/>
      <c r="DR212" s="30"/>
      <c r="DS212" s="30"/>
      <c r="DT212" s="30"/>
      <c r="DU212" s="30"/>
      <c r="DV212" s="30"/>
      <c r="DW212" s="30"/>
      <c r="DX212" s="30"/>
      <c r="DY212" s="30"/>
      <c r="DZ212" s="30"/>
      <c r="EA212" s="30"/>
      <c r="EB212" s="30"/>
      <c r="EC212" s="30"/>
      <c r="ED212" s="30"/>
      <c r="EE212" s="30"/>
      <c r="EF212" s="30"/>
      <c r="EG212" s="30"/>
      <c r="EH212" s="30"/>
      <c r="EI212" s="30"/>
      <c r="EJ212" s="30"/>
      <c r="EK212" s="30"/>
      <c r="EL212" s="30"/>
      <c r="EM212" s="30"/>
      <c r="EN212" s="30"/>
      <c r="EO212" s="30"/>
      <c r="EP212" s="30"/>
      <c r="EQ212" s="30"/>
      <c r="ER212" s="30"/>
      <c r="ES212" s="30"/>
      <c r="ET212" s="30"/>
      <c r="EU212" s="30"/>
      <c r="EV212" s="30"/>
      <c r="EW212" s="30"/>
      <c r="EX212" s="30"/>
      <c r="EY212" s="30"/>
      <c r="EZ212" s="30"/>
      <c r="FA212" s="30"/>
      <c r="FB212" s="30"/>
      <c r="FC212" s="30"/>
      <c r="FD212" s="30"/>
      <c r="FE212" s="30"/>
      <c r="FF212" s="30"/>
      <c r="FG212" s="30"/>
      <c r="FH212" s="30"/>
      <c r="FI212" s="30"/>
      <c r="FJ212" s="30"/>
      <c r="FK212" s="30"/>
      <c r="FL212" s="30"/>
      <c r="FM212" s="30"/>
      <c r="FN212" s="30"/>
      <c r="FO212" s="30"/>
      <c r="FP212" s="30"/>
      <c r="FQ212" s="30"/>
    </row>
    <row r="213" spans="4:173">
      <c r="D213" s="76"/>
      <c r="E213" s="76"/>
      <c r="F213" s="76"/>
      <c r="G213" s="76"/>
      <c r="H213" s="76"/>
      <c r="I213" s="118"/>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c r="CE213" s="30"/>
      <c r="CF213" s="30"/>
      <c r="CG213" s="30"/>
      <c r="CH213" s="30"/>
      <c r="CI213" s="30"/>
      <c r="CJ213" s="30"/>
      <c r="CK213" s="30"/>
      <c r="CL213" s="30"/>
      <c r="CM213" s="30"/>
      <c r="CN213" s="30"/>
      <c r="CO213" s="30"/>
      <c r="CP213" s="30"/>
      <c r="CQ213" s="30"/>
      <c r="CR213" s="30"/>
      <c r="CS213" s="30"/>
      <c r="CT213" s="30"/>
      <c r="CU213" s="30"/>
      <c r="CV213" s="30"/>
      <c r="CW213" s="30"/>
      <c r="CX213" s="30"/>
      <c r="CY213" s="30"/>
      <c r="CZ213" s="30"/>
      <c r="DA213" s="30"/>
      <c r="DB213" s="30"/>
      <c r="DC213" s="30"/>
      <c r="DD213" s="30"/>
      <c r="DE213" s="30"/>
      <c r="DF213" s="30"/>
      <c r="DG213" s="30"/>
      <c r="DH213" s="30"/>
      <c r="DI213" s="30"/>
      <c r="DJ213" s="30"/>
      <c r="DK213" s="30"/>
      <c r="DL213" s="30"/>
      <c r="DM213" s="30"/>
      <c r="DN213" s="30"/>
      <c r="DO213" s="30"/>
      <c r="DP213" s="30"/>
      <c r="DQ213" s="30"/>
      <c r="DR213" s="30"/>
      <c r="DS213" s="30"/>
      <c r="DT213" s="30"/>
      <c r="DU213" s="30"/>
      <c r="DV213" s="30"/>
      <c r="DW213" s="30"/>
      <c r="DX213" s="30"/>
      <c r="DY213" s="30"/>
      <c r="DZ213" s="30"/>
      <c r="EA213" s="30"/>
      <c r="EB213" s="30"/>
      <c r="EC213" s="30"/>
      <c r="ED213" s="30"/>
      <c r="EE213" s="30"/>
      <c r="EF213" s="30"/>
      <c r="EG213" s="30"/>
      <c r="EH213" s="30"/>
      <c r="EI213" s="30"/>
      <c r="EJ213" s="30"/>
      <c r="EK213" s="30"/>
      <c r="EL213" s="30"/>
      <c r="EM213" s="30"/>
      <c r="EN213" s="30"/>
      <c r="EO213" s="30"/>
      <c r="EP213" s="30"/>
      <c r="EQ213" s="30"/>
      <c r="ER213" s="30"/>
      <c r="ES213" s="30"/>
      <c r="ET213" s="30"/>
      <c r="EU213" s="30"/>
      <c r="EV213" s="30"/>
      <c r="EW213" s="30"/>
      <c r="EX213" s="30"/>
      <c r="EY213" s="30"/>
      <c r="EZ213" s="30"/>
      <c r="FA213" s="30"/>
      <c r="FB213" s="30"/>
      <c r="FC213" s="30"/>
      <c r="FD213" s="30"/>
      <c r="FE213" s="30"/>
      <c r="FF213" s="30"/>
      <c r="FG213" s="30"/>
      <c r="FH213" s="30"/>
      <c r="FI213" s="30"/>
      <c r="FJ213" s="30"/>
      <c r="FK213" s="30"/>
      <c r="FL213" s="30"/>
      <c r="FM213" s="30"/>
      <c r="FN213" s="30"/>
      <c r="FO213" s="30"/>
      <c r="FP213" s="30"/>
      <c r="FQ213" s="30"/>
    </row>
    <row r="214" spans="4:173">
      <c r="D214" s="76"/>
      <c r="E214" s="76"/>
      <c r="F214" s="76"/>
      <c r="G214" s="76"/>
      <c r="H214" s="76"/>
      <c r="I214" s="118"/>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c r="BW214" s="30"/>
      <c r="BX214" s="30"/>
      <c r="BY214" s="30"/>
      <c r="BZ214" s="30"/>
      <c r="CA214" s="30"/>
      <c r="CB214" s="30"/>
      <c r="CC214" s="30"/>
      <c r="CD214" s="30"/>
      <c r="CE214" s="30"/>
      <c r="CF214" s="30"/>
      <c r="CG214" s="30"/>
      <c r="CH214" s="30"/>
      <c r="CI214" s="30"/>
      <c r="CJ214" s="30"/>
      <c r="CK214" s="30"/>
      <c r="CL214" s="30"/>
      <c r="CM214" s="30"/>
      <c r="CN214" s="30"/>
      <c r="CO214" s="30"/>
      <c r="CP214" s="30"/>
      <c r="CQ214" s="30"/>
      <c r="CR214" s="30"/>
      <c r="CS214" s="30"/>
      <c r="CT214" s="30"/>
      <c r="CU214" s="30"/>
      <c r="CV214" s="30"/>
      <c r="CW214" s="30"/>
      <c r="CX214" s="30"/>
      <c r="CY214" s="30"/>
      <c r="CZ214" s="30"/>
      <c r="DA214" s="30"/>
      <c r="DB214" s="30"/>
      <c r="DC214" s="30"/>
      <c r="DD214" s="30"/>
      <c r="DE214" s="30"/>
      <c r="DF214" s="30"/>
      <c r="DG214" s="30"/>
      <c r="DH214" s="30"/>
      <c r="DI214" s="30"/>
      <c r="DJ214" s="30"/>
      <c r="DK214" s="30"/>
      <c r="DL214" s="30"/>
      <c r="DM214" s="30"/>
      <c r="DN214" s="30"/>
      <c r="DO214" s="30"/>
      <c r="DP214" s="30"/>
      <c r="DQ214" s="30"/>
      <c r="DR214" s="30"/>
      <c r="DS214" s="30"/>
      <c r="DT214" s="30"/>
      <c r="DU214" s="30"/>
      <c r="DV214" s="30"/>
      <c r="DW214" s="30"/>
      <c r="DX214" s="30"/>
      <c r="DY214" s="30"/>
      <c r="DZ214" s="30"/>
      <c r="EA214" s="30"/>
      <c r="EB214" s="30"/>
      <c r="EC214" s="30"/>
      <c r="ED214" s="30"/>
      <c r="EE214" s="30"/>
      <c r="EF214" s="30"/>
      <c r="EG214" s="30"/>
      <c r="EH214" s="30"/>
      <c r="EI214" s="30"/>
      <c r="EJ214" s="30"/>
      <c r="EK214" s="30"/>
      <c r="EL214" s="30"/>
      <c r="EM214" s="30"/>
      <c r="EN214" s="30"/>
      <c r="EO214" s="30"/>
      <c r="EP214" s="30"/>
      <c r="EQ214" s="30"/>
      <c r="ER214" s="30"/>
      <c r="ES214" s="30"/>
      <c r="ET214" s="30"/>
      <c r="EU214" s="30"/>
      <c r="EV214" s="30"/>
      <c r="EW214" s="30"/>
      <c r="EX214" s="30"/>
      <c r="EY214" s="30"/>
      <c r="EZ214" s="30"/>
      <c r="FA214" s="30"/>
      <c r="FB214" s="30"/>
      <c r="FC214" s="30"/>
      <c r="FD214" s="30"/>
      <c r="FE214" s="30"/>
      <c r="FF214" s="30"/>
      <c r="FG214" s="30"/>
      <c r="FH214" s="30"/>
      <c r="FI214" s="30"/>
      <c r="FJ214" s="30"/>
      <c r="FK214" s="30"/>
      <c r="FL214" s="30"/>
      <c r="FM214" s="30"/>
      <c r="FN214" s="30"/>
      <c r="FO214" s="30"/>
      <c r="FP214" s="30"/>
      <c r="FQ214" s="30"/>
    </row>
    <row r="215" spans="4:173">
      <c r="D215" s="76"/>
      <c r="E215" s="76"/>
      <c r="F215" s="76"/>
      <c r="G215" s="76"/>
      <c r="H215" s="76"/>
      <c r="I215" s="118"/>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c r="BW215" s="30"/>
      <c r="BX215" s="30"/>
      <c r="BY215" s="30"/>
      <c r="BZ215" s="30"/>
      <c r="CA215" s="30"/>
      <c r="CB215" s="30"/>
      <c r="CC215" s="30"/>
      <c r="CD215" s="30"/>
      <c r="CE215" s="30"/>
      <c r="CF215" s="30"/>
      <c r="CG215" s="30"/>
      <c r="CH215" s="30"/>
      <c r="CI215" s="30"/>
      <c r="CJ215" s="30"/>
      <c r="CK215" s="30"/>
      <c r="CL215" s="30"/>
      <c r="CM215" s="30"/>
      <c r="CN215" s="30"/>
      <c r="CO215" s="30"/>
      <c r="CP215" s="30"/>
      <c r="CQ215" s="30"/>
      <c r="CR215" s="30"/>
      <c r="CS215" s="30"/>
      <c r="CT215" s="30"/>
      <c r="CU215" s="30"/>
      <c r="CV215" s="30"/>
      <c r="CW215" s="30"/>
      <c r="CX215" s="30"/>
      <c r="CY215" s="30"/>
      <c r="CZ215" s="30"/>
      <c r="DA215" s="30"/>
      <c r="DB215" s="30"/>
      <c r="DC215" s="30"/>
      <c r="DD215" s="30"/>
      <c r="DE215" s="30"/>
      <c r="DF215" s="30"/>
      <c r="DG215" s="30"/>
      <c r="DH215" s="30"/>
      <c r="DI215" s="30"/>
      <c r="DJ215" s="30"/>
      <c r="DK215" s="30"/>
      <c r="DL215" s="30"/>
      <c r="DM215" s="30"/>
      <c r="DN215" s="30"/>
      <c r="DO215" s="30"/>
      <c r="DP215" s="30"/>
      <c r="DQ215" s="30"/>
      <c r="DR215" s="30"/>
      <c r="DS215" s="30"/>
      <c r="DT215" s="30"/>
      <c r="DU215" s="30"/>
      <c r="DV215" s="30"/>
      <c r="DW215" s="30"/>
      <c r="DX215" s="30"/>
      <c r="DY215" s="30"/>
      <c r="DZ215" s="30"/>
      <c r="EA215" s="30"/>
      <c r="EB215" s="30"/>
      <c r="EC215" s="30"/>
      <c r="ED215" s="30"/>
      <c r="EE215" s="30"/>
      <c r="EF215" s="30"/>
      <c r="EG215" s="30"/>
      <c r="EH215" s="30"/>
      <c r="EI215" s="30"/>
      <c r="EJ215" s="30"/>
      <c r="EK215" s="30"/>
      <c r="EL215" s="30"/>
      <c r="EM215" s="30"/>
      <c r="EN215" s="30"/>
      <c r="EO215" s="30"/>
      <c r="EP215" s="30"/>
      <c r="EQ215" s="30"/>
      <c r="ER215" s="30"/>
      <c r="ES215" s="30"/>
      <c r="ET215" s="30"/>
      <c r="EU215" s="30"/>
      <c r="EV215" s="30"/>
      <c r="EW215" s="30"/>
      <c r="EX215" s="30"/>
      <c r="EY215" s="30"/>
      <c r="EZ215" s="30"/>
      <c r="FA215" s="30"/>
      <c r="FB215" s="30"/>
      <c r="FC215" s="30"/>
      <c r="FD215" s="30"/>
      <c r="FE215" s="30"/>
      <c r="FF215" s="30"/>
      <c r="FG215" s="30"/>
      <c r="FH215" s="30"/>
      <c r="FI215" s="30"/>
      <c r="FJ215" s="30"/>
      <c r="FK215" s="30"/>
      <c r="FL215" s="30"/>
      <c r="FM215" s="30"/>
      <c r="FN215" s="30"/>
      <c r="FO215" s="30"/>
      <c r="FP215" s="30"/>
      <c r="FQ215" s="30"/>
    </row>
    <row r="216" spans="4:173">
      <c r="D216" s="76"/>
      <c r="E216" s="76"/>
      <c r="F216" s="76"/>
      <c r="G216" s="76"/>
      <c r="H216" s="76"/>
      <c r="I216" s="118"/>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c r="BQ216" s="30"/>
      <c r="BR216" s="30"/>
      <c r="BS216" s="30"/>
      <c r="BT216" s="30"/>
      <c r="BU216" s="30"/>
      <c r="BV216" s="30"/>
      <c r="BW216" s="30"/>
      <c r="BX216" s="30"/>
      <c r="BY216" s="30"/>
      <c r="BZ216" s="30"/>
      <c r="CA216" s="30"/>
      <c r="CB216" s="30"/>
      <c r="CC216" s="30"/>
      <c r="CD216" s="30"/>
      <c r="CE216" s="30"/>
      <c r="CF216" s="30"/>
      <c r="CG216" s="30"/>
      <c r="CH216" s="30"/>
      <c r="CI216" s="30"/>
      <c r="CJ216" s="30"/>
      <c r="CK216" s="30"/>
      <c r="CL216" s="30"/>
      <c r="CM216" s="30"/>
      <c r="CN216" s="30"/>
      <c r="CO216" s="30"/>
      <c r="CP216" s="30"/>
      <c r="CQ216" s="30"/>
      <c r="CR216" s="30"/>
      <c r="CS216" s="30"/>
      <c r="CT216" s="30"/>
      <c r="CU216" s="30"/>
      <c r="CV216" s="30"/>
      <c r="CW216" s="30"/>
      <c r="CX216" s="30"/>
      <c r="CY216" s="30"/>
      <c r="CZ216" s="30"/>
      <c r="DA216" s="30"/>
      <c r="DB216" s="30"/>
      <c r="DC216" s="30"/>
      <c r="DD216" s="30"/>
      <c r="DE216" s="30"/>
      <c r="DF216" s="30"/>
      <c r="DG216" s="30"/>
      <c r="DH216" s="30"/>
      <c r="DI216" s="30"/>
      <c r="DJ216" s="30"/>
      <c r="DK216" s="30"/>
      <c r="DL216" s="30"/>
      <c r="DM216" s="30"/>
      <c r="DN216" s="30"/>
      <c r="DO216" s="30"/>
      <c r="DP216" s="30"/>
      <c r="DQ216" s="30"/>
      <c r="DR216" s="30"/>
      <c r="DS216" s="30"/>
      <c r="DT216" s="30"/>
      <c r="DU216" s="30"/>
      <c r="DV216" s="30"/>
      <c r="DW216" s="30"/>
      <c r="DX216" s="30"/>
      <c r="DY216" s="30"/>
      <c r="DZ216" s="30"/>
      <c r="EA216" s="30"/>
      <c r="EB216" s="30"/>
      <c r="EC216" s="30"/>
      <c r="ED216" s="30"/>
      <c r="EE216" s="30"/>
      <c r="EF216" s="30"/>
      <c r="EG216" s="30"/>
      <c r="EH216" s="30"/>
      <c r="EI216" s="30"/>
      <c r="EJ216" s="30"/>
      <c r="EK216" s="30"/>
      <c r="EL216" s="30"/>
      <c r="EM216" s="30"/>
      <c r="EN216" s="30"/>
      <c r="EO216" s="30"/>
      <c r="EP216" s="30"/>
      <c r="EQ216" s="30"/>
      <c r="ER216" s="30"/>
      <c r="ES216" s="30"/>
      <c r="ET216" s="30"/>
      <c r="EU216" s="30"/>
      <c r="EV216" s="30"/>
      <c r="EW216" s="30"/>
      <c r="EX216" s="30"/>
      <c r="EY216" s="30"/>
      <c r="EZ216" s="30"/>
      <c r="FA216" s="30"/>
      <c r="FB216" s="30"/>
      <c r="FC216" s="30"/>
      <c r="FD216" s="30"/>
      <c r="FE216" s="30"/>
      <c r="FF216" s="30"/>
      <c r="FG216" s="30"/>
      <c r="FH216" s="30"/>
      <c r="FI216" s="30"/>
      <c r="FJ216" s="30"/>
      <c r="FK216" s="30"/>
      <c r="FL216" s="30"/>
      <c r="FM216" s="30"/>
      <c r="FN216" s="30"/>
      <c r="FO216" s="30"/>
      <c r="FP216" s="30"/>
      <c r="FQ216" s="30"/>
    </row>
    <row r="217" spans="4:173">
      <c r="D217" s="76"/>
      <c r="E217" s="76"/>
      <c r="F217" s="76"/>
      <c r="G217" s="76"/>
      <c r="H217" s="76"/>
      <c r="I217" s="118"/>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c r="BW217" s="30"/>
      <c r="BX217" s="30"/>
      <c r="BY217" s="30"/>
      <c r="BZ217" s="30"/>
      <c r="CA217" s="30"/>
      <c r="CB217" s="30"/>
      <c r="CC217" s="30"/>
      <c r="CD217" s="30"/>
      <c r="CE217" s="30"/>
      <c r="CF217" s="30"/>
      <c r="CG217" s="30"/>
      <c r="CH217" s="30"/>
      <c r="CI217" s="30"/>
      <c r="CJ217" s="30"/>
      <c r="CK217" s="30"/>
      <c r="CL217" s="30"/>
      <c r="CM217" s="30"/>
      <c r="CN217" s="30"/>
      <c r="CO217" s="30"/>
      <c r="CP217" s="30"/>
      <c r="CQ217" s="30"/>
      <c r="CR217" s="30"/>
      <c r="CS217" s="30"/>
      <c r="CT217" s="30"/>
      <c r="CU217" s="30"/>
      <c r="CV217" s="30"/>
      <c r="CW217" s="30"/>
      <c r="CX217" s="30"/>
      <c r="CY217" s="30"/>
      <c r="CZ217" s="30"/>
      <c r="DA217" s="30"/>
      <c r="DB217" s="30"/>
      <c r="DC217" s="30"/>
      <c r="DD217" s="30"/>
      <c r="DE217" s="30"/>
      <c r="DF217" s="30"/>
      <c r="DG217" s="30"/>
      <c r="DH217" s="30"/>
      <c r="DI217" s="30"/>
      <c r="DJ217" s="30"/>
      <c r="DK217" s="30"/>
      <c r="DL217" s="30"/>
      <c r="DM217" s="30"/>
      <c r="DN217" s="30"/>
      <c r="DO217" s="30"/>
      <c r="DP217" s="30"/>
      <c r="DQ217" s="30"/>
      <c r="DR217" s="30"/>
      <c r="DS217" s="30"/>
      <c r="DT217" s="30"/>
      <c r="DU217" s="30"/>
      <c r="DV217" s="30"/>
      <c r="DW217" s="30"/>
      <c r="DX217" s="30"/>
      <c r="DY217" s="30"/>
      <c r="DZ217" s="30"/>
      <c r="EA217" s="30"/>
      <c r="EB217" s="30"/>
      <c r="EC217" s="30"/>
      <c r="ED217" s="30"/>
      <c r="EE217" s="30"/>
      <c r="EF217" s="30"/>
      <c r="EG217" s="30"/>
      <c r="EH217" s="30"/>
      <c r="EI217" s="30"/>
      <c r="EJ217" s="30"/>
      <c r="EK217" s="30"/>
      <c r="EL217" s="30"/>
      <c r="EM217" s="30"/>
      <c r="EN217" s="30"/>
      <c r="EO217" s="30"/>
      <c r="EP217" s="30"/>
      <c r="EQ217" s="30"/>
      <c r="ER217" s="30"/>
      <c r="ES217" s="30"/>
      <c r="ET217" s="30"/>
      <c r="EU217" s="30"/>
      <c r="EV217" s="30"/>
      <c r="EW217" s="30"/>
      <c r="EX217" s="30"/>
      <c r="EY217" s="30"/>
      <c r="EZ217" s="30"/>
      <c r="FA217" s="30"/>
      <c r="FB217" s="30"/>
      <c r="FC217" s="30"/>
      <c r="FD217" s="30"/>
      <c r="FE217" s="30"/>
      <c r="FF217" s="30"/>
      <c r="FG217" s="30"/>
      <c r="FH217" s="30"/>
      <c r="FI217" s="30"/>
      <c r="FJ217" s="30"/>
      <c r="FK217" s="30"/>
      <c r="FL217" s="30"/>
      <c r="FM217" s="30"/>
      <c r="FN217" s="30"/>
      <c r="FO217" s="30"/>
      <c r="FP217" s="30"/>
      <c r="FQ217" s="30"/>
    </row>
    <row r="218" spans="4:173">
      <c r="D218" s="76"/>
      <c r="E218" s="76"/>
      <c r="F218" s="76"/>
      <c r="G218" s="76"/>
      <c r="H218" s="76"/>
      <c r="I218" s="118"/>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c r="BQ218" s="30"/>
      <c r="BR218" s="30"/>
      <c r="BS218" s="30"/>
      <c r="BT218" s="30"/>
      <c r="BU218" s="30"/>
      <c r="BV218" s="30"/>
      <c r="BW218" s="30"/>
      <c r="BX218" s="30"/>
      <c r="BY218" s="30"/>
      <c r="BZ218" s="30"/>
      <c r="CA218" s="30"/>
      <c r="CB218" s="30"/>
      <c r="CC218" s="30"/>
      <c r="CD218" s="30"/>
      <c r="CE218" s="30"/>
      <c r="CF218" s="30"/>
      <c r="CG218" s="30"/>
      <c r="CH218" s="30"/>
      <c r="CI218" s="30"/>
      <c r="CJ218" s="30"/>
      <c r="CK218" s="30"/>
      <c r="CL218" s="30"/>
      <c r="CM218" s="30"/>
      <c r="CN218" s="30"/>
      <c r="CO218" s="30"/>
      <c r="CP218" s="30"/>
      <c r="CQ218" s="30"/>
      <c r="CR218" s="30"/>
      <c r="CS218" s="30"/>
      <c r="CT218" s="30"/>
      <c r="CU218" s="30"/>
      <c r="CV218" s="30"/>
      <c r="CW218" s="30"/>
      <c r="CX218" s="30"/>
      <c r="CY218" s="30"/>
      <c r="CZ218" s="30"/>
      <c r="DA218" s="30"/>
      <c r="DB218" s="30"/>
      <c r="DC218" s="30"/>
      <c r="DD218" s="30"/>
      <c r="DE218" s="30"/>
      <c r="DF218" s="30"/>
      <c r="DG218" s="30"/>
      <c r="DH218" s="30"/>
      <c r="DI218" s="30"/>
      <c r="DJ218" s="30"/>
      <c r="DK218" s="30"/>
      <c r="DL218" s="30"/>
      <c r="DM218" s="30"/>
      <c r="DN218" s="30"/>
      <c r="DO218" s="30"/>
      <c r="DP218" s="30"/>
      <c r="DQ218" s="30"/>
      <c r="DR218" s="30"/>
      <c r="DS218" s="30"/>
      <c r="DT218" s="30"/>
      <c r="DU218" s="30"/>
      <c r="DV218" s="30"/>
      <c r="DW218" s="30"/>
      <c r="DX218" s="30"/>
      <c r="DY218" s="30"/>
      <c r="DZ218" s="30"/>
      <c r="EA218" s="30"/>
      <c r="EB218" s="30"/>
      <c r="EC218" s="30"/>
      <c r="ED218" s="30"/>
      <c r="EE218" s="30"/>
      <c r="EF218" s="30"/>
      <c r="EG218" s="30"/>
      <c r="EH218" s="30"/>
      <c r="EI218" s="30"/>
      <c r="EJ218" s="30"/>
      <c r="EK218" s="30"/>
      <c r="EL218" s="30"/>
      <c r="EM218" s="30"/>
      <c r="EN218" s="30"/>
      <c r="EO218" s="30"/>
      <c r="EP218" s="30"/>
      <c r="EQ218" s="30"/>
      <c r="ER218" s="30"/>
      <c r="ES218" s="30"/>
      <c r="ET218" s="30"/>
      <c r="EU218" s="30"/>
      <c r="EV218" s="30"/>
      <c r="EW218" s="30"/>
      <c r="EX218" s="30"/>
      <c r="EY218" s="30"/>
      <c r="EZ218" s="30"/>
      <c r="FA218" s="30"/>
      <c r="FB218" s="30"/>
      <c r="FC218" s="30"/>
      <c r="FD218" s="30"/>
      <c r="FE218" s="30"/>
      <c r="FF218" s="30"/>
      <c r="FG218" s="30"/>
      <c r="FH218" s="30"/>
      <c r="FI218" s="30"/>
      <c r="FJ218" s="30"/>
      <c r="FK218" s="30"/>
      <c r="FL218" s="30"/>
      <c r="FM218" s="30"/>
      <c r="FN218" s="30"/>
      <c r="FO218" s="30"/>
      <c r="FP218" s="30"/>
      <c r="FQ218" s="30"/>
    </row>
    <row r="219" spans="4:173">
      <c r="D219" s="76"/>
      <c r="E219" s="76"/>
      <c r="F219" s="76"/>
      <c r="G219" s="76"/>
      <c r="H219" s="76"/>
      <c r="I219" s="118"/>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c r="BQ219" s="30"/>
      <c r="BR219" s="30"/>
      <c r="BS219" s="30"/>
      <c r="BT219" s="30"/>
      <c r="BU219" s="30"/>
      <c r="BV219" s="30"/>
      <c r="BW219" s="30"/>
      <c r="BX219" s="30"/>
      <c r="BY219" s="30"/>
      <c r="BZ219" s="30"/>
      <c r="CA219" s="30"/>
      <c r="CB219" s="30"/>
      <c r="CC219" s="30"/>
      <c r="CD219" s="30"/>
      <c r="CE219" s="30"/>
      <c r="CF219" s="30"/>
      <c r="CG219" s="30"/>
      <c r="CH219" s="30"/>
      <c r="CI219" s="30"/>
      <c r="CJ219" s="30"/>
      <c r="CK219" s="30"/>
      <c r="CL219" s="30"/>
      <c r="CM219" s="30"/>
      <c r="CN219" s="30"/>
      <c r="CO219" s="30"/>
      <c r="CP219" s="30"/>
      <c r="CQ219" s="30"/>
      <c r="CR219" s="30"/>
      <c r="CS219" s="30"/>
      <c r="CT219" s="30"/>
      <c r="CU219" s="30"/>
      <c r="CV219" s="30"/>
      <c r="CW219" s="30"/>
      <c r="CX219" s="30"/>
      <c r="CY219" s="30"/>
      <c r="CZ219" s="30"/>
      <c r="DA219" s="30"/>
      <c r="DB219" s="30"/>
      <c r="DC219" s="30"/>
      <c r="DD219" s="30"/>
      <c r="DE219" s="30"/>
      <c r="DF219" s="30"/>
      <c r="DG219" s="30"/>
      <c r="DH219" s="30"/>
      <c r="DI219" s="30"/>
      <c r="DJ219" s="30"/>
      <c r="DK219" s="30"/>
      <c r="DL219" s="30"/>
      <c r="DM219" s="30"/>
      <c r="DN219" s="30"/>
      <c r="DO219" s="30"/>
      <c r="DP219" s="30"/>
      <c r="DQ219" s="30"/>
      <c r="DR219" s="30"/>
      <c r="DS219" s="30"/>
      <c r="DT219" s="30"/>
      <c r="DU219" s="30"/>
      <c r="DV219" s="30"/>
      <c r="DW219" s="30"/>
      <c r="DX219" s="30"/>
      <c r="DY219" s="30"/>
      <c r="DZ219" s="30"/>
      <c r="EA219" s="30"/>
      <c r="EB219" s="30"/>
      <c r="EC219" s="30"/>
      <c r="ED219" s="30"/>
      <c r="EE219" s="30"/>
      <c r="EF219" s="30"/>
      <c r="EG219" s="30"/>
      <c r="EH219" s="30"/>
      <c r="EI219" s="30"/>
      <c r="EJ219" s="30"/>
      <c r="EK219" s="30"/>
      <c r="EL219" s="30"/>
      <c r="EM219" s="30"/>
      <c r="EN219" s="30"/>
      <c r="EO219" s="30"/>
      <c r="EP219" s="30"/>
      <c r="EQ219" s="30"/>
      <c r="ER219" s="30"/>
      <c r="ES219" s="30"/>
      <c r="ET219" s="30"/>
      <c r="EU219" s="30"/>
      <c r="EV219" s="30"/>
      <c r="EW219" s="30"/>
      <c r="EX219" s="30"/>
      <c r="EY219" s="30"/>
      <c r="EZ219" s="30"/>
      <c r="FA219" s="30"/>
      <c r="FB219" s="30"/>
      <c r="FC219" s="30"/>
      <c r="FD219" s="30"/>
      <c r="FE219" s="30"/>
      <c r="FF219" s="30"/>
      <c r="FG219" s="30"/>
      <c r="FH219" s="30"/>
      <c r="FI219" s="30"/>
      <c r="FJ219" s="30"/>
      <c r="FK219" s="30"/>
      <c r="FL219" s="30"/>
      <c r="FM219" s="30"/>
      <c r="FN219" s="30"/>
      <c r="FO219" s="30"/>
      <c r="FP219" s="30"/>
      <c r="FQ219" s="30"/>
    </row>
    <row r="220" spans="4:173">
      <c r="D220" s="76"/>
      <c r="E220" s="76"/>
      <c r="F220" s="76"/>
      <c r="G220" s="76"/>
      <c r="H220" s="76"/>
      <c r="I220" s="118"/>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0"/>
      <c r="BU220" s="30"/>
      <c r="BV220" s="30"/>
      <c r="BW220" s="30"/>
      <c r="BX220" s="30"/>
      <c r="BY220" s="30"/>
      <c r="BZ220" s="30"/>
      <c r="CA220" s="30"/>
      <c r="CB220" s="30"/>
      <c r="CC220" s="30"/>
      <c r="CD220" s="30"/>
      <c r="CE220" s="30"/>
      <c r="CF220" s="30"/>
      <c r="CG220" s="30"/>
      <c r="CH220" s="30"/>
      <c r="CI220" s="30"/>
      <c r="CJ220" s="30"/>
      <c r="CK220" s="30"/>
      <c r="CL220" s="30"/>
      <c r="CM220" s="30"/>
      <c r="CN220" s="30"/>
      <c r="CO220" s="30"/>
      <c r="CP220" s="30"/>
      <c r="CQ220" s="30"/>
      <c r="CR220" s="30"/>
      <c r="CS220" s="30"/>
      <c r="CT220" s="30"/>
      <c r="CU220" s="30"/>
      <c r="CV220" s="30"/>
      <c r="CW220" s="30"/>
      <c r="CX220" s="30"/>
      <c r="CY220" s="30"/>
      <c r="CZ220" s="30"/>
      <c r="DA220" s="30"/>
      <c r="DB220" s="30"/>
      <c r="DC220" s="30"/>
      <c r="DD220" s="30"/>
      <c r="DE220" s="30"/>
      <c r="DF220" s="30"/>
      <c r="DG220" s="30"/>
      <c r="DH220" s="30"/>
      <c r="DI220" s="30"/>
      <c r="DJ220" s="30"/>
      <c r="DK220" s="30"/>
      <c r="DL220" s="30"/>
      <c r="DM220" s="30"/>
      <c r="DN220" s="30"/>
      <c r="DO220" s="30"/>
      <c r="DP220" s="30"/>
      <c r="DQ220" s="30"/>
      <c r="DR220" s="30"/>
      <c r="DS220" s="30"/>
      <c r="DT220" s="30"/>
      <c r="DU220" s="30"/>
      <c r="DV220" s="30"/>
      <c r="DW220" s="30"/>
      <c r="DX220" s="30"/>
      <c r="DY220" s="30"/>
      <c r="DZ220" s="30"/>
      <c r="EA220" s="30"/>
      <c r="EB220" s="30"/>
      <c r="EC220" s="30"/>
      <c r="ED220" s="30"/>
      <c r="EE220" s="30"/>
      <c r="EF220" s="30"/>
      <c r="EG220" s="30"/>
      <c r="EH220" s="30"/>
      <c r="EI220" s="30"/>
      <c r="EJ220" s="30"/>
      <c r="EK220" s="30"/>
      <c r="EL220" s="30"/>
      <c r="EM220" s="30"/>
      <c r="EN220" s="30"/>
      <c r="EO220" s="30"/>
      <c r="EP220" s="30"/>
      <c r="EQ220" s="30"/>
      <c r="ER220" s="30"/>
      <c r="ES220" s="30"/>
      <c r="ET220" s="30"/>
      <c r="EU220" s="30"/>
      <c r="EV220" s="30"/>
      <c r="EW220" s="30"/>
      <c r="EX220" s="30"/>
      <c r="EY220" s="30"/>
      <c r="EZ220" s="30"/>
      <c r="FA220" s="30"/>
      <c r="FB220" s="30"/>
      <c r="FC220" s="30"/>
      <c r="FD220" s="30"/>
      <c r="FE220" s="30"/>
      <c r="FF220" s="30"/>
      <c r="FG220" s="30"/>
      <c r="FH220" s="30"/>
      <c r="FI220" s="30"/>
      <c r="FJ220" s="30"/>
      <c r="FK220" s="30"/>
      <c r="FL220" s="30"/>
      <c r="FM220" s="30"/>
      <c r="FN220" s="30"/>
      <c r="FO220" s="30"/>
      <c r="FP220" s="30"/>
      <c r="FQ220" s="30"/>
    </row>
    <row r="221" spans="4:173">
      <c r="D221" s="76"/>
      <c r="E221" s="76"/>
      <c r="F221" s="76"/>
      <c r="G221" s="76"/>
      <c r="H221" s="76"/>
      <c r="I221" s="118"/>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c r="BW221" s="30"/>
      <c r="BX221" s="30"/>
      <c r="BY221" s="30"/>
      <c r="BZ221" s="30"/>
      <c r="CA221" s="30"/>
      <c r="CB221" s="30"/>
      <c r="CC221" s="30"/>
      <c r="CD221" s="30"/>
      <c r="CE221" s="30"/>
      <c r="CF221" s="30"/>
      <c r="CG221" s="30"/>
      <c r="CH221" s="30"/>
      <c r="CI221" s="30"/>
      <c r="CJ221" s="30"/>
      <c r="CK221" s="30"/>
      <c r="CL221" s="30"/>
      <c r="CM221" s="30"/>
      <c r="CN221" s="30"/>
      <c r="CO221" s="30"/>
      <c r="CP221" s="30"/>
      <c r="CQ221" s="30"/>
      <c r="CR221" s="30"/>
      <c r="CS221" s="30"/>
      <c r="CT221" s="30"/>
      <c r="CU221" s="30"/>
      <c r="CV221" s="30"/>
      <c r="CW221" s="30"/>
      <c r="CX221" s="30"/>
      <c r="CY221" s="30"/>
      <c r="CZ221" s="30"/>
      <c r="DA221" s="30"/>
      <c r="DB221" s="30"/>
      <c r="DC221" s="30"/>
      <c r="DD221" s="30"/>
      <c r="DE221" s="30"/>
      <c r="DF221" s="30"/>
      <c r="DG221" s="30"/>
      <c r="DH221" s="30"/>
      <c r="DI221" s="30"/>
      <c r="DJ221" s="30"/>
      <c r="DK221" s="30"/>
      <c r="DL221" s="30"/>
      <c r="DM221" s="30"/>
      <c r="DN221" s="30"/>
      <c r="DO221" s="30"/>
      <c r="DP221" s="30"/>
      <c r="DQ221" s="30"/>
      <c r="DR221" s="30"/>
      <c r="DS221" s="30"/>
      <c r="DT221" s="30"/>
      <c r="DU221" s="30"/>
      <c r="DV221" s="30"/>
      <c r="DW221" s="30"/>
      <c r="DX221" s="30"/>
      <c r="DY221" s="30"/>
      <c r="DZ221" s="30"/>
      <c r="EA221" s="30"/>
      <c r="EB221" s="30"/>
      <c r="EC221" s="30"/>
      <c r="ED221" s="30"/>
      <c r="EE221" s="30"/>
      <c r="EF221" s="30"/>
      <c r="EG221" s="30"/>
      <c r="EH221" s="30"/>
      <c r="EI221" s="30"/>
      <c r="EJ221" s="30"/>
      <c r="EK221" s="30"/>
      <c r="EL221" s="30"/>
      <c r="EM221" s="30"/>
      <c r="EN221" s="30"/>
      <c r="EO221" s="30"/>
      <c r="EP221" s="30"/>
      <c r="EQ221" s="30"/>
      <c r="ER221" s="30"/>
      <c r="ES221" s="30"/>
      <c r="ET221" s="30"/>
      <c r="EU221" s="30"/>
      <c r="EV221" s="30"/>
      <c r="EW221" s="30"/>
      <c r="EX221" s="30"/>
      <c r="EY221" s="30"/>
      <c r="EZ221" s="30"/>
      <c r="FA221" s="30"/>
      <c r="FB221" s="30"/>
      <c r="FC221" s="30"/>
      <c r="FD221" s="30"/>
      <c r="FE221" s="30"/>
      <c r="FF221" s="30"/>
      <c r="FG221" s="30"/>
      <c r="FH221" s="30"/>
      <c r="FI221" s="30"/>
      <c r="FJ221" s="30"/>
      <c r="FK221" s="30"/>
      <c r="FL221" s="30"/>
      <c r="FM221" s="30"/>
      <c r="FN221" s="30"/>
      <c r="FO221" s="30"/>
      <c r="FP221" s="30"/>
      <c r="FQ221" s="30"/>
    </row>
    <row r="222" spans="4:173">
      <c r="D222" s="76"/>
      <c r="E222" s="76"/>
      <c r="F222" s="76"/>
      <c r="G222" s="76"/>
      <c r="H222" s="76"/>
      <c r="I222" s="118"/>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0"/>
      <c r="BU222" s="30"/>
      <c r="BV222" s="30"/>
      <c r="BW222" s="30"/>
      <c r="BX222" s="30"/>
      <c r="BY222" s="30"/>
      <c r="BZ222" s="30"/>
      <c r="CA222" s="30"/>
      <c r="CB222" s="30"/>
      <c r="CC222" s="30"/>
      <c r="CD222" s="30"/>
      <c r="CE222" s="30"/>
      <c r="CF222" s="30"/>
      <c r="CG222" s="30"/>
      <c r="CH222" s="30"/>
      <c r="CI222" s="30"/>
      <c r="CJ222" s="30"/>
      <c r="CK222" s="30"/>
      <c r="CL222" s="30"/>
      <c r="CM222" s="30"/>
      <c r="CN222" s="30"/>
      <c r="CO222" s="30"/>
      <c r="CP222" s="30"/>
      <c r="CQ222" s="30"/>
      <c r="CR222" s="30"/>
      <c r="CS222" s="30"/>
      <c r="CT222" s="30"/>
      <c r="CU222" s="30"/>
      <c r="CV222" s="30"/>
      <c r="CW222" s="30"/>
      <c r="CX222" s="30"/>
      <c r="CY222" s="30"/>
      <c r="CZ222" s="30"/>
      <c r="DA222" s="30"/>
      <c r="DB222" s="30"/>
      <c r="DC222" s="30"/>
      <c r="DD222" s="30"/>
      <c r="DE222" s="30"/>
      <c r="DF222" s="30"/>
      <c r="DG222" s="30"/>
      <c r="DH222" s="30"/>
      <c r="DI222" s="30"/>
      <c r="DJ222" s="30"/>
      <c r="DK222" s="30"/>
      <c r="DL222" s="30"/>
      <c r="DM222" s="30"/>
      <c r="DN222" s="30"/>
      <c r="DO222" s="30"/>
      <c r="DP222" s="30"/>
      <c r="DQ222" s="30"/>
      <c r="DR222" s="30"/>
      <c r="DS222" s="30"/>
      <c r="DT222" s="30"/>
      <c r="DU222" s="30"/>
      <c r="DV222" s="30"/>
      <c r="DW222" s="30"/>
      <c r="DX222" s="30"/>
      <c r="DY222" s="30"/>
      <c r="DZ222" s="30"/>
      <c r="EA222" s="30"/>
      <c r="EB222" s="30"/>
      <c r="EC222" s="30"/>
      <c r="ED222" s="30"/>
      <c r="EE222" s="30"/>
      <c r="EF222" s="30"/>
      <c r="EG222" s="30"/>
      <c r="EH222" s="30"/>
      <c r="EI222" s="30"/>
      <c r="EJ222" s="30"/>
      <c r="EK222" s="30"/>
      <c r="EL222" s="30"/>
      <c r="EM222" s="30"/>
      <c r="EN222" s="30"/>
      <c r="EO222" s="30"/>
      <c r="EP222" s="30"/>
      <c r="EQ222" s="30"/>
      <c r="ER222" s="30"/>
      <c r="ES222" s="30"/>
      <c r="ET222" s="30"/>
      <c r="EU222" s="30"/>
      <c r="EV222" s="30"/>
      <c r="EW222" s="30"/>
      <c r="EX222" s="30"/>
      <c r="EY222" s="30"/>
      <c r="EZ222" s="30"/>
      <c r="FA222" s="30"/>
      <c r="FB222" s="30"/>
      <c r="FC222" s="30"/>
      <c r="FD222" s="30"/>
      <c r="FE222" s="30"/>
      <c r="FF222" s="30"/>
      <c r="FG222" s="30"/>
      <c r="FH222" s="30"/>
      <c r="FI222" s="30"/>
      <c r="FJ222" s="30"/>
      <c r="FK222" s="30"/>
      <c r="FL222" s="30"/>
      <c r="FM222" s="30"/>
      <c r="FN222" s="30"/>
      <c r="FO222" s="30"/>
      <c r="FP222" s="30"/>
      <c r="FQ222" s="30"/>
    </row>
    <row r="223" spans="4:173">
      <c r="D223" s="76"/>
      <c r="E223" s="76"/>
      <c r="F223" s="76"/>
      <c r="G223" s="76"/>
      <c r="H223" s="76"/>
      <c r="I223" s="118"/>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c r="BW223" s="30"/>
      <c r="BX223" s="30"/>
      <c r="BY223" s="30"/>
      <c r="BZ223" s="30"/>
      <c r="CA223" s="30"/>
      <c r="CB223" s="30"/>
      <c r="CC223" s="30"/>
      <c r="CD223" s="30"/>
      <c r="CE223" s="30"/>
      <c r="CF223" s="30"/>
      <c r="CG223" s="30"/>
      <c r="CH223" s="30"/>
      <c r="CI223" s="30"/>
      <c r="CJ223" s="30"/>
      <c r="CK223" s="30"/>
      <c r="CL223" s="30"/>
      <c r="CM223" s="30"/>
      <c r="CN223" s="30"/>
      <c r="CO223" s="30"/>
      <c r="CP223" s="30"/>
      <c r="CQ223" s="30"/>
      <c r="CR223" s="30"/>
      <c r="CS223" s="30"/>
      <c r="CT223" s="30"/>
      <c r="CU223" s="30"/>
      <c r="CV223" s="30"/>
      <c r="CW223" s="30"/>
      <c r="CX223" s="30"/>
      <c r="CY223" s="30"/>
      <c r="CZ223" s="30"/>
      <c r="DA223" s="30"/>
      <c r="DB223" s="30"/>
      <c r="DC223" s="30"/>
      <c r="DD223" s="30"/>
      <c r="DE223" s="30"/>
      <c r="DF223" s="30"/>
      <c r="DG223" s="30"/>
      <c r="DH223" s="30"/>
      <c r="DI223" s="30"/>
      <c r="DJ223" s="30"/>
      <c r="DK223" s="30"/>
      <c r="DL223" s="30"/>
      <c r="DM223" s="30"/>
      <c r="DN223" s="30"/>
      <c r="DO223" s="30"/>
      <c r="DP223" s="30"/>
      <c r="DQ223" s="30"/>
      <c r="DR223" s="30"/>
      <c r="DS223" s="30"/>
      <c r="DT223" s="30"/>
      <c r="DU223" s="30"/>
      <c r="DV223" s="30"/>
      <c r="DW223" s="30"/>
      <c r="DX223" s="30"/>
      <c r="DY223" s="30"/>
      <c r="DZ223" s="30"/>
      <c r="EA223" s="30"/>
      <c r="EB223" s="30"/>
      <c r="EC223" s="30"/>
      <c r="ED223" s="30"/>
      <c r="EE223" s="30"/>
      <c r="EF223" s="30"/>
      <c r="EG223" s="30"/>
      <c r="EH223" s="30"/>
      <c r="EI223" s="30"/>
      <c r="EJ223" s="30"/>
      <c r="EK223" s="30"/>
      <c r="EL223" s="30"/>
      <c r="EM223" s="30"/>
      <c r="EN223" s="30"/>
      <c r="EO223" s="30"/>
      <c r="EP223" s="30"/>
      <c r="EQ223" s="30"/>
      <c r="ER223" s="30"/>
      <c r="ES223" s="30"/>
      <c r="ET223" s="30"/>
      <c r="EU223" s="30"/>
      <c r="EV223" s="30"/>
      <c r="EW223" s="30"/>
      <c r="EX223" s="30"/>
      <c r="EY223" s="30"/>
      <c r="EZ223" s="30"/>
      <c r="FA223" s="30"/>
      <c r="FB223" s="30"/>
      <c r="FC223" s="30"/>
      <c r="FD223" s="30"/>
      <c r="FE223" s="30"/>
      <c r="FF223" s="30"/>
      <c r="FG223" s="30"/>
      <c r="FH223" s="30"/>
      <c r="FI223" s="30"/>
      <c r="FJ223" s="30"/>
      <c r="FK223" s="30"/>
      <c r="FL223" s="30"/>
      <c r="FM223" s="30"/>
      <c r="FN223" s="30"/>
      <c r="FO223" s="30"/>
      <c r="FP223" s="30"/>
      <c r="FQ223" s="30"/>
    </row>
    <row r="224" spans="4:173">
      <c r="D224" s="76"/>
      <c r="E224" s="76"/>
      <c r="F224" s="76"/>
      <c r="G224" s="76"/>
      <c r="H224" s="76"/>
      <c r="I224" s="118"/>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c r="BW224" s="30"/>
      <c r="BX224" s="30"/>
      <c r="BY224" s="30"/>
      <c r="BZ224" s="30"/>
      <c r="CA224" s="30"/>
      <c r="CB224" s="30"/>
      <c r="CC224" s="30"/>
      <c r="CD224" s="30"/>
      <c r="CE224" s="30"/>
      <c r="CF224" s="30"/>
      <c r="CG224" s="30"/>
      <c r="CH224" s="30"/>
      <c r="CI224" s="30"/>
      <c r="CJ224" s="30"/>
      <c r="CK224" s="30"/>
      <c r="CL224" s="30"/>
      <c r="CM224" s="30"/>
      <c r="CN224" s="30"/>
      <c r="CO224" s="30"/>
      <c r="CP224" s="30"/>
      <c r="CQ224" s="30"/>
      <c r="CR224" s="30"/>
      <c r="CS224" s="30"/>
      <c r="CT224" s="30"/>
      <c r="CU224" s="30"/>
      <c r="CV224" s="30"/>
      <c r="CW224" s="30"/>
      <c r="CX224" s="30"/>
      <c r="CY224" s="30"/>
      <c r="CZ224" s="30"/>
      <c r="DA224" s="30"/>
      <c r="DB224" s="30"/>
      <c r="DC224" s="30"/>
      <c r="DD224" s="30"/>
      <c r="DE224" s="30"/>
      <c r="DF224" s="30"/>
      <c r="DG224" s="30"/>
      <c r="DH224" s="30"/>
      <c r="DI224" s="30"/>
      <c r="DJ224" s="30"/>
      <c r="DK224" s="30"/>
      <c r="DL224" s="30"/>
      <c r="DM224" s="30"/>
      <c r="DN224" s="30"/>
      <c r="DO224" s="30"/>
      <c r="DP224" s="30"/>
      <c r="DQ224" s="30"/>
      <c r="DR224" s="30"/>
      <c r="DS224" s="30"/>
      <c r="DT224" s="30"/>
      <c r="DU224" s="30"/>
      <c r="DV224" s="30"/>
      <c r="DW224" s="30"/>
      <c r="DX224" s="30"/>
      <c r="DY224" s="30"/>
      <c r="DZ224" s="30"/>
      <c r="EA224" s="30"/>
      <c r="EB224" s="30"/>
      <c r="EC224" s="30"/>
      <c r="ED224" s="30"/>
      <c r="EE224" s="30"/>
      <c r="EF224" s="30"/>
      <c r="EG224" s="30"/>
      <c r="EH224" s="30"/>
      <c r="EI224" s="30"/>
      <c r="EJ224" s="30"/>
      <c r="EK224" s="30"/>
      <c r="EL224" s="30"/>
      <c r="EM224" s="30"/>
      <c r="EN224" s="30"/>
      <c r="EO224" s="30"/>
      <c r="EP224" s="30"/>
      <c r="EQ224" s="30"/>
      <c r="ER224" s="30"/>
      <c r="ES224" s="30"/>
      <c r="ET224" s="30"/>
      <c r="EU224" s="30"/>
      <c r="EV224" s="30"/>
      <c r="EW224" s="30"/>
      <c r="EX224" s="30"/>
      <c r="EY224" s="30"/>
      <c r="EZ224" s="30"/>
      <c r="FA224" s="30"/>
      <c r="FB224" s="30"/>
      <c r="FC224" s="30"/>
      <c r="FD224" s="30"/>
      <c r="FE224" s="30"/>
      <c r="FF224" s="30"/>
      <c r="FG224" s="30"/>
      <c r="FH224" s="30"/>
      <c r="FI224" s="30"/>
      <c r="FJ224" s="30"/>
      <c r="FK224" s="30"/>
      <c r="FL224" s="30"/>
      <c r="FM224" s="30"/>
      <c r="FN224" s="30"/>
      <c r="FO224" s="30"/>
      <c r="FP224" s="30"/>
      <c r="FQ224" s="30"/>
    </row>
    <row r="225" spans="4:173">
      <c r="D225" s="76"/>
      <c r="E225" s="76"/>
      <c r="F225" s="76"/>
      <c r="G225" s="76"/>
      <c r="H225" s="76"/>
      <c r="I225" s="118"/>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c r="BT225" s="30"/>
      <c r="BU225" s="30"/>
      <c r="BV225" s="30"/>
      <c r="BW225" s="30"/>
      <c r="BX225" s="30"/>
      <c r="BY225" s="30"/>
      <c r="BZ225" s="30"/>
      <c r="CA225" s="30"/>
      <c r="CB225" s="30"/>
      <c r="CC225" s="30"/>
      <c r="CD225" s="30"/>
      <c r="CE225" s="30"/>
      <c r="CF225" s="30"/>
      <c r="CG225" s="30"/>
      <c r="CH225" s="30"/>
      <c r="CI225" s="30"/>
      <c r="CJ225" s="30"/>
      <c r="CK225" s="30"/>
      <c r="CL225" s="30"/>
      <c r="CM225" s="30"/>
      <c r="CN225" s="30"/>
      <c r="CO225" s="30"/>
      <c r="CP225" s="30"/>
      <c r="CQ225" s="30"/>
      <c r="CR225" s="30"/>
      <c r="CS225" s="30"/>
      <c r="CT225" s="30"/>
      <c r="CU225" s="30"/>
      <c r="CV225" s="30"/>
      <c r="CW225" s="30"/>
      <c r="CX225" s="30"/>
      <c r="CY225" s="30"/>
      <c r="CZ225" s="30"/>
      <c r="DA225" s="30"/>
      <c r="DB225" s="30"/>
      <c r="DC225" s="30"/>
      <c r="DD225" s="30"/>
      <c r="DE225" s="30"/>
      <c r="DF225" s="30"/>
      <c r="DG225" s="30"/>
      <c r="DH225" s="30"/>
      <c r="DI225" s="30"/>
      <c r="DJ225" s="30"/>
      <c r="DK225" s="30"/>
      <c r="DL225" s="30"/>
      <c r="DM225" s="30"/>
      <c r="DN225" s="30"/>
      <c r="DO225" s="30"/>
      <c r="DP225" s="30"/>
      <c r="DQ225" s="30"/>
      <c r="DR225" s="30"/>
      <c r="DS225" s="30"/>
      <c r="DT225" s="30"/>
      <c r="DU225" s="30"/>
      <c r="DV225" s="30"/>
      <c r="DW225" s="30"/>
      <c r="DX225" s="30"/>
      <c r="DY225" s="30"/>
      <c r="DZ225" s="30"/>
      <c r="EA225" s="30"/>
      <c r="EB225" s="30"/>
      <c r="EC225" s="30"/>
      <c r="ED225" s="30"/>
      <c r="EE225" s="30"/>
      <c r="EF225" s="30"/>
      <c r="EG225" s="30"/>
      <c r="EH225" s="30"/>
      <c r="EI225" s="30"/>
      <c r="EJ225" s="30"/>
      <c r="EK225" s="30"/>
      <c r="EL225" s="30"/>
      <c r="EM225" s="30"/>
      <c r="EN225" s="30"/>
      <c r="EO225" s="30"/>
      <c r="EP225" s="30"/>
      <c r="EQ225" s="30"/>
      <c r="ER225" s="30"/>
      <c r="ES225" s="30"/>
      <c r="ET225" s="30"/>
      <c r="EU225" s="30"/>
      <c r="EV225" s="30"/>
      <c r="EW225" s="30"/>
      <c r="EX225" s="30"/>
      <c r="EY225" s="30"/>
      <c r="EZ225" s="30"/>
      <c r="FA225" s="30"/>
      <c r="FB225" s="30"/>
      <c r="FC225" s="30"/>
      <c r="FD225" s="30"/>
      <c r="FE225" s="30"/>
      <c r="FF225" s="30"/>
      <c r="FG225" s="30"/>
      <c r="FH225" s="30"/>
      <c r="FI225" s="30"/>
      <c r="FJ225" s="30"/>
      <c r="FK225" s="30"/>
      <c r="FL225" s="30"/>
      <c r="FM225" s="30"/>
      <c r="FN225" s="30"/>
      <c r="FO225" s="30"/>
      <c r="FP225" s="30"/>
      <c r="FQ225" s="30"/>
    </row>
    <row r="226" spans="4:173">
      <c r="D226" s="76"/>
      <c r="E226" s="76"/>
      <c r="F226" s="76"/>
      <c r="G226" s="76"/>
      <c r="H226" s="76"/>
      <c r="I226" s="118"/>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c r="BT226" s="30"/>
      <c r="BU226" s="30"/>
      <c r="BV226" s="30"/>
      <c r="BW226" s="30"/>
      <c r="BX226" s="30"/>
      <c r="BY226" s="30"/>
      <c r="BZ226" s="30"/>
      <c r="CA226" s="30"/>
      <c r="CB226" s="30"/>
      <c r="CC226" s="30"/>
      <c r="CD226" s="30"/>
      <c r="CE226" s="30"/>
      <c r="CF226" s="30"/>
      <c r="CG226" s="30"/>
      <c r="CH226" s="30"/>
      <c r="CI226" s="30"/>
      <c r="CJ226" s="30"/>
      <c r="CK226" s="30"/>
      <c r="CL226" s="30"/>
      <c r="CM226" s="30"/>
      <c r="CN226" s="30"/>
      <c r="CO226" s="30"/>
      <c r="CP226" s="30"/>
      <c r="CQ226" s="30"/>
      <c r="CR226" s="30"/>
      <c r="CS226" s="30"/>
      <c r="CT226" s="30"/>
      <c r="CU226" s="30"/>
      <c r="CV226" s="30"/>
      <c r="CW226" s="30"/>
      <c r="CX226" s="30"/>
      <c r="CY226" s="30"/>
      <c r="CZ226" s="30"/>
      <c r="DA226" s="30"/>
      <c r="DB226" s="30"/>
      <c r="DC226" s="30"/>
      <c r="DD226" s="30"/>
      <c r="DE226" s="30"/>
      <c r="DF226" s="30"/>
      <c r="DG226" s="30"/>
      <c r="DH226" s="30"/>
      <c r="DI226" s="30"/>
      <c r="DJ226" s="30"/>
      <c r="DK226" s="30"/>
      <c r="DL226" s="30"/>
      <c r="DM226" s="30"/>
      <c r="DN226" s="30"/>
      <c r="DO226" s="30"/>
      <c r="DP226" s="30"/>
      <c r="DQ226" s="30"/>
      <c r="DR226" s="30"/>
      <c r="DS226" s="30"/>
      <c r="DT226" s="30"/>
      <c r="DU226" s="30"/>
      <c r="DV226" s="30"/>
      <c r="DW226" s="30"/>
      <c r="DX226" s="30"/>
      <c r="DY226" s="30"/>
      <c r="DZ226" s="30"/>
      <c r="EA226" s="30"/>
      <c r="EB226" s="30"/>
      <c r="EC226" s="30"/>
      <c r="ED226" s="30"/>
      <c r="EE226" s="30"/>
      <c r="EF226" s="30"/>
      <c r="EG226" s="30"/>
      <c r="EH226" s="30"/>
      <c r="EI226" s="30"/>
      <c r="EJ226" s="30"/>
      <c r="EK226" s="30"/>
      <c r="EL226" s="30"/>
      <c r="EM226" s="30"/>
      <c r="EN226" s="30"/>
      <c r="EO226" s="30"/>
      <c r="EP226" s="30"/>
      <c r="EQ226" s="30"/>
      <c r="ER226" s="30"/>
      <c r="ES226" s="30"/>
      <c r="ET226" s="30"/>
      <c r="EU226" s="30"/>
      <c r="EV226" s="30"/>
      <c r="EW226" s="30"/>
      <c r="EX226" s="30"/>
      <c r="EY226" s="30"/>
      <c r="EZ226" s="30"/>
      <c r="FA226" s="30"/>
      <c r="FB226" s="30"/>
      <c r="FC226" s="30"/>
      <c r="FD226" s="30"/>
      <c r="FE226" s="30"/>
      <c r="FF226" s="30"/>
      <c r="FG226" s="30"/>
      <c r="FH226" s="30"/>
      <c r="FI226" s="30"/>
      <c r="FJ226" s="30"/>
      <c r="FK226" s="30"/>
      <c r="FL226" s="30"/>
      <c r="FM226" s="30"/>
      <c r="FN226" s="30"/>
      <c r="FO226" s="30"/>
      <c r="FP226" s="30"/>
      <c r="FQ226" s="30"/>
    </row>
    <row r="227" spans="4:173">
      <c r="D227" s="76"/>
      <c r="E227" s="76"/>
      <c r="F227" s="76"/>
      <c r="G227" s="76"/>
      <c r="H227" s="76"/>
      <c r="I227" s="118"/>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c r="DK227" s="30"/>
      <c r="DL227" s="30"/>
      <c r="DM227" s="30"/>
      <c r="DN227" s="30"/>
      <c r="DO227" s="30"/>
      <c r="DP227" s="30"/>
      <c r="DQ227" s="30"/>
      <c r="DR227" s="30"/>
      <c r="DS227" s="30"/>
      <c r="DT227" s="30"/>
      <c r="DU227" s="30"/>
      <c r="DV227" s="30"/>
      <c r="DW227" s="30"/>
      <c r="DX227" s="30"/>
      <c r="DY227" s="30"/>
      <c r="DZ227" s="30"/>
      <c r="EA227" s="30"/>
      <c r="EB227" s="30"/>
      <c r="EC227" s="30"/>
      <c r="ED227" s="30"/>
      <c r="EE227" s="30"/>
      <c r="EF227" s="30"/>
      <c r="EG227" s="30"/>
      <c r="EH227" s="30"/>
      <c r="EI227" s="30"/>
      <c r="EJ227" s="30"/>
      <c r="EK227" s="30"/>
      <c r="EL227" s="30"/>
      <c r="EM227" s="30"/>
      <c r="EN227" s="30"/>
      <c r="EO227" s="30"/>
      <c r="EP227" s="30"/>
      <c r="EQ227" s="30"/>
      <c r="ER227" s="30"/>
      <c r="ES227" s="30"/>
      <c r="ET227" s="30"/>
      <c r="EU227" s="30"/>
      <c r="EV227" s="30"/>
      <c r="EW227" s="30"/>
      <c r="EX227" s="30"/>
      <c r="EY227" s="30"/>
      <c r="EZ227" s="30"/>
      <c r="FA227" s="30"/>
      <c r="FB227" s="30"/>
      <c r="FC227" s="30"/>
      <c r="FD227" s="30"/>
      <c r="FE227" s="30"/>
      <c r="FF227" s="30"/>
      <c r="FG227" s="30"/>
      <c r="FH227" s="30"/>
      <c r="FI227" s="30"/>
      <c r="FJ227" s="30"/>
      <c r="FK227" s="30"/>
      <c r="FL227" s="30"/>
      <c r="FM227" s="30"/>
      <c r="FN227" s="30"/>
      <c r="FO227" s="30"/>
      <c r="FP227" s="30"/>
      <c r="FQ227" s="30"/>
    </row>
    <row r="228" spans="4:173">
      <c r="D228" s="76"/>
      <c r="E228" s="76"/>
      <c r="F228" s="76"/>
      <c r="G228" s="76"/>
      <c r="H228" s="76"/>
      <c r="I228" s="118"/>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c r="BW228" s="30"/>
      <c r="BX228" s="30"/>
      <c r="BY228" s="30"/>
      <c r="BZ228" s="30"/>
      <c r="CA228" s="30"/>
      <c r="CB228" s="30"/>
      <c r="CC228" s="30"/>
      <c r="CD228" s="30"/>
      <c r="CE228" s="30"/>
      <c r="CF228" s="30"/>
      <c r="CG228" s="30"/>
      <c r="CH228" s="30"/>
      <c r="CI228" s="30"/>
      <c r="CJ228" s="30"/>
      <c r="CK228" s="30"/>
      <c r="CL228" s="30"/>
      <c r="CM228" s="30"/>
      <c r="CN228" s="30"/>
      <c r="CO228" s="30"/>
      <c r="CP228" s="30"/>
      <c r="CQ228" s="30"/>
      <c r="CR228" s="30"/>
      <c r="CS228" s="30"/>
      <c r="CT228" s="30"/>
      <c r="CU228" s="30"/>
      <c r="CV228" s="30"/>
      <c r="CW228" s="30"/>
      <c r="CX228" s="30"/>
      <c r="CY228" s="30"/>
      <c r="CZ228" s="30"/>
      <c r="DA228" s="30"/>
      <c r="DB228" s="30"/>
      <c r="DC228" s="30"/>
      <c r="DD228" s="30"/>
      <c r="DE228" s="30"/>
      <c r="DF228" s="30"/>
      <c r="DG228" s="30"/>
      <c r="DH228" s="30"/>
      <c r="DI228" s="30"/>
      <c r="DJ228" s="30"/>
      <c r="DK228" s="30"/>
      <c r="DL228" s="30"/>
      <c r="DM228" s="30"/>
      <c r="DN228" s="30"/>
      <c r="DO228" s="30"/>
      <c r="DP228" s="30"/>
      <c r="DQ228" s="30"/>
      <c r="DR228" s="30"/>
      <c r="DS228" s="30"/>
      <c r="DT228" s="30"/>
      <c r="DU228" s="30"/>
      <c r="DV228" s="30"/>
      <c r="DW228" s="30"/>
      <c r="DX228" s="30"/>
      <c r="DY228" s="30"/>
      <c r="DZ228" s="30"/>
      <c r="EA228" s="30"/>
      <c r="EB228" s="30"/>
      <c r="EC228" s="30"/>
      <c r="ED228" s="30"/>
      <c r="EE228" s="30"/>
      <c r="EF228" s="30"/>
      <c r="EG228" s="30"/>
      <c r="EH228" s="30"/>
      <c r="EI228" s="30"/>
      <c r="EJ228" s="30"/>
      <c r="EK228" s="30"/>
      <c r="EL228" s="30"/>
      <c r="EM228" s="30"/>
      <c r="EN228" s="30"/>
      <c r="EO228" s="30"/>
      <c r="EP228" s="30"/>
      <c r="EQ228" s="30"/>
      <c r="ER228" s="30"/>
      <c r="ES228" s="30"/>
      <c r="ET228" s="30"/>
      <c r="EU228" s="30"/>
      <c r="EV228" s="30"/>
      <c r="EW228" s="30"/>
      <c r="EX228" s="30"/>
      <c r="EY228" s="30"/>
      <c r="EZ228" s="30"/>
      <c r="FA228" s="30"/>
      <c r="FB228" s="30"/>
      <c r="FC228" s="30"/>
      <c r="FD228" s="30"/>
      <c r="FE228" s="30"/>
      <c r="FF228" s="30"/>
      <c r="FG228" s="30"/>
      <c r="FH228" s="30"/>
      <c r="FI228" s="30"/>
      <c r="FJ228" s="30"/>
      <c r="FK228" s="30"/>
      <c r="FL228" s="30"/>
      <c r="FM228" s="30"/>
      <c r="FN228" s="30"/>
      <c r="FO228" s="30"/>
      <c r="FP228" s="30"/>
      <c r="FQ228" s="30"/>
    </row>
    <row r="229" spans="4:173">
      <c r="D229" s="76"/>
      <c r="E229" s="76"/>
      <c r="F229" s="76"/>
      <c r="G229" s="76"/>
      <c r="H229" s="76"/>
      <c r="I229" s="118"/>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c r="BT229" s="30"/>
      <c r="BU229" s="30"/>
      <c r="BV229" s="30"/>
      <c r="BW229" s="30"/>
      <c r="BX229" s="30"/>
      <c r="BY229" s="30"/>
      <c r="BZ229" s="30"/>
      <c r="CA229" s="30"/>
      <c r="CB229" s="30"/>
      <c r="CC229" s="30"/>
      <c r="CD229" s="30"/>
      <c r="CE229" s="30"/>
      <c r="CF229" s="30"/>
      <c r="CG229" s="30"/>
      <c r="CH229" s="30"/>
      <c r="CI229" s="30"/>
      <c r="CJ229" s="30"/>
      <c r="CK229" s="30"/>
      <c r="CL229" s="30"/>
      <c r="CM229" s="30"/>
      <c r="CN229" s="30"/>
      <c r="CO229" s="30"/>
      <c r="CP229" s="30"/>
      <c r="CQ229" s="30"/>
      <c r="CR229" s="30"/>
      <c r="CS229" s="30"/>
      <c r="CT229" s="30"/>
      <c r="CU229" s="30"/>
      <c r="CV229" s="30"/>
      <c r="CW229" s="30"/>
      <c r="CX229" s="30"/>
      <c r="CY229" s="30"/>
      <c r="CZ229" s="30"/>
      <c r="DA229" s="30"/>
      <c r="DB229" s="30"/>
      <c r="DC229" s="30"/>
      <c r="DD229" s="30"/>
      <c r="DE229" s="30"/>
      <c r="DF229" s="30"/>
      <c r="DG229" s="30"/>
      <c r="DH229" s="30"/>
      <c r="DI229" s="30"/>
      <c r="DJ229" s="30"/>
      <c r="DK229" s="30"/>
      <c r="DL229" s="30"/>
      <c r="DM229" s="30"/>
      <c r="DN229" s="30"/>
      <c r="DO229" s="30"/>
      <c r="DP229" s="30"/>
      <c r="DQ229" s="30"/>
      <c r="DR229" s="30"/>
      <c r="DS229" s="30"/>
      <c r="DT229" s="30"/>
      <c r="DU229" s="30"/>
      <c r="DV229" s="30"/>
      <c r="DW229" s="30"/>
      <c r="DX229" s="30"/>
      <c r="DY229" s="30"/>
      <c r="DZ229" s="30"/>
      <c r="EA229" s="30"/>
      <c r="EB229" s="30"/>
      <c r="EC229" s="30"/>
      <c r="ED229" s="30"/>
      <c r="EE229" s="30"/>
      <c r="EF229" s="30"/>
      <c r="EG229" s="30"/>
      <c r="EH229" s="30"/>
      <c r="EI229" s="30"/>
      <c r="EJ229" s="30"/>
      <c r="EK229" s="30"/>
      <c r="EL229" s="30"/>
      <c r="EM229" s="30"/>
      <c r="EN229" s="30"/>
      <c r="EO229" s="30"/>
      <c r="EP229" s="30"/>
      <c r="EQ229" s="30"/>
      <c r="ER229" s="30"/>
      <c r="ES229" s="30"/>
      <c r="ET229" s="30"/>
      <c r="EU229" s="30"/>
      <c r="EV229" s="30"/>
      <c r="EW229" s="30"/>
      <c r="EX229" s="30"/>
      <c r="EY229" s="30"/>
      <c r="EZ229" s="30"/>
      <c r="FA229" s="30"/>
      <c r="FB229" s="30"/>
      <c r="FC229" s="30"/>
      <c r="FD229" s="30"/>
      <c r="FE229" s="30"/>
      <c r="FF229" s="30"/>
      <c r="FG229" s="30"/>
      <c r="FH229" s="30"/>
      <c r="FI229" s="30"/>
      <c r="FJ229" s="30"/>
      <c r="FK229" s="30"/>
      <c r="FL229" s="30"/>
      <c r="FM229" s="30"/>
      <c r="FN229" s="30"/>
      <c r="FO229" s="30"/>
      <c r="FP229" s="30"/>
      <c r="FQ229" s="30"/>
    </row>
    <row r="230" spans="4:173">
      <c r="D230" s="76"/>
      <c r="E230" s="76"/>
      <c r="F230" s="76"/>
      <c r="G230" s="76"/>
      <c r="H230" s="76"/>
      <c r="I230" s="118"/>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c r="BW230" s="30"/>
      <c r="BX230" s="30"/>
      <c r="BY230" s="30"/>
      <c r="BZ230" s="30"/>
      <c r="CA230" s="30"/>
      <c r="CB230" s="30"/>
      <c r="CC230" s="30"/>
      <c r="CD230" s="30"/>
      <c r="CE230" s="30"/>
      <c r="CF230" s="30"/>
      <c r="CG230" s="30"/>
      <c r="CH230" s="30"/>
      <c r="CI230" s="30"/>
      <c r="CJ230" s="30"/>
      <c r="CK230" s="30"/>
      <c r="CL230" s="30"/>
      <c r="CM230" s="30"/>
      <c r="CN230" s="30"/>
      <c r="CO230" s="30"/>
      <c r="CP230" s="30"/>
      <c r="CQ230" s="30"/>
      <c r="CR230" s="30"/>
      <c r="CS230" s="30"/>
      <c r="CT230" s="30"/>
      <c r="CU230" s="30"/>
      <c r="CV230" s="30"/>
      <c r="CW230" s="30"/>
      <c r="CX230" s="30"/>
      <c r="CY230" s="30"/>
      <c r="CZ230" s="30"/>
      <c r="DA230" s="30"/>
      <c r="DB230" s="30"/>
      <c r="DC230" s="30"/>
      <c r="DD230" s="30"/>
      <c r="DE230" s="30"/>
      <c r="DF230" s="30"/>
      <c r="DG230" s="30"/>
      <c r="DH230" s="30"/>
      <c r="DI230" s="30"/>
      <c r="DJ230" s="30"/>
      <c r="DK230" s="30"/>
      <c r="DL230" s="30"/>
      <c r="DM230" s="30"/>
      <c r="DN230" s="30"/>
      <c r="DO230" s="30"/>
      <c r="DP230" s="30"/>
      <c r="DQ230" s="30"/>
      <c r="DR230" s="30"/>
      <c r="DS230" s="30"/>
      <c r="DT230" s="30"/>
      <c r="DU230" s="30"/>
      <c r="DV230" s="30"/>
      <c r="DW230" s="30"/>
      <c r="DX230" s="30"/>
      <c r="DY230" s="30"/>
      <c r="DZ230" s="30"/>
      <c r="EA230" s="30"/>
      <c r="EB230" s="30"/>
      <c r="EC230" s="30"/>
      <c r="ED230" s="30"/>
      <c r="EE230" s="30"/>
      <c r="EF230" s="30"/>
      <c r="EG230" s="30"/>
      <c r="EH230" s="30"/>
      <c r="EI230" s="30"/>
      <c r="EJ230" s="30"/>
      <c r="EK230" s="30"/>
      <c r="EL230" s="30"/>
      <c r="EM230" s="30"/>
      <c r="EN230" s="30"/>
      <c r="EO230" s="30"/>
      <c r="EP230" s="30"/>
      <c r="EQ230" s="30"/>
      <c r="ER230" s="30"/>
      <c r="ES230" s="30"/>
      <c r="ET230" s="30"/>
      <c r="EU230" s="30"/>
      <c r="EV230" s="30"/>
      <c r="EW230" s="30"/>
      <c r="EX230" s="30"/>
      <c r="EY230" s="30"/>
      <c r="EZ230" s="30"/>
      <c r="FA230" s="30"/>
      <c r="FB230" s="30"/>
      <c r="FC230" s="30"/>
      <c r="FD230" s="30"/>
      <c r="FE230" s="30"/>
      <c r="FF230" s="30"/>
      <c r="FG230" s="30"/>
      <c r="FH230" s="30"/>
      <c r="FI230" s="30"/>
      <c r="FJ230" s="30"/>
      <c r="FK230" s="30"/>
      <c r="FL230" s="30"/>
      <c r="FM230" s="30"/>
      <c r="FN230" s="30"/>
      <c r="FO230" s="30"/>
      <c r="FP230" s="30"/>
      <c r="FQ230" s="30"/>
    </row>
    <row r="231" spans="4:173">
      <c r="D231" s="76"/>
      <c r="E231" s="76"/>
      <c r="F231" s="76"/>
      <c r="G231" s="76"/>
      <c r="H231" s="76"/>
      <c r="I231" s="118"/>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c r="BW231" s="30"/>
      <c r="BX231" s="30"/>
      <c r="BY231" s="30"/>
      <c r="BZ231" s="30"/>
      <c r="CA231" s="30"/>
      <c r="CB231" s="30"/>
      <c r="CC231" s="30"/>
      <c r="CD231" s="30"/>
      <c r="CE231" s="30"/>
      <c r="CF231" s="30"/>
      <c r="CG231" s="30"/>
      <c r="CH231" s="30"/>
      <c r="CI231" s="30"/>
      <c r="CJ231" s="30"/>
      <c r="CK231" s="30"/>
      <c r="CL231" s="30"/>
      <c r="CM231" s="30"/>
      <c r="CN231" s="30"/>
      <c r="CO231" s="30"/>
      <c r="CP231" s="30"/>
      <c r="CQ231" s="30"/>
      <c r="CR231" s="30"/>
      <c r="CS231" s="30"/>
      <c r="CT231" s="30"/>
      <c r="CU231" s="30"/>
      <c r="CV231" s="30"/>
      <c r="CW231" s="30"/>
      <c r="CX231" s="30"/>
      <c r="CY231" s="30"/>
      <c r="CZ231" s="30"/>
      <c r="DA231" s="30"/>
      <c r="DB231" s="30"/>
      <c r="DC231" s="30"/>
      <c r="DD231" s="30"/>
      <c r="DE231" s="30"/>
      <c r="DF231" s="30"/>
      <c r="DG231" s="30"/>
      <c r="DH231" s="30"/>
      <c r="DI231" s="30"/>
      <c r="DJ231" s="30"/>
      <c r="DK231" s="30"/>
      <c r="DL231" s="30"/>
      <c r="DM231" s="30"/>
      <c r="DN231" s="30"/>
      <c r="DO231" s="30"/>
      <c r="DP231" s="30"/>
      <c r="DQ231" s="30"/>
      <c r="DR231" s="30"/>
      <c r="DS231" s="30"/>
      <c r="DT231" s="30"/>
      <c r="DU231" s="30"/>
      <c r="DV231" s="30"/>
      <c r="DW231" s="30"/>
      <c r="DX231" s="30"/>
      <c r="DY231" s="30"/>
      <c r="DZ231" s="30"/>
      <c r="EA231" s="30"/>
      <c r="EB231" s="30"/>
      <c r="EC231" s="30"/>
      <c r="ED231" s="30"/>
      <c r="EE231" s="30"/>
      <c r="EF231" s="30"/>
      <c r="EG231" s="30"/>
      <c r="EH231" s="30"/>
      <c r="EI231" s="30"/>
      <c r="EJ231" s="30"/>
      <c r="EK231" s="30"/>
      <c r="EL231" s="30"/>
      <c r="EM231" s="30"/>
      <c r="EN231" s="30"/>
      <c r="EO231" s="30"/>
      <c r="EP231" s="30"/>
      <c r="EQ231" s="30"/>
      <c r="ER231" s="30"/>
      <c r="ES231" s="30"/>
      <c r="ET231" s="30"/>
      <c r="EU231" s="30"/>
      <c r="EV231" s="30"/>
      <c r="EW231" s="30"/>
      <c r="EX231" s="30"/>
      <c r="EY231" s="30"/>
      <c r="EZ231" s="30"/>
      <c r="FA231" s="30"/>
      <c r="FB231" s="30"/>
      <c r="FC231" s="30"/>
      <c r="FD231" s="30"/>
      <c r="FE231" s="30"/>
      <c r="FF231" s="30"/>
      <c r="FG231" s="30"/>
      <c r="FH231" s="30"/>
      <c r="FI231" s="30"/>
      <c r="FJ231" s="30"/>
      <c r="FK231" s="30"/>
      <c r="FL231" s="30"/>
      <c r="FM231" s="30"/>
      <c r="FN231" s="30"/>
      <c r="FO231" s="30"/>
      <c r="FP231" s="30"/>
      <c r="FQ231" s="30"/>
    </row>
    <row r="232" spans="4:173">
      <c r="D232" s="76"/>
      <c r="E232" s="76"/>
      <c r="F232" s="76"/>
      <c r="G232" s="76"/>
      <c r="H232" s="76"/>
      <c r="I232" s="118"/>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c r="BW232" s="30"/>
      <c r="BX232" s="30"/>
      <c r="BY232" s="30"/>
      <c r="BZ232" s="30"/>
      <c r="CA232" s="30"/>
      <c r="CB232" s="30"/>
      <c r="CC232" s="30"/>
      <c r="CD232" s="30"/>
      <c r="CE232" s="30"/>
      <c r="CF232" s="30"/>
      <c r="CG232" s="30"/>
      <c r="CH232" s="30"/>
      <c r="CI232" s="30"/>
      <c r="CJ232" s="30"/>
      <c r="CK232" s="30"/>
      <c r="CL232" s="30"/>
      <c r="CM232" s="30"/>
      <c r="CN232" s="30"/>
      <c r="CO232" s="30"/>
      <c r="CP232" s="30"/>
      <c r="CQ232" s="30"/>
      <c r="CR232" s="30"/>
      <c r="CS232" s="30"/>
      <c r="CT232" s="30"/>
      <c r="CU232" s="30"/>
      <c r="CV232" s="30"/>
      <c r="CW232" s="30"/>
      <c r="CX232" s="30"/>
      <c r="CY232" s="30"/>
      <c r="CZ232" s="30"/>
      <c r="DA232" s="30"/>
      <c r="DB232" s="30"/>
      <c r="DC232" s="30"/>
      <c r="DD232" s="30"/>
      <c r="DE232" s="30"/>
      <c r="DF232" s="30"/>
      <c r="DG232" s="30"/>
      <c r="DH232" s="30"/>
      <c r="DI232" s="30"/>
      <c r="DJ232" s="30"/>
      <c r="DK232" s="30"/>
      <c r="DL232" s="30"/>
      <c r="DM232" s="30"/>
      <c r="DN232" s="30"/>
      <c r="DO232" s="30"/>
      <c r="DP232" s="30"/>
      <c r="DQ232" s="30"/>
      <c r="DR232" s="30"/>
      <c r="DS232" s="30"/>
      <c r="DT232" s="30"/>
      <c r="DU232" s="30"/>
      <c r="DV232" s="30"/>
      <c r="DW232" s="30"/>
      <c r="DX232" s="30"/>
      <c r="DY232" s="30"/>
      <c r="DZ232" s="30"/>
      <c r="EA232" s="30"/>
      <c r="EB232" s="30"/>
      <c r="EC232" s="30"/>
      <c r="ED232" s="30"/>
      <c r="EE232" s="30"/>
      <c r="EF232" s="30"/>
      <c r="EG232" s="30"/>
      <c r="EH232" s="30"/>
      <c r="EI232" s="30"/>
      <c r="EJ232" s="30"/>
      <c r="EK232" s="30"/>
      <c r="EL232" s="30"/>
      <c r="EM232" s="30"/>
      <c r="EN232" s="30"/>
      <c r="EO232" s="30"/>
      <c r="EP232" s="30"/>
      <c r="EQ232" s="30"/>
      <c r="ER232" s="30"/>
      <c r="ES232" s="30"/>
      <c r="ET232" s="30"/>
      <c r="EU232" s="30"/>
      <c r="EV232" s="30"/>
      <c r="EW232" s="30"/>
      <c r="EX232" s="30"/>
      <c r="EY232" s="30"/>
      <c r="EZ232" s="30"/>
      <c r="FA232" s="30"/>
      <c r="FB232" s="30"/>
      <c r="FC232" s="30"/>
      <c r="FD232" s="30"/>
      <c r="FE232" s="30"/>
      <c r="FF232" s="30"/>
      <c r="FG232" s="30"/>
      <c r="FH232" s="30"/>
      <c r="FI232" s="30"/>
      <c r="FJ232" s="30"/>
      <c r="FK232" s="30"/>
      <c r="FL232" s="30"/>
      <c r="FM232" s="30"/>
      <c r="FN232" s="30"/>
      <c r="FO232" s="30"/>
      <c r="FP232" s="30"/>
      <c r="FQ232" s="30"/>
    </row>
    <row r="233" spans="4:173">
      <c r="D233" s="76"/>
      <c r="E233" s="76"/>
      <c r="F233" s="76"/>
      <c r="G233" s="76"/>
      <c r="H233" s="76"/>
      <c r="I233" s="118"/>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c r="BW233" s="30"/>
      <c r="BX233" s="30"/>
      <c r="BY233" s="30"/>
      <c r="BZ233" s="30"/>
      <c r="CA233" s="30"/>
      <c r="CB233" s="30"/>
      <c r="CC233" s="30"/>
      <c r="CD233" s="30"/>
      <c r="CE233" s="30"/>
      <c r="CF233" s="30"/>
      <c r="CG233" s="30"/>
      <c r="CH233" s="30"/>
      <c r="CI233" s="30"/>
      <c r="CJ233" s="30"/>
      <c r="CK233" s="30"/>
      <c r="CL233" s="30"/>
      <c r="CM233" s="30"/>
      <c r="CN233" s="30"/>
      <c r="CO233" s="30"/>
      <c r="CP233" s="30"/>
      <c r="CQ233" s="30"/>
      <c r="CR233" s="30"/>
      <c r="CS233" s="30"/>
      <c r="CT233" s="30"/>
      <c r="CU233" s="30"/>
      <c r="CV233" s="30"/>
      <c r="CW233" s="30"/>
      <c r="CX233" s="30"/>
      <c r="CY233" s="30"/>
      <c r="CZ233" s="30"/>
      <c r="DA233" s="30"/>
      <c r="DB233" s="30"/>
      <c r="DC233" s="30"/>
      <c r="DD233" s="30"/>
      <c r="DE233" s="30"/>
      <c r="DF233" s="30"/>
      <c r="DG233" s="30"/>
      <c r="DH233" s="30"/>
      <c r="DI233" s="30"/>
      <c r="DJ233" s="30"/>
      <c r="DK233" s="30"/>
      <c r="DL233" s="30"/>
      <c r="DM233" s="30"/>
      <c r="DN233" s="30"/>
      <c r="DO233" s="30"/>
      <c r="DP233" s="30"/>
      <c r="DQ233" s="30"/>
      <c r="DR233" s="30"/>
      <c r="DS233" s="30"/>
      <c r="DT233" s="30"/>
      <c r="DU233" s="30"/>
      <c r="DV233" s="30"/>
      <c r="DW233" s="30"/>
      <c r="DX233" s="30"/>
      <c r="DY233" s="30"/>
      <c r="DZ233" s="30"/>
      <c r="EA233" s="30"/>
      <c r="EB233" s="30"/>
      <c r="EC233" s="30"/>
      <c r="ED233" s="30"/>
      <c r="EE233" s="30"/>
      <c r="EF233" s="30"/>
      <c r="EG233" s="30"/>
      <c r="EH233" s="30"/>
      <c r="EI233" s="30"/>
      <c r="EJ233" s="30"/>
      <c r="EK233" s="30"/>
      <c r="EL233" s="30"/>
      <c r="EM233" s="30"/>
      <c r="EN233" s="30"/>
      <c r="EO233" s="30"/>
      <c r="EP233" s="30"/>
      <c r="EQ233" s="30"/>
      <c r="ER233" s="30"/>
      <c r="ES233" s="30"/>
      <c r="ET233" s="30"/>
      <c r="EU233" s="30"/>
      <c r="EV233" s="30"/>
      <c r="EW233" s="30"/>
      <c r="EX233" s="30"/>
      <c r="EY233" s="30"/>
      <c r="EZ233" s="30"/>
      <c r="FA233" s="30"/>
      <c r="FB233" s="30"/>
      <c r="FC233" s="30"/>
      <c r="FD233" s="30"/>
      <c r="FE233" s="30"/>
      <c r="FF233" s="30"/>
      <c r="FG233" s="30"/>
      <c r="FH233" s="30"/>
      <c r="FI233" s="30"/>
      <c r="FJ233" s="30"/>
      <c r="FK233" s="30"/>
      <c r="FL233" s="30"/>
      <c r="FM233" s="30"/>
      <c r="FN233" s="30"/>
      <c r="FO233" s="30"/>
      <c r="FP233" s="30"/>
      <c r="FQ233" s="30"/>
    </row>
    <row r="234" spans="4:173">
      <c r="D234" s="76"/>
      <c r="E234" s="76"/>
      <c r="F234" s="76"/>
      <c r="G234" s="76"/>
      <c r="H234" s="76"/>
      <c r="I234" s="118"/>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c r="DK234" s="30"/>
      <c r="DL234" s="30"/>
      <c r="DM234" s="30"/>
      <c r="DN234" s="30"/>
      <c r="DO234" s="30"/>
      <c r="DP234" s="30"/>
      <c r="DQ234" s="30"/>
      <c r="DR234" s="30"/>
      <c r="DS234" s="30"/>
      <c r="DT234" s="30"/>
      <c r="DU234" s="30"/>
      <c r="DV234" s="30"/>
      <c r="DW234" s="30"/>
      <c r="DX234" s="30"/>
      <c r="DY234" s="30"/>
      <c r="DZ234" s="30"/>
      <c r="EA234" s="30"/>
      <c r="EB234" s="30"/>
      <c r="EC234" s="30"/>
      <c r="ED234" s="30"/>
      <c r="EE234" s="30"/>
      <c r="EF234" s="30"/>
      <c r="EG234" s="30"/>
      <c r="EH234" s="30"/>
      <c r="EI234" s="30"/>
      <c r="EJ234" s="30"/>
      <c r="EK234" s="30"/>
      <c r="EL234" s="30"/>
      <c r="EM234" s="30"/>
      <c r="EN234" s="30"/>
      <c r="EO234" s="30"/>
      <c r="EP234" s="30"/>
      <c r="EQ234" s="30"/>
      <c r="ER234" s="30"/>
      <c r="ES234" s="30"/>
      <c r="ET234" s="30"/>
      <c r="EU234" s="30"/>
      <c r="EV234" s="30"/>
      <c r="EW234" s="30"/>
      <c r="EX234" s="30"/>
      <c r="EY234" s="30"/>
      <c r="EZ234" s="30"/>
      <c r="FA234" s="30"/>
      <c r="FB234" s="30"/>
      <c r="FC234" s="30"/>
      <c r="FD234" s="30"/>
      <c r="FE234" s="30"/>
      <c r="FF234" s="30"/>
      <c r="FG234" s="30"/>
      <c r="FH234" s="30"/>
      <c r="FI234" s="30"/>
      <c r="FJ234" s="30"/>
      <c r="FK234" s="30"/>
      <c r="FL234" s="30"/>
      <c r="FM234" s="30"/>
      <c r="FN234" s="30"/>
      <c r="FO234" s="30"/>
      <c r="FP234" s="30"/>
      <c r="FQ234" s="30"/>
    </row>
    <row r="235" spans="4:173">
      <c r="D235" s="76"/>
      <c r="E235" s="76"/>
      <c r="F235" s="76"/>
      <c r="G235" s="76"/>
      <c r="H235" s="76"/>
      <c r="I235" s="118"/>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c r="BT235" s="30"/>
      <c r="BU235" s="30"/>
      <c r="BV235" s="30"/>
      <c r="BW235" s="30"/>
      <c r="BX235" s="30"/>
      <c r="BY235" s="30"/>
      <c r="BZ235" s="30"/>
      <c r="CA235" s="30"/>
      <c r="CB235" s="30"/>
      <c r="CC235" s="30"/>
      <c r="CD235" s="30"/>
      <c r="CE235" s="30"/>
      <c r="CF235" s="30"/>
      <c r="CG235" s="30"/>
      <c r="CH235" s="30"/>
      <c r="CI235" s="30"/>
      <c r="CJ235" s="30"/>
      <c r="CK235" s="30"/>
      <c r="CL235" s="30"/>
      <c r="CM235" s="30"/>
      <c r="CN235" s="30"/>
      <c r="CO235" s="30"/>
      <c r="CP235" s="30"/>
      <c r="CQ235" s="30"/>
      <c r="CR235" s="30"/>
      <c r="CS235" s="30"/>
      <c r="CT235" s="30"/>
      <c r="CU235" s="30"/>
      <c r="CV235" s="30"/>
      <c r="CW235" s="30"/>
      <c r="CX235" s="30"/>
      <c r="CY235" s="30"/>
      <c r="CZ235" s="30"/>
      <c r="DA235" s="30"/>
      <c r="DB235" s="30"/>
      <c r="DC235" s="30"/>
      <c r="DD235" s="30"/>
      <c r="DE235" s="30"/>
      <c r="DF235" s="30"/>
      <c r="DG235" s="30"/>
      <c r="DH235" s="30"/>
      <c r="DI235" s="30"/>
      <c r="DJ235" s="30"/>
      <c r="DK235" s="30"/>
      <c r="DL235" s="30"/>
      <c r="DM235" s="30"/>
      <c r="DN235" s="30"/>
      <c r="DO235" s="30"/>
      <c r="DP235" s="30"/>
      <c r="DQ235" s="30"/>
      <c r="DR235" s="30"/>
      <c r="DS235" s="30"/>
      <c r="DT235" s="30"/>
      <c r="DU235" s="30"/>
      <c r="DV235" s="30"/>
      <c r="DW235" s="30"/>
      <c r="DX235" s="30"/>
      <c r="DY235" s="30"/>
      <c r="DZ235" s="30"/>
      <c r="EA235" s="30"/>
      <c r="EB235" s="30"/>
      <c r="EC235" s="30"/>
      <c r="ED235" s="30"/>
      <c r="EE235" s="30"/>
      <c r="EF235" s="30"/>
      <c r="EG235" s="30"/>
      <c r="EH235" s="30"/>
      <c r="EI235" s="30"/>
      <c r="EJ235" s="30"/>
      <c r="EK235" s="30"/>
      <c r="EL235" s="30"/>
      <c r="EM235" s="30"/>
      <c r="EN235" s="30"/>
      <c r="EO235" s="30"/>
      <c r="EP235" s="30"/>
      <c r="EQ235" s="30"/>
      <c r="ER235" s="30"/>
      <c r="ES235" s="30"/>
      <c r="ET235" s="30"/>
      <c r="EU235" s="30"/>
      <c r="EV235" s="30"/>
      <c r="EW235" s="30"/>
      <c r="EX235" s="30"/>
      <c r="EY235" s="30"/>
      <c r="EZ235" s="30"/>
      <c r="FA235" s="30"/>
      <c r="FB235" s="30"/>
      <c r="FC235" s="30"/>
      <c r="FD235" s="30"/>
      <c r="FE235" s="30"/>
      <c r="FF235" s="30"/>
      <c r="FG235" s="30"/>
      <c r="FH235" s="30"/>
      <c r="FI235" s="30"/>
      <c r="FJ235" s="30"/>
      <c r="FK235" s="30"/>
      <c r="FL235" s="30"/>
      <c r="FM235" s="30"/>
      <c r="FN235" s="30"/>
      <c r="FO235" s="30"/>
      <c r="FP235" s="30"/>
      <c r="FQ235" s="30"/>
    </row>
    <row r="236" spans="4:173">
      <c r="D236" s="76"/>
      <c r="E236" s="76"/>
      <c r="F236" s="76"/>
      <c r="G236" s="76"/>
      <c r="H236" s="76"/>
      <c r="I236" s="118"/>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c r="BT236" s="30"/>
      <c r="BU236" s="30"/>
      <c r="BV236" s="30"/>
      <c r="BW236" s="30"/>
      <c r="BX236" s="30"/>
      <c r="BY236" s="30"/>
      <c r="BZ236" s="30"/>
      <c r="CA236" s="30"/>
      <c r="CB236" s="30"/>
      <c r="CC236" s="30"/>
      <c r="CD236" s="30"/>
      <c r="CE236" s="30"/>
      <c r="CF236" s="30"/>
      <c r="CG236" s="30"/>
      <c r="CH236" s="30"/>
      <c r="CI236" s="30"/>
      <c r="CJ236" s="30"/>
      <c r="CK236" s="30"/>
      <c r="CL236" s="30"/>
      <c r="CM236" s="30"/>
      <c r="CN236" s="30"/>
      <c r="CO236" s="30"/>
      <c r="CP236" s="30"/>
      <c r="CQ236" s="30"/>
      <c r="CR236" s="30"/>
      <c r="CS236" s="30"/>
      <c r="CT236" s="30"/>
      <c r="CU236" s="30"/>
      <c r="CV236" s="30"/>
      <c r="CW236" s="30"/>
      <c r="CX236" s="30"/>
      <c r="CY236" s="30"/>
      <c r="CZ236" s="30"/>
      <c r="DA236" s="30"/>
      <c r="DB236" s="30"/>
      <c r="DC236" s="30"/>
      <c r="DD236" s="30"/>
      <c r="DE236" s="30"/>
      <c r="DF236" s="30"/>
      <c r="DG236" s="30"/>
      <c r="DH236" s="30"/>
      <c r="DI236" s="30"/>
      <c r="DJ236" s="30"/>
      <c r="DK236" s="30"/>
      <c r="DL236" s="30"/>
      <c r="DM236" s="30"/>
      <c r="DN236" s="30"/>
      <c r="DO236" s="30"/>
      <c r="DP236" s="30"/>
      <c r="DQ236" s="30"/>
      <c r="DR236" s="30"/>
      <c r="DS236" s="30"/>
      <c r="DT236" s="30"/>
      <c r="DU236" s="30"/>
      <c r="DV236" s="30"/>
      <c r="DW236" s="30"/>
      <c r="DX236" s="30"/>
      <c r="DY236" s="30"/>
      <c r="DZ236" s="30"/>
      <c r="EA236" s="30"/>
      <c r="EB236" s="30"/>
      <c r="EC236" s="30"/>
      <c r="ED236" s="30"/>
      <c r="EE236" s="30"/>
      <c r="EF236" s="30"/>
      <c r="EG236" s="30"/>
      <c r="EH236" s="30"/>
      <c r="EI236" s="30"/>
      <c r="EJ236" s="30"/>
      <c r="EK236" s="30"/>
      <c r="EL236" s="30"/>
      <c r="EM236" s="30"/>
      <c r="EN236" s="30"/>
      <c r="EO236" s="30"/>
      <c r="EP236" s="30"/>
      <c r="EQ236" s="30"/>
      <c r="ER236" s="30"/>
      <c r="ES236" s="30"/>
      <c r="ET236" s="30"/>
      <c r="EU236" s="30"/>
      <c r="EV236" s="30"/>
      <c r="EW236" s="30"/>
      <c r="EX236" s="30"/>
      <c r="EY236" s="30"/>
      <c r="EZ236" s="30"/>
      <c r="FA236" s="30"/>
      <c r="FB236" s="30"/>
      <c r="FC236" s="30"/>
      <c r="FD236" s="30"/>
      <c r="FE236" s="30"/>
      <c r="FF236" s="30"/>
      <c r="FG236" s="30"/>
      <c r="FH236" s="30"/>
      <c r="FI236" s="30"/>
      <c r="FJ236" s="30"/>
      <c r="FK236" s="30"/>
      <c r="FL236" s="30"/>
      <c r="FM236" s="30"/>
      <c r="FN236" s="30"/>
      <c r="FO236" s="30"/>
      <c r="FP236" s="30"/>
      <c r="FQ236" s="30"/>
    </row>
    <row r="237" spans="4:173">
      <c r="D237" s="76"/>
      <c r="E237" s="76"/>
      <c r="F237" s="76"/>
      <c r="G237" s="76"/>
      <c r="H237" s="76"/>
      <c r="I237" s="118"/>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c r="BW237" s="30"/>
      <c r="BX237" s="30"/>
      <c r="BY237" s="30"/>
      <c r="BZ237" s="30"/>
      <c r="CA237" s="30"/>
      <c r="CB237" s="30"/>
      <c r="CC237" s="30"/>
      <c r="CD237" s="30"/>
      <c r="CE237" s="30"/>
      <c r="CF237" s="30"/>
      <c r="CG237" s="30"/>
      <c r="CH237" s="30"/>
      <c r="CI237" s="30"/>
      <c r="CJ237" s="30"/>
      <c r="CK237" s="30"/>
      <c r="CL237" s="30"/>
      <c r="CM237" s="30"/>
      <c r="CN237" s="30"/>
      <c r="CO237" s="30"/>
      <c r="CP237" s="30"/>
      <c r="CQ237" s="30"/>
      <c r="CR237" s="30"/>
      <c r="CS237" s="30"/>
      <c r="CT237" s="30"/>
      <c r="CU237" s="30"/>
      <c r="CV237" s="30"/>
      <c r="CW237" s="30"/>
      <c r="CX237" s="30"/>
      <c r="CY237" s="30"/>
      <c r="CZ237" s="30"/>
      <c r="DA237" s="30"/>
      <c r="DB237" s="30"/>
      <c r="DC237" s="30"/>
      <c r="DD237" s="30"/>
      <c r="DE237" s="30"/>
      <c r="DF237" s="30"/>
      <c r="DG237" s="30"/>
      <c r="DH237" s="30"/>
      <c r="DI237" s="30"/>
      <c r="DJ237" s="30"/>
      <c r="DK237" s="30"/>
      <c r="DL237" s="30"/>
      <c r="DM237" s="30"/>
      <c r="DN237" s="30"/>
      <c r="DO237" s="30"/>
      <c r="DP237" s="30"/>
      <c r="DQ237" s="30"/>
      <c r="DR237" s="30"/>
      <c r="DS237" s="30"/>
      <c r="DT237" s="30"/>
      <c r="DU237" s="30"/>
      <c r="DV237" s="30"/>
      <c r="DW237" s="30"/>
      <c r="DX237" s="30"/>
      <c r="DY237" s="30"/>
      <c r="DZ237" s="30"/>
      <c r="EA237" s="30"/>
      <c r="EB237" s="30"/>
      <c r="EC237" s="30"/>
      <c r="ED237" s="30"/>
      <c r="EE237" s="30"/>
      <c r="EF237" s="30"/>
      <c r="EG237" s="30"/>
      <c r="EH237" s="30"/>
      <c r="EI237" s="30"/>
      <c r="EJ237" s="30"/>
      <c r="EK237" s="30"/>
      <c r="EL237" s="30"/>
      <c r="EM237" s="30"/>
      <c r="EN237" s="30"/>
      <c r="EO237" s="30"/>
      <c r="EP237" s="30"/>
      <c r="EQ237" s="30"/>
      <c r="ER237" s="30"/>
      <c r="ES237" s="30"/>
      <c r="ET237" s="30"/>
      <c r="EU237" s="30"/>
      <c r="EV237" s="30"/>
      <c r="EW237" s="30"/>
      <c r="EX237" s="30"/>
      <c r="EY237" s="30"/>
      <c r="EZ237" s="30"/>
      <c r="FA237" s="30"/>
      <c r="FB237" s="30"/>
      <c r="FC237" s="30"/>
      <c r="FD237" s="30"/>
      <c r="FE237" s="30"/>
      <c r="FF237" s="30"/>
      <c r="FG237" s="30"/>
      <c r="FH237" s="30"/>
      <c r="FI237" s="30"/>
      <c r="FJ237" s="30"/>
      <c r="FK237" s="30"/>
      <c r="FL237" s="30"/>
      <c r="FM237" s="30"/>
      <c r="FN237" s="30"/>
      <c r="FO237" s="30"/>
      <c r="FP237" s="30"/>
      <c r="FQ237" s="30"/>
    </row>
    <row r="238" spans="4:173">
      <c r="D238" s="76"/>
      <c r="E238" s="76"/>
      <c r="F238" s="76"/>
      <c r="G238" s="76"/>
      <c r="H238" s="76"/>
      <c r="I238" s="118"/>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c r="BM238" s="30"/>
      <c r="BN238" s="30"/>
      <c r="BO238" s="30"/>
      <c r="BP238" s="30"/>
      <c r="BQ238" s="30"/>
      <c r="BR238" s="30"/>
      <c r="BS238" s="30"/>
      <c r="BT238" s="30"/>
      <c r="BU238" s="30"/>
      <c r="BV238" s="30"/>
      <c r="BW238" s="30"/>
      <c r="BX238" s="30"/>
      <c r="BY238" s="30"/>
      <c r="BZ238" s="30"/>
      <c r="CA238" s="30"/>
      <c r="CB238" s="30"/>
      <c r="CC238" s="30"/>
      <c r="CD238" s="30"/>
      <c r="CE238" s="30"/>
      <c r="CF238" s="30"/>
      <c r="CG238" s="30"/>
      <c r="CH238" s="30"/>
      <c r="CI238" s="30"/>
      <c r="CJ238" s="30"/>
      <c r="CK238" s="30"/>
      <c r="CL238" s="30"/>
      <c r="CM238" s="30"/>
      <c r="CN238" s="30"/>
      <c r="CO238" s="30"/>
      <c r="CP238" s="30"/>
      <c r="CQ238" s="30"/>
      <c r="CR238" s="30"/>
      <c r="CS238" s="30"/>
      <c r="CT238" s="30"/>
      <c r="CU238" s="30"/>
      <c r="CV238" s="30"/>
      <c r="CW238" s="30"/>
      <c r="CX238" s="30"/>
      <c r="CY238" s="30"/>
      <c r="CZ238" s="30"/>
      <c r="DA238" s="30"/>
      <c r="DB238" s="30"/>
      <c r="DC238" s="30"/>
      <c r="DD238" s="30"/>
      <c r="DE238" s="30"/>
      <c r="DF238" s="30"/>
      <c r="DG238" s="30"/>
      <c r="DH238" s="30"/>
      <c r="DI238" s="30"/>
      <c r="DJ238" s="30"/>
      <c r="DK238" s="30"/>
      <c r="DL238" s="30"/>
      <c r="DM238" s="30"/>
      <c r="DN238" s="30"/>
      <c r="DO238" s="30"/>
      <c r="DP238" s="30"/>
      <c r="DQ238" s="30"/>
      <c r="DR238" s="30"/>
      <c r="DS238" s="30"/>
      <c r="DT238" s="30"/>
      <c r="DU238" s="30"/>
      <c r="DV238" s="30"/>
      <c r="DW238" s="30"/>
      <c r="DX238" s="30"/>
      <c r="DY238" s="30"/>
      <c r="DZ238" s="30"/>
      <c r="EA238" s="30"/>
      <c r="EB238" s="30"/>
      <c r="EC238" s="30"/>
      <c r="ED238" s="30"/>
      <c r="EE238" s="30"/>
      <c r="EF238" s="30"/>
      <c r="EG238" s="30"/>
      <c r="EH238" s="30"/>
      <c r="EI238" s="30"/>
      <c r="EJ238" s="30"/>
      <c r="EK238" s="30"/>
      <c r="EL238" s="30"/>
      <c r="EM238" s="30"/>
      <c r="EN238" s="30"/>
      <c r="EO238" s="30"/>
      <c r="EP238" s="30"/>
      <c r="EQ238" s="30"/>
      <c r="ER238" s="30"/>
      <c r="ES238" s="30"/>
      <c r="ET238" s="30"/>
      <c r="EU238" s="30"/>
      <c r="EV238" s="30"/>
      <c r="EW238" s="30"/>
      <c r="EX238" s="30"/>
      <c r="EY238" s="30"/>
      <c r="EZ238" s="30"/>
      <c r="FA238" s="30"/>
      <c r="FB238" s="30"/>
      <c r="FC238" s="30"/>
      <c r="FD238" s="30"/>
      <c r="FE238" s="30"/>
      <c r="FF238" s="30"/>
      <c r="FG238" s="30"/>
      <c r="FH238" s="30"/>
      <c r="FI238" s="30"/>
      <c r="FJ238" s="30"/>
      <c r="FK238" s="30"/>
      <c r="FL238" s="30"/>
      <c r="FM238" s="30"/>
      <c r="FN238" s="30"/>
      <c r="FO238" s="30"/>
      <c r="FP238" s="30"/>
      <c r="FQ238" s="30"/>
    </row>
    <row r="239" spans="4:173">
      <c r="D239" s="76"/>
      <c r="E239" s="76"/>
      <c r="F239" s="76"/>
      <c r="G239" s="76"/>
      <c r="H239" s="76"/>
      <c r="I239" s="118"/>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c r="BW239" s="30"/>
      <c r="BX239" s="30"/>
      <c r="BY239" s="30"/>
      <c r="BZ239" s="30"/>
      <c r="CA239" s="30"/>
      <c r="CB239" s="30"/>
      <c r="CC239" s="30"/>
      <c r="CD239" s="30"/>
      <c r="CE239" s="30"/>
      <c r="CF239" s="30"/>
      <c r="CG239" s="30"/>
      <c r="CH239" s="30"/>
      <c r="CI239" s="30"/>
      <c r="CJ239" s="30"/>
      <c r="CK239" s="30"/>
      <c r="CL239" s="30"/>
      <c r="CM239" s="30"/>
      <c r="CN239" s="30"/>
      <c r="CO239" s="30"/>
      <c r="CP239" s="30"/>
      <c r="CQ239" s="30"/>
      <c r="CR239" s="30"/>
      <c r="CS239" s="30"/>
      <c r="CT239" s="30"/>
      <c r="CU239" s="30"/>
      <c r="CV239" s="30"/>
      <c r="CW239" s="30"/>
      <c r="CX239" s="30"/>
      <c r="CY239" s="30"/>
      <c r="CZ239" s="30"/>
      <c r="DA239" s="30"/>
      <c r="DB239" s="30"/>
      <c r="DC239" s="30"/>
      <c r="DD239" s="30"/>
      <c r="DE239" s="30"/>
      <c r="DF239" s="30"/>
      <c r="DG239" s="30"/>
      <c r="DH239" s="30"/>
      <c r="DI239" s="30"/>
      <c r="DJ239" s="30"/>
      <c r="DK239" s="30"/>
      <c r="DL239" s="30"/>
      <c r="DM239" s="30"/>
      <c r="DN239" s="30"/>
      <c r="DO239" s="30"/>
      <c r="DP239" s="30"/>
      <c r="DQ239" s="30"/>
      <c r="DR239" s="30"/>
      <c r="DS239" s="30"/>
      <c r="DT239" s="30"/>
      <c r="DU239" s="30"/>
      <c r="DV239" s="30"/>
      <c r="DW239" s="30"/>
      <c r="DX239" s="30"/>
      <c r="DY239" s="30"/>
      <c r="DZ239" s="30"/>
      <c r="EA239" s="30"/>
      <c r="EB239" s="30"/>
      <c r="EC239" s="30"/>
      <c r="ED239" s="30"/>
      <c r="EE239" s="30"/>
      <c r="EF239" s="30"/>
      <c r="EG239" s="30"/>
      <c r="EH239" s="30"/>
      <c r="EI239" s="30"/>
      <c r="EJ239" s="30"/>
      <c r="EK239" s="30"/>
      <c r="EL239" s="30"/>
      <c r="EM239" s="30"/>
      <c r="EN239" s="30"/>
      <c r="EO239" s="30"/>
      <c r="EP239" s="30"/>
      <c r="EQ239" s="30"/>
      <c r="ER239" s="30"/>
      <c r="ES239" s="30"/>
      <c r="ET239" s="30"/>
      <c r="EU239" s="30"/>
      <c r="EV239" s="30"/>
      <c r="EW239" s="30"/>
      <c r="EX239" s="30"/>
      <c r="EY239" s="30"/>
      <c r="EZ239" s="30"/>
      <c r="FA239" s="30"/>
      <c r="FB239" s="30"/>
      <c r="FC239" s="30"/>
      <c r="FD239" s="30"/>
      <c r="FE239" s="30"/>
      <c r="FF239" s="30"/>
      <c r="FG239" s="30"/>
      <c r="FH239" s="30"/>
      <c r="FI239" s="30"/>
      <c r="FJ239" s="30"/>
      <c r="FK239" s="30"/>
      <c r="FL239" s="30"/>
      <c r="FM239" s="30"/>
      <c r="FN239" s="30"/>
      <c r="FO239" s="30"/>
      <c r="FP239" s="30"/>
      <c r="FQ239" s="30"/>
    </row>
    <row r="240" spans="4:173">
      <c r="D240" s="76"/>
      <c r="E240" s="76"/>
      <c r="F240" s="76"/>
      <c r="G240" s="76"/>
      <c r="H240" s="76"/>
      <c r="I240" s="118"/>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c r="BT240" s="30"/>
      <c r="BU240" s="30"/>
      <c r="BV240" s="30"/>
      <c r="BW240" s="30"/>
      <c r="BX240" s="30"/>
      <c r="BY240" s="30"/>
      <c r="BZ240" s="30"/>
      <c r="CA240" s="30"/>
      <c r="CB240" s="30"/>
      <c r="CC240" s="30"/>
      <c r="CD240" s="30"/>
      <c r="CE240" s="30"/>
      <c r="CF240" s="30"/>
      <c r="CG240" s="30"/>
      <c r="CH240" s="30"/>
      <c r="CI240" s="30"/>
      <c r="CJ240" s="30"/>
      <c r="CK240" s="30"/>
      <c r="CL240" s="30"/>
      <c r="CM240" s="30"/>
      <c r="CN240" s="30"/>
      <c r="CO240" s="30"/>
      <c r="CP240" s="30"/>
      <c r="CQ240" s="30"/>
      <c r="CR240" s="30"/>
      <c r="CS240" s="30"/>
      <c r="CT240" s="30"/>
      <c r="CU240" s="30"/>
      <c r="CV240" s="30"/>
      <c r="CW240" s="30"/>
      <c r="CX240" s="30"/>
      <c r="CY240" s="30"/>
      <c r="CZ240" s="30"/>
      <c r="DA240" s="30"/>
      <c r="DB240" s="30"/>
      <c r="DC240" s="30"/>
      <c r="DD240" s="30"/>
      <c r="DE240" s="30"/>
      <c r="DF240" s="30"/>
      <c r="DG240" s="30"/>
      <c r="DH240" s="30"/>
      <c r="DI240" s="30"/>
      <c r="DJ240" s="30"/>
      <c r="DK240" s="30"/>
      <c r="DL240" s="30"/>
      <c r="DM240" s="30"/>
      <c r="DN240" s="30"/>
      <c r="DO240" s="30"/>
      <c r="DP240" s="30"/>
      <c r="DQ240" s="30"/>
      <c r="DR240" s="30"/>
      <c r="DS240" s="30"/>
      <c r="DT240" s="30"/>
      <c r="DU240" s="30"/>
      <c r="DV240" s="30"/>
      <c r="DW240" s="30"/>
      <c r="DX240" s="30"/>
      <c r="DY240" s="30"/>
      <c r="DZ240" s="30"/>
      <c r="EA240" s="30"/>
      <c r="EB240" s="30"/>
      <c r="EC240" s="30"/>
      <c r="ED240" s="30"/>
      <c r="EE240" s="30"/>
      <c r="EF240" s="30"/>
      <c r="EG240" s="30"/>
      <c r="EH240" s="30"/>
      <c r="EI240" s="30"/>
      <c r="EJ240" s="30"/>
      <c r="EK240" s="30"/>
      <c r="EL240" s="30"/>
      <c r="EM240" s="30"/>
      <c r="EN240" s="30"/>
      <c r="EO240" s="30"/>
      <c r="EP240" s="30"/>
      <c r="EQ240" s="30"/>
      <c r="ER240" s="30"/>
      <c r="ES240" s="30"/>
      <c r="ET240" s="30"/>
      <c r="EU240" s="30"/>
      <c r="EV240" s="30"/>
      <c r="EW240" s="30"/>
      <c r="EX240" s="30"/>
      <c r="EY240" s="30"/>
      <c r="EZ240" s="30"/>
      <c r="FA240" s="30"/>
      <c r="FB240" s="30"/>
      <c r="FC240" s="30"/>
      <c r="FD240" s="30"/>
      <c r="FE240" s="30"/>
      <c r="FF240" s="30"/>
      <c r="FG240" s="30"/>
      <c r="FH240" s="30"/>
      <c r="FI240" s="30"/>
      <c r="FJ240" s="30"/>
      <c r="FK240" s="30"/>
      <c r="FL240" s="30"/>
      <c r="FM240" s="30"/>
      <c r="FN240" s="30"/>
      <c r="FO240" s="30"/>
      <c r="FP240" s="30"/>
      <c r="FQ240" s="30"/>
    </row>
    <row r="241" spans="4:173">
      <c r="D241" s="76"/>
      <c r="E241" s="76"/>
      <c r="F241" s="76"/>
      <c r="G241" s="76"/>
      <c r="H241" s="76"/>
      <c r="I241" s="118"/>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c r="BT241" s="30"/>
      <c r="BU241" s="30"/>
      <c r="BV241" s="30"/>
      <c r="BW241" s="30"/>
      <c r="BX241" s="30"/>
      <c r="BY241" s="30"/>
      <c r="BZ241" s="30"/>
      <c r="CA241" s="30"/>
      <c r="CB241" s="30"/>
      <c r="CC241" s="30"/>
      <c r="CD241" s="30"/>
      <c r="CE241" s="30"/>
      <c r="CF241" s="30"/>
      <c r="CG241" s="30"/>
      <c r="CH241" s="30"/>
      <c r="CI241" s="30"/>
      <c r="CJ241" s="30"/>
      <c r="CK241" s="30"/>
      <c r="CL241" s="30"/>
      <c r="CM241" s="30"/>
      <c r="CN241" s="30"/>
      <c r="CO241" s="30"/>
      <c r="CP241" s="30"/>
      <c r="CQ241" s="30"/>
      <c r="CR241" s="30"/>
      <c r="CS241" s="30"/>
      <c r="CT241" s="30"/>
      <c r="CU241" s="30"/>
      <c r="CV241" s="30"/>
      <c r="CW241" s="30"/>
      <c r="CX241" s="30"/>
      <c r="CY241" s="30"/>
      <c r="CZ241" s="30"/>
      <c r="DA241" s="30"/>
      <c r="DB241" s="30"/>
      <c r="DC241" s="30"/>
      <c r="DD241" s="30"/>
      <c r="DE241" s="30"/>
      <c r="DF241" s="30"/>
      <c r="DG241" s="30"/>
      <c r="DH241" s="30"/>
      <c r="DI241" s="30"/>
      <c r="DJ241" s="30"/>
      <c r="DK241" s="30"/>
      <c r="DL241" s="30"/>
      <c r="DM241" s="30"/>
      <c r="DN241" s="30"/>
      <c r="DO241" s="30"/>
      <c r="DP241" s="30"/>
      <c r="DQ241" s="30"/>
      <c r="DR241" s="30"/>
      <c r="DS241" s="30"/>
      <c r="DT241" s="30"/>
      <c r="DU241" s="30"/>
      <c r="DV241" s="30"/>
      <c r="DW241" s="30"/>
      <c r="DX241" s="30"/>
      <c r="DY241" s="30"/>
      <c r="DZ241" s="30"/>
      <c r="EA241" s="30"/>
      <c r="EB241" s="30"/>
      <c r="EC241" s="30"/>
      <c r="ED241" s="30"/>
      <c r="EE241" s="30"/>
      <c r="EF241" s="30"/>
      <c r="EG241" s="30"/>
      <c r="EH241" s="30"/>
      <c r="EI241" s="30"/>
      <c r="EJ241" s="30"/>
      <c r="EK241" s="30"/>
      <c r="EL241" s="30"/>
      <c r="EM241" s="30"/>
      <c r="EN241" s="30"/>
      <c r="EO241" s="30"/>
      <c r="EP241" s="30"/>
      <c r="EQ241" s="30"/>
      <c r="ER241" s="30"/>
      <c r="ES241" s="30"/>
      <c r="ET241" s="30"/>
      <c r="EU241" s="30"/>
      <c r="EV241" s="30"/>
      <c r="EW241" s="30"/>
      <c r="EX241" s="30"/>
      <c r="EY241" s="30"/>
      <c r="EZ241" s="30"/>
      <c r="FA241" s="30"/>
      <c r="FB241" s="30"/>
      <c r="FC241" s="30"/>
      <c r="FD241" s="30"/>
      <c r="FE241" s="30"/>
      <c r="FF241" s="30"/>
      <c r="FG241" s="30"/>
      <c r="FH241" s="30"/>
      <c r="FI241" s="30"/>
      <c r="FJ241" s="30"/>
      <c r="FK241" s="30"/>
      <c r="FL241" s="30"/>
      <c r="FM241" s="30"/>
      <c r="FN241" s="30"/>
      <c r="FO241" s="30"/>
      <c r="FP241" s="30"/>
      <c r="FQ241" s="30"/>
    </row>
    <row r="242" spans="4:173">
      <c r="D242" s="76"/>
      <c r="E242" s="76"/>
      <c r="F242" s="76"/>
      <c r="G242" s="76"/>
      <c r="H242" s="76"/>
      <c r="I242" s="118"/>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c r="BW242" s="30"/>
      <c r="BX242" s="30"/>
      <c r="BY242" s="30"/>
      <c r="BZ242" s="30"/>
      <c r="CA242" s="30"/>
      <c r="CB242" s="30"/>
      <c r="CC242" s="30"/>
      <c r="CD242" s="30"/>
      <c r="CE242" s="30"/>
      <c r="CF242" s="30"/>
      <c r="CG242" s="30"/>
      <c r="CH242" s="30"/>
      <c r="CI242" s="30"/>
      <c r="CJ242" s="30"/>
      <c r="CK242" s="30"/>
      <c r="CL242" s="30"/>
      <c r="CM242" s="30"/>
      <c r="CN242" s="30"/>
      <c r="CO242" s="30"/>
      <c r="CP242" s="30"/>
      <c r="CQ242" s="30"/>
      <c r="CR242" s="30"/>
      <c r="CS242" s="30"/>
      <c r="CT242" s="30"/>
      <c r="CU242" s="30"/>
      <c r="CV242" s="30"/>
      <c r="CW242" s="30"/>
      <c r="CX242" s="30"/>
      <c r="CY242" s="30"/>
      <c r="CZ242" s="30"/>
      <c r="DA242" s="30"/>
      <c r="DB242" s="30"/>
      <c r="DC242" s="30"/>
      <c r="DD242" s="30"/>
      <c r="DE242" s="30"/>
      <c r="DF242" s="30"/>
      <c r="DG242" s="30"/>
      <c r="DH242" s="30"/>
      <c r="DI242" s="30"/>
      <c r="DJ242" s="30"/>
      <c r="DK242" s="30"/>
      <c r="DL242" s="30"/>
      <c r="DM242" s="30"/>
      <c r="DN242" s="30"/>
      <c r="DO242" s="30"/>
      <c r="DP242" s="30"/>
      <c r="DQ242" s="30"/>
      <c r="DR242" s="30"/>
      <c r="DS242" s="30"/>
      <c r="DT242" s="30"/>
      <c r="DU242" s="30"/>
      <c r="DV242" s="30"/>
      <c r="DW242" s="30"/>
      <c r="DX242" s="30"/>
      <c r="DY242" s="30"/>
      <c r="DZ242" s="30"/>
      <c r="EA242" s="30"/>
      <c r="EB242" s="30"/>
      <c r="EC242" s="30"/>
      <c r="ED242" s="30"/>
      <c r="EE242" s="30"/>
      <c r="EF242" s="30"/>
      <c r="EG242" s="30"/>
      <c r="EH242" s="30"/>
      <c r="EI242" s="30"/>
      <c r="EJ242" s="30"/>
      <c r="EK242" s="30"/>
      <c r="EL242" s="30"/>
      <c r="EM242" s="30"/>
      <c r="EN242" s="30"/>
      <c r="EO242" s="30"/>
      <c r="EP242" s="30"/>
      <c r="EQ242" s="30"/>
      <c r="ER242" s="30"/>
      <c r="ES242" s="30"/>
      <c r="ET242" s="30"/>
      <c r="EU242" s="30"/>
      <c r="EV242" s="30"/>
      <c r="EW242" s="30"/>
      <c r="EX242" s="30"/>
      <c r="EY242" s="30"/>
      <c r="EZ242" s="30"/>
      <c r="FA242" s="30"/>
      <c r="FB242" s="30"/>
      <c r="FC242" s="30"/>
      <c r="FD242" s="30"/>
      <c r="FE242" s="30"/>
      <c r="FF242" s="30"/>
      <c r="FG242" s="30"/>
      <c r="FH242" s="30"/>
      <c r="FI242" s="30"/>
      <c r="FJ242" s="30"/>
      <c r="FK242" s="30"/>
      <c r="FL242" s="30"/>
      <c r="FM242" s="30"/>
      <c r="FN242" s="30"/>
      <c r="FO242" s="30"/>
      <c r="FP242" s="30"/>
      <c r="FQ242" s="30"/>
    </row>
    <row r="243" spans="4:173">
      <c r="D243" s="76"/>
      <c r="E243" s="76"/>
      <c r="F243" s="76"/>
      <c r="G243" s="76"/>
      <c r="H243" s="76"/>
      <c r="I243" s="118"/>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c r="BT243" s="30"/>
      <c r="BU243" s="30"/>
      <c r="BV243" s="30"/>
      <c r="BW243" s="30"/>
      <c r="BX243" s="30"/>
      <c r="BY243" s="30"/>
      <c r="BZ243" s="30"/>
      <c r="CA243" s="30"/>
      <c r="CB243" s="30"/>
      <c r="CC243" s="30"/>
      <c r="CD243" s="30"/>
      <c r="CE243" s="30"/>
      <c r="CF243" s="30"/>
      <c r="CG243" s="30"/>
      <c r="CH243" s="30"/>
      <c r="CI243" s="30"/>
      <c r="CJ243" s="30"/>
      <c r="CK243" s="30"/>
      <c r="CL243" s="30"/>
      <c r="CM243" s="30"/>
      <c r="CN243" s="30"/>
      <c r="CO243" s="30"/>
      <c r="CP243" s="30"/>
      <c r="CQ243" s="30"/>
      <c r="CR243" s="30"/>
      <c r="CS243" s="30"/>
      <c r="CT243" s="30"/>
      <c r="CU243" s="30"/>
      <c r="CV243" s="30"/>
      <c r="CW243" s="30"/>
      <c r="CX243" s="30"/>
      <c r="CY243" s="30"/>
      <c r="CZ243" s="30"/>
      <c r="DA243" s="30"/>
      <c r="DB243" s="30"/>
      <c r="DC243" s="30"/>
      <c r="DD243" s="30"/>
      <c r="DE243" s="30"/>
      <c r="DF243" s="30"/>
      <c r="DG243" s="30"/>
      <c r="DH243" s="30"/>
      <c r="DI243" s="30"/>
      <c r="DJ243" s="30"/>
      <c r="DK243" s="30"/>
      <c r="DL243" s="30"/>
      <c r="DM243" s="30"/>
      <c r="DN243" s="30"/>
      <c r="DO243" s="30"/>
      <c r="DP243" s="30"/>
      <c r="DQ243" s="30"/>
      <c r="DR243" s="30"/>
      <c r="DS243" s="30"/>
      <c r="DT243" s="30"/>
      <c r="DU243" s="30"/>
      <c r="DV243" s="30"/>
      <c r="DW243" s="30"/>
      <c r="DX243" s="30"/>
      <c r="DY243" s="30"/>
      <c r="DZ243" s="30"/>
      <c r="EA243" s="30"/>
      <c r="EB243" s="30"/>
      <c r="EC243" s="30"/>
      <c r="ED243" s="30"/>
      <c r="EE243" s="30"/>
      <c r="EF243" s="30"/>
      <c r="EG243" s="30"/>
      <c r="EH243" s="30"/>
      <c r="EI243" s="30"/>
      <c r="EJ243" s="30"/>
      <c r="EK243" s="30"/>
      <c r="EL243" s="30"/>
      <c r="EM243" s="30"/>
      <c r="EN243" s="30"/>
      <c r="EO243" s="30"/>
      <c r="EP243" s="30"/>
      <c r="EQ243" s="30"/>
      <c r="ER243" s="30"/>
      <c r="ES243" s="30"/>
      <c r="ET243" s="30"/>
      <c r="EU243" s="30"/>
      <c r="EV243" s="30"/>
      <c r="EW243" s="30"/>
      <c r="EX243" s="30"/>
      <c r="EY243" s="30"/>
      <c r="EZ243" s="30"/>
      <c r="FA243" s="30"/>
      <c r="FB243" s="30"/>
      <c r="FC243" s="30"/>
      <c r="FD243" s="30"/>
      <c r="FE243" s="30"/>
      <c r="FF243" s="30"/>
      <c r="FG243" s="30"/>
      <c r="FH243" s="30"/>
      <c r="FI243" s="30"/>
      <c r="FJ243" s="30"/>
      <c r="FK243" s="30"/>
      <c r="FL243" s="30"/>
      <c r="FM243" s="30"/>
      <c r="FN243" s="30"/>
      <c r="FO243" s="30"/>
      <c r="FP243" s="30"/>
      <c r="FQ243" s="30"/>
    </row>
    <row r="244" spans="4:173">
      <c r="D244" s="76"/>
      <c r="E244" s="76"/>
      <c r="F244" s="76"/>
      <c r="G244" s="76"/>
      <c r="H244" s="76"/>
      <c r="I244" s="118"/>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0"/>
      <c r="BU244" s="30"/>
      <c r="BV244" s="30"/>
      <c r="BW244" s="30"/>
      <c r="BX244" s="30"/>
      <c r="BY244" s="30"/>
      <c r="BZ244" s="30"/>
      <c r="CA244" s="30"/>
      <c r="CB244" s="30"/>
      <c r="CC244" s="30"/>
      <c r="CD244" s="30"/>
      <c r="CE244" s="30"/>
      <c r="CF244" s="30"/>
      <c r="CG244" s="30"/>
      <c r="CH244" s="30"/>
      <c r="CI244" s="30"/>
      <c r="CJ244" s="30"/>
      <c r="CK244" s="30"/>
      <c r="CL244" s="30"/>
      <c r="CM244" s="30"/>
      <c r="CN244" s="30"/>
      <c r="CO244" s="30"/>
      <c r="CP244" s="30"/>
      <c r="CQ244" s="30"/>
      <c r="CR244" s="30"/>
      <c r="CS244" s="30"/>
      <c r="CT244" s="30"/>
      <c r="CU244" s="30"/>
      <c r="CV244" s="30"/>
      <c r="CW244" s="30"/>
      <c r="CX244" s="30"/>
      <c r="CY244" s="30"/>
      <c r="CZ244" s="30"/>
      <c r="DA244" s="30"/>
      <c r="DB244" s="30"/>
      <c r="DC244" s="30"/>
      <c r="DD244" s="30"/>
      <c r="DE244" s="30"/>
      <c r="DF244" s="30"/>
      <c r="DG244" s="30"/>
      <c r="DH244" s="30"/>
      <c r="DI244" s="30"/>
      <c r="DJ244" s="30"/>
      <c r="DK244" s="30"/>
      <c r="DL244" s="30"/>
      <c r="DM244" s="30"/>
      <c r="DN244" s="30"/>
      <c r="DO244" s="30"/>
      <c r="DP244" s="30"/>
      <c r="DQ244" s="30"/>
      <c r="DR244" s="30"/>
      <c r="DS244" s="30"/>
      <c r="DT244" s="30"/>
      <c r="DU244" s="30"/>
      <c r="DV244" s="30"/>
      <c r="DW244" s="30"/>
      <c r="DX244" s="30"/>
      <c r="DY244" s="30"/>
      <c r="DZ244" s="30"/>
      <c r="EA244" s="30"/>
      <c r="EB244" s="30"/>
      <c r="EC244" s="30"/>
      <c r="ED244" s="30"/>
      <c r="EE244" s="30"/>
      <c r="EF244" s="30"/>
      <c r="EG244" s="30"/>
      <c r="EH244" s="30"/>
      <c r="EI244" s="30"/>
      <c r="EJ244" s="30"/>
      <c r="EK244" s="30"/>
      <c r="EL244" s="30"/>
      <c r="EM244" s="30"/>
      <c r="EN244" s="30"/>
      <c r="EO244" s="30"/>
      <c r="EP244" s="30"/>
      <c r="EQ244" s="30"/>
      <c r="ER244" s="30"/>
      <c r="ES244" s="30"/>
      <c r="ET244" s="30"/>
      <c r="EU244" s="30"/>
      <c r="EV244" s="30"/>
      <c r="EW244" s="30"/>
      <c r="EX244" s="30"/>
      <c r="EY244" s="30"/>
      <c r="EZ244" s="30"/>
      <c r="FA244" s="30"/>
      <c r="FB244" s="30"/>
      <c r="FC244" s="30"/>
      <c r="FD244" s="30"/>
      <c r="FE244" s="30"/>
      <c r="FF244" s="30"/>
      <c r="FG244" s="30"/>
      <c r="FH244" s="30"/>
      <c r="FI244" s="30"/>
      <c r="FJ244" s="30"/>
      <c r="FK244" s="30"/>
      <c r="FL244" s="30"/>
      <c r="FM244" s="30"/>
      <c r="FN244" s="30"/>
      <c r="FO244" s="30"/>
      <c r="FP244" s="30"/>
      <c r="FQ244" s="30"/>
    </row>
    <row r="245" spans="4:173">
      <c r="D245" s="76"/>
      <c r="E245" s="76"/>
      <c r="F245" s="76"/>
      <c r="G245" s="76"/>
      <c r="H245" s="76"/>
      <c r="I245" s="118"/>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c r="BW245" s="30"/>
      <c r="BX245" s="30"/>
      <c r="BY245" s="30"/>
      <c r="BZ245" s="30"/>
      <c r="CA245" s="30"/>
      <c r="CB245" s="30"/>
      <c r="CC245" s="30"/>
      <c r="CD245" s="30"/>
      <c r="CE245" s="30"/>
      <c r="CF245" s="30"/>
      <c r="CG245" s="30"/>
      <c r="CH245" s="30"/>
      <c r="CI245" s="30"/>
      <c r="CJ245" s="30"/>
      <c r="CK245" s="30"/>
      <c r="CL245" s="30"/>
      <c r="CM245" s="30"/>
      <c r="CN245" s="30"/>
      <c r="CO245" s="30"/>
      <c r="CP245" s="30"/>
      <c r="CQ245" s="30"/>
      <c r="CR245" s="30"/>
      <c r="CS245" s="30"/>
      <c r="CT245" s="30"/>
      <c r="CU245" s="30"/>
      <c r="CV245" s="30"/>
      <c r="CW245" s="30"/>
      <c r="CX245" s="30"/>
      <c r="CY245" s="30"/>
      <c r="CZ245" s="30"/>
      <c r="DA245" s="30"/>
      <c r="DB245" s="30"/>
      <c r="DC245" s="30"/>
      <c r="DD245" s="30"/>
      <c r="DE245" s="30"/>
      <c r="DF245" s="30"/>
      <c r="DG245" s="30"/>
      <c r="DH245" s="30"/>
      <c r="DI245" s="30"/>
      <c r="DJ245" s="30"/>
      <c r="DK245" s="30"/>
      <c r="DL245" s="30"/>
      <c r="DM245" s="30"/>
      <c r="DN245" s="30"/>
      <c r="DO245" s="30"/>
      <c r="DP245" s="30"/>
      <c r="DQ245" s="30"/>
      <c r="DR245" s="30"/>
      <c r="DS245" s="30"/>
      <c r="DT245" s="30"/>
      <c r="DU245" s="30"/>
      <c r="DV245" s="30"/>
      <c r="DW245" s="30"/>
      <c r="DX245" s="30"/>
      <c r="DY245" s="30"/>
      <c r="DZ245" s="30"/>
      <c r="EA245" s="30"/>
      <c r="EB245" s="30"/>
      <c r="EC245" s="30"/>
      <c r="ED245" s="30"/>
      <c r="EE245" s="30"/>
      <c r="EF245" s="30"/>
      <c r="EG245" s="30"/>
      <c r="EH245" s="30"/>
      <c r="EI245" s="30"/>
      <c r="EJ245" s="30"/>
      <c r="EK245" s="30"/>
      <c r="EL245" s="30"/>
      <c r="EM245" s="30"/>
      <c r="EN245" s="30"/>
      <c r="EO245" s="30"/>
      <c r="EP245" s="30"/>
      <c r="EQ245" s="30"/>
      <c r="ER245" s="30"/>
      <c r="ES245" s="30"/>
      <c r="ET245" s="30"/>
      <c r="EU245" s="30"/>
      <c r="EV245" s="30"/>
      <c r="EW245" s="30"/>
      <c r="EX245" s="30"/>
      <c r="EY245" s="30"/>
      <c r="EZ245" s="30"/>
      <c r="FA245" s="30"/>
      <c r="FB245" s="30"/>
      <c r="FC245" s="30"/>
      <c r="FD245" s="30"/>
      <c r="FE245" s="30"/>
      <c r="FF245" s="30"/>
      <c r="FG245" s="30"/>
      <c r="FH245" s="30"/>
      <c r="FI245" s="30"/>
      <c r="FJ245" s="30"/>
      <c r="FK245" s="30"/>
      <c r="FL245" s="30"/>
      <c r="FM245" s="30"/>
      <c r="FN245" s="30"/>
      <c r="FO245" s="30"/>
      <c r="FP245" s="30"/>
      <c r="FQ245" s="30"/>
    </row>
    <row r="246" spans="4:173">
      <c r="D246" s="76"/>
      <c r="E246" s="76"/>
      <c r="F246" s="76"/>
      <c r="G246" s="76"/>
      <c r="H246" s="76"/>
      <c r="I246" s="118"/>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c r="BW246" s="30"/>
      <c r="BX246" s="30"/>
      <c r="BY246" s="30"/>
      <c r="BZ246" s="30"/>
      <c r="CA246" s="30"/>
      <c r="CB246" s="30"/>
      <c r="CC246" s="30"/>
      <c r="CD246" s="30"/>
      <c r="CE246" s="30"/>
      <c r="CF246" s="30"/>
      <c r="CG246" s="30"/>
      <c r="CH246" s="30"/>
      <c r="CI246" s="30"/>
      <c r="CJ246" s="30"/>
      <c r="CK246" s="30"/>
      <c r="CL246" s="30"/>
      <c r="CM246" s="30"/>
      <c r="CN246" s="30"/>
      <c r="CO246" s="30"/>
      <c r="CP246" s="30"/>
      <c r="CQ246" s="30"/>
      <c r="CR246" s="30"/>
      <c r="CS246" s="30"/>
      <c r="CT246" s="30"/>
      <c r="CU246" s="30"/>
      <c r="CV246" s="30"/>
      <c r="CW246" s="30"/>
      <c r="CX246" s="30"/>
      <c r="CY246" s="30"/>
      <c r="CZ246" s="30"/>
      <c r="DA246" s="30"/>
      <c r="DB246" s="30"/>
      <c r="DC246" s="30"/>
      <c r="DD246" s="30"/>
      <c r="DE246" s="30"/>
      <c r="DF246" s="30"/>
      <c r="DG246" s="30"/>
      <c r="DH246" s="30"/>
      <c r="DI246" s="30"/>
      <c r="DJ246" s="30"/>
      <c r="DK246" s="30"/>
      <c r="DL246" s="30"/>
      <c r="DM246" s="30"/>
      <c r="DN246" s="30"/>
      <c r="DO246" s="30"/>
      <c r="DP246" s="30"/>
      <c r="DQ246" s="30"/>
      <c r="DR246" s="30"/>
      <c r="DS246" s="30"/>
      <c r="DT246" s="30"/>
      <c r="DU246" s="30"/>
      <c r="DV246" s="30"/>
      <c r="DW246" s="30"/>
      <c r="DX246" s="30"/>
      <c r="DY246" s="30"/>
      <c r="DZ246" s="30"/>
      <c r="EA246" s="30"/>
      <c r="EB246" s="30"/>
      <c r="EC246" s="30"/>
      <c r="ED246" s="30"/>
      <c r="EE246" s="30"/>
      <c r="EF246" s="30"/>
      <c r="EG246" s="30"/>
      <c r="EH246" s="30"/>
      <c r="EI246" s="30"/>
      <c r="EJ246" s="30"/>
      <c r="EK246" s="30"/>
      <c r="EL246" s="30"/>
      <c r="EM246" s="30"/>
      <c r="EN246" s="30"/>
      <c r="EO246" s="30"/>
      <c r="EP246" s="30"/>
      <c r="EQ246" s="30"/>
      <c r="ER246" s="30"/>
      <c r="ES246" s="30"/>
      <c r="ET246" s="30"/>
      <c r="EU246" s="30"/>
      <c r="EV246" s="30"/>
      <c r="EW246" s="30"/>
      <c r="EX246" s="30"/>
      <c r="EY246" s="30"/>
      <c r="EZ246" s="30"/>
      <c r="FA246" s="30"/>
      <c r="FB246" s="30"/>
      <c r="FC246" s="30"/>
      <c r="FD246" s="30"/>
      <c r="FE246" s="30"/>
      <c r="FF246" s="30"/>
      <c r="FG246" s="30"/>
      <c r="FH246" s="30"/>
      <c r="FI246" s="30"/>
      <c r="FJ246" s="30"/>
      <c r="FK246" s="30"/>
      <c r="FL246" s="30"/>
      <c r="FM246" s="30"/>
      <c r="FN246" s="30"/>
      <c r="FO246" s="30"/>
      <c r="FP246" s="30"/>
      <c r="FQ246" s="30"/>
    </row>
    <row r="247" spans="4:173">
      <c r="D247" s="76"/>
      <c r="E247" s="76"/>
      <c r="F247" s="76"/>
      <c r="G247" s="76"/>
      <c r="H247" s="76"/>
      <c r="I247" s="118"/>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c r="BW247" s="30"/>
      <c r="BX247" s="30"/>
      <c r="BY247" s="30"/>
      <c r="BZ247" s="30"/>
      <c r="CA247" s="30"/>
      <c r="CB247" s="30"/>
      <c r="CC247" s="30"/>
      <c r="CD247" s="30"/>
      <c r="CE247" s="30"/>
      <c r="CF247" s="30"/>
      <c r="CG247" s="30"/>
      <c r="CH247" s="30"/>
      <c r="CI247" s="30"/>
      <c r="CJ247" s="30"/>
      <c r="CK247" s="30"/>
      <c r="CL247" s="30"/>
      <c r="CM247" s="30"/>
      <c r="CN247" s="30"/>
      <c r="CO247" s="30"/>
      <c r="CP247" s="30"/>
      <c r="CQ247" s="30"/>
      <c r="CR247" s="30"/>
      <c r="CS247" s="30"/>
      <c r="CT247" s="30"/>
      <c r="CU247" s="30"/>
      <c r="CV247" s="30"/>
      <c r="CW247" s="30"/>
      <c r="CX247" s="30"/>
      <c r="CY247" s="30"/>
      <c r="CZ247" s="30"/>
      <c r="DA247" s="30"/>
      <c r="DB247" s="30"/>
      <c r="DC247" s="30"/>
      <c r="DD247" s="30"/>
      <c r="DE247" s="30"/>
      <c r="DF247" s="30"/>
      <c r="DG247" s="30"/>
      <c r="DH247" s="30"/>
      <c r="DI247" s="30"/>
      <c r="DJ247" s="30"/>
      <c r="DK247" s="30"/>
      <c r="DL247" s="30"/>
      <c r="DM247" s="30"/>
      <c r="DN247" s="30"/>
      <c r="DO247" s="30"/>
      <c r="DP247" s="30"/>
      <c r="DQ247" s="30"/>
      <c r="DR247" s="30"/>
      <c r="DS247" s="30"/>
      <c r="DT247" s="30"/>
      <c r="DU247" s="30"/>
      <c r="DV247" s="30"/>
      <c r="DW247" s="30"/>
      <c r="DX247" s="30"/>
      <c r="DY247" s="30"/>
      <c r="DZ247" s="30"/>
      <c r="EA247" s="30"/>
      <c r="EB247" s="30"/>
      <c r="EC247" s="30"/>
      <c r="ED247" s="30"/>
      <c r="EE247" s="30"/>
      <c r="EF247" s="30"/>
      <c r="EG247" s="30"/>
      <c r="EH247" s="30"/>
      <c r="EI247" s="30"/>
      <c r="EJ247" s="30"/>
      <c r="EK247" s="30"/>
      <c r="EL247" s="30"/>
      <c r="EM247" s="30"/>
      <c r="EN247" s="30"/>
      <c r="EO247" s="30"/>
      <c r="EP247" s="30"/>
      <c r="EQ247" s="30"/>
      <c r="ER247" s="30"/>
      <c r="ES247" s="30"/>
      <c r="ET247" s="30"/>
      <c r="EU247" s="30"/>
      <c r="EV247" s="30"/>
      <c r="EW247" s="30"/>
      <c r="EX247" s="30"/>
      <c r="EY247" s="30"/>
      <c r="EZ247" s="30"/>
      <c r="FA247" s="30"/>
      <c r="FB247" s="30"/>
      <c r="FC247" s="30"/>
      <c r="FD247" s="30"/>
      <c r="FE247" s="30"/>
      <c r="FF247" s="30"/>
      <c r="FG247" s="30"/>
      <c r="FH247" s="30"/>
      <c r="FI247" s="30"/>
      <c r="FJ247" s="30"/>
      <c r="FK247" s="30"/>
      <c r="FL247" s="30"/>
      <c r="FM247" s="30"/>
      <c r="FN247" s="30"/>
      <c r="FO247" s="30"/>
      <c r="FP247" s="30"/>
      <c r="FQ247" s="30"/>
    </row>
    <row r="248" spans="4:173">
      <c r="D248" s="76"/>
      <c r="E248" s="76"/>
      <c r="F248" s="76"/>
      <c r="G248" s="76"/>
      <c r="H248" s="76"/>
      <c r="I248" s="118"/>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c r="BT248" s="30"/>
      <c r="BU248" s="30"/>
      <c r="BV248" s="30"/>
      <c r="BW248" s="30"/>
      <c r="BX248" s="30"/>
      <c r="BY248" s="30"/>
      <c r="BZ248" s="30"/>
      <c r="CA248" s="30"/>
      <c r="CB248" s="30"/>
      <c r="CC248" s="30"/>
      <c r="CD248" s="30"/>
      <c r="CE248" s="30"/>
      <c r="CF248" s="30"/>
      <c r="CG248" s="30"/>
      <c r="CH248" s="30"/>
      <c r="CI248" s="30"/>
      <c r="CJ248" s="30"/>
      <c r="CK248" s="30"/>
      <c r="CL248" s="30"/>
      <c r="CM248" s="30"/>
      <c r="CN248" s="30"/>
      <c r="CO248" s="30"/>
      <c r="CP248" s="30"/>
      <c r="CQ248" s="30"/>
      <c r="CR248" s="30"/>
      <c r="CS248" s="30"/>
      <c r="CT248" s="30"/>
      <c r="CU248" s="30"/>
      <c r="CV248" s="30"/>
      <c r="CW248" s="30"/>
      <c r="CX248" s="30"/>
      <c r="CY248" s="30"/>
      <c r="CZ248" s="30"/>
      <c r="DA248" s="30"/>
      <c r="DB248" s="30"/>
      <c r="DC248" s="30"/>
      <c r="DD248" s="30"/>
      <c r="DE248" s="30"/>
      <c r="DF248" s="30"/>
      <c r="DG248" s="30"/>
      <c r="DH248" s="30"/>
      <c r="DI248" s="30"/>
      <c r="DJ248" s="30"/>
      <c r="DK248" s="30"/>
      <c r="DL248" s="30"/>
      <c r="DM248" s="30"/>
      <c r="DN248" s="30"/>
      <c r="DO248" s="30"/>
      <c r="DP248" s="30"/>
      <c r="DQ248" s="30"/>
      <c r="DR248" s="30"/>
      <c r="DS248" s="30"/>
      <c r="DT248" s="30"/>
      <c r="DU248" s="30"/>
      <c r="DV248" s="30"/>
      <c r="DW248" s="30"/>
      <c r="DX248" s="30"/>
      <c r="DY248" s="30"/>
      <c r="DZ248" s="30"/>
      <c r="EA248" s="30"/>
      <c r="EB248" s="30"/>
      <c r="EC248" s="30"/>
      <c r="ED248" s="30"/>
      <c r="EE248" s="30"/>
      <c r="EF248" s="30"/>
      <c r="EG248" s="30"/>
      <c r="EH248" s="30"/>
      <c r="EI248" s="30"/>
      <c r="EJ248" s="30"/>
      <c r="EK248" s="30"/>
      <c r="EL248" s="30"/>
      <c r="EM248" s="30"/>
      <c r="EN248" s="30"/>
      <c r="EO248" s="30"/>
      <c r="EP248" s="30"/>
      <c r="EQ248" s="30"/>
      <c r="ER248" s="30"/>
      <c r="ES248" s="30"/>
      <c r="ET248" s="30"/>
      <c r="EU248" s="30"/>
      <c r="EV248" s="30"/>
      <c r="EW248" s="30"/>
      <c r="EX248" s="30"/>
      <c r="EY248" s="30"/>
      <c r="EZ248" s="30"/>
      <c r="FA248" s="30"/>
      <c r="FB248" s="30"/>
      <c r="FC248" s="30"/>
      <c r="FD248" s="30"/>
      <c r="FE248" s="30"/>
      <c r="FF248" s="30"/>
      <c r="FG248" s="30"/>
      <c r="FH248" s="30"/>
      <c r="FI248" s="30"/>
      <c r="FJ248" s="30"/>
      <c r="FK248" s="30"/>
      <c r="FL248" s="30"/>
      <c r="FM248" s="30"/>
      <c r="FN248" s="30"/>
      <c r="FO248" s="30"/>
      <c r="FP248" s="30"/>
      <c r="FQ248" s="30"/>
    </row>
    <row r="249" spans="4:173">
      <c r="D249" s="76"/>
      <c r="E249" s="76"/>
      <c r="F249" s="76"/>
      <c r="G249" s="76"/>
      <c r="H249" s="76"/>
      <c r="I249" s="118"/>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c r="BT249" s="30"/>
      <c r="BU249" s="30"/>
      <c r="BV249" s="30"/>
      <c r="BW249" s="30"/>
      <c r="BX249" s="30"/>
      <c r="BY249" s="30"/>
      <c r="BZ249" s="30"/>
      <c r="CA249" s="30"/>
      <c r="CB249" s="30"/>
      <c r="CC249" s="30"/>
      <c r="CD249" s="30"/>
      <c r="CE249" s="30"/>
      <c r="CF249" s="30"/>
      <c r="CG249" s="30"/>
      <c r="CH249" s="30"/>
      <c r="CI249" s="30"/>
      <c r="CJ249" s="30"/>
      <c r="CK249" s="30"/>
      <c r="CL249" s="30"/>
      <c r="CM249" s="30"/>
      <c r="CN249" s="30"/>
      <c r="CO249" s="30"/>
      <c r="CP249" s="30"/>
      <c r="CQ249" s="30"/>
      <c r="CR249" s="30"/>
      <c r="CS249" s="30"/>
      <c r="CT249" s="30"/>
      <c r="CU249" s="30"/>
      <c r="CV249" s="30"/>
      <c r="CW249" s="30"/>
      <c r="CX249" s="30"/>
      <c r="CY249" s="30"/>
      <c r="CZ249" s="30"/>
      <c r="DA249" s="30"/>
      <c r="DB249" s="30"/>
      <c r="DC249" s="30"/>
      <c r="DD249" s="30"/>
      <c r="DE249" s="30"/>
      <c r="DF249" s="30"/>
      <c r="DG249" s="30"/>
      <c r="DH249" s="30"/>
      <c r="DI249" s="30"/>
      <c r="DJ249" s="30"/>
      <c r="DK249" s="30"/>
      <c r="DL249" s="30"/>
      <c r="DM249" s="30"/>
      <c r="DN249" s="30"/>
      <c r="DO249" s="30"/>
      <c r="DP249" s="30"/>
      <c r="DQ249" s="30"/>
      <c r="DR249" s="30"/>
      <c r="DS249" s="30"/>
      <c r="DT249" s="30"/>
      <c r="DU249" s="30"/>
      <c r="DV249" s="30"/>
      <c r="DW249" s="30"/>
      <c r="DX249" s="30"/>
      <c r="DY249" s="30"/>
      <c r="DZ249" s="30"/>
      <c r="EA249" s="30"/>
      <c r="EB249" s="30"/>
      <c r="EC249" s="30"/>
      <c r="ED249" s="30"/>
      <c r="EE249" s="30"/>
      <c r="EF249" s="30"/>
      <c r="EG249" s="30"/>
      <c r="EH249" s="30"/>
      <c r="EI249" s="30"/>
      <c r="EJ249" s="30"/>
      <c r="EK249" s="30"/>
      <c r="EL249" s="30"/>
      <c r="EM249" s="30"/>
      <c r="EN249" s="30"/>
      <c r="EO249" s="30"/>
      <c r="EP249" s="30"/>
      <c r="EQ249" s="30"/>
      <c r="ER249" s="30"/>
      <c r="ES249" s="30"/>
      <c r="ET249" s="30"/>
      <c r="EU249" s="30"/>
      <c r="EV249" s="30"/>
      <c r="EW249" s="30"/>
      <c r="EX249" s="30"/>
      <c r="EY249" s="30"/>
      <c r="EZ249" s="30"/>
      <c r="FA249" s="30"/>
      <c r="FB249" s="30"/>
      <c r="FC249" s="30"/>
      <c r="FD249" s="30"/>
      <c r="FE249" s="30"/>
      <c r="FF249" s="30"/>
      <c r="FG249" s="30"/>
      <c r="FH249" s="30"/>
      <c r="FI249" s="30"/>
      <c r="FJ249" s="30"/>
      <c r="FK249" s="30"/>
      <c r="FL249" s="30"/>
      <c r="FM249" s="30"/>
      <c r="FN249" s="30"/>
      <c r="FO249" s="30"/>
      <c r="FP249" s="30"/>
      <c r="FQ249" s="30"/>
    </row>
    <row r="250" spans="4:173">
      <c r="D250" s="76"/>
      <c r="E250" s="76"/>
      <c r="F250" s="76"/>
      <c r="G250" s="76"/>
      <c r="H250" s="76"/>
      <c r="I250" s="118"/>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c r="CN250" s="30"/>
      <c r="CO250" s="30"/>
      <c r="CP250" s="30"/>
      <c r="CQ250" s="30"/>
      <c r="CR250" s="30"/>
      <c r="CS250" s="30"/>
      <c r="CT250" s="30"/>
      <c r="CU250" s="30"/>
      <c r="CV250" s="30"/>
      <c r="CW250" s="30"/>
      <c r="CX250" s="30"/>
      <c r="CY250" s="30"/>
      <c r="CZ250" s="30"/>
      <c r="DA250" s="30"/>
      <c r="DB250" s="30"/>
      <c r="DC250" s="30"/>
      <c r="DD250" s="30"/>
      <c r="DE250" s="30"/>
      <c r="DF250" s="30"/>
      <c r="DG250" s="30"/>
      <c r="DH250" s="30"/>
      <c r="DI250" s="30"/>
      <c r="DJ250" s="30"/>
      <c r="DK250" s="30"/>
      <c r="DL250" s="30"/>
      <c r="DM250" s="30"/>
      <c r="DN250" s="30"/>
      <c r="DO250" s="30"/>
      <c r="DP250" s="30"/>
      <c r="DQ250" s="30"/>
      <c r="DR250" s="30"/>
      <c r="DS250" s="30"/>
      <c r="DT250" s="30"/>
      <c r="DU250" s="30"/>
      <c r="DV250" s="30"/>
      <c r="DW250" s="30"/>
      <c r="DX250" s="30"/>
      <c r="DY250" s="30"/>
      <c r="DZ250" s="30"/>
      <c r="EA250" s="30"/>
      <c r="EB250" s="30"/>
      <c r="EC250" s="30"/>
      <c r="ED250" s="30"/>
      <c r="EE250" s="30"/>
      <c r="EF250" s="30"/>
      <c r="EG250" s="30"/>
      <c r="EH250" s="30"/>
      <c r="EI250" s="30"/>
      <c r="EJ250" s="30"/>
      <c r="EK250" s="30"/>
      <c r="EL250" s="30"/>
      <c r="EM250" s="30"/>
      <c r="EN250" s="30"/>
      <c r="EO250" s="30"/>
      <c r="EP250" s="30"/>
      <c r="EQ250" s="30"/>
      <c r="ER250" s="30"/>
      <c r="ES250" s="30"/>
      <c r="ET250" s="30"/>
      <c r="EU250" s="30"/>
      <c r="EV250" s="30"/>
      <c r="EW250" s="30"/>
      <c r="EX250" s="30"/>
      <c r="EY250" s="30"/>
      <c r="EZ250" s="30"/>
      <c r="FA250" s="30"/>
      <c r="FB250" s="30"/>
      <c r="FC250" s="30"/>
      <c r="FD250" s="30"/>
      <c r="FE250" s="30"/>
      <c r="FF250" s="30"/>
      <c r="FG250" s="30"/>
      <c r="FH250" s="30"/>
      <c r="FI250" s="30"/>
      <c r="FJ250" s="30"/>
      <c r="FK250" s="30"/>
      <c r="FL250" s="30"/>
      <c r="FM250" s="30"/>
      <c r="FN250" s="30"/>
      <c r="FO250" s="30"/>
      <c r="FP250" s="30"/>
      <c r="FQ250" s="30"/>
    </row>
    <row r="251" spans="4:173">
      <c r="D251" s="76"/>
      <c r="E251" s="76"/>
      <c r="F251" s="76"/>
      <c r="G251" s="76"/>
      <c r="H251" s="76"/>
      <c r="I251" s="118"/>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c r="BW251" s="30"/>
      <c r="BX251" s="30"/>
      <c r="BY251" s="30"/>
      <c r="BZ251" s="30"/>
      <c r="CA251" s="30"/>
      <c r="CB251" s="30"/>
      <c r="CC251" s="30"/>
      <c r="CD251" s="30"/>
      <c r="CE251" s="30"/>
      <c r="CF251" s="30"/>
      <c r="CG251" s="30"/>
      <c r="CH251" s="30"/>
      <c r="CI251" s="30"/>
      <c r="CJ251" s="30"/>
      <c r="CK251" s="30"/>
      <c r="CL251" s="30"/>
      <c r="CM251" s="30"/>
      <c r="CN251" s="30"/>
      <c r="CO251" s="30"/>
      <c r="CP251" s="30"/>
      <c r="CQ251" s="30"/>
      <c r="CR251" s="30"/>
      <c r="CS251" s="30"/>
      <c r="CT251" s="30"/>
      <c r="CU251" s="30"/>
      <c r="CV251" s="30"/>
      <c r="CW251" s="30"/>
      <c r="CX251" s="30"/>
      <c r="CY251" s="30"/>
      <c r="CZ251" s="30"/>
      <c r="DA251" s="30"/>
      <c r="DB251" s="30"/>
      <c r="DC251" s="30"/>
      <c r="DD251" s="30"/>
      <c r="DE251" s="30"/>
      <c r="DF251" s="30"/>
      <c r="DG251" s="30"/>
      <c r="DH251" s="30"/>
      <c r="DI251" s="30"/>
      <c r="DJ251" s="30"/>
      <c r="DK251" s="30"/>
      <c r="DL251" s="30"/>
      <c r="DM251" s="30"/>
      <c r="DN251" s="30"/>
      <c r="DO251" s="30"/>
      <c r="DP251" s="30"/>
      <c r="DQ251" s="30"/>
      <c r="DR251" s="30"/>
      <c r="DS251" s="30"/>
      <c r="DT251" s="30"/>
      <c r="DU251" s="30"/>
      <c r="DV251" s="30"/>
      <c r="DW251" s="30"/>
      <c r="DX251" s="30"/>
      <c r="DY251" s="30"/>
      <c r="DZ251" s="30"/>
      <c r="EA251" s="30"/>
      <c r="EB251" s="30"/>
      <c r="EC251" s="30"/>
      <c r="ED251" s="30"/>
      <c r="EE251" s="30"/>
      <c r="EF251" s="30"/>
      <c r="EG251" s="30"/>
      <c r="EH251" s="30"/>
      <c r="EI251" s="30"/>
      <c r="EJ251" s="30"/>
      <c r="EK251" s="30"/>
      <c r="EL251" s="30"/>
      <c r="EM251" s="30"/>
      <c r="EN251" s="30"/>
      <c r="EO251" s="30"/>
      <c r="EP251" s="30"/>
      <c r="EQ251" s="30"/>
      <c r="ER251" s="30"/>
      <c r="ES251" s="30"/>
      <c r="ET251" s="30"/>
      <c r="EU251" s="30"/>
      <c r="EV251" s="30"/>
      <c r="EW251" s="30"/>
      <c r="EX251" s="30"/>
      <c r="EY251" s="30"/>
      <c r="EZ251" s="30"/>
      <c r="FA251" s="30"/>
      <c r="FB251" s="30"/>
      <c r="FC251" s="30"/>
      <c r="FD251" s="30"/>
      <c r="FE251" s="30"/>
      <c r="FF251" s="30"/>
      <c r="FG251" s="30"/>
      <c r="FH251" s="30"/>
      <c r="FI251" s="30"/>
      <c r="FJ251" s="30"/>
      <c r="FK251" s="30"/>
      <c r="FL251" s="30"/>
      <c r="FM251" s="30"/>
      <c r="FN251" s="30"/>
      <c r="FO251" s="30"/>
      <c r="FP251" s="30"/>
      <c r="FQ251" s="30"/>
    </row>
    <row r="252" spans="4:173">
      <c r="D252" s="76"/>
      <c r="E252" s="76"/>
      <c r="F252" s="76"/>
      <c r="G252" s="76"/>
      <c r="H252" s="76"/>
      <c r="I252" s="118"/>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c r="DK252" s="30"/>
      <c r="DL252" s="30"/>
      <c r="DM252" s="30"/>
      <c r="DN252" s="30"/>
      <c r="DO252" s="30"/>
      <c r="DP252" s="30"/>
      <c r="DQ252" s="30"/>
      <c r="DR252" s="30"/>
      <c r="DS252" s="30"/>
      <c r="DT252" s="30"/>
      <c r="DU252" s="30"/>
      <c r="DV252" s="30"/>
      <c r="DW252" s="30"/>
      <c r="DX252" s="30"/>
      <c r="DY252" s="30"/>
      <c r="DZ252" s="30"/>
      <c r="EA252" s="30"/>
      <c r="EB252" s="30"/>
      <c r="EC252" s="30"/>
      <c r="ED252" s="30"/>
      <c r="EE252" s="30"/>
      <c r="EF252" s="30"/>
      <c r="EG252" s="30"/>
      <c r="EH252" s="30"/>
      <c r="EI252" s="30"/>
      <c r="EJ252" s="30"/>
      <c r="EK252" s="30"/>
      <c r="EL252" s="30"/>
      <c r="EM252" s="30"/>
      <c r="EN252" s="30"/>
      <c r="EO252" s="30"/>
      <c r="EP252" s="30"/>
      <c r="EQ252" s="30"/>
      <c r="ER252" s="30"/>
      <c r="ES252" s="30"/>
      <c r="ET252" s="30"/>
      <c r="EU252" s="30"/>
      <c r="EV252" s="30"/>
      <c r="EW252" s="30"/>
      <c r="EX252" s="30"/>
      <c r="EY252" s="30"/>
      <c r="EZ252" s="30"/>
      <c r="FA252" s="30"/>
      <c r="FB252" s="30"/>
      <c r="FC252" s="30"/>
      <c r="FD252" s="30"/>
      <c r="FE252" s="30"/>
      <c r="FF252" s="30"/>
      <c r="FG252" s="30"/>
      <c r="FH252" s="30"/>
      <c r="FI252" s="30"/>
      <c r="FJ252" s="30"/>
      <c r="FK252" s="30"/>
      <c r="FL252" s="30"/>
      <c r="FM252" s="30"/>
      <c r="FN252" s="30"/>
      <c r="FO252" s="30"/>
      <c r="FP252" s="30"/>
      <c r="FQ252" s="30"/>
    </row>
    <row r="253" spans="4:173">
      <c r="D253" s="76"/>
      <c r="E253" s="76"/>
      <c r="F253" s="76"/>
      <c r="G253" s="76"/>
      <c r="H253" s="76"/>
      <c r="I253" s="118"/>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c r="BW253" s="30"/>
      <c r="BX253" s="30"/>
      <c r="BY253" s="30"/>
      <c r="BZ253" s="30"/>
      <c r="CA253" s="30"/>
      <c r="CB253" s="30"/>
      <c r="CC253" s="30"/>
      <c r="CD253" s="30"/>
      <c r="CE253" s="30"/>
      <c r="CF253" s="30"/>
      <c r="CG253" s="30"/>
      <c r="CH253" s="30"/>
      <c r="CI253" s="30"/>
      <c r="CJ253" s="30"/>
      <c r="CK253" s="30"/>
      <c r="CL253" s="30"/>
      <c r="CM253" s="30"/>
      <c r="CN253" s="30"/>
      <c r="CO253" s="30"/>
      <c r="CP253" s="30"/>
      <c r="CQ253" s="30"/>
      <c r="CR253" s="30"/>
      <c r="CS253" s="30"/>
      <c r="CT253" s="30"/>
      <c r="CU253" s="30"/>
      <c r="CV253" s="30"/>
      <c r="CW253" s="30"/>
      <c r="CX253" s="30"/>
      <c r="CY253" s="30"/>
      <c r="CZ253" s="30"/>
      <c r="DA253" s="30"/>
      <c r="DB253" s="30"/>
      <c r="DC253" s="30"/>
      <c r="DD253" s="30"/>
      <c r="DE253" s="30"/>
      <c r="DF253" s="30"/>
      <c r="DG253" s="30"/>
      <c r="DH253" s="30"/>
      <c r="DI253" s="30"/>
      <c r="DJ253" s="30"/>
      <c r="DK253" s="30"/>
      <c r="DL253" s="30"/>
      <c r="DM253" s="30"/>
      <c r="DN253" s="30"/>
      <c r="DO253" s="30"/>
      <c r="DP253" s="30"/>
      <c r="DQ253" s="30"/>
      <c r="DR253" s="30"/>
      <c r="DS253" s="30"/>
      <c r="DT253" s="30"/>
      <c r="DU253" s="30"/>
      <c r="DV253" s="30"/>
      <c r="DW253" s="30"/>
      <c r="DX253" s="30"/>
      <c r="DY253" s="30"/>
      <c r="DZ253" s="30"/>
      <c r="EA253" s="30"/>
      <c r="EB253" s="30"/>
      <c r="EC253" s="30"/>
      <c r="ED253" s="30"/>
      <c r="EE253" s="30"/>
      <c r="EF253" s="30"/>
      <c r="EG253" s="30"/>
      <c r="EH253" s="30"/>
      <c r="EI253" s="30"/>
      <c r="EJ253" s="30"/>
      <c r="EK253" s="30"/>
      <c r="EL253" s="30"/>
      <c r="EM253" s="30"/>
      <c r="EN253" s="30"/>
      <c r="EO253" s="30"/>
      <c r="EP253" s="30"/>
      <c r="EQ253" s="30"/>
      <c r="ER253" s="30"/>
      <c r="ES253" s="30"/>
      <c r="ET253" s="30"/>
      <c r="EU253" s="30"/>
      <c r="EV253" s="30"/>
      <c r="EW253" s="30"/>
      <c r="EX253" s="30"/>
      <c r="EY253" s="30"/>
      <c r="EZ253" s="30"/>
      <c r="FA253" s="30"/>
      <c r="FB253" s="30"/>
      <c r="FC253" s="30"/>
      <c r="FD253" s="30"/>
      <c r="FE253" s="30"/>
      <c r="FF253" s="30"/>
      <c r="FG253" s="30"/>
      <c r="FH253" s="30"/>
      <c r="FI253" s="30"/>
      <c r="FJ253" s="30"/>
      <c r="FK253" s="30"/>
      <c r="FL253" s="30"/>
      <c r="FM253" s="30"/>
      <c r="FN253" s="30"/>
      <c r="FO253" s="30"/>
      <c r="FP253" s="30"/>
      <c r="FQ253" s="30"/>
    </row>
    <row r="254" spans="4:173">
      <c r="D254" s="76"/>
      <c r="E254" s="76"/>
      <c r="F254" s="76"/>
      <c r="G254" s="76"/>
      <c r="H254" s="76"/>
      <c r="I254" s="118"/>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c r="BT254" s="30"/>
      <c r="BU254" s="30"/>
      <c r="BV254" s="30"/>
      <c r="BW254" s="30"/>
      <c r="BX254" s="30"/>
      <c r="BY254" s="30"/>
      <c r="BZ254" s="30"/>
      <c r="CA254" s="30"/>
      <c r="CB254" s="30"/>
      <c r="CC254" s="30"/>
      <c r="CD254" s="30"/>
      <c r="CE254" s="30"/>
      <c r="CF254" s="30"/>
      <c r="CG254" s="30"/>
      <c r="CH254" s="30"/>
      <c r="CI254" s="30"/>
      <c r="CJ254" s="30"/>
      <c r="CK254" s="30"/>
      <c r="CL254" s="30"/>
      <c r="CM254" s="30"/>
      <c r="CN254" s="30"/>
      <c r="CO254" s="30"/>
      <c r="CP254" s="30"/>
      <c r="CQ254" s="30"/>
      <c r="CR254" s="30"/>
      <c r="CS254" s="30"/>
      <c r="CT254" s="30"/>
      <c r="CU254" s="30"/>
      <c r="CV254" s="30"/>
      <c r="CW254" s="30"/>
      <c r="CX254" s="30"/>
      <c r="CY254" s="30"/>
      <c r="CZ254" s="30"/>
      <c r="DA254" s="30"/>
      <c r="DB254" s="30"/>
      <c r="DC254" s="30"/>
      <c r="DD254" s="30"/>
      <c r="DE254" s="30"/>
      <c r="DF254" s="30"/>
      <c r="DG254" s="30"/>
      <c r="DH254" s="30"/>
      <c r="DI254" s="30"/>
      <c r="DJ254" s="30"/>
      <c r="DK254" s="30"/>
      <c r="DL254" s="30"/>
      <c r="DM254" s="30"/>
      <c r="DN254" s="30"/>
      <c r="DO254" s="30"/>
      <c r="DP254" s="30"/>
      <c r="DQ254" s="30"/>
      <c r="DR254" s="30"/>
      <c r="DS254" s="30"/>
      <c r="DT254" s="30"/>
      <c r="DU254" s="30"/>
      <c r="DV254" s="30"/>
      <c r="DW254" s="30"/>
      <c r="DX254" s="30"/>
      <c r="DY254" s="30"/>
      <c r="DZ254" s="30"/>
      <c r="EA254" s="30"/>
      <c r="EB254" s="30"/>
      <c r="EC254" s="30"/>
      <c r="ED254" s="30"/>
      <c r="EE254" s="30"/>
      <c r="EF254" s="30"/>
      <c r="EG254" s="30"/>
      <c r="EH254" s="30"/>
      <c r="EI254" s="30"/>
      <c r="EJ254" s="30"/>
      <c r="EK254" s="30"/>
      <c r="EL254" s="30"/>
      <c r="EM254" s="30"/>
      <c r="EN254" s="30"/>
      <c r="EO254" s="30"/>
      <c r="EP254" s="30"/>
      <c r="EQ254" s="30"/>
      <c r="ER254" s="30"/>
      <c r="ES254" s="30"/>
      <c r="ET254" s="30"/>
      <c r="EU254" s="30"/>
      <c r="EV254" s="30"/>
      <c r="EW254" s="30"/>
      <c r="EX254" s="30"/>
      <c r="EY254" s="30"/>
      <c r="EZ254" s="30"/>
      <c r="FA254" s="30"/>
      <c r="FB254" s="30"/>
      <c r="FC254" s="30"/>
      <c r="FD254" s="30"/>
      <c r="FE254" s="30"/>
      <c r="FF254" s="30"/>
      <c r="FG254" s="30"/>
      <c r="FH254" s="30"/>
      <c r="FI254" s="30"/>
      <c r="FJ254" s="30"/>
      <c r="FK254" s="30"/>
      <c r="FL254" s="30"/>
      <c r="FM254" s="30"/>
      <c r="FN254" s="30"/>
      <c r="FO254" s="30"/>
      <c r="FP254" s="30"/>
      <c r="FQ254" s="30"/>
    </row>
    <row r="255" spans="4:173">
      <c r="D255" s="76"/>
      <c r="E255" s="76"/>
      <c r="F255" s="76"/>
      <c r="G255" s="76"/>
      <c r="H255" s="76"/>
      <c r="I255" s="118"/>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c r="BT255" s="30"/>
      <c r="BU255" s="30"/>
      <c r="BV255" s="30"/>
      <c r="BW255" s="30"/>
      <c r="BX255" s="30"/>
      <c r="BY255" s="30"/>
      <c r="BZ255" s="30"/>
      <c r="CA255" s="30"/>
      <c r="CB255" s="30"/>
      <c r="CC255" s="30"/>
      <c r="CD255" s="30"/>
      <c r="CE255" s="30"/>
      <c r="CF255" s="30"/>
      <c r="CG255" s="30"/>
      <c r="CH255" s="30"/>
      <c r="CI255" s="30"/>
      <c r="CJ255" s="30"/>
      <c r="CK255" s="30"/>
      <c r="CL255" s="30"/>
      <c r="CM255" s="30"/>
      <c r="CN255" s="30"/>
      <c r="CO255" s="30"/>
      <c r="CP255" s="30"/>
      <c r="CQ255" s="30"/>
      <c r="CR255" s="30"/>
      <c r="CS255" s="30"/>
      <c r="CT255" s="30"/>
      <c r="CU255" s="30"/>
      <c r="CV255" s="30"/>
      <c r="CW255" s="30"/>
      <c r="CX255" s="30"/>
      <c r="CY255" s="30"/>
      <c r="CZ255" s="30"/>
      <c r="DA255" s="30"/>
      <c r="DB255" s="30"/>
      <c r="DC255" s="30"/>
      <c r="DD255" s="30"/>
      <c r="DE255" s="30"/>
      <c r="DF255" s="30"/>
      <c r="DG255" s="30"/>
      <c r="DH255" s="30"/>
      <c r="DI255" s="30"/>
      <c r="DJ255" s="30"/>
      <c r="DK255" s="30"/>
      <c r="DL255" s="30"/>
      <c r="DM255" s="30"/>
      <c r="DN255" s="30"/>
      <c r="DO255" s="30"/>
      <c r="DP255" s="30"/>
      <c r="DQ255" s="30"/>
      <c r="DR255" s="30"/>
      <c r="DS255" s="30"/>
      <c r="DT255" s="30"/>
      <c r="DU255" s="30"/>
      <c r="DV255" s="30"/>
      <c r="DW255" s="30"/>
      <c r="DX255" s="30"/>
      <c r="DY255" s="30"/>
      <c r="DZ255" s="30"/>
      <c r="EA255" s="30"/>
      <c r="EB255" s="30"/>
      <c r="EC255" s="30"/>
      <c r="ED255" s="30"/>
      <c r="EE255" s="30"/>
      <c r="EF255" s="30"/>
      <c r="EG255" s="30"/>
      <c r="EH255" s="30"/>
      <c r="EI255" s="30"/>
      <c r="EJ255" s="30"/>
      <c r="EK255" s="30"/>
      <c r="EL255" s="30"/>
      <c r="EM255" s="30"/>
      <c r="EN255" s="30"/>
      <c r="EO255" s="30"/>
      <c r="EP255" s="30"/>
      <c r="EQ255" s="30"/>
      <c r="ER255" s="30"/>
      <c r="ES255" s="30"/>
      <c r="ET255" s="30"/>
      <c r="EU255" s="30"/>
      <c r="EV255" s="30"/>
      <c r="EW255" s="30"/>
      <c r="EX255" s="30"/>
      <c r="EY255" s="30"/>
      <c r="EZ255" s="30"/>
      <c r="FA255" s="30"/>
      <c r="FB255" s="30"/>
      <c r="FC255" s="30"/>
      <c r="FD255" s="30"/>
      <c r="FE255" s="30"/>
      <c r="FF255" s="30"/>
      <c r="FG255" s="30"/>
      <c r="FH255" s="30"/>
      <c r="FI255" s="30"/>
      <c r="FJ255" s="30"/>
      <c r="FK255" s="30"/>
      <c r="FL255" s="30"/>
      <c r="FM255" s="30"/>
      <c r="FN255" s="30"/>
      <c r="FO255" s="30"/>
      <c r="FP255" s="30"/>
      <c r="FQ255" s="30"/>
    </row>
    <row r="256" spans="4:173">
      <c r="D256" s="76"/>
      <c r="E256" s="76"/>
      <c r="F256" s="76"/>
      <c r="G256" s="76"/>
      <c r="H256" s="76"/>
      <c r="I256" s="118"/>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c r="BT256" s="30"/>
      <c r="BU256" s="30"/>
      <c r="BV256" s="30"/>
      <c r="BW256" s="30"/>
      <c r="BX256" s="30"/>
      <c r="BY256" s="30"/>
      <c r="BZ256" s="30"/>
      <c r="CA256" s="30"/>
      <c r="CB256" s="30"/>
      <c r="CC256" s="30"/>
      <c r="CD256" s="30"/>
      <c r="CE256" s="30"/>
      <c r="CF256" s="30"/>
      <c r="CG256" s="30"/>
      <c r="CH256" s="30"/>
      <c r="CI256" s="30"/>
      <c r="CJ256" s="30"/>
      <c r="CK256" s="30"/>
      <c r="CL256" s="30"/>
      <c r="CM256" s="30"/>
      <c r="CN256" s="30"/>
      <c r="CO256" s="30"/>
      <c r="CP256" s="30"/>
      <c r="CQ256" s="30"/>
      <c r="CR256" s="30"/>
      <c r="CS256" s="30"/>
      <c r="CT256" s="30"/>
      <c r="CU256" s="30"/>
      <c r="CV256" s="30"/>
      <c r="CW256" s="30"/>
      <c r="CX256" s="30"/>
      <c r="CY256" s="30"/>
      <c r="CZ256" s="30"/>
      <c r="DA256" s="30"/>
      <c r="DB256" s="30"/>
      <c r="DC256" s="30"/>
      <c r="DD256" s="30"/>
      <c r="DE256" s="30"/>
      <c r="DF256" s="30"/>
      <c r="DG256" s="30"/>
      <c r="DH256" s="30"/>
      <c r="DI256" s="30"/>
      <c r="DJ256" s="30"/>
      <c r="DK256" s="30"/>
      <c r="DL256" s="30"/>
      <c r="DM256" s="30"/>
      <c r="DN256" s="30"/>
      <c r="DO256" s="30"/>
      <c r="DP256" s="30"/>
      <c r="DQ256" s="30"/>
      <c r="DR256" s="30"/>
      <c r="DS256" s="30"/>
      <c r="DT256" s="30"/>
      <c r="DU256" s="30"/>
      <c r="DV256" s="30"/>
      <c r="DW256" s="30"/>
      <c r="DX256" s="30"/>
      <c r="DY256" s="30"/>
      <c r="DZ256" s="30"/>
      <c r="EA256" s="30"/>
      <c r="EB256" s="30"/>
      <c r="EC256" s="30"/>
      <c r="ED256" s="30"/>
      <c r="EE256" s="30"/>
      <c r="EF256" s="30"/>
      <c r="EG256" s="30"/>
      <c r="EH256" s="30"/>
      <c r="EI256" s="30"/>
      <c r="EJ256" s="30"/>
      <c r="EK256" s="30"/>
      <c r="EL256" s="30"/>
      <c r="EM256" s="30"/>
      <c r="EN256" s="30"/>
      <c r="EO256" s="30"/>
      <c r="EP256" s="30"/>
      <c r="EQ256" s="30"/>
      <c r="ER256" s="30"/>
      <c r="ES256" s="30"/>
      <c r="ET256" s="30"/>
      <c r="EU256" s="30"/>
      <c r="EV256" s="30"/>
      <c r="EW256" s="30"/>
      <c r="EX256" s="30"/>
      <c r="EY256" s="30"/>
      <c r="EZ256" s="30"/>
      <c r="FA256" s="30"/>
      <c r="FB256" s="30"/>
      <c r="FC256" s="30"/>
      <c r="FD256" s="30"/>
      <c r="FE256" s="30"/>
      <c r="FF256" s="30"/>
      <c r="FG256" s="30"/>
      <c r="FH256" s="30"/>
      <c r="FI256" s="30"/>
      <c r="FJ256" s="30"/>
      <c r="FK256" s="30"/>
      <c r="FL256" s="30"/>
      <c r="FM256" s="30"/>
      <c r="FN256" s="30"/>
      <c r="FO256" s="30"/>
      <c r="FP256" s="30"/>
      <c r="FQ256" s="30"/>
    </row>
    <row r="257" spans="4:173">
      <c r="D257" s="76"/>
      <c r="E257" s="76"/>
      <c r="F257" s="76"/>
      <c r="G257" s="76"/>
      <c r="H257" s="76"/>
      <c r="I257" s="118"/>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c r="DK257" s="30"/>
      <c r="DL257" s="30"/>
      <c r="DM257" s="30"/>
      <c r="DN257" s="30"/>
      <c r="DO257" s="30"/>
      <c r="DP257" s="30"/>
      <c r="DQ257" s="30"/>
      <c r="DR257" s="30"/>
      <c r="DS257" s="30"/>
      <c r="DT257" s="30"/>
      <c r="DU257" s="30"/>
      <c r="DV257" s="30"/>
      <c r="DW257" s="30"/>
      <c r="DX257" s="30"/>
      <c r="DY257" s="30"/>
      <c r="DZ257" s="30"/>
      <c r="EA257" s="30"/>
      <c r="EB257" s="30"/>
      <c r="EC257" s="30"/>
      <c r="ED257" s="30"/>
      <c r="EE257" s="30"/>
      <c r="EF257" s="30"/>
      <c r="EG257" s="30"/>
      <c r="EH257" s="30"/>
      <c r="EI257" s="30"/>
      <c r="EJ257" s="30"/>
      <c r="EK257" s="30"/>
      <c r="EL257" s="30"/>
      <c r="EM257" s="30"/>
      <c r="EN257" s="30"/>
      <c r="EO257" s="30"/>
      <c r="EP257" s="30"/>
      <c r="EQ257" s="30"/>
      <c r="ER257" s="30"/>
      <c r="ES257" s="30"/>
      <c r="ET257" s="30"/>
      <c r="EU257" s="30"/>
      <c r="EV257" s="30"/>
      <c r="EW257" s="30"/>
      <c r="EX257" s="30"/>
      <c r="EY257" s="30"/>
      <c r="EZ257" s="30"/>
      <c r="FA257" s="30"/>
      <c r="FB257" s="30"/>
      <c r="FC257" s="30"/>
      <c r="FD257" s="30"/>
      <c r="FE257" s="30"/>
      <c r="FF257" s="30"/>
      <c r="FG257" s="30"/>
      <c r="FH257" s="30"/>
      <c r="FI257" s="30"/>
      <c r="FJ257" s="30"/>
      <c r="FK257" s="30"/>
      <c r="FL257" s="30"/>
      <c r="FM257" s="30"/>
      <c r="FN257" s="30"/>
      <c r="FO257" s="30"/>
      <c r="FP257" s="30"/>
      <c r="FQ257" s="30"/>
    </row>
    <row r="258" spans="4:173">
      <c r="D258" s="76"/>
      <c r="E258" s="76"/>
      <c r="F258" s="76"/>
      <c r="G258" s="76"/>
      <c r="H258" s="76"/>
      <c r="I258" s="118"/>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0"/>
      <c r="BU258" s="30"/>
      <c r="BV258" s="30"/>
      <c r="BW258" s="30"/>
      <c r="BX258" s="30"/>
      <c r="BY258" s="30"/>
      <c r="BZ258" s="30"/>
      <c r="CA258" s="30"/>
      <c r="CB258" s="30"/>
      <c r="CC258" s="30"/>
      <c r="CD258" s="30"/>
      <c r="CE258" s="30"/>
      <c r="CF258" s="30"/>
      <c r="CG258" s="30"/>
      <c r="CH258" s="30"/>
      <c r="CI258" s="30"/>
      <c r="CJ258" s="30"/>
      <c r="CK258" s="30"/>
      <c r="CL258" s="30"/>
      <c r="CM258" s="30"/>
      <c r="CN258" s="30"/>
      <c r="CO258" s="30"/>
      <c r="CP258" s="30"/>
      <c r="CQ258" s="30"/>
      <c r="CR258" s="30"/>
      <c r="CS258" s="30"/>
      <c r="CT258" s="30"/>
      <c r="CU258" s="30"/>
      <c r="CV258" s="30"/>
      <c r="CW258" s="30"/>
      <c r="CX258" s="30"/>
      <c r="CY258" s="30"/>
      <c r="CZ258" s="30"/>
      <c r="DA258" s="30"/>
      <c r="DB258" s="30"/>
      <c r="DC258" s="30"/>
      <c r="DD258" s="30"/>
      <c r="DE258" s="30"/>
      <c r="DF258" s="30"/>
      <c r="DG258" s="30"/>
      <c r="DH258" s="30"/>
      <c r="DI258" s="30"/>
      <c r="DJ258" s="30"/>
      <c r="DK258" s="30"/>
      <c r="DL258" s="30"/>
      <c r="DM258" s="30"/>
      <c r="DN258" s="30"/>
      <c r="DO258" s="30"/>
      <c r="DP258" s="30"/>
      <c r="DQ258" s="30"/>
      <c r="DR258" s="30"/>
      <c r="DS258" s="30"/>
      <c r="DT258" s="30"/>
      <c r="DU258" s="30"/>
      <c r="DV258" s="30"/>
      <c r="DW258" s="30"/>
      <c r="DX258" s="30"/>
      <c r="DY258" s="30"/>
      <c r="DZ258" s="30"/>
      <c r="EA258" s="30"/>
      <c r="EB258" s="30"/>
      <c r="EC258" s="30"/>
      <c r="ED258" s="30"/>
      <c r="EE258" s="30"/>
      <c r="EF258" s="30"/>
      <c r="EG258" s="30"/>
      <c r="EH258" s="30"/>
      <c r="EI258" s="30"/>
      <c r="EJ258" s="30"/>
      <c r="EK258" s="30"/>
      <c r="EL258" s="30"/>
      <c r="EM258" s="30"/>
      <c r="EN258" s="30"/>
      <c r="EO258" s="30"/>
      <c r="EP258" s="30"/>
      <c r="EQ258" s="30"/>
      <c r="ER258" s="30"/>
      <c r="ES258" s="30"/>
      <c r="ET258" s="30"/>
      <c r="EU258" s="30"/>
      <c r="EV258" s="30"/>
      <c r="EW258" s="30"/>
      <c r="EX258" s="30"/>
      <c r="EY258" s="30"/>
      <c r="EZ258" s="30"/>
      <c r="FA258" s="30"/>
      <c r="FB258" s="30"/>
      <c r="FC258" s="30"/>
      <c r="FD258" s="30"/>
      <c r="FE258" s="30"/>
      <c r="FF258" s="30"/>
      <c r="FG258" s="30"/>
      <c r="FH258" s="30"/>
      <c r="FI258" s="30"/>
      <c r="FJ258" s="30"/>
      <c r="FK258" s="30"/>
      <c r="FL258" s="30"/>
      <c r="FM258" s="30"/>
      <c r="FN258" s="30"/>
      <c r="FO258" s="30"/>
      <c r="FP258" s="30"/>
      <c r="FQ258" s="30"/>
    </row>
    <row r="259" spans="4:173">
      <c r="D259" s="76"/>
      <c r="E259" s="76"/>
      <c r="F259" s="76"/>
      <c r="G259" s="76"/>
      <c r="H259" s="76"/>
      <c r="I259" s="118"/>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c r="BM259" s="30"/>
      <c r="BN259" s="30"/>
      <c r="BO259" s="30"/>
      <c r="BP259" s="30"/>
      <c r="BQ259" s="30"/>
      <c r="BR259" s="30"/>
      <c r="BS259" s="30"/>
      <c r="BT259" s="30"/>
      <c r="BU259" s="30"/>
      <c r="BV259" s="30"/>
      <c r="BW259" s="30"/>
      <c r="BX259" s="30"/>
      <c r="BY259" s="30"/>
      <c r="BZ259" s="30"/>
      <c r="CA259" s="30"/>
      <c r="CB259" s="30"/>
      <c r="CC259" s="30"/>
      <c r="CD259" s="30"/>
      <c r="CE259" s="30"/>
      <c r="CF259" s="30"/>
      <c r="CG259" s="30"/>
      <c r="CH259" s="30"/>
      <c r="CI259" s="30"/>
      <c r="CJ259" s="30"/>
      <c r="CK259" s="30"/>
      <c r="CL259" s="30"/>
      <c r="CM259" s="30"/>
      <c r="CN259" s="30"/>
      <c r="CO259" s="30"/>
      <c r="CP259" s="30"/>
      <c r="CQ259" s="30"/>
      <c r="CR259" s="30"/>
      <c r="CS259" s="30"/>
      <c r="CT259" s="30"/>
      <c r="CU259" s="30"/>
      <c r="CV259" s="30"/>
      <c r="CW259" s="30"/>
      <c r="CX259" s="30"/>
      <c r="CY259" s="30"/>
      <c r="CZ259" s="30"/>
      <c r="DA259" s="30"/>
      <c r="DB259" s="30"/>
      <c r="DC259" s="30"/>
      <c r="DD259" s="30"/>
      <c r="DE259" s="30"/>
      <c r="DF259" s="30"/>
      <c r="DG259" s="30"/>
      <c r="DH259" s="30"/>
      <c r="DI259" s="30"/>
      <c r="DJ259" s="30"/>
      <c r="DK259" s="30"/>
      <c r="DL259" s="30"/>
      <c r="DM259" s="30"/>
      <c r="DN259" s="30"/>
      <c r="DO259" s="30"/>
      <c r="DP259" s="30"/>
      <c r="DQ259" s="30"/>
      <c r="DR259" s="30"/>
      <c r="DS259" s="30"/>
      <c r="DT259" s="30"/>
      <c r="DU259" s="30"/>
      <c r="DV259" s="30"/>
      <c r="DW259" s="30"/>
      <c r="DX259" s="30"/>
      <c r="DY259" s="30"/>
      <c r="DZ259" s="30"/>
      <c r="EA259" s="30"/>
      <c r="EB259" s="30"/>
      <c r="EC259" s="30"/>
      <c r="ED259" s="30"/>
      <c r="EE259" s="30"/>
      <c r="EF259" s="30"/>
      <c r="EG259" s="30"/>
      <c r="EH259" s="30"/>
      <c r="EI259" s="30"/>
      <c r="EJ259" s="30"/>
      <c r="EK259" s="30"/>
      <c r="EL259" s="30"/>
      <c r="EM259" s="30"/>
      <c r="EN259" s="30"/>
      <c r="EO259" s="30"/>
      <c r="EP259" s="30"/>
      <c r="EQ259" s="30"/>
      <c r="ER259" s="30"/>
      <c r="ES259" s="30"/>
      <c r="ET259" s="30"/>
      <c r="EU259" s="30"/>
      <c r="EV259" s="30"/>
      <c r="EW259" s="30"/>
      <c r="EX259" s="30"/>
      <c r="EY259" s="30"/>
      <c r="EZ259" s="30"/>
      <c r="FA259" s="30"/>
      <c r="FB259" s="30"/>
      <c r="FC259" s="30"/>
      <c r="FD259" s="30"/>
      <c r="FE259" s="30"/>
      <c r="FF259" s="30"/>
      <c r="FG259" s="30"/>
      <c r="FH259" s="30"/>
      <c r="FI259" s="30"/>
      <c r="FJ259" s="30"/>
      <c r="FK259" s="30"/>
      <c r="FL259" s="30"/>
      <c r="FM259" s="30"/>
      <c r="FN259" s="30"/>
      <c r="FO259" s="30"/>
      <c r="FP259" s="30"/>
      <c r="FQ259" s="30"/>
    </row>
    <row r="260" spans="4:173">
      <c r="D260" s="76"/>
      <c r="E260" s="76"/>
      <c r="F260" s="76"/>
      <c r="G260" s="76"/>
      <c r="H260" s="76"/>
      <c r="I260" s="118"/>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c r="BW260" s="30"/>
      <c r="BX260" s="30"/>
      <c r="BY260" s="30"/>
      <c r="BZ260" s="30"/>
      <c r="CA260" s="30"/>
      <c r="CB260" s="30"/>
      <c r="CC260" s="30"/>
      <c r="CD260" s="30"/>
      <c r="CE260" s="30"/>
      <c r="CF260" s="30"/>
      <c r="CG260" s="30"/>
      <c r="CH260" s="30"/>
      <c r="CI260" s="30"/>
      <c r="CJ260" s="30"/>
      <c r="CK260" s="30"/>
      <c r="CL260" s="30"/>
      <c r="CM260" s="30"/>
      <c r="CN260" s="30"/>
      <c r="CO260" s="30"/>
      <c r="CP260" s="30"/>
      <c r="CQ260" s="30"/>
      <c r="CR260" s="30"/>
      <c r="CS260" s="30"/>
      <c r="CT260" s="30"/>
      <c r="CU260" s="30"/>
      <c r="CV260" s="30"/>
      <c r="CW260" s="30"/>
      <c r="CX260" s="30"/>
      <c r="CY260" s="30"/>
      <c r="CZ260" s="30"/>
      <c r="DA260" s="30"/>
      <c r="DB260" s="30"/>
      <c r="DC260" s="30"/>
      <c r="DD260" s="30"/>
      <c r="DE260" s="30"/>
      <c r="DF260" s="30"/>
      <c r="DG260" s="30"/>
      <c r="DH260" s="30"/>
      <c r="DI260" s="30"/>
      <c r="DJ260" s="30"/>
      <c r="DK260" s="30"/>
      <c r="DL260" s="30"/>
      <c r="DM260" s="30"/>
      <c r="DN260" s="30"/>
      <c r="DO260" s="30"/>
      <c r="DP260" s="30"/>
      <c r="DQ260" s="30"/>
      <c r="DR260" s="30"/>
      <c r="DS260" s="30"/>
      <c r="DT260" s="30"/>
      <c r="DU260" s="30"/>
      <c r="DV260" s="30"/>
      <c r="DW260" s="30"/>
      <c r="DX260" s="30"/>
      <c r="DY260" s="30"/>
      <c r="DZ260" s="30"/>
      <c r="EA260" s="30"/>
      <c r="EB260" s="30"/>
      <c r="EC260" s="30"/>
      <c r="ED260" s="30"/>
      <c r="EE260" s="30"/>
      <c r="EF260" s="30"/>
      <c r="EG260" s="30"/>
      <c r="EH260" s="30"/>
      <c r="EI260" s="30"/>
      <c r="EJ260" s="30"/>
      <c r="EK260" s="30"/>
      <c r="EL260" s="30"/>
      <c r="EM260" s="30"/>
      <c r="EN260" s="30"/>
      <c r="EO260" s="30"/>
      <c r="EP260" s="30"/>
      <c r="EQ260" s="30"/>
      <c r="ER260" s="30"/>
      <c r="ES260" s="30"/>
      <c r="ET260" s="30"/>
      <c r="EU260" s="30"/>
      <c r="EV260" s="30"/>
      <c r="EW260" s="30"/>
      <c r="EX260" s="30"/>
      <c r="EY260" s="30"/>
      <c r="EZ260" s="30"/>
      <c r="FA260" s="30"/>
      <c r="FB260" s="30"/>
      <c r="FC260" s="30"/>
      <c r="FD260" s="30"/>
      <c r="FE260" s="30"/>
      <c r="FF260" s="30"/>
      <c r="FG260" s="30"/>
      <c r="FH260" s="30"/>
      <c r="FI260" s="30"/>
      <c r="FJ260" s="30"/>
      <c r="FK260" s="30"/>
      <c r="FL260" s="30"/>
      <c r="FM260" s="30"/>
      <c r="FN260" s="30"/>
      <c r="FO260" s="30"/>
      <c r="FP260" s="30"/>
      <c r="FQ260" s="30"/>
    </row>
    <row r="261" spans="4:173">
      <c r="D261" s="76"/>
      <c r="E261" s="76"/>
      <c r="F261" s="76"/>
      <c r="G261" s="76"/>
      <c r="H261" s="76"/>
      <c r="I261" s="118"/>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0"/>
      <c r="BU261" s="30"/>
      <c r="BV261" s="30"/>
      <c r="BW261" s="30"/>
      <c r="BX261" s="30"/>
      <c r="BY261" s="30"/>
      <c r="BZ261" s="30"/>
      <c r="CA261" s="30"/>
      <c r="CB261" s="30"/>
      <c r="CC261" s="30"/>
      <c r="CD261" s="30"/>
      <c r="CE261" s="30"/>
      <c r="CF261" s="30"/>
      <c r="CG261" s="30"/>
      <c r="CH261" s="30"/>
      <c r="CI261" s="30"/>
      <c r="CJ261" s="30"/>
      <c r="CK261" s="30"/>
      <c r="CL261" s="30"/>
      <c r="CM261" s="30"/>
      <c r="CN261" s="30"/>
      <c r="CO261" s="30"/>
      <c r="CP261" s="30"/>
      <c r="CQ261" s="30"/>
      <c r="CR261" s="30"/>
      <c r="CS261" s="30"/>
      <c r="CT261" s="30"/>
      <c r="CU261" s="30"/>
      <c r="CV261" s="30"/>
      <c r="CW261" s="30"/>
      <c r="CX261" s="30"/>
      <c r="CY261" s="30"/>
      <c r="CZ261" s="30"/>
      <c r="DA261" s="30"/>
      <c r="DB261" s="30"/>
      <c r="DC261" s="30"/>
      <c r="DD261" s="30"/>
      <c r="DE261" s="30"/>
      <c r="DF261" s="30"/>
      <c r="DG261" s="30"/>
      <c r="DH261" s="30"/>
      <c r="DI261" s="30"/>
      <c r="DJ261" s="30"/>
      <c r="DK261" s="30"/>
      <c r="DL261" s="30"/>
      <c r="DM261" s="30"/>
      <c r="DN261" s="30"/>
      <c r="DO261" s="30"/>
      <c r="DP261" s="30"/>
      <c r="DQ261" s="30"/>
      <c r="DR261" s="30"/>
      <c r="DS261" s="30"/>
      <c r="DT261" s="30"/>
      <c r="DU261" s="30"/>
      <c r="DV261" s="30"/>
      <c r="DW261" s="30"/>
      <c r="DX261" s="30"/>
      <c r="DY261" s="30"/>
      <c r="DZ261" s="30"/>
      <c r="EA261" s="30"/>
      <c r="EB261" s="30"/>
      <c r="EC261" s="30"/>
      <c r="ED261" s="30"/>
      <c r="EE261" s="30"/>
      <c r="EF261" s="30"/>
      <c r="EG261" s="30"/>
      <c r="EH261" s="30"/>
      <c r="EI261" s="30"/>
      <c r="EJ261" s="30"/>
      <c r="EK261" s="30"/>
      <c r="EL261" s="30"/>
      <c r="EM261" s="30"/>
      <c r="EN261" s="30"/>
      <c r="EO261" s="30"/>
      <c r="EP261" s="30"/>
      <c r="EQ261" s="30"/>
      <c r="ER261" s="30"/>
      <c r="ES261" s="30"/>
      <c r="ET261" s="30"/>
      <c r="EU261" s="30"/>
      <c r="EV261" s="30"/>
      <c r="EW261" s="30"/>
      <c r="EX261" s="30"/>
      <c r="EY261" s="30"/>
      <c r="EZ261" s="30"/>
      <c r="FA261" s="30"/>
      <c r="FB261" s="30"/>
      <c r="FC261" s="30"/>
      <c r="FD261" s="30"/>
      <c r="FE261" s="30"/>
      <c r="FF261" s="30"/>
      <c r="FG261" s="30"/>
      <c r="FH261" s="30"/>
      <c r="FI261" s="30"/>
      <c r="FJ261" s="30"/>
      <c r="FK261" s="30"/>
      <c r="FL261" s="30"/>
      <c r="FM261" s="30"/>
      <c r="FN261" s="30"/>
      <c r="FO261" s="30"/>
      <c r="FP261" s="30"/>
      <c r="FQ261" s="30"/>
    </row>
    <row r="262" spans="4:173">
      <c r="D262" s="76"/>
      <c r="E262" s="76"/>
      <c r="F262" s="76"/>
      <c r="G262" s="76"/>
      <c r="H262" s="76"/>
      <c r="I262" s="118"/>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c r="BW262" s="30"/>
      <c r="BX262" s="30"/>
      <c r="BY262" s="30"/>
      <c r="BZ262" s="30"/>
      <c r="CA262" s="30"/>
      <c r="CB262" s="30"/>
      <c r="CC262" s="30"/>
      <c r="CD262" s="30"/>
      <c r="CE262" s="30"/>
      <c r="CF262" s="30"/>
      <c r="CG262" s="30"/>
      <c r="CH262" s="30"/>
      <c r="CI262" s="30"/>
      <c r="CJ262" s="30"/>
      <c r="CK262" s="30"/>
      <c r="CL262" s="30"/>
      <c r="CM262" s="30"/>
      <c r="CN262" s="30"/>
      <c r="CO262" s="30"/>
      <c r="CP262" s="30"/>
      <c r="CQ262" s="30"/>
      <c r="CR262" s="30"/>
      <c r="CS262" s="30"/>
      <c r="CT262" s="30"/>
      <c r="CU262" s="30"/>
      <c r="CV262" s="30"/>
      <c r="CW262" s="30"/>
      <c r="CX262" s="30"/>
      <c r="CY262" s="30"/>
      <c r="CZ262" s="30"/>
      <c r="DA262" s="30"/>
      <c r="DB262" s="30"/>
      <c r="DC262" s="30"/>
      <c r="DD262" s="30"/>
      <c r="DE262" s="30"/>
      <c r="DF262" s="30"/>
      <c r="DG262" s="30"/>
      <c r="DH262" s="30"/>
      <c r="DI262" s="30"/>
      <c r="DJ262" s="30"/>
      <c r="DK262" s="30"/>
      <c r="DL262" s="30"/>
      <c r="DM262" s="30"/>
      <c r="DN262" s="30"/>
      <c r="DO262" s="30"/>
      <c r="DP262" s="30"/>
      <c r="DQ262" s="30"/>
      <c r="DR262" s="30"/>
      <c r="DS262" s="30"/>
      <c r="DT262" s="30"/>
      <c r="DU262" s="30"/>
      <c r="DV262" s="30"/>
      <c r="DW262" s="30"/>
      <c r="DX262" s="30"/>
      <c r="DY262" s="30"/>
      <c r="DZ262" s="30"/>
      <c r="EA262" s="30"/>
      <c r="EB262" s="30"/>
      <c r="EC262" s="30"/>
      <c r="ED262" s="30"/>
      <c r="EE262" s="30"/>
      <c r="EF262" s="30"/>
      <c r="EG262" s="30"/>
      <c r="EH262" s="30"/>
      <c r="EI262" s="30"/>
      <c r="EJ262" s="30"/>
      <c r="EK262" s="30"/>
      <c r="EL262" s="30"/>
      <c r="EM262" s="30"/>
      <c r="EN262" s="30"/>
      <c r="EO262" s="30"/>
      <c r="EP262" s="30"/>
      <c r="EQ262" s="30"/>
      <c r="ER262" s="30"/>
      <c r="ES262" s="30"/>
      <c r="ET262" s="30"/>
      <c r="EU262" s="30"/>
      <c r="EV262" s="30"/>
      <c r="EW262" s="30"/>
      <c r="EX262" s="30"/>
      <c r="EY262" s="30"/>
      <c r="EZ262" s="30"/>
      <c r="FA262" s="30"/>
      <c r="FB262" s="30"/>
      <c r="FC262" s="30"/>
      <c r="FD262" s="30"/>
      <c r="FE262" s="30"/>
      <c r="FF262" s="30"/>
      <c r="FG262" s="30"/>
      <c r="FH262" s="30"/>
      <c r="FI262" s="30"/>
      <c r="FJ262" s="30"/>
      <c r="FK262" s="30"/>
      <c r="FL262" s="30"/>
      <c r="FM262" s="30"/>
      <c r="FN262" s="30"/>
      <c r="FO262" s="30"/>
      <c r="FP262" s="30"/>
      <c r="FQ262" s="30"/>
    </row>
    <row r="263" spans="4:173">
      <c r="D263" s="76"/>
      <c r="E263" s="76"/>
      <c r="F263" s="76"/>
      <c r="G263" s="76"/>
      <c r="H263" s="76"/>
      <c r="I263" s="118"/>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c r="BW263" s="30"/>
      <c r="BX263" s="30"/>
      <c r="BY263" s="30"/>
      <c r="BZ263" s="30"/>
      <c r="CA263" s="30"/>
      <c r="CB263" s="30"/>
      <c r="CC263" s="30"/>
      <c r="CD263" s="30"/>
      <c r="CE263" s="30"/>
      <c r="CF263" s="30"/>
      <c r="CG263" s="30"/>
      <c r="CH263" s="30"/>
      <c r="CI263" s="30"/>
      <c r="CJ263" s="30"/>
      <c r="CK263" s="30"/>
      <c r="CL263" s="30"/>
      <c r="CM263" s="30"/>
      <c r="CN263" s="30"/>
      <c r="CO263" s="30"/>
      <c r="CP263" s="30"/>
      <c r="CQ263" s="30"/>
      <c r="CR263" s="30"/>
      <c r="CS263" s="30"/>
      <c r="CT263" s="30"/>
      <c r="CU263" s="30"/>
      <c r="CV263" s="30"/>
      <c r="CW263" s="30"/>
      <c r="CX263" s="30"/>
      <c r="CY263" s="30"/>
      <c r="CZ263" s="30"/>
      <c r="DA263" s="30"/>
      <c r="DB263" s="30"/>
      <c r="DC263" s="30"/>
      <c r="DD263" s="30"/>
      <c r="DE263" s="30"/>
      <c r="DF263" s="30"/>
      <c r="DG263" s="30"/>
      <c r="DH263" s="30"/>
      <c r="DI263" s="30"/>
      <c r="DJ263" s="30"/>
      <c r="DK263" s="30"/>
      <c r="DL263" s="30"/>
      <c r="DM263" s="30"/>
      <c r="DN263" s="30"/>
      <c r="DO263" s="30"/>
      <c r="DP263" s="30"/>
      <c r="DQ263" s="30"/>
      <c r="DR263" s="30"/>
      <c r="DS263" s="30"/>
      <c r="DT263" s="30"/>
      <c r="DU263" s="30"/>
      <c r="DV263" s="30"/>
      <c r="DW263" s="30"/>
      <c r="DX263" s="30"/>
      <c r="DY263" s="30"/>
      <c r="DZ263" s="30"/>
      <c r="EA263" s="30"/>
      <c r="EB263" s="30"/>
      <c r="EC263" s="30"/>
      <c r="ED263" s="30"/>
      <c r="EE263" s="30"/>
      <c r="EF263" s="30"/>
      <c r="EG263" s="30"/>
      <c r="EH263" s="30"/>
      <c r="EI263" s="30"/>
      <c r="EJ263" s="30"/>
      <c r="EK263" s="30"/>
      <c r="EL263" s="30"/>
      <c r="EM263" s="30"/>
      <c r="EN263" s="30"/>
      <c r="EO263" s="30"/>
      <c r="EP263" s="30"/>
      <c r="EQ263" s="30"/>
      <c r="ER263" s="30"/>
      <c r="ES263" s="30"/>
      <c r="ET263" s="30"/>
      <c r="EU263" s="30"/>
      <c r="EV263" s="30"/>
      <c r="EW263" s="30"/>
      <c r="EX263" s="30"/>
      <c r="EY263" s="30"/>
      <c r="EZ263" s="30"/>
      <c r="FA263" s="30"/>
      <c r="FB263" s="30"/>
      <c r="FC263" s="30"/>
      <c r="FD263" s="30"/>
      <c r="FE263" s="30"/>
      <c r="FF263" s="30"/>
      <c r="FG263" s="30"/>
      <c r="FH263" s="30"/>
      <c r="FI263" s="30"/>
      <c r="FJ263" s="30"/>
      <c r="FK263" s="30"/>
      <c r="FL263" s="30"/>
      <c r="FM263" s="30"/>
      <c r="FN263" s="30"/>
      <c r="FO263" s="30"/>
      <c r="FP263" s="30"/>
      <c r="FQ263" s="30"/>
    </row>
    <row r="264" spans="4:173">
      <c r="D264" s="76"/>
      <c r="E264" s="76"/>
      <c r="F264" s="76"/>
      <c r="G264" s="76"/>
      <c r="H264" s="76"/>
      <c r="I264" s="118"/>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0"/>
      <c r="BU264" s="30"/>
      <c r="BV264" s="30"/>
      <c r="BW264" s="30"/>
      <c r="BX264" s="30"/>
      <c r="BY264" s="30"/>
      <c r="BZ264" s="30"/>
      <c r="CA264" s="30"/>
      <c r="CB264" s="30"/>
      <c r="CC264" s="30"/>
      <c r="CD264" s="30"/>
      <c r="CE264" s="30"/>
      <c r="CF264" s="30"/>
      <c r="CG264" s="30"/>
      <c r="CH264" s="30"/>
      <c r="CI264" s="30"/>
      <c r="CJ264" s="30"/>
      <c r="CK264" s="30"/>
      <c r="CL264" s="30"/>
      <c r="CM264" s="30"/>
      <c r="CN264" s="30"/>
      <c r="CO264" s="30"/>
      <c r="CP264" s="30"/>
      <c r="CQ264" s="30"/>
      <c r="CR264" s="30"/>
      <c r="CS264" s="30"/>
      <c r="CT264" s="30"/>
      <c r="CU264" s="30"/>
      <c r="CV264" s="30"/>
      <c r="CW264" s="30"/>
      <c r="CX264" s="30"/>
      <c r="CY264" s="30"/>
      <c r="CZ264" s="30"/>
      <c r="DA264" s="30"/>
      <c r="DB264" s="30"/>
      <c r="DC264" s="30"/>
      <c r="DD264" s="30"/>
      <c r="DE264" s="30"/>
      <c r="DF264" s="30"/>
      <c r="DG264" s="30"/>
      <c r="DH264" s="30"/>
      <c r="DI264" s="30"/>
      <c r="DJ264" s="30"/>
      <c r="DK264" s="30"/>
      <c r="DL264" s="30"/>
      <c r="DM264" s="30"/>
      <c r="DN264" s="30"/>
      <c r="DO264" s="30"/>
      <c r="DP264" s="30"/>
      <c r="DQ264" s="30"/>
      <c r="DR264" s="30"/>
      <c r="DS264" s="30"/>
      <c r="DT264" s="30"/>
      <c r="DU264" s="30"/>
      <c r="DV264" s="30"/>
      <c r="DW264" s="30"/>
      <c r="DX264" s="30"/>
      <c r="DY264" s="30"/>
      <c r="DZ264" s="30"/>
      <c r="EA264" s="30"/>
      <c r="EB264" s="30"/>
      <c r="EC264" s="30"/>
      <c r="ED264" s="30"/>
      <c r="EE264" s="30"/>
      <c r="EF264" s="30"/>
      <c r="EG264" s="30"/>
      <c r="EH264" s="30"/>
      <c r="EI264" s="30"/>
      <c r="EJ264" s="30"/>
      <c r="EK264" s="30"/>
      <c r="EL264" s="30"/>
      <c r="EM264" s="30"/>
      <c r="EN264" s="30"/>
      <c r="EO264" s="30"/>
      <c r="EP264" s="30"/>
      <c r="EQ264" s="30"/>
      <c r="ER264" s="30"/>
      <c r="ES264" s="30"/>
      <c r="ET264" s="30"/>
      <c r="EU264" s="30"/>
      <c r="EV264" s="30"/>
      <c r="EW264" s="30"/>
      <c r="EX264" s="30"/>
      <c r="EY264" s="30"/>
      <c r="EZ264" s="30"/>
      <c r="FA264" s="30"/>
      <c r="FB264" s="30"/>
      <c r="FC264" s="30"/>
      <c r="FD264" s="30"/>
      <c r="FE264" s="30"/>
      <c r="FF264" s="30"/>
      <c r="FG264" s="30"/>
      <c r="FH264" s="30"/>
      <c r="FI264" s="30"/>
      <c r="FJ264" s="30"/>
      <c r="FK264" s="30"/>
      <c r="FL264" s="30"/>
      <c r="FM264" s="30"/>
      <c r="FN264" s="30"/>
      <c r="FO264" s="30"/>
      <c r="FP264" s="30"/>
      <c r="FQ264" s="30"/>
    </row>
    <row r="265" spans="4:173">
      <c r="D265" s="76"/>
      <c r="E265" s="76"/>
      <c r="F265" s="76"/>
      <c r="G265" s="76"/>
      <c r="H265" s="76"/>
      <c r="I265" s="118"/>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c r="BW265" s="30"/>
      <c r="BX265" s="30"/>
      <c r="BY265" s="30"/>
      <c r="BZ265" s="30"/>
      <c r="CA265" s="30"/>
      <c r="CB265" s="30"/>
      <c r="CC265" s="30"/>
      <c r="CD265" s="30"/>
      <c r="CE265" s="30"/>
      <c r="CF265" s="30"/>
      <c r="CG265" s="30"/>
      <c r="CH265" s="30"/>
      <c r="CI265" s="30"/>
      <c r="CJ265" s="30"/>
      <c r="CK265" s="30"/>
      <c r="CL265" s="30"/>
      <c r="CM265" s="30"/>
      <c r="CN265" s="30"/>
      <c r="CO265" s="30"/>
      <c r="CP265" s="30"/>
      <c r="CQ265" s="30"/>
      <c r="CR265" s="30"/>
      <c r="CS265" s="30"/>
      <c r="CT265" s="30"/>
      <c r="CU265" s="30"/>
      <c r="CV265" s="30"/>
      <c r="CW265" s="30"/>
      <c r="CX265" s="30"/>
      <c r="CY265" s="30"/>
      <c r="CZ265" s="30"/>
      <c r="DA265" s="30"/>
      <c r="DB265" s="30"/>
      <c r="DC265" s="30"/>
      <c r="DD265" s="30"/>
      <c r="DE265" s="30"/>
      <c r="DF265" s="30"/>
      <c r="DG265" s="30"/>
      <c r="DH265" s="30"/>
      <c r="DI265" s="30"/>
      <c r="DJ265" s="30"/>
      <c r="DK265" s="30"/>
      <c r="DL265" s="30"/>
      <c r="DM265" s="30"/>
      <c r="DN265" s="30"/>
      <c r="DO265" s="30"/>
      <c r="DP265" s="30"/>
      <c r="DQ265" s="30"/>
      <c r="DR265" s="30"/>
      <c r="DS265" s="30"/>
      <c r="DT265" s="30"/>
      <c r="DU265" s="30"/>
      <c r="DV265" s="30"/>
      <c r="DW265" s="30"/>
      <c r="DX265" s="30"/>
      <c r="DY265" s="30"/>
      <c r="DZ265" s="30"/>
      <c r="EA265" s="30"/>
      <c r="EB265" s="30"/>
      <c r="EC265" s="30"/>
      <c r="ED265" s="30"/>
      <c r="EE265" s="30"/>
      <c r="EF265" s="30"/>
      <c r="EG265" s="30"/>
      <c r="EH265" s="30"/>
      <c r="EI265" s="30"/>
      <c r="EJ265" s="30"/>
      <c r="EK265" s="30"/>
      <c r="EL265" s="30"/>
      <c r="EM265" s="30"/>
      <c r="EN265" s="30"/>
      <c r="EO265" s="30"/>
      <c r="EP265" s="30"/>
      <c r="EQ265" s="30"/>
      <c r="ER265" s="30"/>
      <c r="ES265" s="30"/>
      <c r="ET265" s="30"/>
      <c r="EU265" s="30"/>
      <c r="EV265" s="30"/>
      <c r="EW265" s="30"/>
      <c r="EX265" s="30"/>
      <c r="EY265" s="30"/>
      <c r="EZ265" s="30"/>
      <c r="FA265" s="30"/>
      <c r="FB265" s="30"/>
      <c r="FC265" s="30"/>
      <c r="FD265" s="30"/>
      <c r="FE265" s="30"/>
      <c r="FF265" s="30"/>
      <c r="FG265" s="30"/>
      <c r="FH265" s="30"/>
      <c r="FI265" s="30"/>
      <c r="FJ265" s="30"/>
      <c r="FK265" s="30"/>
      <c r="FL265" s="30"/>
      <c r="FM265" s="30"/>
      <c r="FN265" s="30"/>
      <c r="FO265" s="30"/>
      <c r="FP265" s="30"/>
      <c r="FQ265" s="30"/>
    </row>
    <row r="266" spans="4:173">
      <c r="D266" s="76"/>
      <c r="E266" s="76"/>
      <c r="F266" s="76"/>
      <c r="G266" s="76"/>
      <c r="H266" s="76"/>
      <c r="I266" s="118"/>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c r="BW266" s="30"/>
      <c r="BX266" s="30"/>
      <c r="BY266" s="30"/>
      <c r="BZ266" s="30"/>
      <c r="CA266" s="30"/>
      <c r="CB266" s="30"/>
      <c r="CC266" s="30"/>
      <c r="CD266" s="30"/>
      <c r="CE266" s="30"/>
      <c r="CF266" s="30"/>
      <c r="CG266" s="30"/>
      <c r="CH266" s="30"/>
      <c r="CI266" s="30"/>
      <c r="CJ266" s="30"/>
      <c r="CK266" s="30"/>
      <c r="CL266" s="30"/>
      <c r="CM266" s="30"/>
      <c r="CN266" s="30"/>
      <c r="CO266" s="30"/>
      <c r="CP266" s="30"/>
      <c r="CQ266" s="30"/>
      <c r="CR266" s="30"/>
      <c r="CS266" s="30"/>
      <c r="CT266" s="30"/>
      <c r="CU266" s="30"/>
      <c r="CV266" s="30"/>
      <c r="CW266" s="30"/>
      <c r="CX266" s="30"/>
      <c r="CY266" s="30"/>
      <c r="CZ266" s="30"/>
      <c r="DA266" s="30"/>
      <c r="DB266" s="30"/>
      <c r="DC266" s="30"/>
      <c r="DD266" s="30"/>
      <c r="DE266" s="30"/>
      <c r="DF266" s="30"/>
      <c r="DG266" s="30"/>
      <c r="DH266" s="30"/>
      <c r="DI266" s="30"/>
      <c r="DJ266" s="30"/>
      <c r="DK266" s="30"/>
      <c r="DL266" s="30"/>
      <c r="DM266" s="30"/>
      <c r="DN266" s="30"/>
      <c r="DO266" s="30"/>
      <c r="DP266" s="30"/>
      <c r="DQ266" s="30"/>
      <c r="DR266" s="30"/>
      <c r="DS266" s="30"/>
      <c r="DT266" s="30"/>
      <c r="DU266" s="30"/>
      <c r="DV266" s="30"/>
      <c r="DW266" s="30"/>
      <c r="DX266" s="30"/>
      <c r="DY266" s="30"/>
      <c r="DZ266" s="30"/>
      <c r="EA266" s="30"/>
      <c r="EB266" s="30"/>
      <c r="EC266" s="30"/>
      <c r="ED266" s="30"/>
      <c r="EE266" s="30"/>
      <c r="EF266" s="30"/>
      <c r="EG266" s="30"/>
      <c r="EH266" s="30"/>
      <c r="EI266" s="30"/>
      <c r="EJ266" s="30"/>
      <c r="EK266" s="30"/>
      <c r="EL266" s="30"/>
      <c r="EM266" s="30"/>
      <c r="EN266" s="30"/>
      <c r="EO266" s="30"/>
      <c r="EP266" s="30"/>
      <c r="EQ266" s="30"/>
      <c r="ER266" s="30"/>
      <c r="ES266" s="30"/>
      <c r="ET266" s="30"/>
      <c r="EU266" s="30"/>
      <c r="EV266" s="30"/>
      <c r="EW266" s="30"/>
      <c r="EX266" s="30"/>
      <c r="EY266" s="30"/>
      <c r="EZ266" s="30"/>
      <c r="FA266" s="30"/>
      <c r="FB266" s="30"/>
      <c r="FC266" s="30"/>
      <c r="FD266" s="30"/>
      <c r="FE266" s="30"/>
      <c r="FF266" s="30"/>
      <c r="FG266" s="30"/>
      <c r="FH266" s="30"/>
      <c r="FI266" s="30"/>
      <c r="FJ266" s="30"/>
      <c r="FK266" s="30"/>
      <c r="FL266" s="30"/>
      <c r="FM266" s="30"/>
      <c r="FN266" s="30"/>
      <c r="FO266" s="30"/>
      <c r="FP266" s="30"/>
      <c r="FQ266" s="30"/>
    </row>
    <row r="267" spans="4:173">
      <c r="D267" s="76"/>
      <c r="E267" s="76"/>
      <c r="F267" s="76"/>
      <c r="G267" s="76"/>
      <c r="H267" s="76"/>
      <c r="I267" s="118"/>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c r="BT267" s="30"/>
      <c r="BU267" s="30"/>
      <c r="BV267" s="30"/>
      <c r="BW267" s="30"/>
      <c r="BX267" s="30"/>
      <c r="BY267" s="30"/>
      <c r="BZ267" s="30"/>
      <c r="CA267" s="30"/>
      <c r="CB267" s="30"/>
      <c r="CC267" s="30"/>
      <c r="CD267" s="30"/>
      <c r="CE267" s="30"/>
      <c r="CF267" s="30"/>
      <c r="CG267" s="30"/>
      <c r="CH267" s="30"/>
      <c r="CI267" s="30"/>
      <c r="CJ267" s="30"/>
      <c r="CK267" s="30"/>
      <c r="CL267" s="30"/>
      <c r="CM267" s="30"/>
      <c r="CN267" s="30"/>
      <c r="CO267" s="30"/>
      <c r="CP267" s="30"/>
      <c r="CQ267" s="30"/>
      <c r="CR267" s="30"/>
      <c r="CS267" s="30"/>
      <c r="CT267" s="30"/>
      <c r="CU267" s="30"/>
      <c r="CV267" s="30"/>
      <c r="CW267" s="30"/>
      <c r="CX267" s="30"/>
      <c r="CY267" s="30"/>
      <c r="CZ267" s="30"/>
      <c r="DA267" s="30"/>
      <c r="DB267" s="30"/>
      <c r="DC267" s="30"/>
      <c r="DD267" s="30"/>
      <c r="DE267" s="30"/>
      <c r="DF267" s="30"/>
      <c r="DG267" s="30"/>
      <c r="DH267" s="30"/>
      <c r="DI267" s="30"/>
      <c r="DJ267" s="30"/>
      <c r="DK267" s="30"/>
      <c r="DL267" s="30"/>
      <c r="DM267" s="30"/>
      <c r="DN267" s="30"/>
      <c r="DO267" s="30"/>
      <c r="DP267" s="30"/>
      <c r="DQ267" s="30"/>
      <c r="DR267" s="30"/>
      <c r="DS267" s="30"/>
      <c r="DT267" s="30"/>
      <c r="DU267" s="30"/>
      <c r="DV267" s="30"/>
      <c r="DW267" s="30"/>
      <c r="DX267" s="30"/>
      <c r="DY267" s="30"/>
      <c r="DZ267" s="30"/>
      <c r="EA267" s="30"/>
      <c r="EB267" s="30"/>
      <c r="EC267" s="30"/>
      <c r="ED267" s="30"/>
      <c r="EE267" s="30"/>
      <c r="EF267" s="30"/>
      <c r="EG267" s="30"/>
      <c r="EH267" s="30"/>
      <c r="EI267" s="30"/>
      <c r="EJ267" s="30"/>
      <c r="EK267" s="30"/>
      <c r="EL267" s="30"/>
      <c r="EM267" s="30"/>
      <c r="EN267" s="30"/>
      <c r="EO267" s="30"/>
      <c r="EP267" s="30"/>
      <c r="EQ267" s="30"/>
      <c r="ER267" s="30"/>
      <c r="ES267" s="30"/>
      <c r="ET267" s="30"/>
      <c r="EU267" s="30"/>
      <c r="EV267" s="30"/>
      <c r="EW267" s="30"/>
      <c r="EX267" s="30"/>
      <c r="EY267" s="30"/>
      <c r="EZ267" s="30"/>
      <c r="FA267" s="30"/>
      <c r="FB267" s="30"/>
      <c r="FC267" s="30"/>
      <c r="FD267" s="30"/>
      <c r="FE267" s="30"/>
      <c r="FF267" s="30"/>
      <c r="FG267" s="30"/>
      <c r="FH267" s="30"/>
      <c r="FI267" s="30"/>
      <c r="FJ267" s="30"/>
      <c r="FK267" s="30"/>
      <c r="FL267" s="30"/>
      <c r="FM267" s="30"/>
      <c r="FN267" s="30"/>
      <c r="FO267" s="30"/>
      <c r="FP267" s="30"/>
      <c r="FQ267" s="30"/>
    </row>
    <row r="268" spans="4:173">
      <c r="D268" s="76"/>
      <c r="E268" s="76"/>
      <c r="F268" s="76"/>
      <c r="G268" s="76"/>
      <c r="H268" s="76"/>
      <c r="I268" s="118"/>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c r="BW268" s="30"/>
      <c r="BX268" s="30"/>
      <c r="BY268" s="30"/>
      <c r="BZ268" s="30"/>
      <c r="CA268" s="30"/>
      <c r="CB268" s="30"/>
      <c r="CC268" s="30"/>
      <c r="CD268" s="30"/>
      <c r="CE268" s="30"/>
      <c r="CF268" s="30"/>
      <c r="CG268" s="30"/>
      <c r="CH268" s="30"/>
      <c r="CI268" s="30"/>
      <c r="CJ268" s="30"/>
      <c r="CK268" s="30"/>
      <c r="CL268" s="30"/>
      <c r="CM268" s="30"/>
      <c r="CN268" s="30"/>
      <c r="CO268" s="30"/>
      <c r="CP268" s="30"/>
      <c r="CQ268" s="30"/>
      <c r="CR268" s="30"/>
      <c r="CS268" s="30"/>
      <c r="CT268" s="30"/>
      <c r="CU268" s="30"/>
      <c r="CV268" s="30"/>
      <c r="CW268" s="30"/>
      <c r="CX268" s="30"/>
      <c r="CY268" s="30"/>
      <c r="CZ268" s="30"/>
      <c r="DA268" s="30"/>
      <c r="DB268" s="30"/>
      <c r="DC268" s="30"/>
      <c r="DD268" s="30"/>
      <c r="DE268" s="30"/>
      <c r="DF268" s="30"/>
      <c r="DG268" s="30"/>
      <c r="DH268" s="30"/>
      <c r="DI268" s="30"/>
      <c r="DJ268" s="30"/>
      <c r="DK268" s="30"/>
      <c r="DL268" s="30"/>
      <c r="DM268" s="30"/>
      <c r="DN268" s="30"/>
      <c r="DO268" s="30"/>
      <c r="DP268" s="30"/>
      <c r="DQ268" s="30"/>
      <c r="DR268" s="30"/>
      <c r="DS268" s="30"/>
      <c r="DT268" s="30"/>
      <c r="DU268" s="30"/>
      <c r="DV268" s="30"/>
      <c r="DW268" s="30"/>
      <c r="DX268" s="30"/>
      <c r="DY268" s="30"/>
      <c r="DZ268" s="30"/>
      <c r="EA268" s="30"/>
      <c r="EB268" s="30"/>
      <c r="EC268" s="30"/>
      <c r="ED268" s="30"/>
      <c r="EE268" s="30"/>
      <c r="EF268" s="30"/>
      <c r="EG268" s="30"/>
      <c r="EH268" s="30"/>
      <c r="EI268" s="30"/>
      <c r="EJ268" s="30"/>
      <c r="EK268" s="30"/>
      <c r="EL268" s="30"/>
      <c r="EM268" s="30"/>
      <c r="EN268" s="30"/>
      <c r="EO268" s="30"/>
      <c r="EP268" s="30"/>
      <c r="EQ268" s="30"/>
      <c r="ER268" s="30"/>
      <c r="ES268" s="30"/>
      <c r="ET268" s="30"/>
      <c r="EU268" s="30"/>
      <c r="EV268" s="30"/>
      <c r="EW268" s="30"/>
      <c r="EX268" s="30"/>
      <c r="EY268" s="30"/>
      <c r="EZ268" s="30"/>
      <c r="FA268" s="30"/>
      <c r="FB268" s="30"/>
      <c r="FC268" s="30"/>
      <c r="FD268" s="30"/>
      <c r="FE268" s="30"/>
      <c r="FF268" s="30"/>
      <c r="FG268" s="30"/>
      <c r="FH268" s="30"/>
      <c r="FI268" s="30"/>
      <c r="FJ268" s="30"/>
      <c r="FK268" s="30"/>
      <c r="FL268" s="30"/>
      <c r="FM268" s="30"/>
      <c r="FN268" s="30"/>
      <c r="FO268" s="30"/>
      <c r="FP268" s="30"/>
      <c r="FQ268" s="30"/>
    </row>
    <row r="269" spans="4:173">
      <c r="D269" s="76"/>
      <c r="E269" s="76"/>
      <c r="F269" s="76"/>
      <c r="G269" s="76"/>
      <c r="H269" s="76"/>
      <c r="I269" s="118"/>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c r="BT269" s="30"/>
      <c r="BU269" s="30"/>
      <c r="BV269" s="30"/>
      <c r="BW269" s="30"/>
      <c r="BX269" s="30"/>
      <c r="BY269" s="30"/>
      <c r="BZ269" s="30"/>
      <c r="CA269" s="30"/>
      <c r="CB269" s="30"/>
      <c r="CC269" s="30"/>
      <c r="CD269" s="30"/>
      <c r="CE269" s="30"/>
      <c r="CF269" s="30"/>
      <c r="CG269" s="30"/>
      <c r="CH269" s="30"/>
      <c r="CI269" s="30"/>
      <c r="CJ269" s="30"/>
      <c r="CK269" s="30"/>
      <c r="CL269" s="30"/>
      <c r="CM269" s="30"/>
      <c r="CN269" s="30"/>
      <c r="CO269" s="30"/>
      <c r="CP269" s="30"/>
      <c r="CQ269" s="30"/>
      <c r="CR269" s="30"/>
      <c r="CS269" s="30"/>
      <c r="CT269" s="30"/>
      <c r="CU269" s="30"/>
      <c r="CV269" s="30"/>
      <c r="CW269" s="30"/>
      <c r="CX269" s="30"/>
      <c r="CY269" s="30"/>
      <c r="CZ269" s="30"/>
      <c r="DA269" s="30"/>
      <c r="DB269" s="30"/>
      <c r="DC269" s="30"/>
      <c r="DD269" s="30"/>
      <c r="DE269" s="30"/>
      <c r="DF269" s="30"/>
      <c r="DG269" s="30"/>
      <c r="DH269" s="30"/>
      <c r="DI269" s="30"/>
      <c r="DJ269" s="30"/>
      <c r="DK269" s="30"/>
      <c r="DL269" s="30"/>
      <c r="DM269" s="30"/>
      <c r="DN269" s="30"/>
      <c r="DO269" s="30"/>
      <c r="DP269" s="30"/>
      <c r="DQ269" s="30"/>
      <c r="DR269" s="30"/>
      <c r="DS269" s="30"/>
      <c r="DT269" s="30"/>
      <c r="DU269" s="30"/>
      <c r="DV269" s="30"/>
      <c r="DW269" s="30"/>
      <c r="DX269" s="30"/>
      <c r="DY269" s="30"/>
      <c r="DZ269" s="30"/>
      <c r="EA269" s="30"/>
      <c r="EB269" s="30"/>
      <c r="EC269" s="30"/>
      <c r="ED269" s="30"/>
      <c r="EE269" s="30"/>
      <c r="EF269" s="30"/>
      <c r="EG269" s="30"/>
      <c r="EH269" s="30"/>
      <c r="EI269" s="30"/>
      <c r="EJ269" s="30"/>
      <c r="EK269" s="30"/>
      <c r="EL269" s="30"/>
      <c r="EM269" s="30"/>
      <c r="EN269" s="30"/>
      <c r="EO269" s="30"/>
      <c r="EP269" s="30"/>
      <c r="EQ269" s="30"/>
      <c r="ER269" s="30"/>
      <c r="ES269" s="30"/>
      <c r="ET269" s="30"/>
      <c r="EU269" s="30"/>
      <c r="EV269" s="30"/>
      <c r="EW269" s="30"/>
      <c r="EX269" s="30"/>
      <c r="EY269" s="30"/>
      <c r="EZ269" s="30"/>
      <c r="FA269" s="30"/>
      <c r="FB269" s="30"/>
      <c r="FC269" s="30"/>
      <c r="FD269" s="30"/>
      <c r="FE269" s="30"/>
      <c r="FF269" s="30"/>
      <c r="FG269" s="30"/>
      <c r="FH269" s="30"/>
      <c r="FI269" s="30"/>
      <c r="FJ269" s="30"/>
      <c r="FK269" s="30"/>
      <c r="FL269" s="30"/>
      <c r="FM269" s="30"/>
      <c r="FN269" s="30"/>
      <c r="FO269" s="30"/>
      <c r="FP269" s="30"/>
      <c r="FQ269" s="30"/>
    </row>
    <row r="270" spans="4:173">
      <c r="D270" s="76"/>
      <c r="E270" s="76"/>
      <c r="F270" s="76"/>
      <c r="G270" s="76"/>
      <c r="H270" s="76"/>
      <c r="I270" s="118"/>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c r="BT270" s="30"/>
      <c r="BU270" s="30"/>
      <c r="BV270" s="30"/>
      <c r="BW270" s="30"/>
      <c r="BX270" s="30"/>
      <c r="BY270" s="30"/>
      <c r="BZ270" s="30"/>
      <c r="CA270" s="30"/>
      <c r="CB270" s="30"/>
      <c r="CC270" s="30"/>
      <c r="CD270" s="30"/>
      <c r="CE270" s="30"/>
      <c r="CF270" s="30"/>
      <c r="CG270" s="30"/>
      <c r="CH270" s="30"/>
      <c r="CI270" s="30"/>
      <c r="CJ270" s="30"/>
      <c r="CK270" s="30"/>
      <c r="CL270" s="30"/>
      <c r="CM270" s="30"/>
      <c r="CN270" s="30"/>
      <c r="CO270" s="30"/>
      <c r="CP270" s="30"/>
      <c r="CQ270" s="30"/>
      <c r="CR270" s="30"/>
      <c r="CS270" s="30"/>
      <c r="CT270" s="30"/>
      <c r="CU270" s="30"/>
      <c r="CV270" s="30"/>
      <c r="CW270" s="30"/>
      <c r="CX270" s="30"/>
      <c r="CY270" s="30"/>
      <c r="CZ270" s="30"/>
      <c r="DA270" s="30"/>
      <c r="DB270" s="30"/>
      <c r="DC270" s="30"/>
      <c r="DD270" s="30"/>
      <c r="DE270" s="30"/>
      <c r="DF270" s="30"/>
      <c r="DG270" s="30"/>
      <c r="DH270" s="30"/>
      <c r="DI270" s="30"/>
      <c r="DJ270" s="30"/>
      <c r="DK270" s="30"/>
      <c r="DL270" s="30"/>
      <c r="DM270" s="30"/>
      <c r="DN270" s="30"/>
      <c r="DO270" s="30"/>
      <c r="DP270" s="30"/>
      <c r="DQ270" s="30"/>
      <c r="DR270" s="30"/>
      <c r="DS270" s="30"/>
      <c r="DT270" s="30"/>
      <c r="DU270" s="30"/>
      <c r="DV270" s="30"/>
      <c r="DW270" s="30"/>
      <c r="DX270" s="30"/>
      <c r="DY270" s="30"/>
      <c r="DZ270" s="30"/>
      <c r="EA270" s="30"/>
      <c r="EB270" s="30"/>
      <c r="EC270" s="30"/>
      <c r="ED270" s="30"/>
      <c r="EE270" s="30"/>
      <c r="EF270" s="30"/>
      <c r="EG270" s="30"/>
      <c r="EH270" s="30"/>
      <c r="EI270" s="30"/>
      <c r="EJ270" s="30"/>
      <c r="EK270" s="30"/>
      <c r="EL270" s="30"/>
      <c r="EM270" s="30"/>
      <c r="EN270" s="30"/>
      <c r="EO270" s="30"/>
      <c r="EP270" s="30"/>
      <c r="EQ270" s="30"/>
      <c r="ER270" s="30"/>
      <c r="ES270" s="30"/>
      <c r="ET270" s="30"/>
      <c r="EU270" s="30"/>
      <c r="EV270" s="30"/>
      <c r="EW270" s="30"/>
      <c r="EX270" s="30"/>
      <c r="EY270" s="30"/>
      <c r="EZ270" s="30"/>
      <c r="FA270" s="30"/>
      <c r="FB270" s="30"/>
      <c r="FC270" s="30"/>
      <c r="FD270" s="30"/>
      <c r="FE270" s="30"/>
      <c r="FF270" s="30"/>
      <c r="FG270" s="30"/>
      <c r="FH270" s="30"/>
      <c r="FI270" s="30"/>
      <c r="FJ270" s="30"/>
      <c r="FK270" s="30"/>
      <c r="FL270" s="30"/>
      <c r="FM270" s="30"/>
      <c r="FN270" s="30"/>
      <c r="FO270" s="30"/>
      <c r="FP270" s="30"/>
      <c r="FQ270" s="30"/>
    </row>
    <row r="271" spans="4:173">
      <c r="D271" s="76"/>
      <c r="E271" s="76"/>
      <c r="F271" s="76"/>
      <c r="G271" s="76"/>
      <c r="H271" s="76"/>
      <c r="I271" s="118"/>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c r="BT271" s="30"/>
      <c r="BU271" s="30"/>
      <c r="BV271" s="30"/>
      <c r="BW271" s="30"/>
      <c r="BX271" s="30"/>
      <c r="BY271" s="30"/>
      <c r="BZ271" s="30"/>
      <c r="CA271" s="30"/>
      <c r="CB271" s="30"/>
      <c r="CC271" s="30"/>
      <c r="CD271" s="30"/>
      <c r="CE271" s="30"/>
      <c r="CF271" s="30"/>
      <c r="CG271" s="30"/>
      <c r="CH271" s="30"/>
      <c r="CI271" s="30"/>
      <c r="CJ271" s="30"/>
      <c r="CK271" s="30"/>
      <c r="CL271" s="30"/>
      <c r="CM271" s="30"/>
      <c r="CN271" s="30"/>
      <c r="CO271" s="30"/>
      <c r="CP271" s="30"/>
      <c r="CQ271" s="30"/>
      <c r="CR271" s="30"/>
      <c r="CS271" s="30"/>
      <c r="CT271" s="30"/>
      <c r="CU271" s="30"/>
      <c r="CV271" s="30"/>
      <c r="CW271" s="30"/>
      <c r="CX271" s="30"/>
      <c r="CY271" s="30"/>
      <c r="CZ271" s="30"/>
      <c r="DA271" s="30"/>
      <c r="DB271" s="30"/>
      <c r="DC271" s="30"/>
      <c r="DD271" s="30"/>
      <c r="DE271" s="30"/>
      <c r="DF271" s="30"/>
      <c r="DG271" s="30"/>
      <c r="DH271" s="30"/>
      <c r="DI271" s="30"/>
      <c r="DJ271" s="30"/>
      <c r="DK271" s="30"/>
      <c r="DL271" s="30"/>
      <c r="DM271" s="30"/>
      <c r="DN271" s="30"/>
      <c r="DO271" s="30"/>
      <c r="DP271" s="30"/>
      <c r="DQ271" s="30"/>
      <c r="DR271" s="30"/>
      <c r="DS271" s="30"/>
      <c r="DT271" s="30"/>
      <c r="DU271" s="30"/>
      <c r="DV271" s="30"/>
      <c r="DW271" s="30"/>
      <c r="DX271" s="30"/>
      <c r="DY271" s="30"/>
      <c r="DZ271" s="30"/>
      <c r="EA271" s="30"/>
      <c r="EB271" s="30"/>
      <c r="EC271" s="30"/>
      <c r="ED271" s="30"/>
      <c r="EE271" s="30"/>
      <c r="EF271" s="30"/>
      <c r="EG271" s="30"/>
      <c r="EH271" s="30"/>
      <c r="EI271" s="30"/>
      <c r="EJ271" s="30"/>
      <c r="EK271" s="30"/>
      <c r="EL271" s="30"/>
      <c r="EM271" s="30"/>
      <c r="EN271" s="30"/>
      <c r="EO271" s="30"/>
      <c r="EP271" s="30"/>
      <c r="EQ271" s="30"/>
      <c r="ER271" s="30"/>
      <c r="ES271" s="30"/>
      <c r="ET271" s="30"/>
      <c r="EU271" s="30"/>
      <c r="EV271" s="30"/>
      <c r="EW271" s="30"/>
      <c r="EX271" s="30"/>
      <c r="EY271" s="30"/>
      <c r="EZ271" s="30"/>
      <c r="FA271" s="30"/>
      <c r="FB271" s="30"/>
      <c r="FC271" s="30"/>
      <c r="FD271" s="30"/>
      <c r="FE271" s="30"/>
      <c r="FF271" s="30"/>
      <c r="FG271" s="30"/>
      <c r="FH271" s="30"/>
      <c r="FI271" s="30"/>
      <c r="FJ271" s="30"/>
      <c r="FK271" s="30"/>
      <c r="FL271" s="30"/>
      <c r="FM271" s="30"/>
      <c r="FN271" s="30"/>
      <c r="FO271" s="30"/>
      <c r="FP271" s="30"/>
      <c r="FQ271" s="30"/>
    </row>
    <row r="272" spans="4:173">
      <c r="D272" s="76"/>
      <c r="E272" s="76"/>
      <c r="F272" s="76"/>
      <c r="G272" s="76"/>
      <c r="H272" s="76"/>
      <c r="I272" s="118"/>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c r="BT272" s="30"/>
      <c r="BU272" s="30"/>
      <c r="BV272" s="30"/>
      <c r="BW272" s="30"/>
      <c r="BX272" s="30"/>
      <c r="BY272" s="30"/>
      <c r="BZ272" s="30"/>
      <c r="CA272" s="30"/>
      <c r="CB272" s="30"/>
      <c r="CC272" s="30"/>
      <c r="CD272" s="30"/>
      <c r="CE272" s="30"/>
      <c r="CF272" s="30"/>
      <c r="CG272" s="30"/>
      <c r="CH272" s="30"/>
      <c r="CI272" s="30"/>
      <c r="CJ272" s="30"/>
      <c r="CK272" s="30"/>
      <c r="CL272" s="30"/>
      <c r="CM272" s="30"/>
      <c r="CN272" s="30"/>
      <c r="CO272" s="30"/>
      <c r="CP272" s="30"/>
      <c r="CQ272" s="30"/>
      <c r="CR272" s="30"/>
      <c r="CS272" s="30"/>
      <c r="CT272" s="30"/>
      <c r="CU272" s="30"/>
      <c r="CV272" s="30"/>
      <c r="CW272" s="30"/>
      <c r="CX272" s="30"/>
      <c r="CY272" s="30"/>
      <c r="CZ272" s="30"/>
      <c r="DA272" s="30"/>
      <c r="DB272" s="30"/>
      <c r="DC272" s="30"/>
      <c r="DD272" s="30"/>
      <c r="DE272" s="30"/>
      <c r="DF272" s="30"/>
      <c r="DG272" s="30"/>
      <c r="DH272" s="30"/>
      <c r="DI272" s="30"/>
      <c r="DJ272" s="30"/>
      <c r="DK272" s="30"/>
      <c r="DL272" s="30"/>
      <c r="DM272" s="30"/>
      <c r="DN272" s="30"/>
      <c r="DO272" s="30"/>
      <c r="DP272" s="30"/>
      <c r="DQ272" s="30"/>
      <c r="DR272" s="30"/>
      <c r="DS272" s="30"/>
      <c r="DT272" s="30"/>
      <c r="DU272" s="30"/>
      <c r="DV272" s="30"/>
      <c r="DW272" s="30"/>
      <c r="DX272" s="30"/>
      <c r="DY272" s="30"/>
      <c r="DZ272" s="30"/>
      <c r="EA272" s="30"/>
      <c r="EB272" s="30"/>
      <c r="EC272" s="30"/>
      <c r="ED272" s="30"/>
      <c r="EE272" s="30"/>
      <c r="EF272" s="30"/>
      <c r="EG272" s="30"/>
      <c r="EH272" s="30"/>
      <c r="EI272" s="30"/>
      <c r="EJ272" s="30"/>
      <c r="EK272" s="30"/>
      <c r="EL272" s="30"/>
      <c r="EM272" s="30"/>
      <c r="EN272" s="30"/>
      <c r="EO272" s="30"/>
      <c r="EP272" s="30"/>
      <c r="EQ272" s="30"/>
      <c r="ER272" s="30"/>
      <c r="ES272" s="30"/>
      <c r="ET272" s="30"/>
      <c r="EU272" s="30"/>
      <c r="EV272" s="30"/>
      <c r="EW272" s="30"/>
      <c r="EX272" s="30"/>
      <c r="EY272" s="30"/>
      <c r="EZ272" s="30"/>
      <c r="FA272" s="30"/>
      <c r="FB272" s="30"/>
      <c r="FC272" s="30"/>
      <c r="FD272" s="30"/>
      <c r="FE272" s="30"/>
      <c r="FF272" s="30"/>
      <c r="FG272" s="30"/>
      <c r="FH272" s="30"/>
      <c r="FI272" s="30"/>
      <c r="FJ272" s="30"/>
      <c r="FK272" s="30"/>
      <c r="FL272" s="30"/>
      <c r="FM272" s="30"/>
      <c r="FN272" s="30"/>
      <c r="FO272" s="30"/>
      <c r="FP272" s="30"/>
      <c r="FQ272" s="30"/>
    </row>
    <row r="273" spans="4:173">
      <c r="D273" s="76"/>
      <c r="E273" s="76"/>
      <c r="F273" s="76"/>
      <c r="G273" s="76"/>
      <c r="H273" s="76"/>
      <c r="I273" s="118"/>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c r="BT273" s="30"/>
      <c r="BU273" s="30"/>
      <c r="BV273" s="30"/>
      <c r="BW273" s="30"/>
      <c r="BX273" s="30"/>
      <c r="BY273" s="30"/>
      <c r="BZ273" s="30"/>
      <c r="CA273" s="30"/>
      <c r="CB273" s="30"/>
      <c r="CC273" s="30"/>
      <c r="CD273" s="30"/>
      <c r="CE273" s="30"/>
      <c r="CF273" s="30"/>
      <c r="CG273" s="30"/>
      <c r="CH273" s="30"/>
      <c r="CI273" s="30"/>
      <c r="CJ273" s="30"/>
      <c r="CK273" s="30"/>
      <c r="CL273" s="30"/>
      <c r="CM273" s="30"/>
      <c r="CN273" s="30"/>
      <c r="CO273" s="30"/>
      <c r="CP273" s="30"/>
      <c r="CQ273" s="30"/>
      <c r="CR273" s="30"/>
      <c r="CS273" s="30"/>
      <c r="CT273" s="30"/>
      <c r="CU273" s="30"/>
      <c r="CV273" s="30"/>
      <c r="CW273" s="30"/>
      <c r="CX273" s="30"/>
      <c r="CY273" s="30"/>
      <c r="CZ273" s="30"/>
      <c r="DA273" s="30"/>
      <c r="DB273" s="30"/>
      <c r="DC273" s="30"/>
      <c r="DD273" s="30"/>
      <c r="DE273" s="30"/>
      <c r="DF273" s="30"/>
      <c r="DG273" s="30"/>
      <c r="DH273" s="30"/>
      <c r="DI273" s="30"/>
      <c r="DJ273" s="30"/>
      <c r="DK273" s="30"/>
      <c r="DL273" s="30"/>
      <c r="DM273" s="30"/>
      <c r="DN273" s="30"/>
      <c r="DO273" s="30"/>
      <c r="DP273" s="30"/>
      <c r="DQ273" s="30"/>
      <c r="DR273" s="30"/>
      <c r="DS273" s="30"/>
      <c r="DT273" s="30"/>
      <c r="DU273" s="30"/>
      <c r="DV273" s="30"/>
      <c r="DW273" s="30"/>
      <c r="DX273" s="30"/>
      <c r="DY273" s="30"/>
      <c r="DZ273" s="30"/>
      <c r="EA273" s="30"/>
      <c r="EB273" s="30"/>
      <c r="EC273" s="30"/>
      <c r="ED273" s="30"/>
      <c r="EE273" s="30"/>
      <c r="EF273" s="30"/>
      <c r="EG273" s="30"/>
      <c r="EH273" s="30"/>
      <c r="EI273" s="30"/>
      <c r="EJ273" s="30"/>
      <c r="EK273" s="30"/>
      <c r="EL273" s="30"/>
      <c r="EM273" s="30"/>
      <c r="EN273" s="30"/>
      <c r="EO273" s="30"/>
      <c r="EP273" s="30"/>
      <c r="EQ273" s="30"/>
      <c r="ER273" s="30"/>
      <c r="ES273" s="30"/>
      <c r="ET273" s="30"/>
      <c r="EU273" s="30"/>
      <c r="EV273" s="30"/>
      <c r="EW273" s="30"/>
      <c r="EX273" s="30"/>
      <c r="EY273" s="30"/>
      <c r="EZ273" s="30"/>
      <c r="FA273" s="30"/>
      <c r="FB273" s="30"/>
      <c r="FC273" s="30"/>
      <c r="FD273" s="30"/>
      <c r="FE273" s="30"/>
      <c r="FF273" s="30"/>
      <c r="FG273" s="30"/>
      <c r="FH273" s="30"/>
      <c r="FI273" s="30"/>
      <c r="FJ273" s="30"/>
      <c r="FK273" s="30"/>
      <c r="FL273" s="30"/>
      <c r="FM273" s="30"/>
      <c r="FN273" s="30"/>
      <c r="FO273" s="30"/>
      <c r="FP273" s="30"/>
      <c r="FQ273" s="30"/>
    </row>
    <row r="274" spans="4:173">
      <c r="D274" s="76"/>
      <c r="E274" s="76"/>
      <c r="F274" s="76"/>
      <c r="G274" s="76"/>
      <c r="H274" s="76"/>
      <c r="I274" s="118"/>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c r="BW274" s="30"/>
      <c r="BX274" s="30"/>
      <c r="BY274" s="30"/>
      <c r="BZ274" s="30"/>
      <c r="CA274" s="30"/>
      <c r="CB274" s="30"/>
      <c r="CC274" s="30"/>
      <c r="CD274" s="30"/>
      <c r="CE274" s="30"/>
      <c r="CF274" s="30"/>
      <c r="CG274" s="30"/>
      <c r="CH274" s="30"/>
      <c r="CI274" s="30"/>
      <c r="CJ274" s="30"/>
      <c r="CK274" s="30"/>
      <c r="CL274" s="30"/>
      <c r="CM274" s="30"/>
      <c r="CN274" s="30"/>
      <c r="CO274" s="30"/>
      <c r="CP274" s="30"/>
      <c r="CQ274" s="30"/>
      <c r="CR274" s="30"/>
      <c r="CS274" s="30"/>
      <c r="CT274" s="30"/>
      <c r="CU274" s="30"/>
      <c r="CV274" s="30"/>
      <c r="CW274" s="30"/>
      <c r="CX274" s="30"/>
      <c r="CY274" s="30"/>
      <c r="CZ274" s="30"/>
      <c r="DA274" s="30"/>
      <c r="DB274" s="30"/>
      <c r="DC274" s="30"/>
      <c r="DD274" s="30"/>
      <c r="DE274" s="30"/>
      <c r="DF274" s="30"/>
      <c r="DG274" s="30"/>
      <c r="DH274" s="30"/>
      <c r="DI274" s="30"/>
      <c r="DJ274" s="30"/>
      <c r="DK274" s="30"/>
      <c r="DL274" s="30"/>
      <c r="DM274" s="30"/>
      <c r="DN274" s="30"/>
      <c r="DO274" s="30"/>
      <c r="DP274" s="30"/>
      <c r="DQ274" s="30"/>
      <c r="DR274" s="30"/>
      <c r="DS274" s="30"/>
      <c r="DT274" s="30"/>
      <c r="DU274" s="30"/>
      <c r="DV274" s="30"/>
      <c r="DW274" s="30"/>
      <c r="DX274" s="30"/>
      <c r="DY274" s="30"/>
      <c r="DZ274" s="30"/>
      <c r="EA274" s="30"/>
      <c r="EB274" s="30"/>
      <c r="EC274" s="30"/>
      <c r="ED274" s="30"/>
      <c r="EE274" s="30"/>
      <c r="EF274" s="30"/>
      <c r="EG274" s="30"/>
      <c r="EH274" s="30"/>
      <c r="EI274" s="30"/>
      <c r="EJ274" s="30"/>
      <c r="EK274" s="30"/>
      <c r="EL274" s="30"/>
      <c r="EM274" s="30"/>
      <c r="EN274" s="30"/>
      <c r="EO274" s="30"/>
      <c r="EP274" s="30"/>
      <c r="EQ274" s="30"/>
      <c r="ER274" s="30"/>
      <c r="ES274" s="30"/>
      <c r="ET274" s="30"/>
      <c r="EU274" s="30"/>
      <c r="EV274" s="30"/>
      <c r="EW274" s="30"/>
      <c r="EX274" s="30"/>
      <c r="EY274" s="30"/>
      <c r="EZ274" s="30"/>
      <c r="FA274" s="30"/>
      <c r="FB274" s="30"/>
      <c r="FC274" s="30"/>
      <c r="FD274" s="30"/>
      <c r="FE274" s="30"/>
      <c r="FF274" s="30"/>
      <c r="FG274" s="30"/>
      <c r="FH274" s="30"/>
      <c r="FI274" s="30"/>
      <c r="FJ274" s="30"/>
      <c r="FK274" s="30"/>
      <c r="FL274" s="30"/>
      <c r="FM274" s="30"/>
      <c r="FN274" s="30"/>
      <c r="FO274" s="30"/>
      <c r="FP274" s="30"/>
      <c r="FQ274" s="30"/>
    </row>
    <row r="275" spans="4:173">
      <c r="D275" s="76"/>
      <c r="E275" s="76"/>
      <c r="F275" s="76"/>
      <c r="G275" s="76"/>
      <c r="H275" s="76"/>
      <c r="I275" s="118"/>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c r="BW275" s="30"/>
      <c r="BX275" s="30"/>
      <c r="BY275" s="30"/>
      <c r="BZ275" s="30"/>
      <c r="CA275" s="30"/>
      <c r="CB275" s="30"/>
      <c r="CC275" s="30"/>
      <c r="CD275" s="30"/>
      <c r="CE275" s="30"/>
      <c r="CF275" s="30"/>
      <c r="CG275" s="30"/>
      <c r="CH275" s="30"/>
      <c r="CI275" s="30"/>
      <c r="CJ275" s="30"/>
      <c r="CK275" s="30"/>
      <c r="CL275" s="30"/>
      <c r="CM275" s="30"/>
      <c r="CN275" s="30"/>
      <c r="CO275" s="30"/>
      <c r="CP275" s="30"/>
      <c r="CQ275" s="30"/>
      <c r="CR275" s="30"/>
      <c r="CS275" s="30"/>
      <c r="CT275" s="30"/>
      <c r="CU275" s="30"/>
      <c r="CV275" s="30"/>
      <c r="CW275" s="30"/>
      <c r="CX275" s="30"/>
      <c r="CY275" s="30"/>
      <c r="CZ275" s="30"/>
      <c r="DA275" s="30"/>
      <c r="DB275" s="30"/>
      <c r="DC275" s="30"/>
      <c r="DD275" s="30"/>
      <c r="DE275" s="30"/>
      <c r="DF275" s="30"/>
      <c r="DG275" s="30"/>
      <c r="DH275" s="30"/>
      <c r="DI275" s="30"/>
      <c r="DJ275" s="30"/>
      <c r="DK275" s="30"/>
      <c r="DL275" s="30"/>
      <c r="DM275" s="30"/>
      <c r="DN275" s="30"/>
      <c r="DO275" s="30"/>
      <c r="DP275" s="30"/>
      <c r="DQ275" s="30"/>
      <c r="DR275" s="30"/>
      <c r="DS275" s="30"/>
      <c r="DT275" s="30"/>
      <c r="DU275" s="30"/>
      <c r="DV275" s="30"/>
      <c r="DW275" s="30"/>
      <c r="DX275" s="30"/>
      <c r="DY275" s="30"/>
      <c r="DZ275" s="30"/>
      <c r="EA275" s="30"/>
      <c r="EB275" s="30"/>
      <c r="EC275" s="30"/>
      <c r="ED275" s="30"/>
      <c r="EE275" s="30"/>
      <c r="EF275" s="30"/>
      <c r="EG275" s="30"/>
      <c r="EH275" s="30"/>
      <c r="EI275" s="30"/>
      <c r="EJ275" s="30"/>
      <c r="EK275" s="30"/>
      <c r="EL275" s="30"/>
      <c r="EM275" s="30"/>
      <c r="EN275" s="30"/>
      <c r="EO275" s="30"/>
      <c r="EP275" s="30"/>
      <c r="EQ275" s="30"/>
      <c r="ER275" s="30"/>
      <c r="ES275" s="30"/>
      <c r="ET275" s="30"/>
      <c r="EU275" s="30"/>
      <c r="EV275" s="30"/>
      <c r="EW275" s="30"/>
      <c r="EX275" s="30"/>
      <c r="EY275" s="30"/>
      <c r="EZ275" s="30"/>
      <c r="FA275" s="30"/>
      <c r="FB275" s="30"/>
      <c r="FC275" s="30"/>
      <c r="FD275" s="30"/>
      <c r="FE275" s="30"/>
      <c r="FF275" s="30"/>
      <c r="FG275" s="30"/>
      <c r="FH275" s="30"/>
      <c r="FI275" s="30"/>
      <c r="FJ275" s="30"/>
      <c r="FK275" s="30"/>
      <c r="FL275" s="30"/>
      <c r="FM275" s="30"/>
      <c r="FN275" s="30"/>
      <c r="FO275" s="30"/>
      <c r="FP275" s="30"/>
      <c r="FQ275" s="30"/>
    </row>
    <row r="276" spans="4:173">
      <c r="D276" s="76"/>
      <c r="E276" s="76"/>
      <c r="F276" s="76"/>
      <c r="G276" s="76"/>
      <c r="H276" s="76"/>
      <c r="I276" s="118"/>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c r="BT276" s="30"/>
      <c r="BU276" s="30"/>
      <c r="BV276" s="30"/>
      <c r="BW276" s="30"/>
      <c r="BX276" s="30"/>
      <c r="BY276" s="30"/>
      <c r="BZ276" s="30"/>
      <c r="CA276" s="30"/>
      <c r="CB276" s="30"/>
      <c r="CC276" s="30"/>
      <c r="CD276" s="30"/>
      <c r="CE276" s="30"/>
      <c r="CF276" s="30"/>
      <c r="CG276" s="30"/>
      <c r="CH276" s="30"/>
      <c r="CI276" s="30"/>
      <c r="CJ276" s="30"/>
      <c r="CK276" s="30"/>
      <c r="CL276" s="30"/>
      <c r="CM276" s="30"/>
      <c r="CN276" s="30"/>
      <c r="CO276" s="30"/>
      <c r="CP276" s="30"/>
      <c r="CQ276" s="30"/>
      <c r="CR276" s="30"/>
      <c r="CS276" s="30"/>
      <c r="CT276" s="30"/>
      <c r="CU276" s="30"/>
      <c r="CV276" s="30"/>
      <c r="CW276" s="30"/>
      <c r="CX276" s="30"/>
      <c r="CY276" s="30"/>
      <c r="CZ276" s="30"/>
      <c r="DA276" s="30"/>
      <c r="DB276" s="30"/>
      <c r="DC276" s="30"/>
      <c r="DD276" s="30"/>
      <c r="DE276" s="30"/>
      <c r="DF276" s="30"/>
      <c r="DG276" s="30"/>
      <c r="DH276" s="30"/>
      <c r="DI276" s="30"/>
      <c r="DJ276" s="30"/>
      <c r="DK276" s="30"/>
      <c r="DL276" s="30"/>
      <c r="DM276" s="30"/>
      <c r="DN276" s="30"/>
      <c r="DO276" s="30"/>
      <c r="DP276" s="30"/>
      <c r="DQ276" s="30"/>
      <c r="DR276" s="30"/>
      <c r="DS276" s="30"/>
      <c r="DT276" s="30"/>
      <c r="DU276" s="30"/>
      <c r="DV276" s="30"/>
      <c r="DW276" s="30"/>
      <c r="DX276" s="30"/>
      <c r="DY276" s="30"/>
      <c r="DZ276" s="30"/>
      <c r="EA276" s="30"/>
      <c r="EB276" s="30"/>
      <c r="EC276" s="30"/>
      <c r="ED276" s="30"/>
      <c r="EE276" s="30"/>
      <c r="EF276" s="30"/>
      <c r="EG276" s="30"/>
      <c r="EH276" s="30"/>
      <c r="EI276" s="30"/>
      <c r="EJ276" s="30"/>
      <c r="EK276" s="30"/>
      <c r="EL276" s="30"/>
      <c r="EM276" s="30"/>
      <c r="EN276" s="30"/>
      <c r="EO276" s="30"/>
      <c r="EP276" s="30"/>
      <c r="EQ276" s="30"/>
      <c r="ER276" s="30"/>
      <c r="ES276" s="30"/>
      <c r="ET276" s="30"/>
      <c r="EU276" s="30"/>
      <c r="EV276" s="30"/>
      <c r="EW276" s="30"/>
      <c r="EX276" s="30"/>
      <c r="EY276" s="30"/>
      <c r="EZ276" s="30"/>
      <c r="FA276" s="30"/>
      <c r="FB276" s="30"/>
      <c r="FC276" s="30"/>
      <c r="FD276" s="30"/>
      <c r="FE276" s="30"/>
      <c r="FF276" s="30"/>
      <c r="FG276" s="30"/>
      <c r="FH276" s="30"/>
      <c r="FI276" s="30"/>
      <c r="FJ276" s="30"/>
      <c r="FK276" s="30"/>
      <c r="FL276" s="30"/>
      <c r="FM276" s="30"/>
      <c r="FN276" s="30"/>
      <c r="FO276" s="30"/>
      <c r="FP276" s="30"/>
      <c r="FQ276" s="30"/>
    </row>
    <row r="277" spans="4:173">
      <c r="D277" s="76"/>
      <c r="E277" s="76"/>
      <c r="F277" s="76"/>
      <c r="G277" s="76"/>
      <c r="H277" s="76"/>
      <c r="I277" s="118"/>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c r="BU277" s="30"/>
      <c r="BV277" s="30"/>
      <c r="BW277" s="30"/>
      <c r="BX277" s="30"/>
      <c r="BY277" s="30"/>
      <c r="BZ277" s="30"/>
      <c r="CA277" s="30"/>
      <c r="CB277" s="30"/>
      <c r="CC277" s="30"/>
      <c r="CD277" s="30"/>
      <c r="CE277" s="30"/>
      <c r="CF277" s="30"/>
      <c r="CG277" s="30"/>
      <c r="CH277" s="30"/>
      <c r="CI277" s="30"/>
      <c r="CJ277" s="30"/>
      <c r="CK277" s="30"/>
      <c r="CL277" s="30"/>
      <c r="CM277" s="30"/>
      <c r="CN277" s="30"/>
      <c r="CO277" s="30"/>
      <c r="CP277" s="30"/>
      <c r="CQ277" s="30"/>
      <c r="CR277" s="30"/>
      <c r="CS277" s="30"/>
      <c r="CT277" s="30"/>
      <c r="CU277" s="30"/>
      <c r="CV277" s="30"/>
      <c r="CW277" s="30"/>
      <c r="CX277" s="30"/>
      <c r="CY277" s="30"/>
      <c r="CZ277" s="30"/>
      <c r="DA277" s="30"/>
      <c r="DB277" s="30"/>
      <c r="DC277" s="30"/>
      <c r="DD277" s="30"/>
      <c r="DE277" s="30"/>
      <c r="DF277" s="30"/>
      <c r="DG277" s="30"/>
      <c r="DH277" s="30"/>
      <c r="DI277" s="30"/>
      <c r="DJ277" s="30"/>
      <c r="DK277" s="30"/>
      <c r="DL277" s="30"/>
      <c r="DM277" s="30"/>
      <c r="DN277" s="30"/>
      <c r="DO277" s="30"/>
      <c r="DP277" s="30"/>
      <c r="DQ277" s="30"/>
      <c r="DR277" s="30"/>
      <c r="DS277" s="30"/>
      <c r="DT277" s="30"/>
      <c r="DU277" s="30"/>
      <c r="DV277" s="30"/>
      <c r="DW277" s="30"/>
      <c r="DX277" s="30"/>
      <c r="DY277" s="30"/>
      <c r="DZ277" s="30"/>
      <c r="EA277" s="30"/>
      <c r="EB277" s="30"/>
      <c r="EC277" s="30"/>
      <c r="ED277" s="30"/>
      <c r="EE277" s="30"/>
      <c r="EF277" s="30"/>
      <c r="EG277" s="30"/>
      <c r="EH277" s="30"/>
      <c r="EI277" s="30"/>
      <c r="EJ277" s="30"/>
      <c r="EK277" s="30"/>
      <c r="EL277" s="30"/>
      <c r="EM277" s="30"/>
      <c r="EN277" s="30"/>
      <c r="EO277" s="30"/>
      <c r="EP277" s="30"/>
      <c r="EQ277" s="30"/>
      <c r="ER277" s="30"/>
      <c r="ES277" s="30"/>
      <c r="ET277" s="30"/>
      <c r="EU277" s="30"/>
      <c r="EV277" s="30"/>
      <c r="EW277" s="30"/>
      <c r="EX277" s="30"/>
      <c r="EY277" s="30"/>
      <c r="EZ277" s="30"/>
      <c r="FA277" s="30"/>
      <c r="FB277" s="30"/>
      <c r="FC277" s="30"/>
      <c r="FD277" s="30"/>
      <c r="FE277" s="30"/>
      <c r="FF277" s="30"/>
      <c r="FG277" s="30"/>
      <c r="FH277" s="30"/>
      <c r="FI277" s="30"/>
      <c r="FJ277" s="30"/>
      <c r="FK277" s="30"/>
      <c r="FL277" s="30"/>
      <c r="FM277" s="30"/>
      <c r="FN277" s="30"/>
      <c r="FO277" s="30"/>
      <c r="FP277" s="30"/>
      <c r="FQ277" s="30"/>
    </row>
    <row r="278" spans="4:173">
      <c r="D278" s="76"/>
      <c r="E278" s="76"/>
      <c r="F278" s="76"/>
      <c r="G278" s="76"/>
      <c r="H278" s="76"/>
      <c r="I278" s="118"/>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c r="BW278" s="30"/>
      <c r="BX278" s="30"/>
      <c r="BY278" s="30"/>
      <c r="BZ278" s="30"/>
      <c r="CA278" s="30"/>
      <c r="CB278" s="30"/>
      <c r="CC278" s="30"/>
      <c r="CD278" s="30"/>
      <c r="CE278" s="30"/>
      <c r="CF278" s="30"/>
      <c r="CG278" s="30"/>
      <c r="CH278" s="30"/>
      <c r="CI278" s="30"/>
      <c r="CJ278" s="30"/>
      <c r="CK278" s="30"/>
      <c r="CL278" s="30"/>
      <c r="CM278" s="30"/>
      <c r="CN278" s="30"/>
      <c r="CO278" s="30"/>
      <c r="CP278" s="30"/>
      <c r="CQ278" s="30"/>
      <c r="CR278" s="30"/>
      <c r="CS278" s="30"/>
      <c r="CT278" s="30"/>
      <c r="CU278" s="30"/>
      <c r="CV278" s="30"/>
      <c r="CW278" s="30"/>
      <c r="CX278" s="30"/>
      <c r="CY278" s="30"/>
      <c r="CZ278" s="30"/>
      <c r="DA278" s="30"/>
      <c r="DB278" s="30"/>
      <c r="DC278" s="30"/>
      <c r="DD278" s="30"/>
      <c r="DE278" s="30"/>
      <c r="DF278" s="30"/>
      <c r="DG278" s="30"/>
      <c r="DH278" s="30"/>
      <c r="DI278" s="30"/>
      <c r="DJ278" s="30"/>
      <c r="DK278" s="30"/>
      <c r="DL278" s="30"/>
      <c r="DM278" s="30"/>
      <c r="DN278" s="30"/>
      <c r="DO278" s="30"/>
      <c r="DP278" s="30"/>
      <c r="DQ278" s="30"/>
      <c r="DR278" s="30"/>
      <c r="DS278" s="30"/>
      <c r="DT278" s="30"/>
      <c r="DU278" s="30"/>
      <c r="DV278" s="30"/>
      <c r="DW278" s="30"/>
      <c r="DX278" s="30"/>
      <c r="DY278" s="30"/>
      <c r="DZ278" s="30"/>
      <c r="EA278" s="30"/>
      <c r="EB278" s="30"/>
      <c r="EC278" s="30"/>
      <c r="ED278" s="30"/>
      <c r="EE278" s="30"/>
      <c r="EF278" s="30"/>
      <c r="EG278" s="30"/>
      <c r="EH278" s="30"/>
      <c r="EI278" s="30"/>
      <c r="EJ278" s="30"/>
      <c r="EK278" s="30"/>
      <c r="EL278" s="30"/>
      <c r="EM278" s="30"/>
      <c r="EN278" s="30"/>
      <c r="EO278" s="30"/>
      <c r="EP278" s="30"/>
      <c r="EQ278" s="30"/>
      <c r="ER278" s="30"/>
      <c r="ES278" s="30"/>
      <c r="ET278" s="30"/>
      <c r="EU278" s="30"/>
      <c r="EV278" s="30"/>
      <c r="EW278" s="30"/>
      <c r="EX278" s="30"/>
      <c r="EY278" s="30"/>
      <c r="EZ278" s="30"/>
      <c r="FA278" s="30"/>
      <c r="FB278" s="30"/>
      <c r="FC278" s="30"/>
      <c r="FD278" s="30"/>
      <c r="FE278" s="30"/>
      <c r="FF278" s="30"/>
      <c r="FG278" s="30"/>
      <c r="FH278" s="30"/>
      <c r="FI278" s="30"/>
      <c r="FJ278" s="30"/>
      <c r="FK278" s="30"/>
      <c r="FL278" s="30"/>
      <c r="FM278" s="30"/>
      <c r="FN278" s="30"/>
      <c r="FO278" s="30"/>
      <c r="FP278" s="30"/>
      <c r="FQ278" s="30"/>
    </row>
    <row r="279" spans="4:173">
      <c r="D279" s="76"/>
      <c r="E279" s="76"/>
      <c r="F279" s="76"/>
      <c r="G279" s="76"/>
      <c r="H279" s="76"/>
      <c r="I279" s="118"/>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c r="BT279" s="30"/>
      <c r="BU279" s="30"/>
      <c r="BV279" s="30"/>
      <c r="BW279" s="30"/>
      <c r="BX279" s="30"/>
      <c r="BY279" s="30"/>
      <c r="BZ279" s="30"/>
      <c r="CA279" s="30"/>
      <c r="CB279" s="30"/>
      <c r="CC279" s="30"/>
      <c r="CD279" s="30"/>
      <c r="CE279" s="30"/>
      <c r="CF279" s="30"/>
      <c r="CG279" s="30"/>
      <c r="CH279" s="30"/>
      <c r="CI279" s="30"/>
      <c r="CJ279" s="30"/>
      <c r="CK279" s="30"/>
      <c r="CL279" s="30"/>
      <c r="CM279" s="30"/>
      <c r="CN279" s="30"/>
      <c r="CO279" s="30"/>
      <c r="CP279" s="30"/>
      <c r="CQ279" s="30"/>
      <c r="CR279" s="30"/>
      <c r="CS279" s="30"/>
      <c r="CT279" s="30"/>
      <c r="CU279" s="30"/>
      <c r="CV279" s="30"/>
      <c r="CW279" s="30"/>
      <c r="CX279" s="30"/>
      <c r="CY279" s="30"/>
      <c r="CZ279" s="30"/>
      <c r="DA279" s="30"/>
      <c r="DB279" s="30"/>
      <c r="DC279" s="30"/>
      <c r="DD279" s="30"/>
      <c r="DE279" s="30"/>
      <c r="DF279" s="30"/>
      <c r="DG279" s="30"/>
      <c r="DH279" s="30"/>
      <c r="DI279" s="30"/>
      <c r="DJ279" s="30"/>
      <c r="DK279" s="30"/>
      <c r="DL279" s="30"/>
      <c r="DM279" s="30"/>
      <c r="DN279" s="30"/>
      <c r="DO279" s="30"/>
      <c r="DP279" s="30"/>
      <c r="DQ279" s="30"/>
      <c r="DR279" s="30"/>
      <c r="DS279" s="30"/>
      <c r="DT279" s="30"/>
      <c r="DU279" s="30"/>
      <c r="DV279" s="30"/>
      <c r="DW279" s="30"/>
      <c r="DX279" s="30"/>
      <c r="DY279" s="30"/>
      <c r="DZ279" s="30"/>
      <c r="EA279" s="30"/>
      <c r="EB279" s="30"/>
      <c r="EC279" s="30"/>
      <c r="ED279" s="30"/>
      <c r="EE279" s="30"/>
      <c r="EF279" s="30"/>
      <c r="EG279" s="30"/>
      <c r="EH279" s="30"/>
      <c r="EI279" s="30"/>
      <c r="EJ279" s="30"/>
      <c r="EK279" s="30"/>
      <c r="EL279" s="30"/>
      <c r="EM279" s="30"/>
      <c r="EN279" s="30"/>
      <c r="EO279" s="30"/>
      <c r="EP279" s="30"/>
      <c r="EQ279" s="30"/>
      <c r="ER279" s="30"/>
      <c r="ES279" s="30"/>
      <c r="ET279" s="30"/>
      <c r="EU279" s="30"/>
      <c r="EV279" s="30"/>
      <c r="EW279" s="30"/>
      <c r="EX279" s="30"/>
      <c r="EY279" s="30"/>
      <c r="EZ279" s="30"/>
      <c r="FA279" s="30"/>
      <c r="FB279" s="30"/>
      <c r="FC279" s="30"/>
      <c r="FD279" s="30"/>
      <c r="FE279" s="30"/>
      <c r="FF279" s="30"/>
      <c r="FG279" s="30"/>
      <c r="FH279" s="30"/>
      <c r="FI279" s="30"/>
      <c r="FJ279" s="30"/>
      <c r="FK279" s="30"/>
      <c r="FL279" s="30"/>
      <c r="FM279" s="30"/>
      <c r="FN279" s="30"/>
      <c r="FO279" s="30"/>
      <c r="FP279" s="30"/>
      <c r="FQ279" s="30"/>
    </row>
    <row r="280" spans="4:173">
      <c r="D280" s="76"/>
      <c r="E280" s="76"/>
      <c r="F280" s="76"/>
      <c r="G280" s="76"/>
      <c r="H280" s="76"/>
      <c r="I280" s="118"/>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c r="BT280" s="30"/>
      <c r="BU280" s="30"/>
      <c r="BV280" s="30"/>
      <c r="BW280" s="30"/>
      <c r="BX280" s="30"/>
      <c r="BY280" s="30"/>
      <c r="BZ280" s="30"/>
      <c r="CA280" s="30"/>
      <c r="CB280" s="30"/>
      <c r="CC280" s="30"/>
      <c r="CD280" s="30"/>
      <c r="CE280" s="30"/>
      <c r="CF280" s="30"/>
      <c r="CG280" s="30"/>
      <c r="CH280" s="30"/>
      <c r="CI280" s="30"/>
      <c r="CJ280" s="30"/>
      <c r="CK280" s="30"/>
      <c r="CL280" s="30"/>
      <c r="CM280" s="30"/>
      <c r="CN280" s="30"/>
      <c r="CO280" s="30"/>
      <c r="CP280" s="30"/>
      <c r="CQ280" s="30"/>
      <c r="CR280" s="30"/>
      <c r="CS280" s="30"/>
      <c r="CT280" s="30"/>
      <c r="CU280" s="30"/>
      <c r="CV280" s="30"/>
      <c r="CW280" s="30"/>
      <c r="CX280" s="30"/>
      <c r="CY280" s="30"/>
      <c r="CZ280" s="30"/>
      <c r="DA280" s="30"/>
      <c r="DB280" s="30"/>
      <c r="DC280" s="30"/>
      <c r="DD280" s="30"/>
      <c r="DE280" s="30"/>
      <c r="DF280" s="30"/>
      <c r="DG280" s="30"/>
      <c r="DH280" s="30"/>
      <c r="DI280" s="30"/>
      <c r="DJ280" s="30"/>
      <c r="DK280" s="30"/>
      <c r="DL280" s="30"/>
      <c r="DM280" s="30"/>
      <c r="DN280" s="30"/>
      <c r="DO280" s="30"/>
      <c r="DP280" s="30"/>
      <c r="DQ280" s="30"/>
      <c r="DR280" s="30"/>
      <c r="DS280" s="30"/>
      <c r="DT280" s="30"/>
      <c r="DU280" s="30"/>
      <c r="DV280" s="30"/>
      <c r="DW280" s="30"/>
      <c r="DX280" s="30"/>
      <c r="DY280" s="30"/>
      <c r="DZ280" s="30"/>
      <c r="EA280" s="30"/>
      <c r="EB280" s="30"/>
      <c r="EC280" s="30"/>
      <c r="ED280" s="30"/>
      <c r="EE280" s="30"/>
      <c r="EF280" s="30"/>
      <c r="EG280" s="30"/>
      <c r="EH280" s="30"/>
      <c r="EI280" s="30"/>
      <c r="EJ280" s="30"/>
      <c r="EK280" s="30"/>
      <c r="EL280" s="30"/>
      <c r="EM280" s="30"/>
      <c r="EN280" s="30"/>
      <c r="EO280" s="30"/>
      <c r="EP280" s="30"/>
      <c r="EQ280" s="30"/>
      <c r="ER280" s="30"/>
      <c r="ES280" s="30"/>
      <c r="ET280" s="30"/>
      <c r="EU280" s="30"/>
      <c r="EV280" s="30"/>
      <c r="EW280" s="30"/>
      <c r="EX280" s="30"/>
      <c r="EY280" s="30"/>
      <c r="EZ280" s="30"/>
      <c r="FA280" s="30"/>
      <c r="FB280" s="30"/>
      <c r="FC280" s="30"/>
      <c r="FD280" s="30"/>
      <c r="FE280" s="30"/>
      <c r="FF280" s="30"/>
      <c r="FG280" s="30"/>
      <c r="FH280" s="30"/>
      <c r="FI280" s="30"/>
      <c r="FJ280" s="30"/>
      <c r="FK280" s="30"/>
      <c r="FL280" s="30"/>
      <c r="FM280" s="30"/>
      <c r="FN280" s="30"/>
      <c r="FO280" s="30"/>
      <c r="FP280" s="30"/>
      <c r="FQ280" s="30"/>
    </row>
    <row r="281" spans="4:173">
      <c r="D281" s="76"/>
      <c r="E281" s="76"/>
      <c r="F281" s="76"/>
      <c r="G281" s="76"/>
      <c r="H281" s="76"/>
      <c r="I281" s="118"/>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0"/>
      <c r="BU281" s="30"/>
      <c r="BV281" s="30"/>
      <c r="BW281" s="30"/>
      <c r="BX281" s="30"/>
      <c r="BY281" s="30"/>
      <c r="BZ281" s="30"/>
      <c r="CA281" s="30"/>
      <c r="CB281" s="30"/>
      <c r="CC281" s="30"/>
      <c r="CD281" s="30"/>
      <c r="CE281" s="30"/>
      <c r="CF281" s="30"/>
      <c r="CG281" s="30"/>
      <c r="CH281" s="30"/>
      <c r="CI281" s="30"/>
      <c r="CJ281" s="30"/>
      <c r="CK281" s="30"/>
      <c r="CL281" s="30"/>
      <c r="CM281" s="30"/>
      <c r="CN281" s="30"/>
      <c r="CO281" s="30"/>
      <c r="CP281" s="30"/>
      <c r="CQ281" s="30"/>
      <c r="CR281" s="30"/>
      <c r="CS281" s="30"/>
      <c r="CT281" s="30"/>
      <c r="CU281" s="30"/>
      <c r="CV281" s="30"/>
      <c r="CW281" s="30"/>
      <c r="CX281" s="30"/>
      <c r="CY281" s="30"/>
      <c r="CZ281" s="30"/>
      <c r="DA281" s="30"/>
      <c r="DB281" s="30"/>
      <c r="DC281" s="30"/>
      <c r="DD281" s="30"/>
      <c r="DE281" s="30"/>
      <c r="DF281" s="30"/>
      <c r="DG281" s="30"/>
      <c r="DH281" s="30"/>
      <c r="DI281" s="30"/>
      <c r="DJ281" s="30"/>
      <c r="DK281" s="30"/>
      <c r="DL281" s="30"/>
      <c r="DM281" s="30"/>
      <c r="DN281" s="30"/>
      <c r="DO281" s="30"/>
      <c r="DP281" s="30"/>
      <c r="DQ281" s="30"/>
      <c r="DR281" s="30"/>
      <c r="DS281" s="30"/>
      <c r="DT281" s="30"/>
      <c r="DU281" s="30"/>
      <c r="DV281" s="30"/>
      <c r="DW281" s="30"/>
      <c r="DX281" s="30"/>
      <c r="DY281" s="30"/>
      <c r="DZ281" s="30"/>
      <c r="EA281" s="30"/>
      <c r="EB281" s="30"/>
      <c r="EC281" s="30"/>
      <c r="ED281" s="30"/>
      <c r="EE281" s="30"/>
      <c r="EF281" s="30"/>
      <c r="EG281" s="30"/>
      <c r="EH281" s="30"/>
      <c r="EI281" s="30"/>
      <c r="EJ281" s="30"/>
      <c r="EK281" s="30"/>
      <c r="EL281" s="30"/>
      <c r="EM281" s="30"/>
      <c r="EN281" s="30"/>
      <c r="EO281" s="30"/>
      <c r="EP281" s="30"/>
      <c r="EQ281" s="30"/>
      <c r="ER281" s="30"/>
      <c r="ES281" s="30"/>
      <c r="ET281" s="30"/>
      <c r="EU281" s="30"/>
      <c r="EV281" s="30"/>
      <c r="EW281" s="30"/>
      <c r="EX281" s="30"/>
      <c r="EY281" s="30"/>
      <c r="EZ281" s="30"/>
      <c r="FA281" s="30"/>
      <c r="FB281" s="30"/>
      <c r="FC281" s="30"/>
      <c r="FD281" s="30"/>
      <c r="FE281" s="30"/>
      <c r="FF281" s="30"/>
      <c r="FG281" s="30"/>
      <c r="FH281" s="30"/>
      <c r="FI281" s="30"/>
      <c r="FJ281" s="30"/>
      <c r="FK281" s="30"/>
      <c r="FL281" s="30"/>
      <c r="FM281" s="30"/>
      <c r="FN281" s="30"/>
      <c r="FO281" s="30"/>
      <c r="FP281" s="30"/>
      <c r="FQ281" s="30"/>
    </row>
    <row r="282" spans="4:173">
      <c r="D282" s="76"/>
      <c r="E282" s="76"/>
      <c r="F282" s="76"/>
      <c r="G282" s="76"/>
      <c r="H282" s="76"/>
      <c r="I282" s="118"/>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c r="BT282" s="30"/>
      <c r="BU282" s="30"/>
      <c r="BV282" s="30"/>
      <c r="BW282" s="30"/>
      <c r="BX282" s="30"/>
      <c r="BY282" s="30"/>
      <c r="BZ282" s="30"/>
      <c r="CA282" s="30"/>
      <c r="CB282" s="30"/>
      <c r="CC282" s="30"/>
      <c r="CD282" s="30"/>
      <c r="CE282" s="30"/>
      <c r="CF282" s="30"/>
      <c r="CG282" s="30"/>
      <c r="CH282" s="30"/>
      <c r="CI282" s="30"/>
      <c r="CJ282" s="30"/>
      <c r="CK282" s="30"/>
      <c r="CL282" s="30"/>
      <c r="CM282" s="30"/>
      <c r="CN282" s="30"/>
      <c r="CO282" s="30"/>
      <c r="CP282" s="30"/>
      <c r="CQ282" s="30"/>
      <c r="CR282" s="30"/>
      <c r="CS282" s="30"/>
      <c r="CT282" s="30"/>
      <c r="CU282" s="30"/>
      <c r="CV282" s="30"/>
      <c r="CW282" s="30"/>
      <c r="CX282" s="30"/>
      <c r="CY282" s="30"/>
      <c r="CZ282" s="30"/>
      <c r="DA282" s="30"/>
      <c r="DB282" s="30"/>
      <c r="DC282" s="30"/>
      <c r="DD282" s="30"/>
      <c r="DE282" s="30"/>
      <c r="DF282" s="30"/>
      <c r="DG282" s="30"/>
      <c r="DH282" s="30"/>
      <c r="DI282" s="30"/>
      <c r="DJ282" s="30"/>
      <c r="DK282" s="30"/>
      <c r="DL282" s="30"/>
      <c r="DM282" s="30"/>
      <c r="DN282" s="30"/>
      <c r="DO282" s="30"/>
      <c r="DP282" s="30"/>
      <c r="DQ282" s="30"/>
      <c r="DR282" s="30"/>
      <c r="DS282" s="30"/>
      <c r="DT282" s="30"/>
      <c r="DU282" s="30"/>
      <c r="DV282" s="30"/>
      <c r="DW282" s="30"/>
      <c r="DX282" s="30"/>
      <c r="DY282" s="30"/>
      <c r="DZ282" s="30"/>
      <c r="EA282" s="30"/>
      <c r="EB282" s="30"/>
      <c r="EC282" s="30"/>
      <c r="ED282" s="30"/>
      <c r="EE282" s="30"/>
      <c r="EF282" s="30"/>
      <c r="EG282" s="30"/>
      <c r="EH282" s="30"/>
      <c r="EI282" s="30"/>
      <c r="EJ282" s="30"/>
      <c r="EK282" s="30"/>
      <c r="EL282" s="30"/>
      <c r="EM282" s="30"/>
      <c r="EN282" s="30"/>
      <c r="EO282" s="30"/>
      <c r="EP282" s="30"/>
      <c r="EQ282" s="30"/>
      <c r="ER282" s="30"/>
      <c r="ES282" s="30"/>
      <c r="ET282" s="30"/>
      <c r="EU282" s="30"/>
      <c r="EV282" s="30"/>
      <c r="EW282" s="30"/>
      <c r="EX282" s="30"/>
      <c r="EY282" s="30"/>
      <c r="EZ282" s="30"/>
      <c r="FA282" s="30"/>
      <c r="FB282" s="30"/>
      <c r="FC282" s="30"/>
      <c r="FD282" s="30"/>
      <c r="FE282" s="30"/>
      <c r="FF282" s="30"/>
      <c r="FG282" s="30"/>
      <c r="FH282" s="30"/>
      <c r="FI282" s="30"/>
      <c r="FJ282" s="30"/>
      <c r="FK282" s="30"/>
      <c r="FL282" s="30"/>
      <c r="FM282" s="30"/>
      <c r="FN282" s="30"/>
      <c r="FO282" s="30"/>
      <c r="FP282" s="30"/>
      <c r="FQ282" s="30"/>
    </row>
    <row r="283" spans="4:173">
      <c r="D283" s="76"/>
      <c r="E283" s="76"/>
      <c r="F283" s="76"/>
      <c r="G283" s="76"/>
      <c r="H283" s="76"/>
      <c r="I283" s="118"/>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c r="BM283" s="30"/>
      <c r="BN283" s="30"/>
      <c r="BO283" s="30"/>
      <c r="BP283" s="30"/>
      <c r="BQ283" s="30"/>
      <c r="BR283" s="30"/>
      <c r="BS283" s="30"/>
      <c r="BT283" s="30"/>
      <c r="BU283" s="30"/>
      <c r="BV283" s="30"/>
      <c r="BW283" s="30"/>
      <c r="BX283" s="30"/>
      <c r="BY283" s="30"/>
      <c r="BZ283" s="30"/>
      <c r="CA283" s="30"/>
      <c r="CB283" s="30"/>
      <c r="CC283" s="30"/>
      <c r="CD283" s="30"/>
      <c r="CE283" s="30"/>
      <c r="CF283" s="30"/>
      <c r="CG283" s="30"/>
      <c r="CH283" s="30"/>
      <c r="CI283" s="30"/>
      <c r="CJ283" s="30"/>
      <c r="CK283" s="30"/>
      <c r="CL283" s="30"/>
      <c r="CM283" s="30"/>
      <c r="CN283" s="30"/>
      <c r="CO283" s="30"/>
      <c r="CP283" s="30"/>
      <c r="CQ283" s="30"/>
      <c r="CR283" s="30"/>
      <c r="CS283" s="30"/>
      <c r="CT283" s="30"/>
      <c r="CU283" s="30"/>
      <c r="CV283" s="30"/>
      <c r="CW283" s="30"/>
      <c r="CX283" s="30"/>
      <c r="CY283" s="30"/>
      <c r="CZ283" s="30"/>
      <c r="DA283" s="30"/>
      <c r="DB283" s="30"/>
      <c r="DC283" s="30"/>
      <c r="DD283" s="30"/>
      <c r="DE283" s="30"/>
      <c r="DF283" s="30"/>
      <c r="DG283" s="30"/>
      <c r="DH283" s="30"/>
      <c r="DI283" s="30"/>
      <c r="DJ283" s="30"/>
      <c r="DK283" s="30"/>
      <c r="DL283" s="30"/>
      <c r="DM283" s="30"/>
      <c r="DN283" s="30"/>
      <c r="DO283" s="30"/>
      <c r="DP283" s="30"/>
      <c r="DQ283" s="30"/>
      <c r="DR283" s="30"/>
      <c r="DS283" s="30"/>
      <c r="DT283" s="30"/>
      <c r="DU283" s="30"/>
      <c r="DV283" s="30"/>
      <c r="DW283" s="30"/>
      <c r="DX283" s="30"/>
      <c r="DY283" s="30"/>
      <c r="DZ283" s="30"/>
      <c r="EA283" s="30"/>
      <c r="EB283" s="30"/>
      <c r="EC283" s="30"/>
      <c r="ED283" s="30"/>
      <c r="EE283" s="30"/>
      <c r="EF283" s="30"/>
      <c r="EG283" s="30"/>
      <c r="EH283" s="30"/>
      <c r="EI283" s="30"/>
      <c r="EJ283" s="30"/>
      <c r="EK283" s="30"/>
      <c r="EL283" s="30"/>
      <c r="EM283" s="30"/>
      <c r="EN283" s="30"/>
      <c r="EO283" s="30"/>
      <c r="EP283" s="30"/>
      <c r="EQ283" s="30"/>
      <c r="ER283" s="30"/>
      <c r="ES283" s="30"/>
      <c r="ET283" s="30"/>
      <c r="EU283" s="30"/>
      <c r="EV283" s="30"/>
      <c r="EW283" s="30"/>
      <c r="EX283" s="30"/>
      <c r="EY283" s="30"/>
      <c r="EZ283" s="30"/>
      <c r="FA283" s="30"/>
      <c r="FB283" s="30"/>
      <c r="FC283" s="30"/>
      <c r="FD283" s="30"/>
      <c r="FE283" s="30"/>
      <c r="FF283" s="30"/>
      <c r="FG283" s="30"/>
      <c r="FH283" s="30"/>
      <c r="FI283" s="30"/>
      <c r="FJ283" s="30"/>
      <c r="FK283" s="30"/>
      <c r="FL283" s="30"/>
      <c r="FM283" s="30"/>
      <c r="FN283" s="30"/>
      <c r="FO283" s="30"/>
      <c r="FP283" s="30"/>
      <c r="FQ283" s="30"/>
    </row>
    <row r="284" spans="4:173">
      <c r="D284" s="76"/>
      <c r="E284" s="76"/>
      <c r="F284" s="76"/>
      <c r="G284" s="76"/>
      <c r="H284" s="76"/>
      <c r="I284" s="118"/>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c r="BM284" s="30"/>
      <c r="BN284" s="30"/>
      <c r="BO284" s="30"/>
      <c r="BP284" s="30"/>
      <c r="BQ284" s="30"/>
      <c r="BR284" s="30"/>
      <c r="BS284" s="30"/>
      <c r="BT284" s="30"/>
      <c r="BU284" s="30"/>
      <c r="BV284" s="30"/>
      <c r="BW284" s="30"/>
      <c r="BX284" s="30"/>
      <c r="BY284" s="30"/>
      <c r="BZ284" s="30"/>
      <c r="CA284" s="30"/>
      <c r="CB284" s="30"/>
      <c r="CC284" s="30"/>
      <c r="CD284" s="30"/>
      <c r="CE284" s="30"/>
      <c r="CF284" s="30"/>
      <c r="CG284" s="30"/>
      <c r="CH284" s="30"/>
      <c r="CI284" s="30"/>
      <c r="CJ284" s="30"/>
      <c r="CK284" s="30"/>
      <c r="CL284" s="30"/>
      <c r="CM284" s="30"/>
      <c r="CN284" s="30"/>
      <c r="CO284" s="30"/>
      <c r="CP284" s="30"/>
      <c r="CQ284" s="30"/>
      <c r="CR284" s="30"/>
      <c r="CS284" s="30"/>
      <c r="CT284" s="30"/>
      <c r="CU284" s="30"/>
      <c r="CV284" s="30"/>
      <c r="CW284" s="30"/>
      <c r="CX284" s="30"/>
      <c r="CY284" s="30"/>
      <c r="CZ284" s="30"/>
      <c r="DA284" s="30"/>
      <c r="DB284" s="30"/>
      <c r="DC284" s="30"/>
      <c r="DD284" s="30"/>
      <c r="DE284" s="30"/>
      <c r="DF284" s="30"/>
      <c r="DG284" s="30"/>
      <c r="DH284" s="30"/>
      <c r="DI284" s="30"/>
      <c r="DJ284" s="30"/>
      <c r="DK284" s="30"/>
      <c r="DL284" s="30"/>
      <c r="DM284" s="30"/>
      <c r="DN284" s="30"/>
      <c r="DO284" s="30"/>
      <c r="DP284" s="30"/>
      <c r="DQ284" s="30"/>
      <c r="DR284" s="30"/>
      <c r="DS284" s="30"/>
      <c r="DT284" s="30"/>
      <c r="DU284" s="30"/>
      <c r="DV284" s="30"/>
      <c r="DW284" s="30"/>
      <c r="DX284" s="30"/>
      <c r="DY284" s="30"/>
      <c r="DZ284" s="30"/>
      <c r="EA284" s="30"/>
      <c r="EB284" s="30"/>
      <c r="EC284" s="30"/>
      <c r="ED284" s="30"/>
      <c r="EE284" s="30"/>
      <c r="EF284" s="30"/>
      <c r="EG284" s="30"/>
      <c r="EH284" s="30"/>
      <c r="EI284" s="30"/>
      <c r="EJ284" s="30"/>
      <c r="EK284" s="30"/>
      <c r="EL284" s="30"/>
      <c r="EM284" s="30"/>
      <c r="EN284" s="30"/>
      <c r="EO284" s="30"/>
      <c r="EP284" s="30"/>
      <c r="EQ284" s="30"/>
      <c r="ER284" s="30"/>
      <c r="ES284" s="30"/>
      <c r="ET284" s="30"/>
      <c r="EU284" s="30"/>
      <c r="EV284" s="30"/>
      <c r="EW284" s="30"/>
      <c r="EX284" s="30"/>
      <c r="EY284" s="30"/>
      <c r="EZ284" s="30"/>
      <c r="FA284" s="30"/>
      <c r="FB284" s="30"/>
      <c r="FC284" s="30"/>
      <c r="FD284" s="30"/>
      <c r="FE284" s="30"/>
      <c r="FF284" s="30"/>
      <c r="FG284" s="30"/>
      <c r="FH284" s="30"/>
      <c r="FI284" s="30"/>
      <c r="FJ284" s="30"/>
      <c r="FK284" s="30"/>
      <c r="FL284" s="30"/>
      <c r="FM284" s="30"/>
      <c r="FN284" s="30"/>
      <c r="FO284" s="30"/>
      <c r="FP284" s="30"/>
      <c r="FQ284" s="30"/>
    </row>
    <row r="285" spans="4:173">
      <c r="D285" s="76"/>
      <c r="E285" s="76"/>
      <c r="F285" s="76"/>
      <c r="G285" s="76"/>
      <c r="H285" s="76"/>
      <c r="I285" s="118"/>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c r="BM285" s="30"/>
      <c r="BN285" s="30"/>
      <c r="BO285" s="30"/>
      <c r="BP285" s="30"/>
      <c r="BQ285" s="30"/>
      <c r="BR285" s="30"/>
      <c r="BS285" s="30"/>
      <c r="BT285" s="30"/>
      <c r="BU285" s="30"/>
      <c r="BV285" s="30"/>
      <c r="BW285" s="30"/>
      <c r="BX285" s="30"/>
      <c r="BY285" s="30"/>
      <c r="BZ285" s="30"/>
      <c r="CA285" s="30"/>
      <c r="CB285" s="30"/>
      <c r="CC285" s="30"/>
      <c r="CD285" s="30"/>
      <c r="CE285" s="30"/>
      <c r="CF285" s="30"/>
      <c r="CG285" s="30"/>
      <c r="CH285" s="30"/>
      <c r="CI285" s="30"/>
      <c r="CJ285" s="30"/>
      <c r="CK285" s="30"/>
      <c r="CL285" s="30"/>
      <c r="CM285" s="30"/>
      <c r="CN285" s="30"/>
      <c r="CO285" s="30"/>
      <c r="CP285" s="30"/>
      <c r="CQ285" s="30"/>
      <c r="CR285" s="30"/>
      <c r="CS285" s="30"/>
      <c r="CT285" s="30"/>
      <c r="CU285" s="30"/>
      <c r="CV285" s="30"/>
      <c r="CW285" s="30"/>
      <c r="CX285" s="30"/>
      <c r="CY285" s="30"/>
      <c r="CZ285" s="30"/>
      <c r="DA285" s="30"/>
      <c r="DB285" s="30"/>
      <c r="DC285" s="30"/>
      <c r="DD285" s="30"/>
      <c r="DE285" s="30"/>
      <c r="DF285" s="30"/>
      <c r="DG285" s="30"/>
      <c r="DH285" s="30"/>
      <c r="DI285" s="30"/>
      <c r="DJ285" s="30"/>
      <c r="DK285" s="30"/>
      <c r="DL285" s="30"/>
      <c r="DM285" s="30"/>
      <c r="DN285" s="30"/>
      <c r="DO285" s="30"/>
      <c r="DP285" s="30"/>
      <c r="DQ285" s="30"/>
      <c r="DR285" s="30"/>
      <c r="DS285" s="30"/>
      <c r="DT285" s="30"/>
      <c r="DU285" s="30"/>
      <c r="DV285" s="30"/>
      <c r="DW285" s="30"/>
      <c r="DX285" s="30"/>
      <c r="DY285" s="30"/>
      <c r="DZ285" s="30"/>
      <c r="EA285" s="30"/>
      <c r="EB285" s="30"/>
      <c r="EC285" s="30"/>
      <c r="ED285" s="30"/>
      <c r="EE285" s="30"/>
      <c r="EF285" s="30"/>
      <c r="EG285" s="30"/>
      <c r="EH285" s="30"/>
      <c r="EI285" s="30"/>
      <c r="EJ285" s="30"/>
      <c r="EK285" s="30"/>
      <c r="EL285" s="30"/>
      <c r="EM285" s="30"/>
      <c r="EN285" s="30"/>
      <c r="EO285" s="30"/>
      <c r="EP285" s="30"/>
      <c r="EQ285" s="30"/>
      <c r="ER285" s="30"/>
      <c r="ES285" s="30"/>
      <c r="ET285" s="30"/>
      <c r="EU285" s="30"/>
      <c r="EV285" s="30"/>
      <c r="EW285" s="30"/>
      <c r="EX285" s="30"/>
      <c r="EY285" s="30"/>
      <c r="EZ285" s="30"/>
      <c r="FA285" s="30"/>
      <c r="FB285" s="30"/>
      <c r="FC285" s="30"/>
      <c r="FD285" s="30"/>
      <c r="FE285" s="30"/>
      <c r="FF285" s="30"/>
      <c r="FG285" s="30"/>
      <c r="FH285" s="30"/>
      <c r="FI285" s="30"/>
      <c r="FJ285" s="30"/>
      <c r="FK285" s="30"/>
      <c r="FL285" s="30"/>
      <c r="FM285" s="30"/>
      <c r="FN285" s="30"/>
      <c r="FO285" s="30"/>
      <c r="FP285" s="30"/>
      <c r="FQ285" s="30"/>
    </row>
    <row r="286" spans="4:173">
      <c r="D286" s="76"/>
      <c r="E286" s="76"/>
      <c r="F286" s="76"/>
      <c r="G286" s="76"/>
      <c r="H286" s="76"/>
      <c r="I286" s="118"/>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c r="BW286" s="30"/>
      <c r="BX286" s="30"/>
      <c r="BY286" s="30"/>
      <c r="BZ286" s="30"/>
      <c r="CA286" s="30"/>
      <c r="CB286" s="30"/>
      <c r="CC286" s="30"/>
      <c r="CD286" s="30"/>
      <c r="CE286" s="30"/>
      <c r="CF286" s="30"/>
      <c r="CG286" s="30"/>
      <c r="CH286" s="30"/>
      <c r="CI286" s="30"/>
      <c r="CJ286" s="30"/>
      <c r="CK286" s="30"/>
      <c r="CL286" s="30"/>
      <c r="CM286" s="30"/>
      <c r="CN286" s="30"/>
      <c r="CO286" s="30"/>
      <c r="CP286" s="30"/>
      <c r="CQ286" s="30"/>
      <c r="CR286" s="30"/>
      <c r="CS286" s="30"/>
      <c r="CT286" s="30"/>
      <c r="CU286" s="30"/>
      <c r="CV286" s="30"/>
      <c r="CW286" s="30"/>
      <c r="CX286" s="30"/>
      <c r="CY286" s="30"/>
      <c r="CZ286" s="30"/>
      <c r="DA286" s="30"/>
      <c r="DB286" s="30"/>
      <c r="DC286" s="30"/>
      <c r="DD286" s="30"/>
      <c r="DE286" s="30"/>
      <c r="DF286" s="30"/>
      <c r="DG286" s="30"/>
      <c r="DH286" s="30"/>
      <c r="DI286" s="30"/>
      <c r="DJ286" s="30"/>
      <c r="DK286" s="30"/>
      <c r="DL286" s="30"/>
      <c r="DM286" s="30"/>
      <c r="DN286" s="30"/>
      <c r="DO286" s="30"/>
      <c r="DP286" s="30"/>
      <c r="DQ286" s="30"/>
      <c r="DR286" s="30"/>
      <c r="DS286" s="30"/>
      <c r="DT286" s="30"/>
      <c r="DU286" s="30"/>
      <c r="DV286" s="30"/>
      <c r="DW286" s="30"/>
      <c r="DX286" s="30"/>
      <c r="DY286" s="30"/>
      <c r="DZ286" s="30"/>
      <c r="EA286" s="30"/>
      <c r="EB286" s="30"/>
      <c r="EC286" s="30"/>
      <c r="ED286" s="30"/>
      <c r="EE286" s="30"/>
      <c r="EF286" s="30"/>
      <c r="EG286" s="30"/>
      <c r="EH286" s="30"/>
      <c r="EI286" s="30"/>
      <c r="EJ286" s="30"/>
      <c r="EK286" s="30"/>
      <c r="EL286" s="30"/>
      <c r="EM286" s="30"/>
      <c r="EN286" s="30"/>
      <c r="EO286" s="30"/>
      <c r="EP286" s="30"/>
      <c r="EQ286" s="30"/>
      <c r="ER286" s="30"/>
      <c r="ES286" s="30"/>
      <c r="ET286" s="30"/>
      <c r="EU286" s="30"/>
      <c r="EV286" s="30"/>
      <c r="EW286" s="30"/>
      <c r="EX286" s="30"/>
      <c r="EY286" s="30"/>
      <c r="EZ286" s="30"/>
      <c r="FA286" s="30"/>
      <c r="FB286" s="30"/>
      <c r="FC286" s="30"/>
      <c r="FD286" s="30"/>
      <c r="FE286" s="30"/>
      <c r="FF286" s="30"/>
      <c r="FG286" s="30"/>
      <c r="FH286" s="30"/>
      <c r="FI286" s="30"/>
      <c r="FJ286" s="30"/>
      <c r="FK286" s="30"/>
      <c r="FL286" s="30"/>
      <c r="FM286" s="30"/>
      <c r="FN286" s="30"/>
      <c r="FO286" s="30"/>
      <c r="FP286" s="30"/>
      <c r="FQ286" s="30"/>
    </row>
    <row r="287" spans="4:173">
      <c r="D287" s="76"/>
      <c r="E287" s="76"/>
      <c r="F287" s="76"/>
      <c r="G287" s="76"/>
      <c r="H287" s="76"/>
      <c r="I287" s="118"/>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0"/>
      <c r="BU287" s="30"/>
      <c r="BV287" s="30"/>
      <c r="BW287" s="30"/>
      <c r="BX287" s="30"/>
      <c r="BY287" s="30"/>
      <c r="BZ287" s="30"/>
      <c r="CA287" s="30"/>
      <c r="CB287" s="30"/>
      <c r="CC287" s="30"/>
      <c r="CD287" s="30"/>
      <c r="CE287" s="30"/>
      <c r="CF287" s="30"/>
      <c r="CG287" s="30"/>
      <c r="CH287" s="30"/>
      <c r="CI287" s="30"/>
      <c r="CJ287" s="30"/>
      <c r="CK287" s="30"/>
      <c r="CL287" s="30"/>
      <c r="CM287" s="30"/>
      <c r="CN287" s="30"/>
      <c r="CO287" s="30"/>
      <c r="CP287" s="30"/>
      <c r="CQ287" s="30"/>
      <c r="CR287" s="30"/>
      <c r="CS287" s="30"/>
      <c r="CT287" s="30"/>
      <c r="CU287" s="30"/>
      <c r="CV287" s="30"/>
      <c r="CW287" s="30"/>
      <c r="CX287" s="30"/>
      <c r="CY287" s="30"/>
      <c r="CZ287" s="30"/>
      <c r="DA287" s="30"/>
      <c r="DB287" s="30"/>
      <c r="DC287" s="30"/>
      <c r="DD287" s="30"/>
      <c r="DE287" s="30"/>
      <c r="DF287" s="30"/>
      <c r="DG287" s="30"/>
      <c r="DH287" s="30"/>
      <c r="DI287" s="30"/>
      <c r="DJ287" s="30"/>
      <c r="DK287" s="30"/>
      <c r="DL287" s="30"/>
      <c r="DM287" s="30"/>
      <c r="DN287" s="30"/>
      <c r="DO287" s="30"/>
      <c r="DP287" s="30"/>
      <c r="DQ287" s="30"/>
      <c r="DR287" s="30"/>
      <c r="DS287" s="30"/>
      <c r="DT287" s="30"/>
      <c r="DU287" s="30"/>
      <c r="DV287" s="30"/>
      <c r="DW287" s="30"/>
      <c r="DX287" s="30"/>
      <c r="DY287" s="30"/>
      <c r="DZ287" s="30"/>
      <c r="EA287" s="30"/>
      <c r="EB287" s="30"/>
      <c r="EC287" s="30"/>
      <c r="ED287" s="30"/>
      <c r="EE287" s="30"/>
      <c r="EF287" s="30"/>
      <c r="EG287" s="30"/>
      <c r="EH287" s="30"/>
      <c r="EI287" s="30"/>
      <c r="EJ287" s="30"/>
      <c r="EK287" s="30"/>
      <c r="EL287" s="30"/>
      <c r="EM287" s="30"/>
      <c r="EN287" s="30"/>
      <c r="EO287" s="30"/>
      <c r="EP287" s="30"/>
      <c r="EQ287" s="30"/>
      <c r="ER287" s="30"/>
      <c r="ES287" s="30"/>
      <c r="ET287" s="30"/>
      <c r="EU287" s="30"/>
      <c r="EV287" s="30"/>
      <c r="EW287" s="30"/>
      <c r="EX287" s="30"/>
      <c r="EY287" s="30"/>
      <c r="EZ287" s="30"/>
      <c r="FA287" s="30"/>
      <c r="FB287" s="30"/>
      <c r="FC287" s="30"/>
      <c r="FD287" s="30"/>
      <c r="FE287" s="30"/>
      <c r="FF287" s="30"/>
      <c r="FG287" s="30"/>
      <c r="FH287" s="30"/>
      <c r="FI287" s="30"/>
      <c r="FJ287" s="30"/>
      <c r="FK287" s="30"/>
      <c r="FL287" s="30"/>
      <c r="FM287" s="30"/>
      <c r="FN287" s="30"/>
      <c r="FO287" s="30"/>
      <c r="FP287" s="30"/>
      <c r="FQ287" s="30"/>
    </row>
    <row r="288" spans="4:173">
      <c r="D288" s="76"/>
      <c r="E288" s="76"/>
      <c r="F288" s="76"/>
      <c r="G288" s="76"/>
      <c r="H288" s="76"/>
      <c r="I288" s="118"/>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c r="BM288" s="30"/>
      <c r="BN288" s="30"/>
      <c r="BO288" s="30"/>
      <c r="BP288" s="30"/>
      <c r="BQ288" s="30"/>
      <c r="BR288" s="30"/>
      <c r="BS288" s="30"/>
      <c r="BT288" s="30"/>
      <c r="BU288" s="30"/>
      <c r="BV288" s="30"/>
      <c r="BW288" s="30"/>
      <c r="BX288" s="30"/>
      <c r="BY288" s="30"/>
      <c r="BZ288" s="30"/>
      <c r="CA288" s="30"/>
      <c r="CB288" s="30"/>
      <c r="CC288" s="30"/>
      <c r="CD288" s="30"/>
      <c r="CE288" s="30"/>
      <c r="CF288" s="30"/>
      <c r="CG288" s="30"/>
      <c r="CH288" s="30"/>
      <c r="CI288" s="30"/>
      <c r="CJ288" s="30"/>
      <c r="CK288" s="30"/>
      <c r="CL288" s="30"/>
      <c r="CM288" s="30"/>
      <c r="CN288" s="30"/>
      <c r="CO288" s="30"/>
      <c r="CP288" s="30"/>
      <c r="CQ288" s="30"/>
      <c r="CR288" s="30"/>
      <c r="CS288" s="30"/>
      <c r="CT288" s="30"/>
      <c r="CU288" s="30"/>
      <c r="CV288" s="30"/>
      <c r="CW288" s="30"/>
      <c r="CX288" s="30"/>
      <c r="CY288" s="30"/>
      <c r="CZ288" s="30"/>
      <c r="DA288" s="30"/>
      <c r="DB288" s="30"/>
      <c r="DC288" s="30"/>
      <c r="DD288" s="30"/>
      <c r="DE288" s="30"/>
      <c r="DF288" s="30"/>
      <c r="DG288" s="30"/>
      <c r="DH288" s="30"/>
      <c r="DI288" s="30"/>
      <c r="DJ288" s="30"/>
      <c r="DK288" s="30"/>
      <c r="DL288" s="30"/>
      <c r="DM288" s="30"/>
      <c r="DN288" s="30"/>
      <c r="DO288" s="30"/>
      <c r="DP288" s="30"/>
      <c r="DQ288" s="30"/>
      <c r="DR288" s="30"/>
      <c r="DS288" s="30"/>
      <c r="DT288" s="30"/>
      <c r="DU288" s="30"/>
      <c r="DV288" s="30"/>
      <c r="DW288" s="30"/>
      <c r="DX288" s="30"/>
      <c r="DY288" s="30"/>
      <c r="DZ288" s="30"/>
      <c r="EA288" s="30"/>
      <c r="EB288" s="30"/>
      <c r="EC288" s="30"/>
      <c r="ED288" s="30"/>
      <c r="EE288" s="30"/>
      <c r="EF288" s="30"/>
      <c r="EG288" s="30"/>
      <c r="EH288" s="30"/>
      <c r="EI288" s="30"/>
      <c r="EJ288" s="30"/>
      <c r="EK288" s="30"/>
      <c r="EL288" s="30"/>
      <c r="EM288" s="30"/>
      <c r="EN288" s="30"/>
      <c r="EO288" s="30"/>
      <c r="EP288" s="30"/>
      <c r="EQ288" s="30"/>
      <c r="ER288" s="30"/>
      <c r="ES288" s="30"/>
      <c r="ET288" s="30"/>
      <c r="EU288" s="30"/>
      <c r="EV288" s="30"/>
      <c r="EW288" s="30"/>
      <c r="EX288" s="30"/>
      <c r="EY288" s="30"/>
      <c r="EZ288" s="30"/>
      <c r="FA288" s="30"/>
      <c r="FB288" s="30"/>
      <c r="FC288" s="30"/>
      <c r="FD288" s="30"/>
      <c r="FE288" s="30"/>
      <c r="FF288" s="30"/>
      <c r="FG288" s="30"/>
      <c r="FH288" s="30"/>
      <c r="FI288" s="30"/>
      <c r="FJ288" s="30"/>
      <c r="FK288" s="30"/>
      <c r="FL288" s="30"/>
      <c r="FM288" s="30"/>
      <c r="FN288" s="30"/>
      <c r="FO288" s="30"/>
      <c r="FP288" s="30"/>
      <c r="FQ288" s="30"/>
    </row>
    <row r="289" spans="4:173">
      <c r="D289" s="76"/>
      <c r="E289" s="76"/>
      <c r="F289" s="76"/>
      <c r="G289" s="76"/>
      <c r="H289" s="76"/>
      <c r="I289" s="118"/>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c r="BW289" s="30"/>
      <c r="BX289" s="30"/>
      <c r="BY289" s="30"/>
      <c r="BZ289" s="30"/>
      <c r="CA289" s="30"/>
      <c r="CB289" s="30"/>
      <c r="CC289" s="30"/>
      <c r="CD289" s="30"/>
      <c r="CE289" s="30"/>
      <c r="CF289" s="30"/>
      <c r="CG289" s="30"/>
      <c r="CH289" s="30"/>
      <c r="CI289" s="30"/>
      <c r="CJ289" s="30"/>
      <c r="CK289" s="30"/>
      <c r="CL289" s="30"/>
      <c r="CM289" s="30"/>
      <c r="CN289" s="30"/>
      <c r="CO289" s="30"/>
      <c r="CP289" s="30"/>
      <c r="CQ289" s="30"/>
      <c r="CR289" s="30"/>
      <c r="CS289" s="30"/>
      <c r="CT289" s="30"/>
      <c r="CU289" s="30"/>
      <c r="CV289" s="30"/>
      <c r="CW289" s="30"/>
      <c r="CX289" s="30"/>
      <c r="CY289" s="30"/>
      <c r="CZ289" s="30"/>
      <c r="DA289" s="30"/>
      <c r="DB289" s="30"/>
      <c r="DC289" s="30"/>
      <c r="DD289" s="30"/>
      <c r="DE289" s="30"/>
      <c r="DF289" s="30"/>
      <c r="DG289" s="30"/>
      <c r="DH289" s="30"/>
      <c r="DI289" s="30"/>
      <c r="DJ289" s="30"/>
      <c r="DK289" s="30"/>
      <c r="DL289" s="30"/>
      <c r="DM289" s="30"/>
      <c r="DN289" s="30"/>
      <c r="DO289" s="30"/>
      <c r="DP289" s="30"/>
      <c r="DQ289" s="30"/>
      <c r="DR289" s="30"/>
      <c r="DS289" s="30"/>
      <c r="DT289" s="30"/>
      <c r="DU289" s="30"/>
      <c r="DV289" s="30"/>
      <c r="DW289" s="30"/>
      <c r="DX289" s="30"/>
      <c r="DY289" s="30"/>
      <c r="DZ289" s="30"/>
      <c r="EA289" s="30"/>
      <c r="EB289" s="30"/>
      <c r="EC289" s="30"/>
      <c r="ED289" s="30"/>
      <c r="EE289" s="30"/>
      <c r="EF289" s="30"/>
      <c r="EG289" s="30"/>
      <c r="EH289" s="30"/>
      <c r="EI289" s="30"/>
      <c r="EJ289" s="30"/>
      <c r="EK289" s="30"/>
      <c r="EL289" s="30"/>
      <c r="EM289" s="30"/>
      <c r="EN289" s="30"/>
      <c r="EO289" s="30"/>
      <c r="EP289" s="30"/>
      <c r="EQ289" s="30"/>
      <c r="ER289" s="30"/>
      <c r="ES289" s="30"/>
      <c r="ET289" s="30"/>
      <c r="EU289" s="30"/>
      <c r="EV289" s="30"/>
      <c r="EW289" s="30"/>
      <c r="EX289" s="30"/>
      <c r="EY289" s="30"/>
      <c r="EZ289" s="30"/>
      <c r="FA289" s="30"/>
      <c r="FB289" s="30"/>
      <c r="FC289" s="30"/>
      <c r="FD289" s="30"/>
      <c r="FE289" s="30"/>
      <c r="FF289" s="30"/>
      <c r="FG289" s="30"/>
      <c r="FH289" s="30"/>
      <c r="FI289" s="30"/>
      <c r="FJ289" s="30"/>
      <c r="FK289" s="30"/>
      <c r="FL289" s="30"/>
      <c r="FM289" s="30"/>
      <c r="FN289" s="30"/>
      <c r="FO289" s="30"/>
      <c r="FP289" s="30"/>
      <c r="FQ289" s="30"/>
    </row>
    <row r="290" spans="4:173">
      <c r="D290" s="76"/>
      <c r="E290" s="76"/>
      <c r="F290" s="76"/>
      <c r="G290" s="76"/>
      <c r="H290" s="76"/>
      <c r="I290" s="118"/>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0"/>
      <c r="BU290" s="30"/>
      <c r="BV290" s="30"/>
      <c r="BW290" s="30"/>
      <c r="BX290" s="30"/>
      <c r="BY290" s="30"/>
      <c r="BZ290" s="30"/>
      <c r="CA290" s="30"/>
      <c r="CB290" s="30"/>
      <c r="CC290" s="30"/>
      <c r="CD290" s="30"/>
      <c r="CE290" s="30"/>
      <c r="CF290" s="30"/>
      <c r="CG290" s="30"/>
      <c r="CH290" s="30"/>
      <c r="CI290" s="30"/>
      <c r="CJ290" s="30"/>
      <c r="CK290" s="30"/>
      <c r="CL290" s="30"/>
      <c r="CM290" s="30"/>
      <c r="CN290" s="30"/>
      <c r="CO290" s="30"/>
      <c r="CP290" s="30"/>
      <c r="CQ290" s="30"/>
      <c r="CR290" s="30"/>
      <c r="CS290" s="30"/>
      <c r="CT290" s="30"/>
      <c r="CU290" s="30"/>
      <c r="CV290" s="30"/>
      <c r="CW290" s="30"/>
      <c r="CX290" s="30"/>
      <c r="CY290" s="30"/>
      <c r="CZ290" s="30"/>
      <c r="DA290" s="30"/>
      <c r="DB290" s="30"/>
      <c r="DC290" s="30"/>
      <c r="DD290" s="30"/>
      <c r="DE290" s="30"/>
      <c r="DF290" s="30"/>
      <c r="DG290" s="30"/>
      <c r="DH290" s="30"/>
      <c r="DI290" s="30"/>
      <c r="DJ290" s="30"/>
      <c r="DK290" s="30"/>
      <c r="DL290" s="30"/>
      <c r="DM290" s="30"/>
      <c r="DN290" s="30"/>
      <c r="DO290" s="30"/>
      <c r="DP290" s="30"/>
      <c r="DQ290" s="30"/>
      <c r="DR290" s="30"/>
      <c r="DS290" s="30"/>
      <c r="DT290" s="30"/>
      <c r="DU290" s="30"/>
      <c r="DV290" s="30"/>
      <c r="DW290" s="30"/>
      <c r="DX290" s="30"/>
      <c r="DY290" s="30"/>
      <c r="DZ290" s="30"/>
      <c r="EA290" s="30"/>
      <c r="EB290" s="30"/>
      <c r="EC290" s="30"/>
      <c r="ED290" s="30"/>
      <c r="EE290" s="30"/>
      <c r="EF290" s="30"/>
      <c r="EG290" s="30"/>
      <c r="EH290" s="30"/>
      <c r="EI290" s="30"/>
      <c r="EJ290" s="30"/>
      <c r="EK290" s="30"/>
      <c r="EL290" s="30"/>
      <c r="EM290" s="30"/>
      <c r="EN290" s="30"/>
      <c r="EO290" s="30"/>
      <c r="EP290" s="30"/>
      <c r="EQ290" s="30"/>
      <c r="ER290" s="30"/>
      <c r="ES290" s="30"/>
      <c r="ET290" s="30"/>
      <c r="EU290" s="30"/>
      <c r="EV290" s="30"/>
      <c r="EW290" s="30"/>
      <c r="EX290" s="30"/>
      <c r="EY290" s="30"/>
      <c r="EZ290" s="30"/>
      <c r="FA290" s="30"/>
      <c r="FB290" s="30"/>
      <c r="FC290" s="30"/>
      <c r="FD290" s="30"/>
      <c r="FE290" s="30"/>
      <c r="FF290" s="30"/>
      <c r="FG290" s="30"/>
      <c r="FH290" s="30"/>
      <c r="FI290" s="30"/>
      <c r="FJ290" s="30"/>
      <c r="FK290" s="30"/>
      <c r="FL290" s="30"/>
      <c r="FM290" s="30"/>
      <c r="FN290" s="30"/>
      <c r="FO290" s="30"/>
      <c r="FP290" s="30"/>
      <c r="FQ290" s="30"/>
    </row>
    <row r="291" spans="4:173">
      <c r="D291" s="76"/>
      <c r="E291" s="76"/>
      <c r="F291" s="76"/>
      <c r="G291" s="76"/>
      <c r="H291" s="76"/>
      <c r="I291" s="118"/>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c r="BM291" s="30"/>
      <c r="BN291" s="30"/>
      <c r="BO291" s="30"/>
      <c r="BP291" s="30"/>
      <c r="BQ291" s="30"/>
      <c r="BR291" s="30"/>
      <c r="BS291" s="30"/>
      <c r="BT291" s="30"/>
      <c r="BU291" s="30"/>
      <c r="BV291" s="30"/>
      <c r="BW291" s="30"/>
      <c r="BX291" s="30"/>
      <c r="BY291" s="30"/>
      <c r="BZ291" s="30"/>
      <c r="CA291" s="30"/>
      <c r="CB291" s="30"/>
      <c r="CC291" s="30"/>
      <c r="CD291" s="30"/>
      <c r="CE291" s="30"/>
      <c r="CF291" s="30"/>
      <c r="CG291" s="30"/>
      <c r="CH291" s="30"/>
      <c r="CI291" s="30"/>
      <c r="CJ291" s="30"/>
      <c r="CK291" s="30"/>
      <c r="CL291" s="30"/>
      <c r="CM291" s="30"/>
      <c r="CN291" s="30"/>
      <c r="CO291" s="30"/>
      <c r="CP291" s="30"/>
      <c r="CQ291" s="30"/>
      <c r="CR291" s="30"/>
      <c r="CS291" s="30"/>
      <c r="CT291" s="30"/>
      <c r="CU291" s="30"/>
      <c r="CV291" s="30"/>
      <c r="CW291" s="30"/>
      <c r="CX291" s="30"/>
      <c r="CY291" s="30"/>
      <c r="CZ291" s="30"/>
      <c r="DA291" s="30"/>
      <c r="DB291" s="30"/>
      <c r="DC291" s="30"/>
      <c r="DD291" s="30"/>
      <c r="DE291" s="30"/>
      <c r="DF291" s="30"/>
      <c r="DG291" s="30"/>
      <c r="DH291" s="30"/>
      <c r="DI291" s="30"/>
      <c r="DJ291" s="30"/>
      <c r="DK291" s="30"/>
      <c r="DL291" s="30"/>
      <c r="DM291" s="30"/>
      <c r="DN291" s="30"/>
      <c r="DO291" s="30"/>
      <c r="DP291" s="30"/>
      <c r="DQ291" s="30"/>
      <c r="DR291" s="30"/>
      <c r="DS291" s="30"/>
      <c r="DT291" s="30"/>
      <c r="DU291" s="30"/>
      <c r="DV291" s="30"/>
      <c r="DW291" s="30"/>
      <c r="DX291" s="30"/>
      <c r="DY291" s="30"/>
      <c r="DZ291" s="30"/>
      <c r="EA291" s="30"/>
      <c r="EB291" s="30"/>
      <c r="EC291" s="30"/>
      <c r="ED291" s="30"/>
      <c r="EE291" s="30"/>
      <c r="EF291" s="30"/>
      <c r="EG291" s="30"/>
      <c r="EH291" s="30"/>
      <c r="EI291" s="30"/>
      <c r="EJ291" s="30"/>
      <c r="EK291" s="30"/>
      <c r="EL291" s="30"/>
      <c r="EM291" s="30"/>
      <c r="EN291" s="30"/>
      <c r="EO291" s="30"/>
      <c r="EP291" s="30"/>
      <c r="EQ291" s="30"/>
      <c r="ER291" s="30"/>
      <c r="ES291" s="30"/>
      <c r="ET291" s="30"/>
      <c r="EU291" s="30"/>
      <c r="EV291" s="30"/>
      <c r="EW291" s="30"/>
      <c r="EX291" s="30"/>
      <c r="EY291" s="30"/>
      <c r="EZ291" s="30"/>
      <c r="FA291" s="30"/>
      <c r="FB291" s="30"/>
      <c r="FC291" s="30"/>
      <c r="FD291" s="30"/>
      <c r="FE291" s="30"/>
      <c r="FF291" s="30"/>
      <c r="FG291" s="30"/>
      <c r="FH291" s="30"/>
      <c r="FI291" s="30"/>
      <c r="FJ291" s="30"/>
      <c r="FK291" s="30"/>
      <c r="FL291" s="30"/>
      <c r="FM291" s="30"/>
      <c r="FN291" s="30"/>
      <c r="FO291" s="30"/>
      <c r="FP291" s="30"/>
      <c r="FQ291" s="30"/>
    </row>
    <row r="292" spans="4:173">
      <c r="D292" s="76"/>
      <c r="E292" s="76"/>
      <c r="F292" s="76"/>
      <c r="G292" s="76"/>
      <c r="H292" s="76"/>
      <c r="I292" s="118"/>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c r="BM292" s="30"/>
      <c r="BN292" s="30"/>
      <c r="BO292" s="30"/>
      <c r="BP292" s="30"/>
      <c r="BQ292" s="30"/>
      <c r="BR292" s="30"/>
      <c r="BS292" s="30"/>
      <c r="BT292" s="30"/>
      <c r="BU292" s="30"/>
      <c r="BV292" s="30"/>
      <c r="BW292" s="30"/>
      <c r="BX292" s="30"/>
      <c r="BY292" s="30"/>
      <c r="BZ292" s="30"/>
      <c r="CA292" s="30"/>
      <c r="CB292" s="30"/>
      <c r="CC292" s="30"/>
      <c r="CD292" s="30"/>
      <c r="CE292" s="30"/>
      <c r="CF292" s="30"/>
      <c r="CG292" s="30"/>
      <c r="CH292" s="30"/>
      <c r="CI292" s="30"/>
      <c r="CJ292" s="30"/>
      <c r="CK292" s="30"/>
      <c r="CL292" s="30"/>
      <c r="CM292" s="30"/>
      <c r="CN292" s="30"/>
      <c r="CO292" s="30"/>
      <c r="CP292" s="30"/>
      <c r="CQ292" s="30"/>
      <c r="CR292" s="30"/>
      <c r="CS292" s="30"/>
      <c r="CT292" s="30"/>
      <c r="CU292" s="30"/>
      <c r="CV292" s="30"/>
      <c r="CW292" s="30"/>
      <c r="CX292" s="30"/>
      <c r="CY292" s="30"/>
      <c r="CZ292" s="30"/>
      <c r="DA292" s="30"/>
      <c r="DB292" s="30"/>
      <c r="DC292" s="30"/>
      <c r="DD292" s="30"/>
      <c r="DE292" s="30"/>
      <c r="DF292" s="30"/>
      <c r="DG292" s="30"/>
      <c r="DH292" s="30"/>
      <c r="DI292" s="30"/>
      <c r="DJ292" s="30"/>
      <c r="DK292" s="30"/>
      <c r="DL292" s="30"/>
      <c r="DM292" s="30"/>
      <c r="DN292" s="30"/>
      <c r="DO292" s="30"/>
      <c r="DP292" s="30"/>
      <c r="DQ292" s="30"/>
      <c r="DR292" s="30"/>
      <c r="DS292" s="30"/>
      <c r="DT292" s="30"/>
      <c r="DU292" s="30"/>
      <c r="DV292" s="30"/>
      <c r="DW292" s="30"/>
      <c r="DX292" s="30"/>
      <c r="DY292" s="30"/>
      <c r="DZ292" s="30"/>
      <c r="EA292" s="30"/>
      <c r="EB292" s="30"/>
      <c r="EC292" s="30"/>
      <c r="ED292" s="30"/>
      <c r="EE292" s="30"/>
      <c r="EF292" s="30"/>
      <c r="EG292" s="30"/>
      <c r="EH292" s="30"/>
      <c r="EI292" s="30"/>
      <c r="EJ292" s="30"/>
      <c r="EK292" s="30"/>
      <c r="EL292" s="30"/>
      <c r="EM292" s="30"/>
      <c r="EN292" s="30"/>
      <c r="EO292" s="30"/>
      <c r="EP292" s="30"/>
      <c r="EQ292" s="30"/>
      <c r="ER292" s="30"/>
      <c r="ES292" s="30"/>
      <c r="ET292" s="30"/>
      <c r="EU292" s="30"/>
      <c r="EV292" s="30"/>
      <c r="EW292" s="30"/>
      <c r="EX292" s="30"/>
      <c r="EY292" s="30"/>
      <c r="EZ292" s="30"/>
      <c r="FA292" s="30"/>
      <c r="FB292" s="30"/>
      <c r="FC292" s="30"/>
      <c r="FD292" s="30"/>
      <c r="FE292" s="30"/>
      <c r="FF292" s="30"/>
      <c r="FG292" s="30"/>
      <c r="FH292" s="30"/>
      <c r="FI292" s="30"/>
      <c r="FJ292" s="30"/>
      <c r="FK292" s="30"/>
      <c r="FL292" s="30"/>
      <c r="FM292" s="30"/>
      <c r="FN292" s="30"/>
      <c r="FO292" s="30"/>
      <c r="FP292" s="30"/>
      <c r="FQ292" s="30"/>
    </row>
    <row r="293" spans="4:173">
      <c r="D293" s="76"/>
      <c r="E293" s="76"/>
      <c r="F293" s="76"/>
      <c r="G293" s="76"/>
      <c r="H293" s="76"/>
      <c r="I293" s="118"/>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c r="BM293" s="30"/>
      <c r="BN293" s="30"/>
      <c r="BO293" s="30"/>
      <c r="BP293" s="30"/>
      <c r="BQ293" s="30"/>
      <c r="BR293" s="30"/>
      <c r="BS293" s="30"/>
      <c r="BT293" s="30"/>
      <c r="BU293" s="30"/>
      <c r="BV293" s="30"/>
      <c r="BW293" s="30"/>
      <c r="BX293" s="30"/>
      <c r="BY293" s="30"/>
      <c r="BZ293" s="30"/>
      <c r="CA293" s="30"/>
      <c r="CB293" s="30"/>
      <c r="CC293" s="30"/>
      <c r="CD293" s="30"/>
      <c r="CE293" s="30"/>
      <c r="CF293" s="30"/>
      <c r="CG293" s="30"/>
      <c r="CH293" s="30"/>
      <c r="CI293" s="30"/>
      <c r="CJ293" s="30"/>
      <c r="CK293" s="30"/>
      <c r="CL293" s="30"/>
      <c r="CM293" s="30"/>
      <c r="CN293" s="30"/>
      <c r="CO293" s="30"/>
      <c r="CP293" s="30"/>
      <c r="CQ293" s="30"/>
      <c r="CR293" s="30"/>
      <c r="CS293" s="30"/>
      <c r="CT293" s="30"/>
      <c r="CU293" s="30"/>
      <c r="CV293" s="30"/>
      <c r="CW293" s="30"/>
      <c r="CX293" s="30"/>
      <c r="CY293" s="30"/>
      <c r="CZ293" s="30"/>
      <c r="DA293" s="30"/>
      <c r="DB293" s="30"/>
      <c r="DC293" s="30"/>
      <c r="DD293" s="30"/>
      <c r="DE293" s="30"/>
      <c r="DF293" s="30"/>
      <c r="DG293" s="30"/>
      <c r="DH293" s="30"/>
      <c r="DI293" s="30"/>
      <c r="DJ293" s="30"/>
      <c r="DK293" s="30"/>
      <c r="DL293" s="30"/>
      <c r="DM293" s="30"/>
      <c r="DN293" s="30"/>
      <c r="DO293" s="30"/>
      <c r="DP293" s="30"/>
      <c r="DQ293" s="30"/>
      <c r="DR293" s="30"/>
      <c r="DS293" s="30"/>
      <c r="DT293" s="30"/>
      <c r="DU293" s="30"/>
      <c r="DV293" s="30"/>
      <c r="DW293" s="30"/>
      <c r="DX293" s="30"/>
      <c r="DY293" s="30"/>
      <c r="DZ293" s="30"/>
      <c r="EA293" s="30"/>
      <c r="EB293" s="30"/>
      <c r="EC293" s="30"/>
      <c r="ED293" s="30"/>
      <c r="EE293" s="30"/>
      <c r="EF293" s="30"/>
      <c r="EG293" s="30"/>
      <c r="EH293" s="30"/>
      <c r="EI293" s="30"/>
      <c r="EJ293" s="30"/>
      <c r="EK293" s="30"/>
      <c r="EL293" s="30"/>
      <c r="EM293" s="30"/>
      <c r="EN293" s="30"/>
      <c r="EO293" s="30"/>
      <c r="EP293" s="30"/>
      <c r="EQ293" s="30"/>
      <c r="ER293" s="30"/>
      <c r="ES293" s="30"/>
      <c r="ET293" s="30"/>
      <c r="EU293" s="30"/>
      <c r="EV293" s="30"/>
      <c r="EW293" s="30"/>
      <c r="EX293" s="30"/>
      <c r="EY293" s="30"/>
      <c r="EZ293" s="30"/>
      <c r="FA293" s="30"/>
      <c r="FB293" s="30"/>
      <c r="FC293" s="30"/>
      <c r="FD293" s="30"/>
      <c r="FE293" s="30"/>
      <c r="FF293" s="30"/>
      <c r="FG293" s="30"/>
      <c r="FH293" s="30"/>
      <c r="FI293" s="30"/>
      <c r="FJ293" s="30"/>
      <c r="FK293" s="30"/>
      <c r="FL293" s="30"/>
      <c r="FM293" s="30"/>
      <c r="FN293" s="30"/>
      <c r="FO293" s="30"/>
      <c r="FP293" s="30"/>
      <c r="FQ293" s="30"/>
    </row>
    <row r="294" spans="4:173">
      <c r="D294" s="76"/>
      <c r="E294" s="76"/>
      <c r="F294" s="76"/>
      <c r="G294" s="76"/>
      <c r="H294" s="76"/>
      <c r="I294" s="118"/>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c r="BM294" s="30"/>
      <c r="BN294" s="30"/>
      <c r="BO294" s="30"/>
      <c r="BP294" s="30"/>
      <c r="BQ294" s="30"/>
      <c r="BR294" s="30"/>
      <c r="BS294" s="30"/>
      <c r="BT294" s="30"/>
      <c r="BU294" s="30"/>
      <c r="BV294" s="30"/>
      <c r="BW294" s="30"/>
      <c r="BX294" s="30"/>
      <c r="BY294" s="30"/>
      <c r="BZ294" s="30"/>
      <c r="CA294" s="30"/>
      <c r="CB294" s="30"/>
      <c r="CC294" s="30"/>
      <c r="CD294" s="30"/>
      <c r="CE294" s="30"/>
      <c r="CF294" s="30"/>
      <c r="CG294" s="30"/>
      <c r="CH294" s="30"/>
      <c r="CI294" s="30"/>
      <c r="CJ294" s="30"/>
      <c r="CK294" s="30"/>
      <c r="CL294" s="30"/>
      <c r="CM294" s="30"/>
      <c r="CN294" s="30"/>
      <c r="CO294" s="30"/>
      <c r="CP294" s="30"/>
      <c r="CQ294" s="30"/>
      <c r="CR294" s="30"/>
      <c r="CS294" s="30"/>
      <c r="CT294" s="30"/>
      <c r="CU294" s="30"/>
      <c r="CV294" s="30"/>
      <c r="CW294" s="30"/>
      <c r="CX294" s="30"/>
      <c r="CY294" s="30"/>
      <c r="CZ294" s="30"/>
      <c r="DA294" s="30"/>
      <c r="DB294" s="30"/>
      <c r="DC294" s="30"/>
      <c r="DD294" s="30"/>
      <c r="DE294" s="30"/>
      <c r="DF294" s="30"/>
      <c r="DG294" s="30"/>
      <c r="DH294" s="30"/>
      <c r="DI294" s="30"/>
      <c r="DJ294" s="30"/>
      <c r="DK294" s="30"/>
      <c r="DL294" s="30"/>
      <c r="DM294" s="30"/>
      <c r="DN294" s="30"/>
      <c r="DO294" s="30"/>
      <c r="DP294" s="30"/>
      <c r="DQ294" s="30"/>
      <c r="DR294" s="30"/>
      <c r="DS294" s="30"/>
      <c r="DT294" s="30"/>
      <c r="DU294" s="30"/>
      <c r="DV294" s="30"/>
      <c r="DW294" s="30"/>
      <c r="DX294" s="30"/>
      <c r="DY294" s="30"/>
      <c r="DZ294" s="30"/>
      <c r="EA294" s="30"/>
      <c r="EB294" s="30"/>
      <c r="EC294" s="30"/>
      <c r="ED294" s="30"/>
      <c r="EE294" s="30"/>
      <c r="EF294" s="30"/>
      <c r="EG294" s="30"/>
      <c r="EH294" s="30"/>
      <c r="EI294" s="30"/>
      <c r="EJ294" s="30"/>
      <c r="EK294" s="30"/>
      <c r="EL294" s="30"/>
      <c r="EM294" s="30"/>
      <c r="EN294" s="30"/>
      <c r="EO294" s="30"/>
      <c r="EP294" s="30"/>
      <c r="EQ294" s="30"/>
      <c r="ER294" s="30"/>
      <c r="ES294" s="30"/>
      <c r="ET294" s="30"/>
      <c r="EU294" s="30"/>
      <c r="EV294" s="30"/>
      <c r="EW294" s="30"/>
      <c r="EX294" s="30"/>
      <c r="EY294" s="30"/>
      <c r="EZ294" s="30"/>
      <c r="FA294" s="30"/>
      <c r="FB294" s="30"/>
      <c r="FC294" s="30"/>
      <c r="FD294" s="30"/>
      <c r="FE294" s="30"/>
      <c r="FF294" s="30"/>
      <c r="FG294" s="30"/>
      <c r="FH294" s="30"/>
      <c r="FI294" s="30"/>
      <c r="FJ294" s="30"/>
      <c r="FK294" s="30"/>
      <c r="FL294" s="30"/>
      <c r="FM294" s="30"/>
      <c r="FN294" s="30"/>
      <c r="FO294" s="30"/>
      <c r="FP294" s="30"/>
      <c r="FQ294" s="30"/>
    </row>
    <row r="295" spans="4:173">
      <c r="D295" s="76"/>
      <c r="E295" s="76"/>
      <c r="F295" s="76"/>
      <c r="G295" s="76"/>
      <c r="H295" s="76"/>
      <c r="I295" s="118"/>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0"/>
      <c r="BI295" s="30"/>
      <c r="BJ295" s="30"/>
      <c r="BK295" s="30"/>
      <c r="BL295" s="30"/>
      <c r="BM295" s="30"/>
      <c r="BN295" s="30"/>
      <c r="BO295" s="30"/>
      <c r="BP295" s="30"/>
      <c r="BQ295" s="30"/>
      <c r="BR295" s="30"/>
      <c r="BS295" s="30"/>
      <c r="BT295" s="30"/>
      <c r="BU295" s="30"/>
      <c r="BV295" s="30"/>
      <c r="BW295" s="30"/>
      <c r="BX295" s="30"/>
      <c r="BY295" s="30"/>
      <c r="BZ295" s="30"/>
      <c r="CA295" s="30"/>
      <c r="CB295" s="30"/>
      <c r="CC295" s="30"/>
      <c r="CD295" s="30"/>
      <c r="CE295" s="30"/>
      <c r="CF295" s="30"/>
      <c r="CG295" s="30"/>
      <c r="CH295" s="30"/>
      <c r="CI295" s="30"/>
      <c r="CJ295" s="30"/>
      <c r="CK295" s="30"/>
      <c r="CL295" s="30"/>
      <c r="CM295" s="30"/>
      <c r="CN295" s="30"/>
      <c r="CO295" s="30"/>
      <c r="CP295" s="30"/>
      <c r="CQ295" s="30"/>
      <c r="CR295" s="30"/>
      <c r="CS295" s="30"/>
      <c r="CT295" s="30"/>
      <c r="CU295" s="30"/>
      <c r="CV295" s="30"/>
      <c r="CW295" s="30"/>
      <c r="CX295" s="30"/>
      <c r="CY295" s="30"/>
      <c r="CZ295" s="30"/>
      <c r="DA295" s="30"/>
      <c r="DB295" s="30"/>
      <c r="DC295" s="30"/>
      <c r="DD295" s="30"/>
      <c r="DE295" s="30"/>
      <c r="DF295" s="30"/>
      <c r="DG295" s="30"/>
      <c r="DH295" s="30"/>
      <c r="DI295" s="30"/>
      <c r="DJ295" s="30"/>
      <c r="DK295" s="30"/>
      <c r="DL295" s="30"/>
      <c r="DM295" s="30"/>
      <c r="DN295" s="30"/>
      <c r="DO295" s="30"/>
      <c r="DP295" s="30"/>
      <c r="DQ295" s="30"/>
      <c r="DR295" s="30"/>
      <c r="DS295" s="30"/>
      <c r="DT295" s="30"/>
      <c r="DU295" s="30"/>
      <c r="DV295" s="30"/>
      <c r="DW295" s="30"/>
      <c r="DX295" s="30"/>
      <c r="DY295" s="30"/>
      <c r="DZ295" s="30"/>
      <c r="EA295" s="30"/>
      <c r="EB295" s="30"/>
      <c r="EC295" s="30"/>
      <c r="ED295" s="30"/>
      <c r="EE295" s="30"/>
      <c r="EF295" s="30"/>
      <c r="EG295" s="30"/>
      <c r="EH295" s="30"/>
      <c r="EI295" s="30"/>
      <c r="EJ295" s="30"/>
      <c r="EK295" s="30"/>
      <c r="EL295" s="30"/>
      <c r="EM295" s="30"/>
      <c r="EN295" s="30"/>
      <c r="EO295" s="30"/>
      <c r="EP295" s="30"/>
      <c r="EQ295" s="30"/>
      <c r="ER295" s="30"/>
      <c r="ES295" s="30"/>
      <c r="ET295" s="30"/>
      <c r="EU295" s="30"/>
      <c r="EV295" s="30"/>
      <c r="EW295" s="30"/>
      <c r="EX295" s="30"/>
      <c r="EY295" s="30"/>
      <c r="EZ295" s="30"/>
      <c r="FA295" s="30"/>
      <c r="FB295" s="30"/>
      <c r="FC295" s="30"/>
      <c r="FD295" s="30"/>
      <c r="FE295" s="30"/>
      <c r="FF295" s="30"/>
      <c r="FG295" s="30"/>
      <c r="FH295" s="30"/>
      <c r="FI295" s="30"/>
      <c r="FJ295" s="30"/>
      <c r="FK295" s="30"/>
      <c r="FL295" s="30"/>
      <c r="FM295" s="30"/>
      <c r="FN295" s="30"/>
      <c r="FO295" s="30"/>
      <c r="FP295" s="30"/>
      <c r="FQ295" s="30"/>
    </row>
    <row r="296" spans="4:173">
      <c r="D296" s="76"/>
      <c r="E296" s="76"/>
      <c r="F296" s="76"/>
      <c r="G296" s="76"/>
      <c r="H296" s="76"/>
      <c r="I296" s="118"/>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c r="CX296" s="30"/>
      <c r="CY296" s="30"/>
      <c r="CZ296" s="30"/>
      <c r="DA296" s="30"/>
      <c r="DB296" s="30"/>
      <c r="DC296" s="30"/>
      <c r="DD296" s="30"/>
      <c r="DE296" s="30"/>
      <c r="DF296" s="30"/>
      <c r="DG296" s="30"/>
      <c r="DH296" s="30"/>
      <c r="DI296" s="30"/>
      <c r="DJ296" s="30"/>
      <c r="DK296" s="30"/>
      <c r="DL296" s="30"/>
      <c r="DM296" s="30"/>
      <c r="DN296" s="30"/>
      <c r="DO296" s="30"/>
      <c r="DP296" s="30"/>
      <c r="DQ296" s="30"/>
      <c r="DR296" s="30"/>
      <c r="DS296" s="30"/>
      <c r="DT296" s="30"/>
      <c r="DU296" s="30"/>
      <c r="DV296" s="30"/>
      <c r="DW296" s="30"/>
      <c r="DX296" s="30"/>
      <c r="DY296" s="30"/>
      <c r="DZ296" s="30"/>
      <c r="EA296" s="30"/>
      <c r="EB296" s="30"/>
      <c r="EC296" s="30"/>
      <c r="ED296" s="30"/>
      <c r="EE296" s="30"/>
      <c r="EF296" s="30"/>
      <c r="EG296" s="30"/>
      <c r="EH296" s="30"/>
      <c r="EI296" s="30"/>
      <c r="EJ296" s="30"/>
      <c r="EK296" s="30"/>
      <c r="EL296" s="30"/>
      <c r="EM296" s="30"/>
      <c r="EN296" s="30"/>
      <c r="EO296" s="30"/>
      <c r="EP296" s="30"/>
      <c r="EQ296" s="30"/>
      <c r="ER296" s="30"/>
      <c r="ES296" s="30"/>
      <c r="ET296" s="30"/>
      <c r="EU296" s="30"/>
      <c r="EV296" s="30"/>
      <c r="EW296" s="30"/>
      <c r="EX296" s="30"/>
      <c r="EY296" s="30"/>
      <c r="EZ296" s="30"/>
      <c r="FA296" s="30"/>
      <c r="FB296" s="30"/>
      <c r="FC296" s="30"/>
      <c r="FD296" s="30"/>
      <c r="FE296" s="30"/>
      <c r="FF296" s="30"/>
      <c r="FG296" s="30"/>
      <c r="FH296" s="30"/>
      <c r="FI296" s="30"/>
      <c r="FJ296" s="30"/>
      <c r="FK296" s="30"/>
      <c r="FL296" s="30"/>
      <c r="FM296" s="30"/>
      <c r="FN296" s="30"/>
      <c r="FO296" s="30"/>
      <c r="FP296" s="30"/>
      <c r="FQ296" s="30"/>
    </row>
    <row r="297" spans="4:173">
      <c r="D297" s="76"/>
      <c r="E297" s="76"/>
      <c r="F297" s="76"/>
      <c r="G297" s="76"/>
      <c r="H297" s="76"/>
      <c r="I297" s="118"/>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0"/>
      <c r="BI297" s="30"/>
      <c r="BJ297" s="30"/>
      <c r="BK297" s="30"/>
      <c r="BL297" s="30"/>
      <c r="BM297" s="30"/>
      <c r="BN297" s="30"/>
      <c r="BO297" s="30"/>
      <c r="BP297" s="30"/>
      <c r="BQ297" s="30"/>
      <c r="BR297" s="30"/>
      <c r="BS297" s="30"/>
      <c r="BT297" s="30"/>
      <c r="BU297" s="30"/>
      <c r="BV297" s="30"/>
      <c r="BW297" s="30"/>
      <c r="BX297" s="30"/>
      <c r="BY297" s="30"/>
      <c r="BZ297" s="30"/>
      <c r="CA297" s="30"/>
      <c r="CB297" s="30"/>
      <c r="CC297" s="30"/>
      <c r="CD297" s="30"/>
      <c r="CE297" s="30"/>
      <c r="CF297" s="30"/>
      <c r="CG297" s="30"/>
      <c r="CH297" s="30"/>
      <c r="CI297" s="30"/>
      <c r="CJ297" s="30"/>
      <c r="CK297" s="30"/>
      <c r="CL297" s="30"/>
      <c r="CM297" s="30"/>
      <c r="CN297" s="30"/>
      <c r="CO297" s="30"/>
      <c r="CP297" s="30"/>
      <c r="CQ297" s="30"/>
      <c r="CR297" s="30"/>
      <c r="CS297" s="30"/>
      <c r="CT297" s="30"/>
      <c r="CU297" s="30"/>
      <c r="CV297" s="30"/>
      <c r="CW297" s="30"/>
      <c r="CX297" s="30"/>
      <c r="CY297" s="30"/>
      <c r="CZ297" s="30"/>
      <c r="DA297" s="30"/>
      <c r="DB297" s="30"/>
      <c r="DC297" s="30"/>
      <c r="DD297" s="30"/>
      <c r="DE297" s="30"/>
      <c r="DF297" s="30"/>
      <c r="DG297" s="30"/>
      <c r="DH297" s="30"/>
      <c r="DI297" s="30"/>
      <c r="DJ297" s="30"/>
      <c r="DK297" s="30"/>
      <c r="DL297" s="30"/>
      <c r="DM297" s="30"/>
      <c r="DN297" s="30"/>
      <c r="DO297" s="30"/>
      <c r="DP297" s="30"/>
      <c r="DQ297" s="30"/>
      <c r="DR297" s="30"/>
      <c r="DS297" s="30"/>
      <c r="DT297" s="30"/>
      <c r="DU297" s="30"/>
      <c r="DV297" s="30"/>
      <c r="DW297" s="30"/>
      <c r="DX297" s="30"/>
      <c r="DY297" s="30"/>
      <c r="DZ297" s="30"/>
      <c r="EA297" s="30"/>
      <c r="EB297" s="30"/>
      <c r="EC297" s="30"/>
      <c r="ED297" s="30"/>
      <c r="EE297" s="30"/>
      <c r="EF297" s="30"/>
      <c r="EG297" s="30"/>
      <c r="EH297" s="30"/>
      <c r="EI297" s="30"/>
      <c r="EJ297" s="30"/>
      <c r="EK297" s="30"/>
      <c r="EL297" s="30"/>
      <c r="EM297" s="30"/>
      <c r="EN297" s="30"/>
      <c r="EO297" s="30"/>
      <c r="EP297" s="30"/>
      <c r="EQ297" s="30"/>
      <c r="ER297" s="30"/>
      <c r="ES297" s="30"/>
      <c r="ET297" s="30"/>
      <c r="EU297" s="30"/>
      <c r="EV297" s="30"/>
      <c r="EW297" s="30"/>
      <c r="EX297" s="30"/>
      <c r="EY297" s="30"/>
      <c r="EZ297" s="30"/>
      <c r="FA297" s="30"/>
      <c r="FB297" s="30"/>
      <c r="FC297" s="30"/>
      <c r="FD297" s="30"/>
      <c r="FE297" s="30"/>
      <c r="FF297" s="30"/>
      <c r="FG297" s="30"/>
      <c r="FH297" s="30"/>
      <c r="FI297" s="30"/>
      <c r="FJ297" s="30"/>
      <c r="FK297" s="30"/>
      <c r="FL297" s="30"/>
      <c r="FM297" s="30"/>
      <c r="FN297" s="30"/>
      <c r="FO297" s="30"/>
      <c r="FP297" s="30"/>
      <c r="FQ297" s="30"/>
    </row>
    <row r="298" spans="4:173">
      <c r="D298" s="76"/>
      <c r="E298" s="76"/>
      <c r="F298" s="76"/>
      <c r="G298" s="76"/>
      <c r="H298" s="76"/>
      <c r="I298" s="118"/>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30"/>
      <c r="BS298" s="30"/>
      <c r="BT298" s="30"/>
      <c r="BU298" s="30"/>
      <c r="BV298" s="30"/>
      <c r="BW298" s="30"/>
      <c r="BX298" s="30"/>
      <c r="BY298" s="30"/>
      <c r="BZ298" s="30"/>
      <c r="CA298" s="30"/>
      <c r="CB298" s="30"/>
      <c r="CC298" s="30"/>
      <c r="CD298" s="30"/>
      <c r="CE298" s="30"/>
      <c r="CF298" s="30"/>
      <c r="CG298" s="30"/>
      <c r="CH298" s="30"/>
      <c r="CI298" s="30"/>
      <c r="CJ298" s="30"/>
      <c r="CK298" s="30"/>
      <c r="CL298" s="30"/>
      <c r="CM298" s="30"/>
      <c r="CN298" s="30"/>
      <c r="CO298" s="30"/>
      <c r="CP298" s="30"/>
      <c r="CQ298" s="30"/>
      <c r="CR298" s="30"/>
      <c r="CS298" s="30"/>
      <c r="CT298" s="30"/>
      <c r="CU298" s="30"/>
      <c r="CV298" s="30"/>
      <c r="CW298" s="30"/>
      <c r="CX298" s="30"/>
      <c r="CY298" s="30"/>
      <c r="CZ298" s="30"/>
      <c r="DA298" s="30"/>
      <c r="DB298" s="30"/>
      <c r="DC298" s="30"/>
      <c r="DD298" s="30"/>
      <c r="DE298" s="30"/>
      <c r="DF298" s="30"/>
      <c r="DG298" s="30"/>
      <c r="DH298" s="30"/>
      <c r="DI298" s="30"/>
      <c r="DJ298" s="30"/>
      <c r="DK298" s="30"/>
      <c r="DL298" s="30"/>
      <c r="DM298" s="30"/>
      <c r="DN298" s="30"/>
      <c r="DO298" s="30"/>
      <c r="DP298" s="30"/>
      <c r="DQ298" s="30"/>
      <c r="DR298" s="30"/>
      <c r="DS298" s="30"/>
      <c r="DT298" s="30"/>
      <c r="DU298" s="30"/>
      <c r="DV298" s="30"/>
      <c r="DW298" s="30"/>
      <c r="DX298" s="30"/>
      <c r="DY298" s="30"/>
      <c r="DZ298" s="30"/>
      <c r="EA298" s="30"/>
      <c r="EB298" s="30"/>
      <c r="EC298" s="30"/>
      <c r="ED298" s="30"/>
      <c r="EE298" s="30"/>
      <c r="EF298" s="30"/>
      <c r="EG298" s="30"/>
      <c r="EH298" s="30"/>
      <c r="EI298" s="30"/>
      <c r="EJ298" s="30"/>
      <c r="EK298" s="30"/>
      <c r="EL298" s="30"/>
      <c r="EM298" s="30"/>
      <c r="EN298" s="30"/>
      <c r="EO298" s="30"/>
      <c r="EP298" s="30"/>
      <c r="EQ298" s="30"/>
      <c r="ER298" s="30"/>
      <c r="ES298" s="30"/>
      <c r="ET298" s="30"/>
      <c r="EU298" s="30"/>
      <c r="EV298" s="30"/>
      <c r="EW298" s="30"/>
      <c r="EX298" s="30"/>
      <c r="EY298" s="30"/>
      <c r="EZ298" s="30"/>
      <c r="FA298" s="30"/>
      <c r="FB298" s="30"/>
      <c r="FC298" s="30"/>
      <c r="FD298" s="30"/>
      <c r="FE298" s="30"/>
      <c r="FF298" s="30"/>
      <c r="FG298" s="30"/>
      <c r="FH298" s="30"/>
      <c r="FI298" s="30"/>
      <c r="FJ298" s="30"/>
      <c r="FK298" s="30"/>
      <c r="FL298" s="30"/>
      <c r="FM298" s="30"/>
      <c r="FN298" s="30"/>
      <c r="FO298" s="30"/>
      <c r="FP298" s="30"/>
      <c r="FQ298" s="30"/>
    </row>
    <row r="299" spans="4:173">
      <c r="D299" s="76"/>
      <c r="E299" s="76"/>
      <c r="F299" s="76"/>
      <c r="G299" s="76"/>
      <c r="H299" s="76"/>
      <c r="I299" s="118"/>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c r="BM299" s="30"/>
      <c r="BN299" s="30"/>
      <c r="BO299" s="30"/>
      <c r="BP299" s="30"/>
      <c r="BQ299" s="30"/>
      <c r="BR299" s="30"/>
      <c r="BS299" s="30"/>
      <c r="BT299" s="30"/>
      <c r="BU299" s="30"/>
      <c r="BV299" s="30"/>
      <c r="BW299" s="30"/>
      <c r="BX299" s="30"/>
      <c r="BY299" s="30"/>
      <c r="BZ299" s="30"/>
      <c r="CA299" s="30"/>
      <c r="CB299" s="30"/>
      <c r="CC299" s="30"/>
      <c r="CD299" s="30"/>
      <c r="CE299" s="30"/>
      <c r="CF299" s="30"/>
      <c r="CG299" s="30"/>
      <c r="CH299" s="30"/>
      <c r="CI299" s="30"/>
      <c r="CJ299" s="30"/>
      <c r="CK299" s="30"/>
      <c r="CL299" s="30"/>
      <c r="CM299" s="30"/>
      <c r="CN299" s="30"/>
      <c r="CO299" s="30"/>
      <c r="CP299" s="30"/>
      <c r="CQ299" s="30"/>
      <c r="CR299" s="30"/>
      <c r="CS299" s="30"/>
      <c r="CT299" s="30"/>
      <c r="CU299" s="30"/>
      <c r="CV299" s="30"/>
      <c r="CW299" s="30"/>
      <c r="CX299" s="30"/>
      <c r="CY299" s="30"/>
      <c r="CZ299" s="30"/>
      <c r="DA299" s="30"/>
      <c r="DB299" s="30"/>
      <c r="DC299" s="30"/>
      <c r="DD299" s="30"/>
      <c r="DE299" s="30"/>
      <c r="DF299" s="30"/>
      <c r="DG299" s="30"/>
      <c r="DH299" s="30"/>
      <c r="DI299" s="30"/>
      <c r="DJ299" s="30"/>
      <c r="DK299" s="30"/>
      <c r="DL299" s="30"/>
      <c r="DM299" s="30"/>
      <c r="DN299" s="30"/>
      <c r="DO299" s="30"/>
      <c r="DP299" s="30"/>
      <c r="DQ299" s="30"/>
      <c r="DR299" s="30"/>
      <c r="DS299" s="30"/>
      <c r="DT299" s="30"/>
      <c r="DU299" s="30"/>
      <c r="DV299" s="30"/>
      <c r="DW299" s="30"/>
      <c r="DX299" s="30"/>
      <c r="DY299" s="30"/>
      <c r="DZ299" s="30"/>
      <c r="EA299" s="30"/>
      <c r="EB299" s="30"/>
      <c r="EC299" s="30"/>
      <c r="ED299" s="30"/>
      <c r="EE299" s="30"/>
      <c r="EF299" s="30"/>
      <c r="EG299" s="30"/>
      <c r="EH299" s="30"/>
      <c r="EI299" s="30"/>
      <c r="EJ299" s="30"/>
      <c r="EK299" s="30"/>
      <c r="EL299" s="30"/>
      <c r="EM299" s="30"/>
      <c r="EN299" s="30"/>
      <c r="EO299" s="30"/>
      <c r="EP299" s="30"/>
      <c r="EQ299" s="30"/>
      <c r="ER299" s="30"/>
      <c r="ES299" s="30"/>
      <c r="ET299" s="30"/>
      <c r="EU299" s="30"/>
      <c r="EV299" s="30"/>
      <c r="EW299" s="30"/>
      <c r="EX299" s="30"/>
      <c r="EY299" s="30"/>
      <c r="EZ299" s="30"/>
      <c r="FA299" s="30"/>
      <c r="FB299" s="30"/>
      <c r="FC299" s="30"/>
      <c r="FD299" s="30"/>
      <c r="FE299" s="30"/>
      <c r="FF299" s="30"/>
      <c r="FG299" s="30"/>
      <c r="FH299" s="30"/>
      <c r="FI299" s="30"/>
      <c r="FJ299" s="30"/>
      <c r="FK299" s="30"/>
      <c r="FL299" s="30"/>
      <c r="FM299" s="30"/>
      <c r="FN299" s="30"/>
      <c r="FO299" s="30"/>
      <c r="FP299" s="30"/>
      <c r="FQ299" s="30"/>
    </row>
    <row r="300" spans="4:173">
      <c r="D300" s="76"/>
      <c r="E300" s="76"/>
      <c r="F300" s="76"/>
      <c r="G300" s="76"/>
      <c r="H300" s="76"/>
      <c r="I300" s="118"/>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c r="CX300" s="30"/>
      <c r="CY300" s="30"/>
      <c r="CZ300" s="30"/>
      <c r="DA300" s="30"/>
      <c r="DB300" s="30"/>
      <c r="DC300" s="30"/>
      <c r="DD300" s="30"/>
      <c r="DE300" s="30"/>
      <c r="DF300" s="30"/>
      <c r="DG300" s="30"/>
      <c r="DH300" s="30"/>
      <c r="DI300" s="30"/>
      <c r="DJ300" s="30"/>
      <c r="DK300" s="30"/>
      <c r="DL300" s="30"/>
      <c r="DM300" s="30"/>
      <c r="DN300" s="30"/>
      <c r="DO300" s="30"/>
      <c r="DP300" s="30"/>
      <c r="DQ300" s="30"/>
      <c r="DR300" s="30"/>
      <c r="DS300" s="30"/>
      <c r="DT300" s="30"/>
      <c r="DU300" s="30"/>
      <c r="DV300" s="30"/>
      <c r="DW300" s="30"/>
      <c r="DX300" s="30"/>
      <c r="DY300" s="30"/>
      <c r="DZ300" s="30"/>
      <c r="EA300" s="30"/>
      <c r="EB300" s="30"/>
      <c r="EC300" s="30"/>
      <c r="ED300" s="30"/>
      <c r="EE300" s="30"/>
      <c r="EF300" s="30"/>
      <c r="EG300" s="30"/>
      <c r="EH300" s="30"/>
      <c r="EI300" s="30"/>
      <c r="EJ300" s="30"/>
      <c r="EK300" s="30"/>
      <c r="EL300" s="30"/>
      <c r="EM300" s="30"/>
      <c r="EN300" s="30"/>
      <c r="EO300" s="30"/>
      <c r="EP300" s="30"/>
      <c r="EQ300" s="30"/>
      <c r="ER300" s="30"/>
      <c r="ES300" s="30"/>
      <c r="ET300" s="30"/>
      <c r="EU300" s="30"/>
      <c r="EV300" s="30"/>
      <c r="EW300" s="30"/>
      <c r="EX300" s="30"/>
      <c r="EY300" s="30"/>
      <c r="EZ300" s="30"/>
      <c r="FA300" s="30"/>
      <c r="FB300" s="30"/>
      <c r="FC300" s="30"/>
      <c r="FD300" s="30"/>
      <c r="FE300" s="30"/>
      <c r="FF300" s="30"/>
      <c r="FG300" s="30"/>
      <c r="FH300" s="30"/>
      <c r="FI300" s="30"/>
      <c r="FJ300" s="30"/>
      <c r="FK300" s="30"/>
      <c r="FL300" s="30"/>
      <c r="FM300" s="30"/>
      <c r="FN300" s="30"/>
      <c r="FO300" s="30"/>
      <c r="FP300" s="30"/>
      <c r="FQ300" s="30"/>
    </row>
    <row r="301" spans="4:173">
      <c r="D301" s="76"/>
      <c r="E301" s="76"/>
      <c r="F301" s="76"/>
      <c r="G301" s="76"/>
      <c r="H301" s="76"/>
      <c r="I301" s="118"/>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c r="BT301" s="30"/>
      <c r="BU301" s="30"/>
      <c r="BV301" s="30"/>
      <c r="BW301" s="30"/>
      <c r="BX301" s="30"/>
      <c r="BY301" s="30"/>
      <c r="BZ301" s="30"/>
      <c r="CA301" s="30"/>
      <c r="CB301" s="30"/>
      <c r="CC301" s="30"/>
      <c r="CD301" s="30"/>
      <c r="CE301" s="30"/>
      <c r="CF301" s="30"/>
      <c r="CG301" s="30"/>
      <c r="CH301" s="30"/>
      <c r="CI301" s="30"/>
      <c r="CJ301" s="30"/>
      <c r="CK301" s="30"/>
      <c r="CL301" s="30"/>
      <c r="CM301" s="30"/>
      <c r="CN301" s="30"/>
      <c r="CO301" s="30"/>
      <c r="CP301" s="30"/>
      <c r="CQ301" s="30"/>
      <c r="CR301" s="30"/>
      <c r="CS301" s="30"/>
      <c r="CT301" s="30"/>
      <c r="CU301" s="30"/>
      <c r="CV301" s="30"/>
      <c r="CW301" s="30"/>
      <c r="CX301" s="30"/>
      <c r="CY301" s="30"/>
      <c r="CZ301" s="30"/>
      <c r="DA301" s="30"/>
      <c r="DB301" s="30"/>
      <c r="DC301" s="30"/>
      <c r="DD301" s="30"/>
      <c r="DE301" s="30"/>
      <c r="DF301" s="30"/>
      <c r="DG301" s="30"/>
      <c r="DH301" s="30"/>
      <c r="DI301" s="30"/>
      <c r="DJ301" s="30"/>
      <c r="DK301" s="30"/>
      <c r="DL301" s="30"/>
      <c r="DM301" s="30"/>
      <c r="DN301" s="30"/>
      <c r="DO301" s="30"/>
      <c r="DP301" s="30"/>
      <c r="DQ301" s="30"/>
      <c r="DR301" s="30"/>
      <c r="DS301" s="30"/>
      <c r="DT301" s="30"/>
      <c r="DU301" s="30"/>
      <c r="DV301" s="30"/>
      <c r="DW301" s="30"/>
      <c r="DX301" s="30"/>
      <c r="DY301" s="30"/>
      <c r="DZ301" s="30"/>
      <c r="EA301" s="30"/>
      <c r="EB301" s="30"/>
      <c r="EC301" s="30"/>
      <c r="ED301" s="30"/>
      <c r="EE301" s="30"/>
      <c r="EF301" s="30"/>
      <c r="EG301" s="30"/>
      <c r="EH301" s="30"/>
      <c r="EI301" s="30"/>
      <c r="EJ301" s="30"/>
      <c r="EK301" s="30"/>
      <c r="EL301" s="30"/>
      <c r="EM301" s="30"/>
      <c r="EN301" s="30"/>
      <c r="EO301" s="30"/>
      <c r="EP301" s="30"/>
      <c r="EQ301" s="30"/>
      <c r="ER301" s="30"/>
      <c r="ES301" s="30"/>
      <c r="ET301" s="30"/>
      <c r="EU301" s="30"/>
      <c r="EV301" s="30"/>
      <c r="EW301" s="30"/>
      <c r="EX301" s="30"/>
      <c r="EY301" s="30"/>
      <c r="EZ301" s="30"/>
      <c r="FA301" s="30"/>
      <c r="FB301" s="30"/>
      <c r="FC301" s="30"/>
      <c r="FD301" s="30"/>
      <c r="FE301" s="30"/>
      <c r="FF301" s="30"/>
      <c r="FG301" s="30"/>
      <c r="FH301" s="30"/>
      <c r="FI301" s="30"/>
      <c r="FJ301" s="30"/>
      <c r="FK301" s="30"/>
      <c r="FL301" s="30"/>
      <c r="FM301" s="30"/>
      <c r="FN301" s="30"/>
      <c r="FO301" s="30"/>
      <c r="FP301" s="30"/>
      <c r="FQ301" s="30"/>
    </row>
    <row r="302" spans="4:173">
      <c r="D302" s="76"/>
      <c r="E302" s="76"/>
      <c r="F302" s="76"/>
      <c r="G302" s="76"/>
      <c r="H302" s="76"/>
      <c r="I302" s="118"/>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c r="BM302" s="30"/>
      <c r="BN302" s="30"/>
      <c r="BO302" s="30"/>
      <c r="BP302" s="30"/>
      <c r="BQ302" s="30"/>
      <c r="BR302" s="30"/>
      <c r="BS302" s="30"/>
      <c r="BT302" s="30"/>
      <c r="BU302" s="30"/>
      <c r="BV302" s="30"/>
      <c r="BW302" s="30"/>
      <c r="BX302" s="30"/>
      <c r="BY302" s="30"/>
      <c r="BZ302" s="30"/>
      <c r="CA302" s="30"/>
      <c r="CB302" s="30"/>
      <c r="CC302" s="30"/>
      <c r="CD302" s="30"/>
      <c r="CE302" s="30"/>
      <c r="CF302" s="30"/>
      <c r="CG302" s="30"/>
      <c r="CH302" s="30"/>
      <c r="CI302" s="30"/>
      <c r="CJ302" s="30"/>
      <c r="CK302" s="30"/>
      <c r="CL302" s="30"/>
      <c r="CM302" s="30"/>
      <c r="CN302" s="30"/>
      <c r="CO302" s="30"/>
      <c r="CP302" s="30"/>
      <c r="CQ302" s="30"/>
      <c r="CR302" s="30"/>
      <c r="CS302" s="30"/>
      <c r="CT302" s="30"/>
      <c r="CU302" s="30"/>
      <c r="CV302" s="30"/>
      <c r="CW302" s="30"/>
      <c r="CX302" s="30"/>
      <c r="CY302" s="30"/>
      <c r="CZ302" s="30"/>
      <c r="DA302" s="30"/>
      <c r="DB302" s="30"/>
      <c r="DC302" s="30"/>
      <c r="DD302" s="30"/>
      <c r="DE302" s="30"/>
      <c r="DF302" s="30"/>
      <c r="DG302" s="30"/>
      <c r="DH302" s="30"/>
      <c r="DI302" s="30"/>
      <c r="DJ302" s="30"/>
      <c r="DK302" s="30"/>
      <c r="DL302" s="30"/>
      <c r="DM302" s="30"/>
      <c r="DN302" s="30"/>
      <c r="DO302" s="30"/>
      <c r="DP302" s="30"/>
      <c r="DQ302" s="30"/>
      <c r="DR302" s="30"/>
      <c r="DS302" s="30"/>
      <c r="DT302" s="30"/>
      <c r="DU302" s="30"/>
      <c r="DV302" s="30"/>
      <c r="DW302" s="30"/>
      <c r="DX302" s="30"/>
      <c r="DY302" s="30"/>
      <c r="DZ302" s="30"/>
      <c r="EA302" s="30"/>
      <c r="EB302" s="30"/>
      <c r="EC302" s="30"/>
      <c r="ED302" s="30"/>
      <c r="EE302" s="30"/>
      <c r="EF302" s="30"/>
      <c r="EG302" s="30"/>
      <c r="EH302" s="30"/>
      <c r="EI302" s="30"/>
      <c r="EJ302" s="30"/>
      <c r="EK302" s="30"/>
      <c r="EL302" s="30"/>
      <c r="EM302" s="30"/>
      <c r="EN302" s="30"/>
      <c r="EO302" s="30"/>
      <c r="EP302" s="30"/>
      <c r="EQ302" s="30"/>
      <c r="ER302" s="30"/>
      <c r="ES302" s="30"/>
      <c r="ET302" s="30"/>
      <c r="EU302" s="30"/>
      <c r="EV302" s="30"/>
      <c r="EW302" s="30"/>
      <c r="EX302" s="30"/>
      <c r="EY302" s="30"/>
      <c r="EZ302" s="30"/>
      <c r="FA302" s="30"/>
      <c r="FB302" s="30"/>
      <c r="FC302" s="30"/>
      <c r="FD302" s="30"/>
      <c r="FE302" s="30"/>
      <c r="FF302" s="30"/>
      <c r="FG302" s="30"/>
      <c r="FH302" s="30"/>
      <c r="FI302" s="30"/>
      <c r="FJ302" s="30"/>
      <c r="FK302" s="30"/>
      <c r="FL302" s="30"/>
      <c r="FM302" s="30"/>
      <c r="FN302" s="30"/>
      <c r="FO302" s="30"/>
      <c r="FP302" s="30"/>
      <c r="FQ302" s="30"/>
    </row>
    <row r="303" spans="4:173">
      <c r="D303" s="76"/>
      <c r="E303" s="76"/>
      <c r="F303" s="76"/>
      <c r="G303" s="76"/>
      <c r="H303" s="76"/>
      <c r="I303" s="11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c r="BM303" s="30"/>
      <c r="BN303" s="30"/>
      <c r="BO303" s="30"/>
      <c r="BP303" s="30"/>
      <c r="BQ303" s="30"/>
      <c r="BR303" s="30"/>
      <c r="BS303" s="30"/>
      <c r="BT303" s="30"/>
      <c r="BU303" s="30"/>
      <c r="BV303" s="30"/>
      <c r="BW303" s="30"/>
      <c r="BX303" s="30"/>
      <c r="BY303" s="30"/>
      <c r="BZ303" s="30"/>
      <c r="CA303" s="30"/>
      <c r="CB303" s="30"/>
      <c r="CC303" s="30"/>
      <c r="CD303" s="30"/>
      <c r="CE303" s="30"/>
      <c r="CF303" s="30"/>
      <c r="CG303" s="30"/>
      <c r="CH303" s="30"/>
      <c r="CI303" s="30"/>
      <c r="CJ303" s="30"/>
      <c r="CK303" s="30"/>
      <c r="CL303" s="30"/>
      <c r="CM303" s="30"/>
      <c r="CN303" s="30"/>
      <c r="CO303" s="30"/>
      <c r="CP303" s="30"/>
      <c r="CQ303" s="30"/>
      <c r="CR303" s="30"/>
      <c r="CS303" s="30"/>
      <c r="CT303" s="30"/>
      <c r="CU303" s="30"/>
      <c r="CV303" s="30"/>
      <c r="CW303" s="30"/>
      <c r="CX303" s="30"/>
      <c r="CY303" s="30"/>
      <c r="CZ303" s="30"/>
      <c r="DA303" s="30"/>
      <c r="DB303" s="30"/>
      <c r="DC303" s="30"/>
      <c r="DD303" s="30"/>
      <c r="DE303" s="30"/>
      <c r="DF303" s="30"/>
      <c r="DG303" s="30"/>
      <c r="DH303" s="30"/>
      <c r="DI303" s="30"/>
      <c r="DJ303" s="30"/>
      <c r="DK303" s="30"/>
      <c r="DL303" s="30"/>
      <c r="DM303" s="30"/>
      <c r="DN303" s="30"/>
      <c r="DO303" s="30"/>
      <c r="DP303" s="30"/>
      <c r="DQ303" s="30"/>
      <c r="DR303" s="30"/>
      <c r="DS303" s="30"/>
      <c r="DT303" s="30"/>
      <c r="DU303" s="30"/>
      <c r="DV303" s="30"/>
      <c r="DW303" s="30"/>
      <c r="DX303" s="30"/>
      <c r="DY303" s="30"/>
      <c r="DZ303" s="30"/>
      <c r="EA303" s="30"/>
      <c r="EB303" s="30"/>
      <c r="EC303" s="30"/>
      <c r="ED303" s="30"/>
      <c r="EE303" s="30"/>
      <c r="EF303" s="30"/>
      <c r="EG303" s="30"/>
      <c r="EH303" s="30"/>
      <c r="EI303" s="30"/>
      <c r="EJ303" s="30"/>
      <c r="EK303" s="30"/>
      <c r="EL303" s="30"/>
      <c r="EM303" s="30"/>
      <c r="EN303" s="30"/>
      <c r="EO303" s="30"/>
      <c r="EP303" s="30"/>
      <c r="EQ303" s="30"/>
      <c r="ER303" s="30"/>
      <c r="ES303" s="30"/>
      <c r="ET303" s="30"/>
      <c r="EU303" s="30"/>
      <c r="EV303" s="30"/>
      <c r="EW303" s="30"/>
      <c r="EX303" s="30"/>
      <c r="EY303" s="30"/>
      <c r="EZ303" s="30"/>
      <c r="FA303" s="30"/>
      <c r="FB303" s="30"/>
      <c r="FC303" s="30"/>
      <c r="FD303" s="30"/>
      <c r="FE303" s="30"/>
      <c r="FF303" s="30"/>
      <c r="FG303" s="30"/>
      <c r="FH303" s="30"/>
      <c r="FI303" s="30"/>
      <c r="FJ303" s="30"/>
      <c r="FK303" s="30"/>
      <c r="FL303" s="30"/>
      <c r="FM303" s="30"/>
      <c r="FN303" s="30"/>
      <c r="FO303" s="30"/>
      <c r="FP303" s="30"/>
      <c r="FQ303" s="30"/>
    </row>
    <row r="304" spans="4:173">
      <c r="D304" s="76"/>
      <c r="E304" s="76"/>
      <c r="F304" s="76"/>
      <c r="G304" s="76"/>
      <c r="H304" s="76"/>
      <c r="I304" s="118"/>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c r="DS304" s="30"/>
      <c r="DT304" s="30"/>
      <c r="DU304" s="30"/>
      <c r="DV304" s="30"/>
      <c r="DW304" s="30"/>
      <c r="DX304" s="30"/>
      <c r="DY304" s="30"/>
      <c r="DZ304" s="30"/>
      <c r="EA304" s="30"/>
      <c r="EB304" s="30"/>
      <c r="EC304" s="30"/>
      <c r="ED304" s="30"/>
      <c r="EE304" s="30"/>
      <c r="EF304" s="30"/>
      <c r="EG304" s="30"/>
      <c r="EH304" s="30"/>
      <c r="EI304" s="30"/>
      <c r="EJ304" s="30"/>
      <c r="EK304" s="30"/>
      <c r="EL304" s="30"/>
      <c r="EM304" s="30"/>
      <c r="EN304" s="30"/>
      <c r="EO304" s="30"/>
      <c r="EP304" s="30"/>
      <c r="EQ304" s="30"/>
      <c r="ER304" s="30"/>
      <c r="ES304" s="30"/>
      <c r="ET304" s="30"/>
      <c r="EU304" s="30"/>
      <c r="EV304" s="30"/>
      <c r="EW304" s="30"/>
      <c r="EX304" s="30"/>
      <c r="EY304" s="30"/>
      <c r="EZ304" s="30"/>
      <c r="FA304" s="30"/>
      <c r="FB304" s="30"/>
      <c r="FC304" s="30"/>
      <c r="FD304" s="30"/>
      <c r="FE304" s="30"/>
      <c r="FF304" s="30"/>
      <c r="FG304" s="30"/>
      <c r="FH304" s="30"/>
      <c r="FI304" s="30"/>
      <c r="FJ304" s="30"/>
      <c r="FK304" s="30"/>
      <c r="FL304" s="30"/>
      <c r="FM304" s="30"/>
      <c r="FN304" s="30"/>
      <c r="FO304" s="30"/>
      <c r="FP304" s="30"/>
      <c r="FQ304" s="30"/>
    </row>
    <row r="305" spans="4:173">
      <c r="D305" s="76"/>
      <c r="E305" s="76"/>
      <c r="F305" s="76"/>
      <c r="G305" s="76"/>
      <c r="H305" s="76"/>
      <c r="I305" s="118"/>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c r="BM305" s="30"/>
      <c r="BN305" s="30"/>
      <c r="BO305" s="30"/>
      <c r="BP305" s="30"/>
      <c r="BQ305" s="30"/>
      <c r="BR305" s="30"/>
      <c r="BS305" s="30"/>
      <c r="BT305" s="30"/>
      <c r="BU305" s="30"/>
      <c r="BV305" s="30"/>
      <c r="BW305" s="30"/>
      <c r="BX305" s="30"/>
      <c r="BY305" s="30"/>
      <c r="BZ305" s="30"/>
      <c r="CA305" s="30"/>
      <c r="CB305" s="30"/>
      <c r="CC305" s="30"/>
      <c r="CD305" s="30"/>
      <c r="CE305" s="30"/>
      <c r="CF305" s="30"/>
      <c r="CG305" s="30"/>
      <c r="CH305" s="30"/>
      <c r="CI305" s="30"/>
      <c r="CJ305" s="30"/>
      <c r="CK305" s="30"/>
      <c r="CL305" s="30"/>
      <c r="CM305" s="30"/>
      <c r="CN305" s="30"/>
      <c r="CO305" s="30"/>
      <c r="CP305" s="30"/>
      <c r="CQ305" s="30"/>
      <c r="CR305" s="30"/>
      <c r="CS305" s="30"/>
      <c r="CT305" s="30"/>
      <c r="CU305" s="30"/>
      <c r="CV305" s="30"/>
      <c r="CW305" s="30"/>
      <c r="CX305" s="30"/>
      <c r="CY305" s="30"/>
      <c r="CZ305" s="30"/>
      <c r="DA305" s="30"/>
      <c r="DB305" s="30"/>
      <c r="DC305" s="30"/>
      <c r="DD305" s="30"/>
      <c r="DE305" s="30"/>
      <c r="DF305" s="30"/>
      <c r="DG305" s="30"/>
      <c r="DH305" s="30"/>
      <c r="DI305" s="30"/>
      <c r="DJ305" s="30"/>
      <c r="DK305" s="30"/>
      <c r="DL305" s="30"/>
      <c r="DM305" s="30"/>
      <c r="DN305" s="30"/>
      <c r="DO305" s="30"/>
      <c r="DP305" s="30"/>
      <c r="DQ305" s="30"/>
      <c r="DR305" s="30"/>
      <c r="DS305" s="30"/>
      <c r="DT305" s="30"/>
      <c r="DU305" s="30"/>
      <c r="DV305" s="30"/>
      <c r="DW305" s="30"/>
      <c r="DX305" s="30"/>
      <c r="DY305" s="30"/>
      <c r="DZ305" s="30"/>
      <c r="EA305" s="30"/>
      <c r="EB305" s="30"/>
      <c r="EC305" s="30"/>
      <c r="ED305" s="30"/>
      <c r="EE305" s="30"/>
      <c r="EF305" s="30"/>
      <c r="EG305" s="30"/>
      <c r="EH305" s="30"/>
      <c r="EI305" s="30"/>
      <c r="EJ305" s="30"/>
      <c r="EK305" s="30"/>
      <c r="EL305" s="30"/>
      <c r="EM305" s="30"/>
      <c r="EN305" s="30"/>
      <c r="EO305" s="30"/>
      <c r="EP305" s="30"/>
      <c r="EQ305" s="30"/>
      <c r="ER305" s="30"/>
      <c r="ES305" s="30"/>
      <c r="ET305" s="30"/>
      <c r="EU305" s="30"/>
      <c r="EV305" s="30"/>
      <c r="EW305" s="30"/>
      <c r="EX305" s="30"/>
      <c r="EY305" s="30"/>
      <c r="EZ305" s="30"/>
      <c r="FA305" s="30"/>
      <c r="FB305" s="30"/>
      <c r="FC305" s="30"/>
      <c r="FD305" s="30"/>
      <c r="FE305" s="30"/>
      <c r="FF305" s="30"/>
      <c r="FG305" s="30"/>
      <c r="FH305" s="30"/>
      <c r="FI305" s="30"/>
      <c r="FJ305" s="30"/>
      <c r="FK305" s="30"/>
      <c r="FL305" s="30"/>
      <c r="FM305" s="30"/>
      <c r="FN305" s="30"/>
      <c r="FO305" s="30"/>
      <c r="FP305" s="30"/>
      <c r="FQ305" s="30"/>
    </row>
    <row r="306" spans="4:173">
      <c r="D306" s="76"/>
      <c r="E306" s="76"/>
      <c r="F306" s="76"/>
      <c r="G306" s="76"/>
      <c r="H306" s="76"/>
      <c r="I306" s="118"/>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c r="BM306" s="30"/>
      <c r="BN306" s="30"/>
      <c r="BO306" s="30"/>
      <c r="BP306" s="30"/>
      <c r="BQ306" s="30"/>
      <c r="BR306" s="30"/>
      <c r="BS306" s="30"/>
      <c r="BT306" s="30"/>
      <c r="BU306" s="30"/>
      <c r="BV306" s="30"/>
      <c r="BW306" s="30"/>
      <c r="BX306" s="30"/>
      <c r="BY306" s="30"/>
      <c r="BZ306" s="30"/>
      <c r="CA306" s="30"/>
      <c r="CB306" s="30"/>
      <c r="CC306" s="30"/>
      <c r="CD306" s="30"/>
      <c r="CE306" s="30"/>
      <c r="CF306" s="30"/>
      <c r="CG306" s="30"/>
      <c r="CH306" s="30"/>
      <c r="CI306" s="30"/>
      <c r="CJ306" s="30"/>
      <c r="CK306" s="30"/>
      <c r="CL306" s="30"/>
      <c r="CM306" s="30"/>
      <c r="CN306" s="30"/>
      <c r="CO306" s="30"/>
      <c r="CP306" s="30"/>
      <c r="CQ306" s="30"/>
      <c r="CR306" s="30"/>
      <c r="CS306" s="30"/>
      <c r="CT306" s="30"/>
      <c r="CU306" s="30"/>
      <c r="CV306" s="30"/>
      <c r="CW306" s="30"/>
      <c r="CX306" s="30"/>
      <c r="CY306" s="30"/>
      <c r="CZ306" s="30"/>
      <c r="DA306" s="30"/>
      <c r="DB306" s="30"/>
      <c r="DC306" s="30"/>
      <c r="DD306" s="30"/>
      <c r="DE306" s="30"/>
      <c r="DF306" s="30"/>
      <c r="DG306" s="30"/>
      <c r="DH306" s="30"/>
      <c r="DI306" s="30"/>
      <c r="DJ306" s="30"/>
      <c r="DK306" s="30"/>
      <c r="DL306" s="30"/>
      <c r="DM306" s="30"/>
      <c r="DN306" s="30"/>
      <c r="DO306" s="30"/>
      <c r="DP306" s="30"/>
      <c r="DQ306" s="30"/>
      <c r="DR306" s="30"/>
      <c r="DS306" s="30"/>
      <c r="DT306" s="30"/>
      <c r="DU306" s="30"/>
      <c r="DV306" s="30"/>
      <c r="DW306" s="30"/>
      <c r="DX306" s="30"/>
      <c r="DY306" s="30"/>
      <c r="DZ306" s="30"/>
      <c r="EA306" s="30"/>
      <c r="EB306" s="30"/>
      <c r="EC306" s="30"/>
      <c r="ED306" s="30"/>
      <c r="EE306" s="30"/>
      <c r="EF306" s="30"/>
      <c r="EG306" s="30"/>
      <c r="EH306" s="30"/>
      <c r="EI306" s="30"/>
      <c r="EJ306" s="30"/>
      <c r="EK306" s="30"/>
      <c r="EL306" s="30"/>
      <c r="EM306" s="30"/>
      <c r="EN306" s="30"/>
      <c r="EO306" s="30"/>
      <c r="EP306" s="30"/>
      <c r="EQ306" s="30"/>
      <c r="ER306" s="30"/>
      <c r="ES306" s="30"/>
      <c r="ET306" s="30"/>
      <c r="EU306" s="30"/>
      <c r="EV306" s="30"/>
      <c r="EW306" s="30"/>
      <c r="EX306" s="30"/>
      <c r="EY306" s="30"/>
      <c r="EZ306" s="30"/>
      <c r="FA306" s="30"/>
      <c r="FB306" s="30"/>
      <c r="FC306" s="30"/>
      <c r="FD306" s="30"/>
      <c r="FE306" s="30"/>
      <c r="FF306" s="30"/>
      <c r="FG306" s="30"/>
      <c r="FH306" s="30"/>
      <c r="FI306" s="30"/>
      <c r="FJ306" s="30"/>
      <c r="FK306" s="30"/>
      <c r="FL306" s="30"/>
      <c r="FM306" s="30"/>
      <c r="FN306" s="30"/>
      <c r="FO306" s="30"/>
      <c r="FP306" s="30"/>
      <c r="FQ306" s="30"/>
    </row>
    <row r="307" spans="4:173">
      <c r="D307" s="76"/>
      <c r="E307" s="76"/>
      <c r="F307" s="76"/>
      <c r="G307" s="76"/>
      <c r="H307" s="76"/>
      <c r="I307" s="118"/>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c r="BM307" s="30"/>
      <c r="BN307" s="30"/>
      <c r="BO307" s="30"/>
      <c r="BP307" s="30"/>
      <c r="BQ307" s="30"/>
      <c r="BR307" s="30"/>
      <c r="BS307" s="30"/>
      <c r="BT307" s="30"/>
      <c r="BU307" s="30"/>
      <c r="BV307" s="30"/>
      <c r="BW307" s="30"/>
      <c r="BX307" s="30"/>
      <c r="BY307" s="30"/>
      <c r="BZ307" s="30"/>
      <c r="CA307" s="30"/>
      <c r="CB307" s="30"/>
      <c r="CC307" s="30"/>
      <c r="CD307" s="30"/>
      <c r="CE307" s="30"/>
      <c r="CF307" s="30"/>
      <c r="CG307" s="30"/>
      <c r="CH307" s="30"/>
      <c r="CI307" s="30"/>
      <c r="CJ307" s="30"/>
      <c r="CK307" s="30"/>
      <c r="CL307" s="30"/>
      <c r="CM307" s="30"/>
      <c r="CN307" s="30"/>
      <c r="CO307" s="30"/>
      <c r="CP307" s="30"/>
      <c r="CQ307" s="30"/>
      <c r="CR307" s="30"/>
      <c r="CS307" s="30"/>
      <c r="CT307" s="30"/>
      <c r="CU307" s="30"/>
      <c r="CV307" s="30"/>
      <c r="CW307" s="30"/>
      <c r="CX307" s="30"/>
      <c r="CY307" s="30"/>
      <c r="CZ307" s="30"/>
      <c r="DA307" s="30"/>
      <c r="DB307" s="30"/>
      <c r="DC307" s="30"/>
      <c r="DD307" s="30"/>
      <c r="DE307" s="30"/>
      <c r="DF307" s="30"/>
      <c r="DG307" s="30"/>
      <c r="DH307" s="30"/>
      <c r="DI307" s="30"/>
      <c r="DJ307" s="30"/>
      <c r="DK307" s="30"/>
      <c r="DL307" s="30"/>
      <c r="DM307" s="30"/>
      <c r="DN307" s="30"/>
      <c r="DO307" s="30"/>
      <c r="DP307" s="30"/>
      <c r="DQ307" s="30"/>
      <c r="DR307" s="30"/>
      <c r="DS307" s="30"/>
      <c r="DT307" s="30"/>
      <c r="DU307" s="30"/>
      <c r="DV307" s="30"/>
      <c r="DW307" s="30"/>
      <c r="DX307" s="30"/>
      <c r="DY307" s="30"/>
      <c r="DZ307" s="30"/>
      <c r="EA307" s="30"/>
      <c r="EB307" s="30"/>
      <c r="EC307" s="30"/>
      <c r="ED307" s="30"/>
      <c r="EE307" s="30"/>
      <c r="EF307" s="30"/>
      <c r="EG307" s="30"/>
      <c r="EH307" s="30"/>
      <c r="EI307" s="30"/>
      <c r="EJ307" s="30"/>
      <c r="EK307" s="30"/>
      <c r="EL307" s="30"/>
      <c r="EM307" s="30"/>
      <c r="EN307" s="30"/>
      <c r="EO307" s="30"/>
      <c r="EP307" s="30"/>
      <c r="EQ307" s="30"/>
      <c r="ER307" s="30"/>
      <c r="ES307" s="30"/>
      <c r="ET307" s="30"/>
      <c r="EU307" s="30"/>
      <c r="EV307" s="30"/>
      <c r="EW307" s="30"/>
      <c r="EX307" s="30"/>
      <c r="EY307" s="30"/>
      <c r="EZ307" s="30"/>
      <c r="FA307" s="30"/>
      <c r="FB307" s="30"/>
      <c r="FC307" s="30"/>
      <c r="FD307" s="30"/>
      <c r="FE307" s="30"/>
      <c r="FF307" s="30"/>
      <c r="FG307" s="30"/>
      <c r="FH307" s="30"/>
      <c r="FI307" s="30"/>
      <c r="FJ307" s="30"/>
      <c r="FK307" s="30"/>
      <c r="FL307" s="30"/>
      <c r="FM307" s="30"/>
      <c r="FN307" s="30"/>
      <c r="FO307" s="30"/>
      <c r="FP307" s="30"/>
      <c r="FQ307" s="30"/>
    </row>
    <row r="308" spans="4:173">
      <c r="D308" s="76"/>
      <c r="E308" s="76"/>
      <c r="F308" s="76"/>
      <c r="G308" s="76"/>
      <c r="H308" s="76"/>
      <c r="I308" s="118"/>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c r="CX308" s="30"/>
      <c r="CY308" s="30"/>
      <c r="CZ308" s="30"/>
      <c r="DA308" s="30"/>
      <c r="DB308" s="30"/>
      <c r="DC308" s="30"/>
      <c r="DD308" s="30"/>
      <c r="DE308" s="30"/>
      <c r="DF308" s="30"/>
      <c r="DG308" s="30"/>
      <c r="DH308" s="30"/>
      <c r="DI308" s="30"/>
      <c r="DJ308" s="30"/>
      <c r="DK308" s="30"/>
      <c r="DL308" s="30"/>
      <c r="DM308" s="30"/>
      <c r="DN308" s="30"/>
      <c r="DO308" s="30"/>
      <c r="DP308" s="30"/>
      <c r="DQ308" s="30"/>
      <c r="DR308" s="30"/>
      <c r="DS308" s="30"/>
      <c r="DT308" s="30"/>
      <c r="DU308" s="30"/>
      <c r="DV308" s="30"/>
      <c r="DW308" s="30"/>
      <c r="DX308" s="30"/>
      <c r="DY308" s="30"/>
      <c r="DZ308" s="30"/>
      <c r="EA308" s="30"/>
      <c r="EB308" s="30"/>
      <c r="EC308" s="30"/>
      <c r="ED308" s="30"/>
      <c r="EE308" s="30"/>
      <c r="EF308" s="30"/>
      <c r="EG308" s="30"/>
      <c r="EH308" s="30"/>
      <c r="EI308" s="30"/>
      <c r="EJ308" s="30"/>
      <c r="EK308" s="30"/>
      <c r="EL308" s="30"/>
      <c r="EM308" s="30"/>
      <c r="EN308" s="30"/>
      <c r="EO308" s="30"/>
      <c r="EP308" s="30"/>
      <c r="EQ308" s="30"/>
      <c r="ER308" s="30"/>
      <c r="ES308" s="30"/>
      <c r="ET308" s="30"/>
      <c r="EU308" s="30"/>
      <c r="EV308" s="30"/>
      <c r="EW308" s="30"/>
      <c r="EX308" s="30"/>
      <c r="EY308" s="30"/>
      <c r="EZ308" s="30"/>
      <c r="FA308" s="30"/>
      <c r="FB308" s="30"/>
      <c r="FC308" s="30"/>
      <c r="FD308" s="30"/>
      <c r="FE308" s="30"/>
      <c r="FF308" s="30"/>
      <c r="FG308" s="30"/>
      <c r="FH308" s="30"/>
      <c r="FI308" s="30"/>
      <c r="FJ308" s="30"/>
      <c r="FK308" s="30"/>
      <c r="FL308" s="30"/>
      <c r="FM308" s="30"/>
      <c r="FN308" s="30"/>
      <c r="FO308" s="30"/>
      <c r="FP308" s="30"/>
      <c r="FQ308" s="30"/>
    </row>
    <row r="309" spans="4:173">
      <c r="D309" s="76"/>
      <c r="E309" s="76"/>
      <c r="F309" s="76"/>
      <c r="G309" s="76"/>
      <c r="H309" s="76"/>
      <c r="I309" s="118"/>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c r="BM309" s="30"/>
      <c r="BN309" s="30"/>
      <c r="BO309" s="30"/>
      <c r="BP309" s="30"/>
      <c r="BQ309" s="30"/>
      <c r="BR309" s="30"/>
      <c r="BS309" s="30"/>
      <c r="BT309" s="30"/>
      <c r="BU309" s="30"/>
      <c r="BV309" s="30"/>
      <c r="BW309" s="30"/>
      <c r="BX309" s="30"/>
      <c r="BY309" s="30"/>
      <c r="BZ309" s="30"/>
      <c r="CA309" s="30"/>
      <c r="CB309" s="30"/>
      <c r="CC309" s="30"/>
      <c r="CD309" s="30"/>
      <c r="CE309" s="30"/>
      <c r="CF309" s="30"/>
      <c r="CG309" s="30"/>
      <c r="CH309" s="30"/>
      <c r="CI309" s="30"/>
      <c r="CJ309" s="30"/>
      <c r="CK309" s="30"/>
      <c r="CL309" s="30"/>
      <c r="CM309" s="30"/>
      <c r="CN309" s="30"/>
      <c r="CO309" s="30"/>
      <c r="CP309" s="30"/>
      <c r="CQ309" s="30"/>
      <c r="CR309" s="30"/>
      <c r="CS309" s="30"/>
      <c r="CT309" s="30"/>
      <c r="CU309" s="30"/>
      <c r="CV309" s="30"/>
      <c r="CW309" s="30"/>
      <c r="CX309" s="30"/>
      <c r="CY309" s="30"/>
      <c r="CZ309" s="30"/>
      <c r="DA309" s="30"/>
      <c r="DB309" s="30"/>
      <c r="DC309" s="30"/>
      <c r="DD309" s="30"/>
      <c r="DE309" s="30"/>
      <c r="DF309" s="30"/>
      <c r="DG309" s="30"/>
      <c r="DH309" s="30"/>
      <c r="DI309" s="30"/>
      <c r="DJ309" s="30"/>
      <c r="DK309" s="30"/>
      <c r="DL309" s="30"/>
      <c r="DM309" s="30"/>
      <c r="DN309" s="30"/>
      <c r="DO309" s="30"/>
      <c r="DP309" s="30"/>
      <c r="DQ309" s="30"/>
      <c r="DR309" s="30"/>
      <c r="DS309" s="30"/>
      <c r="DT309" s="30"/>
      <c r="DU309" s="30"/>
      <c r="DV309" s="30"/>
      <c r="DW309" s="30"/>
      <c r="DX309" s="30"/>
      <c r="DY309" s="30"/>
      <c r="DZ309" s="30"/>
      <c r="EA309" s="30"/>
      <c r="EB309" s="30"/>
      <c r="EC309" s="30"/>
      <c r="ED309" s="30"/>
      <c r="EE309" s="30"/>
      <c r="EF309" s="30"/>
      <c r="EG309" s="30"/>
      <c r="EH309" s="30"/>
      <c r="EI309" s="30"/>
      <c r="EJ309" s="30"/>
      <c r="EK309" s="30"/>
      <c r="EL309" s="30"/>
      <c r="EM309" s="30"/>
      <c r="EN309" s="30"/>
      <c r="EO309" s="30"/>
      <c r="EP309" s="30"/>
      <c r="EQ309" s="30"/>
      <c r="ER309" s="30"/>
      <c r="ES309" s="30"/>
      <c r="ET309" s="30"/>
      <c r="EU309" s="30"/>
      <c r="EV309" s="30"/>
      <c r="EW309" s="30"/>
      <c r="EX309" s="30"/>
      <c r="EY309" s="30"/>
      <c r="EZ309" s="30"/>
      <c r="FA309" s="30"/>
      <c r="FB309" s="30"/>
      <c r="FC309" s="30"/>
      <c r="FD309" s="30"/>
      <c r="FE309" s="30"/>
      <c r="FF309" s="30"/>
      <c r="FG309" s="30"/>
      <c r="FH309" s="30"/>
      <c r="FI309" s="30"/>
      <c r="FJ309" s="30"/>
      <c r="FK309" s="30"/>
      <c r="FL309" s="30"/>
      <c r="FM309" s="30"/>
      <c r="FN309" s="30"/>
      <c r="FO309" s="30"/>
      <c r="FP309" s="30"/>
      <c r="FQ309" s="30"/>
    </row>
    <row r="310" spans="4:173">
      <c r="D310" s="76"/>
      <c r="E310" s="76"/>
      <c r="F310" s="76"/>
      <c r="G310" s="76"/>
      <c r="H310" s="76"/>
      <c r="I310" s="118"/>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c r="BT310" s="30"/>
      <c r="BU310" s="30"/>
      <c r="BV310" s="30"/>
      <c r="BW310" s="30"/>
      <c r="BX310" s="30"/>
      <c r="BY310" s="30"/>
      <c r="BZ310" s="30"/>
      <c r="CA310" s="30"/>
      <c r="CB310" s="30"/>
      <c r="CC310" s="30"/>
      <c r="CD310" s="30"/>
      <c r="CE310" s="30"/>
      <c r="CF310" s="30"/>
      <c r="CG310" s="30"/>
      <c r="CH310" s="30"/>
      <c r="CI310" s="30"/>
      <c r="CJ310" s="30"/>
      <c r="CK310" s="30"/>
      <c r="CL310" s="30"/>
      <c r="CM310" s="30"/>
      <c r="CN310" s="30"/>
      <c r="CO310" s="30"/>
      <c r="CP310" s="30"/>
      <c r="CQ310" s="30"/>
      <c r="CR310" s="30"/>
      <c r="CS310" s="30"/>
      <c r="CT310" s="30"/>
      <c r="CU310" s="30"/>
      <c r="CV310" s="30"/>
      <c r="CW310" s="30"/>
      <c r="CX310" s="30"/>
      <c r="CY310" s="30"/>
      <c r="CZ310" s="30"/>
      <c r="DA310" s="30"/>
      <c r="DB310" s="30"/>
      <c r="DC310" s="30"/>
      <c r="DD310" s="30"/>
      <c r="DE310" s="30"/>
      <c r="DF310" s="30"/>
      <c r="DG310" s="30"/>
      <c r="DH310" s="30"/>
      <c r="DI310" s="30"/>
      <c r="DJ310" s="30"/>
      <c r="DK310" s="30"/>
      <c r="DL310" s="30"/>
      <c r="DM310" s="30"/>
      <c r="DN310" s="30"/>
      <c r="DO310" s="30"/>
      <c r="DP310" s="30"/>
      <c r="DQ310" s="30"/>
      <c r="DR310" s="30"/>
      <c r="DS310" s="30"/>
      <c r="DT310" s="30"/>
      <c r="DU310" s="30"/>
      <c r="DV310" s="30"/>
      <c r="DW310" s="30"/>
      <c r="DX310" s="30"/>
      <c r="DY310" s="30"/>
      <c r="DZ310" s="30"/>
      <c r="EA310" s="30"/>
      <c r="EB310" s="30"/>
      <c r="EC310" s="30"/>
      <c r="ED310" s="30"/>
      <c r="EE310" s="30"/>
      <c r="EF310" s="30"/>
      <c r="EG310" s="30"/>
      <c r="EH310" s="30"/>
      <c r="EI310" s="30"/>
      <c r="EJ310" s="30"/>
      <c r="EK310" s="30"/>
      <c r="EL310" s="30"/>
      <c r="EM310" s="30"/>
      <c r="EN310" s="30"/>
      <c r="EO310" s="30"/>
      <c r="EP310" s="30"/>
      <c r="EQ310" s="30"/>
      <c r="ER310" s="30"/>
      <c r="ES310" s="30"/>
      <c r="ET310" s="30"/>
      <c r="EU310" s="30"/>
      <c r="EV310" s="30"/>
      <c r="EW310" s="30"/>
      <c r="EX310" s="30"/>
      <c r="EY310" s="30"/>
      <c r="EZ310" s="30"/>
      <c r="FA310" s="30"/>
      <c r="FB310" s="30"/>
      <c r="FC310" s="30"/>
      <c r="FD310" s="30"/>
      <c r="FE310" s="30"/>
      <c r="FF310" s="30"/>
      <c r="FG310" s="30"/>
      <c r="FH310" s="30"/>
      <c r="FI310" s="30"/>
      <c r="FJ310" s="30"/>
      <c r="FK310" s="30"/>
      <c r="FL310" s="30"/>
      <c r="FM310" s="30"/>
      <c r="FN310" s="30"/>
      <c r="FO310" s="30"/>
      <c r="FP310" s="30"/>
      <c r="FQ310" s="30"/>
    </row>
    <row r="311" spans="4:173">
      <c r="D311" s="76"/>
      <c r="E311" s="76"/>
      <c r="F311" s="76"/>
      <c r="G311" s="76"/>
      <c r="H311" s="76"/>
      <c r="I311" s="118"/>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c r="BM311" s="30"/>
      <c r="BN311" s="30"/>
      <c r="BO311" s="30"/>
      <c r="BP311" s="30"/>
      <c r="BQ311" s="30"/>
      <c r="BR311" s="30"/>
      <c r="BS311" s="30"/>
      <c r="BT311" s="30"/>
      <c r="BU311" s="30"/>
      <c r="BV311" s="30"/>
      <c r="BW311" s="30"/>
      <c r="BX311" s="30"/>
      <c r="BY311" s="30"/>
      <c r="BZ311" s="30"/>
      <c r="CA311" s="30"/>
      <c r="CB311" s="30"/>
      <c r="CC311" s="30"/>
      <c r="CD311" s="30"/>
      <c r="CE311" s="30"/>
      <c r="CF311" s="30"/>
      <c r="CG311" s="30"/>
      <c r="CH311" s="30"/>
      <c r="CI311" s="30"/>
      <c r="CJ311" s="30"/>
      <c r="CK311" s="30"/>
      <c r="CL311" s="30"/>
      <c r="CM311" s="30"/>
      <c r="CN311" s="30"/>
      <c r="CO311" s="30"/>
      <c r="CP311" s="30"/>
      <c r="CQ311" s="30"/>
      <c r="CR311" s="30"/>
      <c r="CS311" s="30"/>
      <c r="CT311" s="30"/>
      <c r="CU311" s="30"/>
      <c r="CV311" s="30"/>
      <c r="CW311" s="30"/>
      <c r="CX311" s="30"/>
      <c r="CY311" s="30"/>
      <c r="CZ311" s="30"/>
      <c r="DA311" s="30"/>
      <c r="DB311" s="30"/>
      <c r="DC311" s="30"/>
      <c r="DD311" s="30"/>
      <c r="DE311" s="30"/>
      <c r="DF311" s="30"/>
      <c r="DG311" s="30"/>
      <c r="DH311" s="30"/>
      <c r="DI311" s="30"/>
      <c r="DJ311" s="30"/>
      <c r="DK311" s="30"/>
      <c r="DL311" s="30"/>
      <c r="DM311" s="30"/>
      <c r="DN311" s="30"/>
      <c r="DO311" s="30"/>
      <c r="DP311" s="30"/>
      <c r="DQ311" s="30"/>
      <c r="DR311" s="30"/>
      <c r="DS311" s="30"/>
      <c r="DT311" s="30"/>
      <c r="DU311" s="30"/>
      <c r="DV311" s="30"/>
      <c r="DW311" s="30"/>
      <c r="DX311" s="30"/>
      <c r="DY311" s="30"/>
      <c r="DZ311" s="30"/>
      <c r="EA311" s="30"/>
      <c r="EB311" s="30"/>
      <c r="EC311" s="30"/>
      <c r="ED311" s="30"/>
      <c r="EE311" s="30"/>
      <c r="EF311" s="30"/>
      <c r="EG311" s="30"/>
      <c r="EH311" s="30"/>
      <c r="EI311" s="30"/>
      <c r="EJ311" s="30"/>
      <c r="EK311" s="30"/>
      <c r="EL311" s="30"/>
      <c r="EM311" s="30"/>
      <c r="EN311" s="30"/>
      <c r="EO311" s="30"/>
      <c r="EP311" s="30"/>
      <c r="EQ311" s="30"/>
      <c r="ER311" s="30"/>
      <c r="ES311" s="30"/>
      <c r="ET311" s="30"/>
      <c r="EU311" s="30"/>
      <c r="EV311" s="30"/>
      <c r="EW311" s="30"/>
      <c r="EX311" s="30"/>
      <c r="EY311" s="30"/>
      <c r="EZ311" s="30"/>
      <c r="FA311" s="30"/>
      <c r="FB311" s="30"/>
      <c r="FC311" s="30"/>
      <c r="FD311" s="30"/>
      <c r="FE311" s="30"/>
      <c r="FF311" s="30"/>
      <c r="FG311" s="30"/>
      <c r="FH311" s="30"/>
      <c r="FI311" s="30"/>
      <c r="FJ311" s="30"/>
      <c r="FK311" s="30"/>
      <c r="FL311" s="30"/>
      <c r="FM311" s="30"/>
      <c r="FN311" s="30"/>
      <c r="FO311" s="30"/>
      <c r="FP311" s="30"/>
      <c r="FQ311" s="30"/>
    </row>
    <row r="312" spans="4:173">
      <c r="D312" s="76"/>
      <c r="E312" s="76"/>
      <c r="F312" s="76"/>
      <c r="G312" s="76"/>
      <c r="H312" s="76"/>
      <c r="I312" s="118"/>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c r="CX312" s="30"/>
      <c r="CY312" s="30"/>
      <c r="CZ312" s="30"/>
      <c r="DA312" s="30"/>
      <c r="DB312" s="30"/>
      <c r="DC312" s="30"/>
      <c r="DD312" s="30"/>
      <c r="DE312" s="30"/>
      <c r="DF312" s="30"/>
      <c r="DG312" s="30"/>
      <c r="DH312" s="30"/>
      <c r="DI312" s="30"/>
      <c r="DJ312" s="30"/>
      <c r="DK312" s="30"/>
      <c r="DL312" s="30"/>
      <c r="DM312" s="30"/>
      <c r="DN312" s="30"/>
      <c r="DO312" s="30"/>
      <c r="DP312" s="30"/>
      <c r="DQ312" s="30"/>
      <c r="DR312" s="30"/>
      <c r="DS312" s="30"/>
      <c r="DT312" s="30"/>
      <c r="DU312" s="30"/>
      <c r="DV312" s="30"/>
      <c r="DW312" s="30"/>
      <c r="DX312" s="30"/>
      <c r="DY312" s="30"/>
      <c r="DZ312" s="30"/>
      <c r="EA312" s="30"/>
      <c r="EB312" s="30"/>
      <c r="EC312" s="30"/>
      <c r="ED312" s="30"/>
      <c r="EE312" s="30"/>
      <c r="EF312" s="30"/>
      <c r="EG312" s="30"/>
      <c r="EH312" s="30"/>
      <c r="EI312" s="30"/>
      <c r="EJ312" s="30"/>
      <c r="EK312" s="30"/>
      <c r="EL312" s="30"/>
      <c r="EM312" s="30"/>
      <c r="EN312" s="30"/>
      <c r="EO312" s="30"/>
      <c r="EP312" s="30"/>
      <c r="EQ312" s="30"/>
      <c r="ER312" s="30"/>
      <c r="ES312" s="30"/>
      <c r="ET312" s="30"/>
      <c r="EU312" s="30"/>
      <c r="EV312" s="30"/>
      <c r="EW312" s="30"/>
      <c r="EX312" s="30"/>
      <c r="EY312" s="30"/>
      <c r="EZ312" s="30"/>
      <c r="FA312" s="30"/>
      <c r="FB312" s="30"/>
      <c r="FC312" s="30"/>
      <c r="FD312" s="30"/>
      <c r="FE312" s="30"/>
      <c r="FF312" s="30"/>
      <c r="FG312" s="30"/>
      <c r="FH312" s="30"/>
      <c r="FI312" s="30"/>
      <c r="FJ312" s="30"/>
      <c r="FK312" s="30"/>
      <c r="FL312" s="30"/>
      <c r="FM312" s="30"/>
      <c r="FN312" s="30"/>
      <c r="FO312" s="30"/>
      <c r="FP312" s="30"/>
      <c r="FQ312" s="30"/>
    </row>
    <row r="313" spans="4:173">
      <c r="D313" s="76"/>
      <c r="E313" s="76"/>
      <c r="F313" s="76"/>
      <c r="G313" s="76"/>
      <c r="H313" s="76"/>
      <c r="I313" s="118"/>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c r="BT313" s="30"/>
      <c r="BU313" s="30"/>
      <c r="BV313" s="30"/>
      <c r="BW313" s="30"/>
      <c r="BX313" s="30"/>
      <c r="BY313" s="30"/>
      <c r="BZ313" s="30"/>
      <c r="CA313" s="30"/>
      <c r="CB313" s="30"/>
      <c r="CC313" s="30"/>
      <c r="CD313" s="30"/>
      <c r="CE313" s="30"/>
      <c r="CF313" s="30"/>
      <c r="CG313" s="30"/>
      <c r="CH313" s="30"/>
      <c r="CI313" s="30"/>
      <c r="CJ313" s="30"/>
      <c r="CK313" s="30"/>
      <c r="CL313" s="30"/>
      <c r="CM313" s="30"/>
      <c r="CN313" s="30"/>
      <c r="CO313" s="30"/>
      <c r="CP313" s="30"/>
      <c r="CQ313" s="30"/>
      <c r="CR313" s="30"/>
      <c r="CS313" s="30"/>
      <c r="CT313" s="30"/>
      <c r="CU313" s="30"/>
      <c r="CV313" s="30"/>
      <c r="CW313" s="30"/>
      <c r="CX313" s="30"/>
      <c r="CY313" s="30"/>
      <c r="CZ313" s="30"/>
      <c r="DA313" s="30"/>
      <c r="DB313" s="30"/>
      <c r="DC313" s="30"/>
      <c r="DD313" s="30"/>
      <c r="DE313" s="30"/>
      <c r="DF313" s="30"/>
      <c r="DG313" s="30"/>
      <c r="DH313" s="30"/>
      <c r="DI313" s="30"/>
      <c r="DJ313" s="30"/>
      <c r="DK313" s="30"/>
      <c r="DL313" s="30"/>
      <c r="DM313" s="30"/>
      <c r="DN313" s="30"/>
      <c r="DO313" s="30"/>
      <c r="DP313" s="30"/>
      <c r="DQ313" s="30"/>
      <c r="DR313" s="30"/>
      <c r="DS313" s="30"/>
      <c r="DT313" s="30"/>
      <c r="DU313" s="30"/>
      <c r="DV313" s="30"/>
      <c r="DW313" s="30"/>
      <c r="DX313" s="30"/>
      <c r="DY313" s="30"/>
      <c r="DZ313" s="30"/>
      <c r="EA313" s="30"/>
      <c r="EB313" s="30"/>
      <c r="EC313" s="30"/>
      <c r="ED313" s="30"/>
      <c r="EE313" s="30"/>
      <c r="EF313" s="30"/>
      <c r="EG313" s="30"/>
      <c r="EH313" s="30"/>
      <c r="EI313" s="30"/>
      <c r="EJ313" s="30"/>
      <c r="EK313" s="30"/>
      <c r="EL313" s="30"/>
      <c r="EM313" s="30"/>
      <c r="EN313" s="30"/>
      <c r="EO313" s="30"/>
      <c r="EP313" s="30"/>
      <c r="EQ313" s="30"/>
      <c r="ER313" s="30"/>
      <c r="ES313" s="30"/>
      <c r="ET313" s="30"/>
      <c r="EU313" s="30"/>
      <c r="EV313" s="30"/>
      <c r="EW313" s="30"/>
      <c r="EX313" s="30"/>
      <c r="EY313" s="30"/>
      <c r="EZ313" s="30"/>
      <c r="FA313" s="30"/>
      <c r="FB313" s="30"/>
      <c r="FC313" s="30"/>
      <c r="FD313" s="30"/>
      <c r="FE313" s="30"/>
      <c r="FF313" s="30"/>
      <c r="FG313" s="30"/>
      <c r="FH313" s="30"/>
      <c r="FI313" s="30"/>
      <c r="FJ313" s="30"/>
      <c r="FK313" s="30"/>
      <c r="FL313" s="30"/>
      <c r="FM313" s="30"/>
      <c r="FN313" s="30"/>
      <c r="FO313" s="30"/>
      <c r="FP313" s="30"/>
      <c r="FQ313" s="30"/>
    </row>
    <row r="314" spans="4:173">
      <c r="D314" s="76"/>
      <c r="E314" s="76"/>
      <c r="F314" s="76"/>
      <c r="G314" s="76"/>
      <c r="H314" s="76"/>
      <c r="I314" s="118"/>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c r="BM314" s="30"/>
      <c r="BN314" s="30"/>
      <c r="BO314" s="30"/>
      <c r="BP314" s="30"/>
      <c r="BQ314" s="30"/>
      <c r="BR314" s="30"/>
      <c r="BS314" s="30"/>
      <c r="BT314" s="30"/>
      <c r="BU314" s="30"/>
      <c r="BV314" s="30"/>
      <c r="BW314" s="30"/>
      <c r="BX314" s="30"/>
      <c r="BY314" s="30"/>
      <c r="BZ314" s="30"/>
      <c r="CA314" s="30"/>
      <c r="CB314" s="30"/>
      <c r="CC314" s="30"/>
      <c r="CD314" s="30"/>
      <c r="CE314" s="30"/>
      <c r="CF314" s="30"/>
      <c r="CG314" s="30"/>
      <c r="CH314" s="30"/>
      <c r="CI314" s="30"/>
      <c r="CJ314" s="30"/>
      <c r="CK314" s="30"/>
      <c r="CL314" s="30"/>
      <c r="CM314" s="30"/>
      <c r="CN314" s="30"/>
      <c r="CO314" s="30"/>
      <c r="CP314" s="30"/>
      <c r="CQ314" s="30"/>
      <c r="CR314" s="30"/>
      <c r="CS314" s="30"/>
      <c r="CT314" s="30"/>
      <c r="CU314" s="30"/>
      <c r="CV314" s="30"/>
      <c r="CW314" s="30"/>
      <c r="CX314" s="30"/>
      <c r="CY314" s="30"/>
      <c r="CZ314" s="30"/>
      <c r="DA314" s="30"/>
      <c r="DB314" s="30"/>
      <c r="DC314" s="30"/>
      <c r="DD314" s="30"/>
      <c r="DE314" s="30"/>
      <c r="DF314" s="30"/>
      <c r="DG314" s="30"/>
      <c r="DH314" s="30"/>
      <c r="DI314" s="30"/>
      <c r="DJ314" s="30"/>
      <c r="DK314" s="30"/>
      <c r="DL314" s="30"/>
      <c r="DM314" s="30"/>
      <c r="DN314" s="30"/>
      <c r="DO314" s="30"/>
      <c r="DP314" s="30"/>
      <c r="DQ314" s="30"/>
      <c r="DR314" s="30"/>
      <c r="DS314" s="30"/>
      <c r="DT314" s="30"/>
      <c r="DU314" s="30"/>
      <c r="DV314" s="30"/>
      <c r="DW314" s="30"/>
      <c r="DX314" s="30"/>
      <c r="DY314" s="30"/>
      <c r="DZ314" s="30"/>
      <c r="EA314" s="30"/>
      <c r="EB314" s="30"/>
      <c r="EC314" s="30"/>
      <c r="ED314" s="30"/>
      <c r="EE314" s="30"/>
      <c r="EF314" s="30"/>
      <c r="EG314" s="30"/>
      <c r="EH314" s="30"/>
      <c r="EI314" s="30"/>
      <c r="EJ314" s="30"/>
      <c r="EK314" s="30"/>
      <c r="EL314" s="30"/>
      <c r="EM314" s="30"/>
      <c r="EN314" s="30"/>
      <c r="EO314" s="30"/>
      <c r="EP314" s="30"/>
      <c r="EQ314" s="30"/>
      <c r="ER314" s="30"/>
      <c r="ES314" s="30"/>
      <c r="ET314" s="30"/>
      <c r="EU314" s="30"/>
      <c r="EV314" s="30"/>
      <c r="EW314" s="30"/>
      <c r="EX314" s="30"/>
      <c r="EY314" s="30"/>
      <c r="EZ314" s="30"/>
      <c r="FA314" s="30"/>
      <c r="FB314" s="30"/>
      <c r="FC314" s="30"/>
      <c r="FD314" s="30"/>
      <c r="FE314" s="30"/>
      <c r="FF314" s="30"/>
      <c r="FG314" s="30"/>
      <c r="FH314" s="30"/>
      <c r="FI314" s="30"/>
      <c r="FJ314" s="30"/>
      <c r="FK314" s="30"/>
      <c r="FL314" s="30"/>
      <c r="FM314" s="30"/>
      <c r="FN314" s="30"/>
      <c r="FO314" s="30"/>
      <c r="FP314" s="30"/>
      <c r="FQ314" s="30"/>
    </row>
    <row r="315" spans="4:173">
      <c r="D315" s="76"/>
      <c r="E315" s="76"/>
      <c r="F315" s="76"/>
      <c r="G315" s="76"/>
      <c r="H315" s="76"/>
      <c r="I315" s="118"/>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c r="BM315" s="30"/>
      <c r="BN315" s="30"/>
      <c r="BO315" s="30"/>
      <c r="BP315" s="30"/>
      <c r="BQ315" s="30"/>
      <c r="BR315" s="30"/>
      <c r="BS315" s="30"/>
      <c r="BT315" s="30"/>
      <c r="BU315" s="30"/>
      <c r="BV315" s="30"/>
      <c r="BW315" s="30"/>
      <c r="BX315" s="30"/>
      <c r="BY315" s="30"/>
      <c r="BZ315" s="30"/>
      <c r="CA315" s="30"/>
      <c r="CB315" s="30"/>
      <c r="CC315" s="30"/>
      <c r="CD315" s="30"/>
      <c r="CE315" s="30"/>
      <c r="CF315" s="30"/>
      <c r="CG315" s="30"/>
      <c r="CH315" s="30"/>
      <c r="CI315" s="30"/>
      <c r="CJ315" s="30"/>
      <c r="CK315" s="30"/>
      <c r="CL315" s="30"/>
      <c r="CM315" s="30"/>
      <c r="CN315" s="30"/>
      <c r="CO315" s="30"/>
      <c r="CP315" s="30"/>
      <c r="CQ315" s="30"/>
      <c r="CR315" s="30"/>
      <c r="CS315" s="30"/>
      <c r="CT315" s="30"/>
      <c r="CU315" s="30"/>
      <c r="CV315" s="30"/>
      <c r="CW315" s="30"/>
      <c r="CX315" s="30"/>
      <c r="CY315" s="30"/>
      <c r="CZ315" s="30"/>
      <c r="DA315" s="30"/>
      <c r="DB315" s="30"/>
      <c r="DC315" s="30"/>
      <c r="DD315" s="30"/>
      <c r="DE315" s="30"/>
      <c r="DF315" s="30"/>
      <c r="DG315" s="30"/>
      <c r="DH315" s="30"/>
      <c r="DI315" s="30"/>
      <c r="DJ315" s="30"/>
      <c r="DK315" s="30"/>
      <c r="DL315" s="30"/>
      <c r="DM315" s="30"/>
      <c r="DN315" s="30"/>
      <c r="DO315" s="30"/>
      <c r="DP315" s="30"/>
      <c r="DQ315" s="30"/>
      <c r="DR315" s="30"/>
      <c r="DS315" s="30"/>
      <c r="DT315" s="30"/>
      <c r="DU315" s="30"/>
      <c r="DV315" s="30"/>
      <c r="DW315" s="30"/>
      <c r="DX315" s="30"/>
      <c r="DY315" s="30"/>
      <c r="DZ315" s="30"/>
      <c r="EA315" s="30"/>
      <c r="EB315" s="30"/>
      <c r="EC315" s="30"/>
      <c r="ED315" s="30"/>
      <c r="EE315" s="30"/>
      <c r="EF315" s="30"/>
      <c r="EG315" s="30"/>
      <c r="EH315" s="30"/>
      <c r="EI315" s="30"/>
      <c r="EJ315" s="30"/>
      <c r="EK315" s="30"/>
      <c r="EL315" s="30"/>
      <c r="EM315" s="30"/>
      <c r="EN315" s="30"/>
      <c r="EO315" s="30"/>
      <c r="EP315" s="30"/>
      <c r="EQ315" s="30"/>
      <c r="ER315" s="30"/>
      <c r="ES315" s="30"/>
      <c r="ET315" s="30"/>
      <c r="EU315" s="30"/>
      <c r="EV315" s="30"/>
      <c r="EW315" s="30"/>
      <c r="EX315" s="30"/>
      <c r="EY315" s="30"/>
      <c r="EZ315" s="30"/>
      <c r="FA315" s="30"/>
      <c r="FB315" s="30"/>
      <c r="FC315" s="30"/>
      <c r="FD315" s="30"/>
      <c r="FE315" s="30"/>
      <c r="FF315" s="30"/>
      <c r="FG315" s="30"/>
      <c r="FH315" s="30"/>
      <c r="FI315" s="30"/>
      <c r="FJ315" s="30"/>
      <c r="FK315" s="30"/>
      <c r="FL315" s="30"/>
      <c r="FM315" s="30"/>
      <c r="FN315" s="30"/>
      <c r="FO315" s="30"/>
      <c r="FP315" s="30"/>
      <c r="FQ315" s="30"/>
    </row>
    <row r="316" spans="4:173">
      <c r="D316" s="76"/>
      <c r="E316" s="76"/>
      <c r="F316" s="76"/>
      <c r="G316" s="76"/>
      <c r="H316" s="76"/>
      <c r="I316" s="118"/>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c r="CX316" s="30"/>
      <c r="CY316" s="30"/>
      <c r="CZ316" s="30"/>
      <c r="DA316" s="30"/>
      <c r="DB316" s="30"/>
      <c r="DC316" s="30"/>
      <c r="DD316" s="30"/>
      <c r="DE316" s="30"/>
      <c r="DF316" s="30"/>
      <c r="DG316" s="30"/>
      <c r="DH316" s="30"/>
      <c r="DI316" s="30"/>
      <c r="DJ316" s="30"/>
      <c r="DK316" s="30"/>
      <c r="DL316" s="30"/>
      <c r="DM316" s="30"/>
      <c r="DN316" s="30"/>
      <c r="DO316" s="30"/>
      <c r="DP316" s="30"/>
      <c r="DQ316" s="30"/>
      <c r="DR316" s="30"/>
      <c r="DS316" s="30"/>
      <c r="DT316" s="30"/>
      <c r="DU316" s="30"/>
      <c r="DV316" s="30"/>
      <c r="DW316" s="30"/>
      <c r="DX316" s="30"/>
      <c r="DY316" s="30"/>
      <c r="DZ316" s="30"/>
      <c r="EA316" s="30"/>
      <c r="EB316" s="30"/>
      <c r="EC316" s="30"/>
      <c r="ED316" s="30"/>
      <c r="EE316" s="30"/>
      <c r="EF316" s="30"/>
      <c r="EG316" s="30"/>
      <c r="EH316" s="30"/>
      <c r="EI316" s="30"/>
      <c r="EJ316" s="30"/>
      <c r="EK316" s="30"/>
      <c r="EL316" s="30"/>
      <c r="EM316" s="30"/>
      <c r="EN316" s="30"/>
      <c r="EO316" s="30"/>
      <c r="EP316" s="30"/>
      <c r="EQ316" s="30"/>
      <c r="ER316" s="30"/>
      <c r="ES316" s="30"/>
      <c r="ET316" s="30"/>
      <c r="EU316" s="30"/>
      <c r="EV316" s="30"/>
      <c r="EW316" s="30"/>
      <c r="EX316" s="30"/>
      <c r="EY316" s="30"/>
      <c r="EZ316" s="30"/>
      <c r="FA316" s="30"/>
      <c r="FB316" s="30"/>
      <c r="FC316" s="30"/>
      <c r="FD316" s="30"/>
      <c r="FE316" s="30"/>
      <c r="FF316" s="30"/>
      <c r="FG316" s="30"/>
      <c r="FH316" s="30"/>
      <c r="FI316" s="30"/>
      <c r="FJ316" s="30"/>
      <c r="FK316" s="30"/>
      <c r="FL316" s="30"/>
      <c r="FM316" s="30"/>
      <c r="FN316" s="30"/>
      <c r="FO316" s="30"/>
      <c r="FP316" s="30"/>
      <c r="FQ316" s="30"/>
    </row>
    <row r="317" spans="4:173">
      <c r="D317" s="76"/>
      <c r="E317" s="76"/>
      <c r="F317" s="76"/>
      <c r="G317" s="76"/>
      <c r="H317" s="76"/>
      <c r="I317" s="118"/>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c r="BT317" s="30"/>
      <c r="BU317" s="30"/>
      <c r="BV317" s="30"/>
      <c r="BW317" s="30"/>
      <c r="BX317" s="30"/>
      <c r="BY317" s="30"/>
      <c r="BZ317" s="30"/>
      <c r="CA317" s="30"/>
      <c r="CB317" s="30"/>
      <c r="CC317" s="30"/>
      <c r="CD317" s="30"/>
      <c r="CE317" s="30"/>
      <c r="CF317" s="30"/>
      <c r="CG317" s="30"/>
      <c r="CH317" s="30"/>
      <c r="CI317" s="30"/>
      <c r="CJ317" s="30"/>
      <c r="CK317" s="30"/>
      <c r="CL317" s="30"/>
      <c r="CM317" s="30"/>
      <c r="CN317" s="30"/>
      <c r="CO317" s="30"/>
      <c r="CP317" s="30"/>
      <c r="CQ317" s="30"/>
      <c r="CR317" s="30"/>
      <c r="CS317" s="30"/>
      <c r="CT317" s="30"/>
      <c r="CU317" s="30"/>
      <c r="CV317" s="30"/>
      <c r="CW317" s="30"/>
      <c r="CX317" s="30"/>
      <c r="CY317" s="30"/>
      <c r="CZ317" s="30"/>
      <c r="DA317" s="30"/>
      <c r="DB317" s="30"/>
      <c r="DC317" s="30"/>
      <c r="DD317" s="30"/>
      <c r="DE317" s="30"/>
      <c r="DF317" s="30"/>
      <c r="DG317" s="30"/>
      <c r="DH317" s="30"/>
      <c r="DI317" s="30"/>
      <c r="DJ317" s="30"/>
      <c r="DK317" s="30"/>
      <c r="DL317" s="30"/>
      <c r="DM317" s="30"/>
      <c r="DN317" s="30"/>
      <c r="DO317" s="30"/>
      <c r="DP317" s="30"/>
      <c r="DQ317" s="30"/>
      <c r="DR317" s="30"/>
      <c r="DS317" s="30"/>
      <c r="DT317" s="30"/>
      <c r="DU317" s="30"/>
      <c r="DV317" s="30"/>
      <c r="DW317" s="30"/>
      <c r="DX317" s="30"/>
      <c r="DY317" s="30"/>
      <c r="DZ317" s="30"/>
      <c r="EA317" s="30"/>
      <c r="EB317" s="30"/>
      <c r="EC317" s="30"/>
      <c r="ED317" s="30"/>
      <c r="EE317" s="30"/>
      <c r="EF317" s="30"/>
      <c r="EG317" s="30"/>
      <c r="EH317" s="30"/>
      <c r="EI317" s="30"/>
      <c r="EJ317" s="30"/>
      <c r="EK317" s="30"/>
      <c r="EL317" s="30"/>
      <c r="EM317" s="30"/>
      <c r="EN317" s="30"/>
      <c r="EO317" s="30"/>
      <c r="EP317" s="30"/>
      <c r="EQ317" s="30"/>
      <c r="ER317" s="30"/>
      <c r="ES317" s="30"/>
      <c r="ET317" s="30"/>
      <c r="EU317" s="30"/>
      <c r="EV317" s="30"/>
      <c r="EW317" s="30"/>
      <c r="EX317" s="30"/>
      <c r="EY317" s="30"/>
      <c r="EZ317" s="30"/>
      <c r="FA317" s="30"/>
      <c r="FB317" s="30"/>
      <c r="FC317" s="30"/>
      <c r="FD317" s="30"/>
      <c r="FE317" s="30"/>
      <c r="FF317" s="30"/>
      <c r="FG317" s="30"/>
      <c r="FH317" s="30"/>
      <c r="FI317" s="30"/>
      <c r="FJ317" s="30"/>
      <c r="FK317" s="30"/>
      <c r="FL317" s="30"/>
      <c r="FM317" s="30"/>
      <c r="FN317" s="30"/>
      <c r="FO317" s="30"/>
      <c r="FP317" s="30"/>
      <c r="FQ317" s="30"/>
    </row>
    <row r="318" spans="4:173">
      <c r="D318" s="76"/>
      <c r="E318" s="76"/>
      <c r="F318" s="76"/>
      <c r="G318" s="76"/>
      <c r="H318" s="76"/>
      <c r="I318" s="118"/>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c r="BM318" s="30"/>
      <c r="BN318" s="30"/>
      <c r="BO318" s="30"/>
      <c r="BP318" s="30"/>
      <c r="BQ318" s="30"/>
      <c r="BR318" s="30"/>
      <c r="BS318" s="30"/>
      <c r="BT318" s="30"/>
      <c r="BU318" s="30"/>
      <c r="BV318" s="30"/>
      <c r="BW318" s="30"/>
      <c r="BX318" s="30"/>
      <c r="BY318" s="30"/>
      <c r="BZ318" s="30"/>
      <c r="CA318" s="30"/>
      <c r="CB318" s="30"/>
      <c r="CC318" s="30"/>
      <c r="CD318" s="30"/>
      <c r="CE318" s="30"/>
      <c r="CF318" s="30"/>
      <c r="CG318" s="30"/>
      <c r="CH318" s="30"/>
      <c r="CI318" s="30"/>
      <c r="CJ318" s="30"/>
      <c r="CK318" s="30"/>
      <c r="CL318" s="30"/>
      <c r="CM318" s="30"/>
      <c r="CN318" s="30"/>
      <c r="CO318" s="30"/>
      <c r="CP318" s="30"/>
      <c r="CQ318" s="30"/>
      <c r="CR318" s="30"/>
      <c r="CS318" s="30"/>
      <c r="CT318" s="30"/>
      <c r="CU318" s="30"/>
      <c r="CV318" s="30"/>
      <c r="CW318" s="30"/>
      <c r="CX318" s="30"/>
      <c r="CY318" s="30"/>
      <c r="CZ318" s="30"/>
      <c r="DA318" s="30"/>
      <c r="DB318" s="30"/>
      <c r="DC318" s="30"/>
      <c r="DD318" s="30"/>
      <c r="DE318" s="30"/>
      <c r="DF318" s="30"/>
      <c r="DG318" s="30"/>
      <c r="DH318" s="30"/>
      <c r="DI318" s="30"/>
      <c r="DJ318" s="30"/>
      <c r="DK318" s="30"/>
      <c r="DL318" s="30"/>
      <c r="DM318" s="30"/>
      <c r="DN318" s="30"/>
      <c r="DO318" s="30"/>
      <c r="DP318" s="30"/>
      <c r="DQ318" s="30"/>
      <c r="DR318" s="30"/>
      <c r="DS318" s="30"/>
      <c r="DT318" s="30"/>
      <c r="DU318" s="30"/>
      <c r="DV318" s="30"/>
      <c r="DW318" s="30"/>
      <c r="DX318" s="30"/>
      <c r="DY318" s="30"/>
      <c r="DZ318" s="30"/>
      <c r="EA318" s="30"/>
      <c r="EB318" s="30"/>
      <c r="EC318" s="30"/>
      <c r="ED318" s="30"/>
      <c r="EE318" s="30"/>
      <c r="EF318" s="30"/>
      <c r="EG318" s="30"/>
      <c r="EH318" s="30"/>
      <c r="EI318" s="30"/>
      <c r="EJ318" s="30"/>
      <c r="EK318" s="30"/>
      <c r="EL318" s="30"/>
      <c r="EM318" s="30"/>
      <c r="EN318" s="30"/>
      <c r="EO318" s="30"/>
      <c r="EP318" s="30"/>
      <c r="EQ318" s="30"/>
      <c r="ER318" s="30"/>
      <c r="ES318" s="30"/>
      <c r="ET318" s="30"/>
      <c r="EU318" s="30"/>
      <c r="EV318" s="30"/>
      <c r="EW318" s="30"/>
      <c r="EX318" s="30"/>
      <c r="EY318" s="30"/>
      <c r="EZ318" s="30"/>
      <c r="FA318" s="30"/>
      <c r="FB318" s="30"/>
      <c r="FC318" s="30"/>
      <c r="FD318" s="30"/>
      <c r="FE318" s="30"/>
      <c r="FF318" s="30"/>
      <c r="FG318" s="30"/>
      <c r="FH318" s="30"/>
      <c r="FI318" s="30"/>
      <c r="FJ318" s="30"/>
      <c r="FK318" s="30"/>
      <c r="FL318" s="30"/>
      <c r="FM318" s="30"/>
      <c r="FN318" s="30"/>
      <c r="FO318" s="30"/>
      <c r="FP318" s="30"/>
      <c r="FQ318" s="30"/>
    </row>
    <row r="319" spans="4:173">
      <c r="D319" s="76"/>
      <c r="E319" s="76"/>
      <c r="F319" s="76"/>
      <c r="G319" s="76"/>
      <c r="H319" s="76"/>
      <c r="I319" s="118"/>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c r="BM319" s="30"/>
      <c r="BN319" s="30"/>
      <c r="BO319" s="30"/>
      <c r="BP319" s="30"/>
      <c r="BQ319" s="30"/>
      <c r="BR319" s="30"/>
      <c r="BS319" s="30"/>
      <c r="BT319" s="30"/>
      <c r="BU319" s="30"/>
      <c r="BV319" s="30"/>
      <c r="BW319" s="30"/>
      <c r="BX319" s="30"/>
      <c r="BY319" s="30"/>
      <c r="BZ319" s="30"/>
      <c r="CA319" s="30"/>
      <c r="CB319" s="30"/>
      <c r="CC319" s="30"/>
      <c r="CD319" s="30"/>
      <c r="CE319" s="30"/>
      <c r="CF319" s="30"/>
      <c r="CG319" s="30"/>
      <c r="CH319" s="30"/>
      <c r="CI319" s="30"/>
      <c r="CJ319" s="30"/>
      <c r="CK319" s="30"/>
      <c r="CL319" s="30"/>
      <c r="CM319" s="30"/>
      <c r="CN319" s="30"/>
      <c r="CO319" s="30"/>
      <c r="CP319" s="30"/>
      <c r="CQ319" s="30"/>
      <c r="CR319" s="30"/>
      <c r="CS319" s="30"/>
      <c r="CT319" s="30"/>
      <c r="CU319" s="30"/>
      <c r="CV319" s="30"/>
      <c r="CW319" s="30"/>
      <c r="CX319" s="30"/>
      <c r="CY319" s="30"/>
      <c r="CZ319" s="30"/>
      <c r="DA319" s="30"/>
      <c r="DB319" s="30"/>
      <c r="DC319" s="30"/>
      <c r="DD319" s="30"/>
      <c r="DE319" s="30"/>
      <c r="DF319" s="30"/>
      <c r="DG319" s="30"/>
      <c r="DH319" s="30"/>
      <c r="DI319" s="30"/>
      <c r="DJ319" s="30"/>
      <c r="DK319" s="30"/>
      <c r="DL319" s="30"/>
      <c r="DM319" s="30"/>
      <c r="DN319" s="30"/>
      <c r="DO319" s="30"/>
      <c r="DP319" s="30"/>
      <c r="DQ319" s="30"/>
      <c r="DR319" s="30"/>
      <c r="DS319" s="30"/>
      <c r="DT319" s="30"/>
      <c r="DU319" s="30"/>
      <c r="DV319" s="30"/>
      <c r="DW319" s="30"/>
      <c r="DX319" s="30"/>
      <c r="DY319" s="30"/>
      <c r="DZ319" s="30"/>
      <c r="EA319" s="30"/>
      <c r="EB319" s="30"/>
      <c r="EC319" s="30"/>
      <c r="ED319" s="30"/>
      <c r="EE319" s="30"/>
      <c r="EF319" s="30"/>
      <c r="EG319" s="30"/>
      <c r="EH319" s="30"/>
      <c r="EI319" s="30"/>
      <c r="EJ319" s="30"/>
      <c r="EK319" s="30"/>
      <c r="EL319" s="30"/>
      <c r="EM319" s="30"/>
      <c r="EN319" s="30"/>
      <c r="EO319" s="30"/>
      <c r="EP319" s="30"/>
      <c r="EQ319" s="30"/>
      <c r="ER319" s="30"/>
      <c r="ES319" s="30"/>
      <c r="ET319" s="30"/>
      <c r="EU319" s="30"/>
      <c r="EV319" s="30"/>
      <c r="EW319" s="30"/>
      <c r="EX319" s="30"/>
      <c r="EY319" s="30"/>
      <c r="EZ319" s="30"/>
      <c r="FA319" s="30"/>
      <c r="FB319" s="30"/>
      <c r="FC319" s="30"/>
      <c r="FD319" s="30"/>
      <c r="FE319" s="30"/>
      <c r="FF319" s="30"/>
      <c r="FG319" s="30"/>
      <c r="FH319" s="30"/>
      <c r="FI319" s="30"/>
      <c r="FJ319" s="30"/>
      <c r="FK319" s="30"/>
      <c r="FL319" s="30"/>
      <c r="FM319" s="30"/>
      <c r="FN319" s="30"/>
      <c r="FO319" s="30"/>
      <c r="FP319" s="30"/>
      <c r="FQ319" s="30"/>
    </row>
    <row r="320" spans="4:173">
      <c r="D320" s="76"/>
      <c r="E320" s="76"/>
      <c r="F320" s="76"/>
      <c r="G320" s="76"/>
      <c r="H320" s="76"/>
      <c r="I320" s="11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c r="BT320" s="30"/>
      <c r="BU320" s="30"/>
      <c r="BV320" s="30"/>
      <c r="BW320" s="30"/>
      <c r="BX320" s="30"/>
      <c r="BY320" s="30"/>
      <c r="BZ320" s="30"/>
      <c r="CA320" s="30"/>
      <c r="CB320" s="30"/>
      <c r="CC320" s="30"/>
      <c r="CD320" s="30"/>
      <c r="CE320" s="30"/>
      <c r="CF320" s="30"/>
      <c r="CG320" s="30"/>
      <c r="CH320" s="30"/>
      <c r="CI320" s="30"/>
      <c r="CJ320" s="30"/>
      <c r="CK320" s="30"/>
      <c r="CL320" s="30"/>
      <c r="CM320" s="30"/>
      <c r="CN320" s="30"/>
      <c r="CO320" s="30"/>
      <c r="CP320" s="30"/>
      <c r="CQ320" s="30"/>
      <c r="CR320" s="30"/>
      <c r="CS320" s="30"/>
      <c r="CT320" s="30"/>
      <c r="CU320" s="30"/>
      <c r="CV320" s="30"/>
      <c r="CW320" s="30"/>
      <c r="CX320" s="30"/>
      <c r="CY320" s="30"/>
      <c r="CZ320" s="30"/>
      <c r="DA320" s="30"/>
      <c r="DB320" s="30"/>
      <c r="DC320" s="30"/>
      <c r="DD320" s="30"/>
      <c r="DE320" s="30"/>
      <c r="DF320" s="30"/>
      <c r="DG320" s="30"/>
      <c r="DH320" s="30"/>
      <c r="DI320" s="30"/>
      <c r="DJ320" s="30"/>
      <c r="DK320" s="30"/>
      <c r="DL320" s="30"/>
      <c r="DM320" s="30"/>
      <c r="DN320" s="30"/>
      <c r="DO320" s="30"/>
      <c r="DP320" s="30"/>
      <c r="DQ320" s="30"/>
      <c r="DR320" s="30"/>
      <c r="DS320" s="30"/>
      <c r="DT320" s="30"/>
      <c r="DU320" s="30"/>
      <c r="DV320" s="30"/>
      <c r="DW320" s="30"/>
      <c r="DX320" s="30"/>
      <c r="DY320" s="30"/>
      <c r="DZ320" s="30"/>
      <c r="EA320" s="30"/>
      <c r="EB320" s="30"/>
      <c r="EC320" s="30"/>
      <c r="ED320" s="30"/>
      <c r="EE320" s="30"/>
      <c r="EF320" s="30"/>
      <c r="EG320" s="30"/>
      <c r="EH320" s="30"/>
      <c r="EI320" s="30"/>
      <c r="EJ320" s="30"/>
      <c r="EK320" s="30"/>
      <c r="EL320" s="30"/>
      <c r="EM320" s="30"/>
      <c r="EN320" s="30"/>
      <c r="EO320" s="30"/>
      <c r="EP320" s="30"/>
      <c r="EQ320" s="30"/>
      <c r="ER320" s="30"/>
      <c r="ES320" s="30"/>
      <c r="ET320" s="30"/>
      <c r="EU320" s="30"/>
      <c r="EV320" s="30"/>
      <c r="EW320" s="30"/>
      <c r="EX320" s="30"/>
      <c r="EY320" s="30"/>
      <c r="EZ320" s="30"/>
      <c r="FA320" s="30"/>
      <c r="FB320" s="30"/>
      <c r="FC320" s="30"/>
      <c r="FD320" s="30"/>
      <c r="FE320" s="30"/>
      <c r="FF320" s="30"/>
      <c r="FG320" s="30"/>
      <c r="FH320" s="30"/>
      <c r="FI320" s="30"/>
      <c r="FJ320" s="30"/>
      <c r="FK320" s="30"/>
      <c r="FL320" s="30"/>
      <c r="FM320" s="30"/>
      <c r="FN320" s="30"/>
      <c r="FO320" s="30"/>
      <c r="FP320" s="30"/>
      <c r="FQ320" s="30"/>
    </row>
    <row r="321" spans="4:173">
      <c r="D321" s="76"/>
      <c r="E321" s="76"/>
      <c r="F321" s="76"/>
      <c r="G321" s="76"/>
      <c r="H321" s="76"/>
      <c r="I321" s="118"/>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c r="BM321" s="30"/>
      <c r="BN321" s="30"/>
      <c r="BO321" s="30"/>
      <c r="BP321" s="30"/>
      <c r="BQ321" s="30"/>
      <c r="BR321" s="30"/>
      <c r="BS321" s="30"/>
      <c r="BT321" s="30"/>
      <c r="BU321" s="30"/>
      <c r="BV321" s="30"/>
      <c r="BW321" s="30"/>
      <c r="BX321" s="30"/>
      <c r="BY321" s="30"/>
      <c r="BZ321" s="30"/>
      <c r="CA321" s="30"/>
      <c r="CB321" s="30"/>
      <c r="CC321" s="30"/>
      <c r="CD321" s="30"/>
      <c r="CE321" s="30"/>
      <c r="CF321" s="30"/>
      <c r="CG321" s="30"/>
      <c r="CH321" s="30"/>
      <c r="CI321" s="30"/>
      <c r="CJ321" s="30"/>
      <c r="CK321" s="30"/>
      <c r="CL321" s="30"/>
      <c r="CM321" s="30"/>
      <c r="CN321" s="30"/>
      <c r="CO321" s="30"/>
      <c r="CP321" s="30"/>
      <c r="CQ321" s="30"/>
      <c r="CR321" s="30"/>
      <c r="CS321" s="30"/>
      <c r="CT321" s="30"/>
      <c r="CU321" s="30"/>
      <c r="CV321" s="30"/>
      <c r="CW321" s="30"/>
      <c r="CX321" s="30"/>
      <c r="CY321" s="30"/>
      <c r="CZ321" s="30"/>
      <c r="DA321" s="30"/>
      <c r="DB321" s="30"/>
      <c r="DC321" s="30"/>
      <c r="DD321" s="30"/>
      <c r="DE321" s="30"/>
      <c r="DF321" s="30"/>
      <c r="DG321" s="30"/>
      <c r="DH321" s="30"/>
      <c r="DI321" s="30"/>
      <c r="DJ321" s="30"/>
      <c r="DK321" s="30"/>
      <c r="DL321" s="30"/>
      <c r="DM321" s="30"/>
      <c r="DN321" s="30"/>
      <c r="DO321" s="30"/>
      <c r="DP321" s="30"/>
      <c r="DQ321" s="30"/>
      <c r="DR321" s="30"/>
      <c r="DS321" s="30"/>
      <c r="DT321" s="30"/>
      <c r="DU321" s="30"/>
      <c r="DV321" s="30"/>
      <c r="DW321" s="30"/>
      <c r="DX321" s="30"/>
      <c r="DY321" s="30"/>
      <c r="DZ321" s="30"/>
      <c r="EA321" s="30"/>
      <c r="EB321" s="30"/>
      <c r="EC321" s="30"/>
      <c r="ED321" s="30"/>
      <c r="EE321" s="30"/>
      <c r="EF321" s="30"/>
      <c r="EG321" s="30"/>
      <c r="EH321" s="30"/>
      <c r="EI321" s="30"/>
      <c r="EJ321" s="30"/>
      <c r="EK321" s="30"/>
      <c r="EL321" s="30"/>
      <c r="EM321" s="30"/>
      <c r="EN321" s="30"/>
      <c r="EO321" s="30"/>
      <c r="EP321" s="30"/>
      <c r="EQ321" s="30"/>
      <c r="ER321" s="30"/>
      <c r="ES321" s="30"/>
      <c r="ET321" s="30"/>
      <c r="EU321" s="30"/>
      <c r="EV321" s="30"/>
      <c r="EW321" s="30"/>
      <c r="EX321" s="30"/>
      <c r="EY321" s="30"/>
      <c r="EZ321" s="30"/>
      <c r="FA321" s="30"/>
      <c r="FB321" s="30"/>
      <c r="FC321" s="30"/>
      <c r="FD321" s="30"/>
      <c r="FE321" s="30"/>
      <c r="FF321" s="30"/>
      <c r="FG321" s="30"/>
      <c r="FH321" s="30"/>
      <c r="FI321" s="30"/>
      <c r="FJ321" s="30"/>
      <c r="FK321" s="30"/>
      <c r="FL321" s="30"/>
      <c r="FM321" s="30"/>
      <c r="FN321" s="30"/>
      <c r="FO321" s="30"/>
      <c r="FP321" s="30"/>
      <c r="FQ321" s="30"/>
    </row>
    <row r="322" spans="4:173">
      <c r="D322" s="76"/>
      <c r="E322" s="76"/>
      <c r="F322" s="76"/>
      <c r="G322" s="76"/>
      <c r="H322" s="76"/>
      <c r="I322" s="118"/>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c r="BT322" s="30"/>
      <c r="BU322" s="30"/>
      <c r="BV322" s="30"/>
      <c r="BW322" s="30"/>
      <c r="BX322" s="30"/>
      <c r="BY322" s="30"/>
      <c r="BZ322" s="30"/>
      <c r="CA322" s="30"/>
      <c r="CB322" s="30"/>
      <c r="CC322" s="30"/>
      <c r="CD322" s="30"/>
      <c r="CE322" s="30"/>
      <c r="CF322" s="30"/>
      <c r="CG322" s="30"/>
      <c r="CH322" s="30"/>
      <c r="CI322" s="30"/>
      <c r="CJ322" s="30"/>
      <c r="CK322" s="30"/>
      <c r="CL322" s="30"/>
      <c r="CM322" s="30"/>
      <c r="CN322" s="30"/>
      <c r="CO322" s="30"/>
      <c r="CP322" s="30"/>
      <c r="CQ322" s="30"/>
      <c r="CR322" s="30"/>
      <c r="CS322" s="30"/>
      <c r="CT322" s="30"/>
      <c r="CU322" s="30"/>
      <c r="CV322" s="30"/>
      <c r="CW322" s="30"/>
      <c r="CX322" s="30"/>
      <c r="CY322" s="30"/>
      <c r="CZ322" s="30"/>
      <c r="DA322" s="30"/>
      <c r="DB322" s="30"/>
      <c r="DC322" s="30"/>
      <c r="DD322" s="30"/>
      <c r="DE322" s="30"/>
      <c r="DF322" s="30"/>
      <c r="DG322" s="30"/>
      <c r="DH322" s="30"/>
      <c r="DI322" s="30"/>
      <c r="DJ322" s="30"/>
      <c r="DK322" s="30"/>
      <c r="DL322" s="30"/>
      <c r="DM322" s="30"/>
      <c r="DN322" s="30"/>
      <c r="DO322" s="30"/>
      <c r="DP322" s="30"/>
      <c r="DQ322" s="30"/>
      <c r="DR322" s="30"/>
      <c r="DS322" s="30"/>
      <c r="DT322" s="30"/>
      <c r="DU322" s="30"/>
      <c r="DV322" s="30"/>
      <c r="DW322" s="30"/>
      <c r="DX322" s="30"/>
      <c r="DY322" s="30"/>
      <c r="DZ322" s="30"/>
      <c r="EA322" s="30"/>
      <c r="EB322" s="30"/>
      <c r="EC322" s="30"/>
      <c r="ED322" s="30"/>
      <c r="EE322" s="30"/>
      <c r="EF322" s="30"/>
      <c r="EG322" s="30"/>
      <c r="EH322" s="30"/>
      <c r="EI322" s="30"/>
      <c r="EJ322" s="30"/>
      <c r="EK322" s="30"/>
      <c r="EL322" s="30"/>
      <c r="EM322" s="30"/>
      <c r="EN322" s="30"/>
      <c r="EO322" s="30"/>
      <c r="EP322" s="30"/>
      <c r="EQ322" s="30"/>
      <c r="ER322" s="30"/>
      <c r="ES322" s="30"/>
      <c r="ET322" s="30"/>
      <c r="EU322" s="30"/>
      <c r="EV322" s="30"/>
      <c r="EW322" s="30"/>
      <c r="EX322" s="30"/>
      <c r="EY322" s="30"/>
      <c r="EZ322" s="30"/>
      <c r="FA322" s="30"/>
      <c r="FB322" s="30"/>
      <c r="FC322" s="30"/>
      <c r="FD322" s="30"/>
      <c r="FE322" s="30"/>
      <c r="FF322" s="30"/>
      <c r="FG322" s="30"/>
      <c r="FH322" s="30"/>
      <c r="FI322" s="30"/>
      <c r="FJ322" s="30"/>
      <c r="FK322" s="30"/>
      <c r="FL322" s="30"/>
      <c r="FM322" s="30"/>
      <c r="FN322" s="30"/>
      <c r="FO322" s="30"/>
      <c r="FP322" s="30"/>
      <c r="FQ322" s="30"/>
    </row>
    <row r="323" spans="4:173">
      <c r="D323" s="76"/>
      <c r="E323" s="76"/>
      <c r="F323" s="76"/>
      <c r="G323" s="76"/>
      <c r="H323" s="76"/>
      <c r="I323" s="118"/>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c r="BM323" s="30"/>
      <c r="BN323" s="30"/>
      <c r="BO323" s="30"/>
      <c r="BP323" s="30"/>
      <c r="BQ323" s="30"/>
      <c r="BR323" s="30"/>
      <c r="BS323" s="30"/>
      <c r="BT323" s="30"/>
      <c r="BU323" s="30"/>
      <c r="BV323" s="30"/>
      <c r="BW323" s="30"/>
      <c r="BX323" s="30"/>
      <c r="BY323" s="30"/>
      <c r="BZ323" s="30"/>
      <c r="CA323" s="30"/>
      <c r="CB323" s="30"/>
      <c r="CC323" s="30"/>
      <c r="CD323" s="30"/>
      <c r="CE323" s="30"/>
      <c r="CF323" s="30"/>
      <c r="CG323" s="30"/>
      <c r="CH323" s="30"/>
      <c r="CI323" s="30"/>
      <c r="CJ323" s="30"/>
      <c r="CK323" s="30"/>
      <c r="CL323" s="30"/>
      <c r="CM323" s="30"/>
      <c r="CN323" s="30"/>
      <c r="CO323" s="30"/>
      <c r="CP323" s="30"/>
      <c r="CQ323" s="30"/>
      <c r="CR323" s="30"/>
      <c r="CS323" s="30"/>
      <c r="CT323" s="30"/>
      <c r="CU323" s="30"/>
      <c r="CV323" s="30"/>
      <c r="CW323" s="30"/>
      <c r="CX323" s="30"/>
      <c r="CY323" s="30"/>
      <c r="CZ323" s="30"/>
      <c r="DA323" s="30"/>
      <c r="DB323" s="30"/>
      <c r="DC323" s="30"/>
      <c r="DD323" s="30"/>
      <c r="DE323" s="30"/>
      <c r="DF323" s="30"/>
      <c r="DG323" s="30"/>
      <c r="DH323" s="30"/>
      <c r="DI323" s="30"/>
      <c r="DJ323" s="30"/>
      <c r="DK323" s="30"/>
      <c r="DL323" s="30"/>
      <c r="DM323" s="30"/>
      <c r="DN323" s="30"/>
      <c r="DO323" s="30"/>
      <c r="DP323" s="30"/>
      <c r="DQ323" s="30"/>
      <c r="DR323" s="30"/>
      <c r="DS323" s="30"/>
      <c r="DT323" s="30"/>
      <c r="DU323" s="30"/>
      <c r="DV323" s="30"/>
      <c r="DW323" s="30"/>
      <c r="DX323" s="30"/>
      <c r="DY323" s="30"/>
      <c r="DZ323" s="30"/>
      <c r="EA323" s="30"/>
      <c r="EB323" s="30"/>
      <c r="EC323" s="30"/>
      <c r="ED323" s="30"/>
      <c r="EE323" s="30"/>
      <c r="EF323" s="30"/>
      <c r="EG323" s="30"/>
      <c r="EH323" s="30"/>
      <c r="EI323" s="30"/>
      <c r="EJ323" s="30"/>
      <c r="EK323" s="30"/>
      <c r="EL323" s="30"/>
      <c r="EM323" s="30"/>
      <c r="EN323" s="30"/>
      <c r="EO323" s="30"/>
      <c r="EP323" s="30"/>
      <c r="EQ323" s="30"/>
      <c r="ER323" s="30"/>
      <c r="ES323" s="30"/>
      <c r="ET323" s="30"/>
      <c r="EU323" s="30"/>
      <c r="EV323" s="30"/>
      <c r="EW323" s="30"/>
      <c r="EX323" s="30"/>
      <c r="EY323" s="30"/>
      <c r="EZ323" s="30"/>
      <c r="FA323" s="30"/>
      <c r="FB323" s="30"/>
      <c r="FC323" s="30"/>
      <c r="FD323" s="30"/>
      <c r="FE323" s="30"/>
      <c r="FF323" s="30"/>
      <c r="FG323" s="30"/>
      <c r="FH323" s="30"/>
      <c r="FI323" s="30"/>
      <c r="FJ323" s="30"/>
      <c r="FK323" s="30"/>
      <c r="FL323" s="30"/>
      <c r="FM323" s="30"/>
      <c r="FN323" s="30"/>
      <c r="FO323" s="30"/>
      <c r="FP323" s="30"/>
      <c r="FQ323" s="30"/>
    </row>
    <row r="324" spans="4:173">
      <c r="D324" s="76"/>
      <c r="E324" s="76"/>
      <c r="F324" s="76"/>
      <c r="G324" s="76"/>
      <c r="H324" s="76"/>
      <c r="I324" s="118"/>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c r="BM324" s="30"/>
      <c r="BN324" s="30"/>
      <c r="BO324" s="30"/>
      <c r="BP324" s="30"/>
      <c r="BQ324" s="30"/>
      <c r="BR324" s="30"/>
      <c r="BS324" s="30"/>
      <c r="BT324" s="30"/>
      <c r="BU324" s="30"/>
      <c r="BV324" s="30"/>
      <c r="BW324" s="30"/>
      <c r="BX324" s="30"/>
      <c r="BY324" s="30"/>
      <c r="BZ324" s="30"/>
      <c r="CA324" s="30"/>
      <c r="CB324" s="30"/>
      <c r="CC324" s="30"/>
      <c r="CD324" s="30"/>
      <c r="CE324" s="30"/>
      <c r="CF324" s="30"/>
      <c r="CG324" s="30"/>
      <c r="CH324" s="30"/>
      <c r="CI324" s="30"/>
      <c r="CJ324" s="30"/>
      <c r="CK324" s="30"/>
      <c r="CL324" s="30"/>
      <c r="CM324" s="30"/>
      <c r="CN324" s="30"/>
      <c r="CO324" s="30"/>
      <c r="CP324" s="30"/>
      <c r="CQ324" s="30"/>
      <c r="CR324" s="30"/>
      <c r="CS324" s="30"/>
      <c r="CT324" s="30"/>
      <c r="CU324" s="30"/>
      <c r="CV324" s="30"/>
      <c r="CW324" s="30"/>
      <c r="CX324" s="30"/>
      <c r="CY324" s="30"/>
      <c r="CZ324" s="30"/>
      <c r="DA324" s="30"/>
      <c r="DB324" s="30"/>
      <c r="DC324" s="30"/>
      <c r="DD324" s="30"/>
      <c r="DE324" s="30"/>
      <c r="DF324" s="30"/>
      <c r="DG324" s="30"/>
      <c r="DH324" s="30"/>
      <c r="DI324" s="30"/>
      <c r="DJ324" s="30"/>
      <c r="DK324" s="30"/>
      <c r="DL324" s="30"/>
      <c r="DM324" s="30"/>
      <c r="DN324" s="30"/>
      <c r="DO324" s="30"/>
      <c r="DP324" s="30"/>
      <c r="DQ324" s="30"/>
      <c r="DR324" s="30"/>
      <c r="DS324" s="30"/>
      <c r="DT324" s="30"/>
      <c r="DU324" s="30"/>
      <c r="DV324" s="30"/>
      <c r="DW324" s="30"/>
      <c r="DX324" s="30"/>
      <c r="DY324" s="30"/>
      <c r="DZ324" s="30"/>
      <c r="EA324" s="30"/>
      <c r="EB324" s="30"/>
      <c r="EC324" s="30"/>
      <c r="ED324" s="30"/>
      <c r="EE324" s="30"/>
      <c r="EF324" s="30"/>
      <c r="EG324" s="30"/>
      <c r="EH324" s="30"/>
      <c r="EI324" s="30"/>
      <c r="EJ324" s="30"/>
      <c r="EK324" s="30"/>
      <c r="EL324" s="30"/>
      <c r="EM324" s="30"/>
      <c r="EN324" s="30"/>
      <c r="EO324" s="30"/>
      <c r="EP324" s="30"/>
      <c r="EQ324" s="30"/>
      <c r="ER324" s="30"/>
      <c r="ES324" s="30"/>
      <c r="ET324" s="30"/>
      <c r="EU324" s="30"/>
      <c r="EV324" s="30"/>
      <c r="EW324" s="30"/>
      <c r="EX324" s="30"/>
      <c r="EY324" s="30"/>
      <c r="EZ324" s="30"/>
      <c r="FA324" s="30"/>
      <c r="FB324" s="30"/>
      <c r="FC324" s="30"/>
      <c r="FD324" s="30"/>
      <c r="FE324" s="30"/>
      <c r="FF324" s="30"/>
      <c r="FG324" s="30"/>
      <c r="FH324" s="30"/>
      <c r="FI324" s="30"/>
      <c r="FJ324" s="30"/>
      <c r="FK324" s="30"/>
      <c r="FL324" s="30"/>
      <c r="FM324" s="30"/>
      <c r="FN324" s="30"/>
      <c r="FO324" s="30"/>
      <c r="FP324" s="30"/>
      <c r="FQ324" s="30"/>
    </row>
    <row r="325" spans="4:173">
      <c r="D325" s="76"/>
      <c r="E325" s="76"/>
      <c r="F325" s="76"/>
      <c r="G325" s="76"/>
      <c r="H325" s="76"/>
      <c r="I325" s="11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c r="BM325" s="30"/>
      <c r="BN325" s="30"/>
      <c r="BO325" s="30"/>
      <c r="BP325" s="30"/>
      <c r="BQ325" s="30"/>
      <c r="BR325" s="30"/>
      <c r="BS325" s="30"/>
      <c r="BT325" s="30"/>
      <c r="BU325" s="30"/>
      <c r="BV325" s="30"/>
      <c r="BW325" s="30"/>
      <c r="BX325" s="30"/>
      <c r="BY325" s="30"/>
      <c r="BZ325" s="30"/>
      <c r="CA325" s="30"/>
      <c r="CB325" s="30"/>
      <c r="CC325" s="30"/>
      <c r="CD325" s="30"/>
      <c r="CE325" s="30"/>
      <c r="CF325" s="30"/>
      <c r="CG325" s="30"/>
      <c r="CH325" s="30"/>
      <c r="CI325" s="30"/>
      <c r="CJ325" s="30"/>
      <c r="CK325" s="30"/>
      <c r="CL325" s="30"/>
      <c r="CM325" s="30"/>
      <c r="CN325" s="30"/>
      <c r="CO325" s="30"/>
      <c r="CP325" s="30"/>
      <c r="CQ325" s="30"/>
      <c r="CR325" s="30"/>
      <c r="CS325" s="30"/>
      <c r="CT325" s="30"/>
      <c r="CU325" s="30"/>
      <c r="CV325" s="30"/>
      <c r="CW325" s="30"/>
      <c r="CX325" s="30"/>
      <c r="CY325" s="30"/>
      <c r="CZ325" s="30"/>
      <c r="DA325" s="30"/>
      <c r="DB325" s="30"/>
      <c r="DC325" s="30"/>
      <c r="DD325" s="30"/>
      <c r="DE325" s="30"/>
      <c r="DF325" s="30"/>
      <c r="DG325" s="30"/>
      <c r="DH325" s="30"/>
      <c r="DI325" s="30"/>
      <c r="DJ325" s="30"/>
      <c r="DK325" s="30"/>
      <c r="DL325" s="30"/>
      <c r="DM325" s="30"/>
      <c r="DN325" s="30"/>
      <c r="DO325" s="30"/>
      <c r="DP325" s="30"/>
      <c r="DQ325" s="30"/>
      <c r="DR325" s="30"/>
      <c r="DS325" s="30"/>
      <c r="DT325" s="30"/>
      <c r="DU325" s="30"/>
      <c r="DV325" s="30"/>
      <c r="DW325" s="30"/>
      <c r="DX325" s="30"/>
      <c r="DY325" s="30"/>
      <c r="DZ325" s="30"/>
      <c r="EA325" s="30"/>
      <c r="EB325" s="30"/>
      <c r="EC325" s="30"/>
      <c r="ED325" s="30"/>
      <c r="EE325" s="30"/>
      <c r="EF325" s="30"/>
      <c r="EG325" s="30"/>
      <c r="EH325" s="30"/>
      <c r="EI325" s="30"/>
      <c r="EJ325" s="30"/>
      <c r="EK325" s="30"/>
      <c r="EL325" s="30"/>
      <c r="EM325" s="30"/>
      <c r="EN325" s="30"/>
      <c r="EO325" s="30"/>
      <c r="EP325" s="30"/>
      <c r="EQ325" s="30"/>
      <c r="ER325" s="30"/>
      <c r="ES325" s="30"/>
      <c r="ET325" s="30"/>
      <c r="EU325" s="30"/>
      <c r="EV325" s="30"/>
      <c r="EW325" s="30"/>
      <c r="EX325" s="30"/>
      <c r="EY325" s="30"/>
      <c r="EZ325" s="30"/>
      <c r="FA325" s="30"/>
      <c r="FB325" s="30"/>
      <c r="FC325" s="30"/>
      <c r="FD325" s="30"/>
      <c r="FE325" s="30"/>
      <c r="FF325" s="30"/>
      <c r="FG325" s="30"/>
      <c r="FH325" s="30"/>
      <c r="FI325" s="30"/>
      <c r="FJ325" s="30"/>
      <c r="FK325" s="30"/>
      <c r="FL325" s="30"/>
      <c r="FM325" s="30"/>
      <c r="FN325" s="30"/>
      <c r="FO325" s="30"/>
      <c r="FP325" s="30"/>
      <c r="FQ325" s="30"/>
    </row>
    <row r="326" spans="4:173">
      <c r="D326" s="76"/>
      <c r="E326" s="76"/>
      <c r="F326" s="76"/>
      <c r="G326" s="76"/>
      <c r="H326" s="76"/>
      <c r="I326" s="118"/>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c r="BM326" s="30"/>
      <c r="BN326" s="30"/>
      <c r="BO326" s="30"/>
      <c r="BP326" s="30"/>
      <c r="BQ326" s="30"/>
      <c r="BR326" s="30"/>
      <c r="BS326" s="30"/>
      <c r="BT326" s="30"/>
      <c r="BU326" s="30"/>
      <c r="BV326" s="30"/>
      <c r="BW326" s="30"/>
      <c r="BX326" s="30"/>
      <c r="BY326" s="30"/>
      <c r="BZ326" s="30"/>
      <c r="CA326" s="30"/>
      <c r="CB326" s="30"/>
      <c r="CC326" s="30"/>
      <c r="CD326" s="30"/>
      <c r="CE326" s="30"/>
      <c r="CF326" s="30"/>
      <c r="CG326" s="30"/>
      <c r="CH326" s="30"/>
      <c r="CI326" s="30"/>
      <c r="CJ326" s="30"/>
      <c r="CK326" s="30"/>
      <c r="CL326" s="30"/>
      <c r="CM326" s="30"/>
      <c r="CN326" s="30"/>
      <c r="CO326" s="30"/>
      <c r="CP326" s="30"/>
      <c r="CQ326" s="30"/>
      <c r="CR326" s="30"/>
      <c r="CS326" s="30"/>
      <c r="CT326" s="30"/>
      <c r="CU326" s="30"/>
      <c r="CV326" s="30"/>
      <c r="CW326" s="30"/>
      <c r="CX326" s="30"/>
      <c r="CY326" s="30"/>
      <c r="CZ326" s="30"/>
      <c r="DA326" s="30"/>
      <c r="DB326" s="30"/>
      <c r="DC326" s="30"/>
      <c r="DD326" s="30"/>
      <c r="DE326" s="30"/>
      <c r="DF326" s="30"/>
      <c r="DG326" s="30"/>
      <c r="DH326" s="30"/>
      <c r="DI326" s="30"/>
      <c r="DJ326" s="30"/>
      <c r="DK326" s="30"/>
      <c r="DL326" s="30"/>
      <c r="DM326" s="30"/>
      <c r="DN326" s="30"/>
      <c r="DO326" s="30"/>
      <c r="DP326" s="30"/>
      <c r="DQ326" s="30"/>
      <c r="DR326" s="30"/>
      <c r="DS326" s="30"/>
      <c r="DT326" s="30"/>
      <c r="DU326" s="30"/>
      <c r="DV326" s="30"/>
      <c r="DW326" s="30"/>
      <c r="DX326" s="30"/>
      <c r="DY326" s="30"/>
      <c r="DZ326" s="30"/>
      <c r="EA326" s="30"/>
      <c r="EB326" s="30"/>
      <c r="EC326" s="30"/>
      <c r="ED326" s="30"/>
      <c r="EE326" s="30"/>
      <c r="EF326" s="30"/>
      <c r="EG326" s="30"/>
      <c r="EH326" s="30"/>
      <c r="EI326" s="30"/>
      <c r="EJ326" s="30"/>
      <c r="EK326" s="30"/>
      <c r="EL326" s="30"/>
      <c r="EM326" s="30"/>
      <c r="EN326" s="30"/>
      <c r="EO326" s="30"/>
      <c r="EP326" s="30"/>
      <c r="EQ326" s="30"/>
      <c r="ER326" s="30"/>
      <c r="ES326" s="30"/>
      <c r="ET326" s="30"/>
      <c r="EU326" s="30"/>
      <c r="EV326" s="30"/>
      <c r="EW326" s="30"/>
      <c r="EX326" s="30"/>
      <c r="EY326" s="30"/>
      <c r="EZ326" s="30"/>
      <c r="FA326" s="30"/>
      <c r="FB326" s="30"/>
      <c r="FC326" s="30"/>
      <c r="FD326" s="30"/>
      <c r="FE326" s="30"/>
      <c r="FF326" s="30"/>
      <c r="FG326" s="30"/>
      <c r="FH326" s="30"/>
      <c r="FI326" s="30"/>
      <c r="FJ326" s="30"/>
      <c r="FK326" s="30"/>
      <c r="FL326" s="30"/>
      <c r="FM326" s="30"/>
      <c r="FN326" s="30"/>
      <c r="FO326" s="30"/>
      <c r="FP326" s="30"/>
      <c r="FQ326" s="30"/>
    </row>
    <row r="327" spans="4:173">
      <c r="D327" s="76"/>
      <c r="E327" s="76"/>
      <c r="F327" s="76"/>
      <c r="G327" s="76"/>
      <c r="H327" s="76"/>
      <c r="I327" s="118"/>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c r="BT327" s="30"/>
      <c r="BU327" s="30"/>
      <c r="BV327" s="30"/>
      <c r="BW327" s="30"/>
      <c r="BX327" s="30"/>
      <c r="BY327" s="30"/>
      <c r="BZ327" s="30"/>
      <c r="CA327" s="30"/>
      <c r="CB327" s="30"/>
      <c r="CC327" s="30"/>
      <c r="CD327" s="30"/>
      <c r="CE327" s="30"/>
      <c r="CF327" s="30"/>
      <c r="CG327" s="30"/>
      <c r="CH327" s="30"/>
      <c r="CI327" s="30"/>
      <c r="CJ327" s="30"/>
      <c r="CK327" s="30"/>
      <c r="CL327" s="30"/>
      <c r="CM327" s="30"/>
      <c r="CN327" s="30"/>
      <c r="CO327" s="30"/>
      <c r="CP327" s="30"/>
      <c r="CQ327" s="30"/>
      <c r="CR327" s="30"/>
      <c r="CS327" s="30"/>
      <c r="CT327" s="30"/>
      <c r="CU327" s="30"/>
      <c r="CV327" s="30"/>
      <c r="CW327" s="30"/>
      <c r="CX327" s="30"/>
      <c r="CY327" s="30"/>
      <c r="CZ327" s="30"/>
      <c r="DA327" s="30"/>
      <c r="DB327" s="30"/>
      <c r="DC327" s="30"/>
      <c r="DD327" s="30"/>
      <c r="DE327" s="30"/>
      <c r="DF327" s="30"/>
      <c r="DG327" s="30"/>
      <c r="DH327" s="30"/>
      <c r="DI327" s="30"/>
      <c r="DJ327" s="30"/>
      <c r="DK327" s="30"/>
      <c r="DL327" s="30"/>
      <c r="DM327" s="30"/>
      <c r="DN327" s="30"/>
      <c r="DO327" s="30"/>
      <c r="DP327" s="30"/>
      <c r="DQ327" s="30"/>
      <c r="DR327" s="30"/>
      <c r="DS327" s="30"/>
      <c r="DT327" s="30"/>
      <c r="DU327" s="30"/>
      <c r="DV327" s="30"/>
      <c r="DW327" s="30"/>
      <c r="DX327" s="30"/>
      <c r="DY327" s="30"/>
      <c r="DZ327" s="30"/>
      <c r="EA327" s="30"/>
      <c r="EB327" s="30"/>
      <c r="EC327" s="30"/>
      <c r="ED327" s="30"/>
      <c r="EE327" s="30"/>
      <c r="EF327" s="30"/>
      <c r="EG327" s="30"/>
      <c r="EH327" s="30"/>
      <c r="EI327" s="30"/>
      <c r="EJ327" s="30"/>
      <c r="EK327" s="30"/>
      <c r="EL327" s="30"/>
      <c r="EM327" s="30"/>
      <c r="EN327" s="30"/>
      <c r="EO327" s="30"/>
      <c r="EP327" s="30"/>
      <c r="EQ327" s="30"/>
      <c r="ER327" s="30"/>
      <c r="ES327" s="30"/>
      <c r="ET327" s="30"/>
      <c r="EU327" s="30"/>
      <c r="EV327" s="30"/>
      <c r="EW327" s="30"/>
      <c r="EX327" s="30"/>
      <c r="EY327" s="30"/>
      <c r="EZ327" s="30"/>
      <c r="FA327" s="30"/>
      <c r="FB327" s="30"/>
      <c r="FC327" s="30"/>
      <c r="FD327" s="30"/>
      <c r="FE327" s="30"/>
      <c r="FF327" s="30"/>
      <c r="FG327" s="30"/>
      <c r="FH327" s="30"/>
      <c r="FI327" s="30"/>
      <c r="FJ327" s="30"/>
      <c r="FK327" s="30"/>
      <c r="FL327" s="30"/>
      <c r="FM327" s="30"/>
      <c r="FN327" s="30"/>
      <c r="FO327" s="30"/>
      <c r="FP327" s="30"/>
      <c r="FQ327" s="30"/>
    </row>
    <row r="328" spans="4:173">
      <c r="D328" s="76"/>
      <c r="E328" s="76"/>
      <c r="F328" s="76"/>
      <c r="G328" s="76"/>
      <c r="H328" s="76"/>
      <c r="I328" s="118"/>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c r="BT328" s="30"/>
      <c r="BU328" s="30"/>
      <c r="BV328" s="30"/>
      <c r="BW328" s="30"/>
      <c r="BX328" s="30"/>
      <c r="BY328" s="30"/>
      <c r="BZ328" s="30"/>
      <c r="CA328" s="30"/>
      <c r="CB328" s="30"/>
      <c r="CC328" s="30"/>
      <c r="CD328" s="30"/>
      <c r="CE328" s="30"/>
      <c r="CF328" s="30"/>
      <c r="CG328" s="30"/>
      <c r="CH328" s="30"/>
      <c r="CI328" s="30"/>
      <c r="CJ328" s="30"/>
      <c r="CK328" s="30"/>
      <c r="CL328" s="30"/>
      <c r="CM328" s="30"/>
      <c r="CN328" s="30"/>
      <c r="CO328" s="30"/>
      <c r="CP328" s="30"/>
      <c r="CQ328" s="30"/>
      <c r="CR328" s="30"/>
      <c r="CS328" s="30"/>
      <c r="CT328" s="30"/>
      <c r="CU328" s="30"/>
      <c r="CV328" s="30"/>
      <c r="CW328" s="30"/>
      <c r="CX328" s="30"/>
      <c r="CY328" s="30"/>
      <c r="CZ328" s="30"/>
      <c r="DA328" s="30"/>
      <c r="DB328" s="30"/>
      <c r="DC328" s="30"/>
      <c r="DD328" s="30"/>
      <c r="DE328" s="30"/>
      <c r="DF328" s="30"/>
      <c r="DG328" s="30"/>
      <c r="DH328" s="30"/>
      <c r="DI328" s="30"/>
      <c r="DJ328" s="30"/>
      <c r="DK328" s="30"/>
      <c r="DL328" s="30"/>
      <c r="DM328" s="30"/>
      <c r="DN328" s="30"/>
      <c r="DO328" s="30"/>
      <c r="DP328" s="30"/>
      <c r="DQ328" s="30"/>
      <c r="DR328" s="30"/>
      <c r="DS328" s="30"/>
      <c r="DT328" s="30"/>
      <c r="DU328" s="30"/>
      <c r="DV328" s="30"/>
      <c r="DW328" s="30"/>
      <c r="DX328" s="30"/>
      <c r="DY328" s="30"/>
      <c r="DZ328" s="30"/>
      <c r="EA328" s="30"/>
      <c r="EB328" s="30"/>
      <c r="EC328" s="30"/>
      <c r="ED328" s="30"/>
      <c r="EE328" s="30"/>
      <c r="EF328" s="30"/>
      <c r="EG328" s="30"/>
      <c r="EH328" s="30"/>
      <c r="EI328" s="30"/>
      <c r="EJ328" s="30"/>
      <c r="EK328" s="30"/>
      <c r="EL328" s="30"/>
      <c r="EM328" s="30"/>
      <c r="EN328" s="30"/>
      <c r="EO328" s="30"/>
      <c r="EP328" s="30"/>
      <c r="EQ328" s="30"/>
      <c r="ER328" s="30"/>
      <c r="ES328" s="30"/>
      <c r="ET328" s="30"/>
      <c r="EU328" s="30"/>
      <c r="EV328" s="30"/>
      <c r="EW328" s="30"/>
      <c r="EX328" s="30"/>
      <c r="EY328" s="30"/>
      <c r="EZ328" s="30"/>
      <c r="FA328" s="30"/>
      <c r="FB328" s="30"/>
      <c r="FC328" s="30"/>
      <c r="FD328" s="30"/>
      <c r="FE328" s="30"/>
      <c r="FF328" s="30"/>
      <c r="FG328" s="30"/>
      <c r="FH328" s="30"/>
      <c r="FI328" s="30"/>
      <c r="FJ328" s="30"/>
      <c r="FK328" s="30"/>
      <c r="FL328" s="30"/>
      <c r="FM328" s="30"/>
      <c r="FN328" s="30"/>
      <c r="FO328" s="30"/>
      <c r="FP328" s="30"/>
      <c r="FQ328" s="30"/>
    </row>
    <row r="329" spans="4:173">
      <c r="D329" s="76"/>
      <c r="E329" s="76"/>
      <c r="F329" s="76"/>
      <c r="G329" s="76"/>
      <c r="H329" s="76"/>
      <c r="I329" s="118"/>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c r="BM329" s="30"/>
      <c r="BN329" s="30"/>
      <c r="BO329" s="30"/>
      <c r="BP329" s="30"/>
      <c r="BQ329" s="30"/>
      <c r="BR329" s="30"/>
      <c r="BS329" s="30"/>
      <c r="BT329" s="30"/>
      <c r="BU329" s="30"/>
      <c r="BV329" s="30"/>
      <c r="BW329" s="30"/>
      <c r="BX329" s="30"/>
      <c r="BY329" s="30"/>
      <c r="BZ329" s="30"/>
      <c r="CA329" s="30"/>
      <c r="CB329" s="30"/>
      <c r="CC329" s="30"/>
      <c r="CD329" s="30"/>
      <c r="CE329" s="30"/>
      <c r="CF329" s="30"/>
      <c r="CG329" s="30"/>
      <c r="CH329" s="30"/>
      <c r="CI329" s="30"/>
      <c r="CJ329" s="30"/>
      <c r="CK329" s="30"/>
      <c r="CL329" s="30"/>
      <c r="CM329" s="30"/>
      <c r="CN329" s="30"/>
      <c r="CO329" s="30"/>
      <c r="CP329" s="30"/>
      <c r="CQ329" s="30"/>
      <c r="CR329" s="30"/>
      <c r="CS329" s="30"/>
      <c r="CT329" s="30"/>
      <c r="CU329" s="30"/>
      <c r="CV329" s="30"/>
      <c r="CW329" s="30"/>
      <c r="CX329" s="30"/>
      <c r="CY329" s="30"/>
      <c r="CZ329" s="30"/>
      <c r="DA329" s="30"/>
      <c r="DB329" s="30"/>
      <c r="DC329" s="30"/>
      <c r="DD329" s="30"/>
      <c r="DE329" s="30"/>
      <c r="DF329" s="30"/>
      <c r="DG329" s="30"/>
      <c r="DH329" s="30"/>
      <c r="DI329" s="30"/>
      <c r="DJ329" s="30"/>
      <c r="DK329" s="30"/>
      <c r="DL329" s="30"/>
      <c r="DM329" s="30"/>
      <c r="DN329" s="30"/>
      <c r="DO329" s="30"/>
      <c r="DP329" s="30"/>
      <c r="DQ329" s="30"/>
      <c r="DR329" s="30"/>
      <c r="DS329" s="30"/>
      <c r="DT329" s="30"/>
      <c r="DU329" s="30"/>
      <c r="DV329" s="30"/>
      <c r="DW329" s="30"/>
      <c r="DX329" s="30"/>
      <c r="DY329" s="30"/>
      <c r="DZ329" s="30"/>
      <c r="EA329" s="30"/>
      <c r="EB329" s="30"/>
      <c r="EC329" s="30"/>
      <c r="ED329" s="30"/>
      <c r="EE329" s="30"/>
      <c r="EF329" s="30"/>
      <c r="EG329" s="30"/>
      <c r="EH329" s="30"/>
      <c r="EI329" s="30"/>
      <c r="EJ329" s="30"/>
      <c r="EK329" s="30"/>
      <c r="EL329" s="30"/>
      <c r="EM329" s="30"/>
      <c r="EN329" s="30"/>
      <c r="EO329" s="30"/>
      <c r="EP329" s="30"/>
      <c r="EQ329" s="30"/>
      <c r="ER329" s="30"/>
      <c r="ES329" s="30"/>
      <c r="ET329" s="30"/>
      <c r="EU329" s="30"/>
      <c r="EV329" s="30"/>
      <c r="EW329" s="30"/>
      <c r="EX329" s="30"/>
      <c r="EY329" s="30"/>
      <c r="EZ329" s="30"/>
      <c r="FA329" s="30"/>
      <c r="FB329" s="30"/>
      <c r="FC329" s="30"/>
      <c r="FD329" s="30"/>
      <c r="FE329" s="30"/>
      <c r="FF329" s="30"/>
      <c r="FG329" s="30"/>
      <c r="FH329" s="30"/>
      <c r="FI329" s="30"/>
      <c r="FJ329" s="30"/>
      <c r="FK329" s="30"/>
      <c r="FL329" s="30"/>
      <c r="FM329" s="30"/>
      <c r="FN329" s="30"/>
      <c r="FO329" s="30"/>
      <c r="FP329" s="30"/>
      <c r="FQ329" s="30"/>
    </row>
    <row r="330" spans="4:173">
      <c r="D330" s="76"/>
      <c r="E330" s="76"/>
      <c r="F330" s="76"/>
      <c r="G330" s="76"/>
      <c r="H330" s="76"/>
      <c r="I330" s="118"/>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c r="BT330" s="30"/>
      <c r="BU330" s="30"/>
      <c r="BV330" s="30"/>
      <c r="BW330" s="30"/>
      <c r="BX330" s="30"/>
      <c r="BY330" s="30"/>
      <c r="BZ330" s="30"/>
      <c r="CA330" s="30"/>
      <c r="CB330" s="30"/>
      <c r="CC330" s="30"/>
      <c r="CD330" s="30"/>
      <c r="CE330" s="30"/>
      <c r="CF330" s="30"/>
      <c r="CG330" s="30"/>
      <c r="CH330" s="30"/>
      <c r="CI330" s="30"/>
      <c r="CJ330" s="30"/>
      <c r="CK330" s="30"/>
      <c r="CL330" s="30"/>
      <c r="CM330" s="30"/>
      <c r="CN330" s="30"/>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c r="DS330" s="30"/>
      <c r="DT330" s="30"/>
      <c r="DU330" s="30"/>
      <c r="DV330" s="30"/>
      <c r="DW330" s="30"/>
      <c r="DX330" s="30"/>
      <c r="DY330" s="30"/>
      <c r="DZ330" s="30"/>
      <c r="EA330" s="30"/>
      <c r="EB330" s="30"/>
      <c r="EC330" s="30"/>
      <c r="ED330" s="30"/>
      <c r="EE330" s="30"/>
      <c r="EF330" s="30"/>
      <c r="EG330" s="30"/>
      <c r="EH330" s="30"/>
      <c r="EI330" s="30"/>
      <c r="EJ330" s="30"/>
      <c r="EK330" s="30"/>
      <c r="EL330" s="30"/>
      <c r="EM330" s="30"/>
      <c r="EN330" s="30"/>
      <c r="EO330" s="30"/>
      <c r="EP330" s="30"/>
      <c r="EQ330" s="30"/>
      <c r="ER330" s="30"/>
      <c r="ES330" s="30"/>
      <c r="ET330" s="30"/>
      <c r="EU330" s="30"/>
      <c r="EV330" s="30"/>
      <c r="EW330" s="30"/>
      <c r="EX330" s="30"/>
      <c r="EY330" s="30"/>
      <c r="EZ330" s="30"/>
      <c r="FA330" s="30"/>
      <c r="FB330" s="30"/>
      <c r="FC330" s="30"/>
      <c r="FD330" s="30"/>
      <c r="FE330" s="30"/>
      <c r="FF330" s="30"/>
      <c r="FG330" s="30"/>
      <c r="FH330" s="30"/>
      <c r="FI330" s="30"/>
      <c r="FJ330" s="30"/>
      <c r="FK330" s="30"/>
      <c r="FL330" s="30"/>
      <c r="FM330" s="30"/>
      <c r="FN330" s="30"/>
      <c r="FO330" s="30"/>
      <c r="FP330" s="30"/>
      <c r="FQ330" s="30"/>
    </row>
    <row r="331" spans="4:173">
      <c r="D331" s="76"/>
      <c r="E331" s="76"/>
      <c r="F331" s="76"/>
      <c r="G331" s="76"/>
      <c r="H331" s="76"/>
      <c r="I331" s="118"/>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c r="BM331" s="30"/>
      <c r="BN331" s="30"/>
      <c r="BO331" s="30"/>
      <c r="BP331" s="30"/>
      <c r="BQ331" s="30"/>
      <c r="BR331" s="30"/>
      <c r="BS331" s="30"/>
      <c r="BT331" s="30"/>
      <c r="BU331" s="30"/>
      <c r="BV331" s="30"/>
      <c r="BW331" s="30"/>
      <c r="BX331" s="30"/>
      <c r="BY331" s="30"/>
      <c r="BZ331" s="30"/>
      <c r="CA331" s="30"/>
      <c r="CB331" s="30"/>
      <c r="CC331" s="30"/>
      <c r="CD331" s="30"/>
      <c r="CE331" s="30"/>
      <c r="CF331" s="30"/>
      <c r="CG331" s="30"/>
      <c r="CH331" s="30"/>
      <c r="CI331" s="30"/>
      <c r="CJ331" s="30"/>
      <c r="CK331" s="30"/>
      <c r="CL331" s="30"/>
      <c r="CM331" s="30"/>
      <c r="CN331" s="30"/>
      <c r="CO331" s="30"/>
      <c r="CP331" s="30"/>
      <c r="CQ331" s="30"/>
      <c r="CR331" s="30"/>
      <c r="CS331" s="30"/>
      <c r="CT331" s="30"/>
      <c r="CU331" s="30"/>
      <c r="CV331" s="30"/>
      <c r="CW331" s="30"/>
      <c r="CX331" s="30"/>
      <c r="CY331" s="30"/>
      <c r="CZ331" s="30"/>
      <c r="DA331" s="30"/>
      <c r="DB331" s="30"/>
      <c r="DC331" s="30"/>
      <c r="DD331" s="30"/>
      <c r="DE331" s="30"/>
      <c r="DF331" s="30"/>
      <c r="DG331" s="30"/>
      <c r="DH331" s="30"/>
      <c r="DI331" s="30"/>
      <c r="DJ331" s="30"/>
      <c r="DK331" s="30"/>
      <c r="DL331" s="30"/>
      <c r="DM331" s="30"/>
      <c r="DN331" s="30"/>
      <c r="DO331" s="30"/>
      <c r="DP331" s="30"/>
      <c r="DQ331" s="30"/>
      <c r="DR331" s="30"/>
      <c r="DS331" s="30"/>
      <c r="DT331" s="30"/>
      <c r="DU331" s="30"/>
      <c r="DV331" s="30"/>
      <c r="DW331" s="30"/>
      <c r="DX331" s="30"/>
      <c r="DY331" s="30"/>
      <c r="DZ331" s="30"/>
      <c r="EA331" s="30"/>
      <c r="EB331" s="30"/>
      <c r="EC331" s="30"/>
      <c r="ED331" s="30"/>
      <c r="EE331" s="30"/>
      <c r="EF331" s="30"/>
      <c r="EG331" s="30"/>
      <c r="EH331" s="30"/>
      <c r="EI331" s="30"/>
      <c r="EJ331" s="30"/>
      <c r="EK331" s="30"/>
      <c r="EL331" s="30"/>
      <c r="EM331" s="30"/>
      <c r="EN331" s="30"/>
      <c r="EO331" s="30"/>
      <c r="EP331" s="30"/>
      <c r="EQ331" s="30"/>
      <c r="ER331" s="30"/>
      <c r="ES331" s="30"/>
      <c r="ET331" s="30"/>
      <c r="EU331" s="30"/>
      <c r="EV331" s="30"/>
      <c r="EW331" s="30"/>
      <c r="EX331" s="30"/>
      <c r="EY331" s="30"/>
      <c r="EZ331" s="30"/>
      <c r="FA331" s="30"/>
      <c r="FB331" s="30"/>
      <c r="FC331" s="30"/>
      <c r="FD331" s="30"/>
      <c r="FE331" s="30"/>
      <c r="FF331" s="30"/>
      <c r="FG331" s="30"/>
      <c r="FH331" s="30"/>
      <c r="FI331" s="30"/>
      <c r="FJ331" s="30"/>
      <c r="FK331" s="30"/>
      <c r="FL331" s="30"/>
      <c r="FM331" s="30"/>
      <c r="FN331" s="30"/>
      <c r="FO331" s="30"/>
      <c r="FP331" s="30"/>
      <c r="FQ331" s="30"/>
    </row>
    <row r="332" spans="4:173">
      <c r="D332" s="76"/>
      <c r="E332" s="76"/>
      <c r="F332" s="76"/>
      <c r="G332" s="76"/>
      <c r="H332" s="76"/>
      <c r="I332" s="118"/>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c r="BM332" s="30"/>
      <c r="BN332" s="30"/>
      <c r="BO332" s="30"/>
      <c r="BP332" s="30"/>
      <c r="BQ332" s="30"/>
      <c r="BR332" s="30"/>
      <c r="BS332" s="30"/>
      <c r="BT332" s="30"/>
      <c r="BU332" s="30"/>
      <c r="BV332" s="30"/>
      <c r="BW332" s="30"/>
      <c r="BX332" s="30"/>
      <c r="BY332" s="30"/>
      <c r="BZ332" s="30"/>
      <c r="CA332" s="30"/>
      <c r="CB332" s="30"/>
      <c r="CC332" s="30"/>
      <c r="CD332" s="30"/>
      <c r="CE332" s="30"/>
      <c r="CF332" s="30"/>
      <c r="CG332" s="30"/>
      <c r="CH332" s="30"/>
      <c r="CI332" s="30"/>
      <c r="CJ332" s="30"/>
      <c r="CK332" s="30"/>
      <c r="CL332" s="30"/>
      <c r="CM332" s="30"/>
      <c r="CN332" s="30"/>
      <c r="CO332" s="30"/>
      <c r="CP332" s="30"/>
      <c r="CQ332" s="30"/>
      <c r="CR332" s="30"/>
      <c r="CS332" s="30"/>
      <c r="CT332" s="30"/>
      <c r="CU332" s="30"/>
      <c r="CV332" s="30"/>
      <c r="CW332" s="30"/>
      <c r="CX332" s="30"/>
      <c r="CY332" s="30"/>
      <c r="CZ332" s="30"/>
      <c r="DA332" s="30"/>
      <c r="DB332" s="30"/>
      <c r="DC332" s="30"/>
      <c r="DD332" s="30"/>
      <c r="DE332" s="30"/>
      <c r="DF332" s="30"/>
      <c r="DG332" s="30"/>
      <c r="DH332" s="30"/>
      <c r="DI332" s="30"/>
      <c r="DJ332" s="30"/>
      <c r="DK332" s="30"/>
      <c r="DL332" s="30"/>
      <c r="DM332" s="30"/>
      <c r="DN332" s="30"/>
      <c r="DO332" s="30"/>
      <c r="DP332" s="30"/>
      <c r="DQ332" s="30"/>
      <c r="DR332" s="30"/>
      <c r="DS332" s="30"/>
      <c r="DT332" s="30"/>
      <c r="DU332" s="30"/>
      <c r="DV332" s="30"/>
      <c r="DW332" s="30"/>
      <c r="DX332" s="30"/>
      <c r="DY332" s="30"/>
      <c r="DZ332" s="30"/>
      <c r="EA332" s="30"/>
      <c r="EB332" s="30"/>
      <c r="EC332" s="30"/>
      <c r="ED332" s="30"/>
      <c r="EE332" s="30"/>
      <c r="EF332" s="30"/>
      <c r="EG332" s="30"/>
      <c r="EH332" s="30"/>
      <c r="EI332" s="30"/>
      <c r="EJ332" s="30"/>
      <c r="EK332" s="30"/>
      <c r="EL332" s="30"/>
      <c r="EM332" s="30"/>
      <c r="EN332" s="30"/>
      <c r="EO332" s="30"/>
      <c r="EP332" s="30"/>
      <c r="EQ332" s="30"/>
      <c r="ER332" s="30"/>
      <c r="ES332" s="30"/>
      <c r="ET332" s="30"/>
      <c r="EU332" s="30"/>
      <c r="EV332" s="30"/>
      <c r="EW332" s="30"/>
      <c r="EX332" s="30"/>
      <c r="EY332" s="30"/>
      <c r="EZ332" s="30"/>
      <c r="FA332" s="30"/>
      <c r="FB332" s="30"/>
      <c r="FC332" s="30"/>
      <c r="FD332" s="30"/>
      <c r="FE332" s="30"/>
      <c r="FF332" s="30"/>
      <c r="FG332" s="30"/>
      <c r="FH332" s="30"/>
      <c r="FI332" s="30"/>
      <c r="FJ332" s="30"/>
      <c r="FK332" s="30"/>
      <c r="FL332" s="30"/>
      <c r="FM332" s="30"/>
      <c r="FN332" s="30"/>
      <c r="FO332" s="30"/>
      <c r="FP332" s="30"/>
      <c r="FQ332" s="30"/>
    </row>
    <row r="333" spans="4:173">
      <c r="D333" s="76"/>
      <c r="E333" s="76"/>
      <c r="F333" s="76"/>
      <c r="G333" s="76"/>
      <c r="H333" s="76"/>
      <c r="I333" s="118"/>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c r="BM333" s="30"/>
      <c r="BN333" s="30"/>
      <c r="BO333" s="30"/>
      <c r="BP333" s="30"/>
      <c r="BQ333" s="30"/>
      <c r="BR333" s="30"/>
      <c r="BS333" s="30"/>
      <c r="BT333" s="30"/>
      <c r="BU333" s="30"/>
      <c r="BV333" s="30"/>
      <c r="BW333" s="30"/>
      <c r="BX333" s="30"/>
      <c r="BY333" s="30"/>
      <c r="BZ333" s="30"/>
      <c r="CA333" s="30"/>
      <c r="CB333" s="30"/>
      <c r="CC333" s="30"/>
      <c r="CD333" s="30"/>
      <c r="CE333" s="30"/>
      <c r="CF333" s="30"/>
      <c r="CG333" s="30"/>
      <c r="CH333" s="30"/>
      <c r="CI333" s="30"/>
      <c r="CJ333" s="30"/>
      <c r="CK333" s="30"/>
      <c r="CL333" s="30"/>
      <c r="CM333" s="30"/>
      <c r="CN333" s="30"/>
      <c r="CO333" s="30"/>
      <c r="CP333" s="30"/>
      <c r="CQ333" s="30"/>
      <c r="CR333" s="30"/>
      <c r="CS333" s="30"/>
      <c r="CT333" s="30"/>
      <c r="CU333" s="30"/>
      <c r="CV333" s="30"/>
      <c r="CW333" s="30"/>
      <c r="CX333" s="30"/>
      <c r="CY333" s="30"/>
      <c r="CZ333" s="30"/>
      <c r="DA333" s="30"/>
      <c r="DB333" s="30"/>
      <c r="DC333" s="30"/>
      <c r="DD333" s="30"/>
      <c r="DE333" s="30"/>
      <c r="DF333" s="30"/>
      <c r="DG333" s="30"/>
      <c r="DH333" s="30"/>
      <c r="DI333" s="30"/>
      <c r="DJ333" s="30"/>
      <c r="DK333" s="30"/>
      <c r="DL333" s="30"/>
      <c r="DM333" s="30"/>
      <c r="DN333" s="30"/>
      <c r="DO333" s="30"/>
      <c r="DP333" s="30"/>
      <c r="DQ333" s="30"/>
      <c r="DR333" s="30"/>
      <c r="DS333" s="30"/>
      <c r="DT333" s="30"/>
      <c r="DU333" s="30"/>
      <c r="DV333" s="30"/>
      <c r="DW333" s="30"/>
      <c r="DX333" s="30"/>
      <c r="DY333" s="30"/>
      <c r="DZ333" s="30"/>
      <c r="EA333" s="30"/>
      <c r="EB333" s="30"/>
      <c r="EC333" s="30"/>
      <c r="ED333" s="30"/>
      <c r="EE333" s="30"/>
      <c r="EF333" s="30"/>
      <c r="EG333" s="30"/>
      <c r="EH333" s="30"/>
      <c r="EI333" s="30"/>
      <c r="EJ333" s="30"/>
      <c r="EK333" s="30"/>
      <c r="EL333" s="30"/>
      <c r="EM333" s="30"/>
      <c r="EN333" s="30"/>
      <c r="EO333" s="30"/>
      <c r="EP333" s="30"/>
      <c r="EQ333" s="30"/>
      <c r="ER333" s="30"/>
      <c r="ES333" s="30"/>
      <c r="ET333" s="30"/>
      <c r="EU333" s="30"/>
      <c r="EV333" s="30"/>
      <c r="EW333" s="30"/>
      <c r="EX333" s="30"/>
      <c r="EY333" s="30"/>
      <c r="EZ333" s="30"/>
      <c r="FA333" s="30"/>
      <c r="FB333" s="30"/>
      <c r="FC333" s="30"/>
      <c r="FD333" s="30"/>
      <c r="FE333" s="30"/>
      <c r="FF333" s="30"/>
      <c r="FG333" s="30"/>
      <c r="FH333" s="30"/>
      <c r="FI333" s="30"/>
      <c r="FJ333" s="30"/>
      <c r="FK333" s="30"/>
      <c r="FL333" s="30"/>
      <c r="FM333" s="30"/>
      <c r="FN333" s="30"/>
      <c r="FO333" s="30"/>
      <c r="FP333" s="30"/>
      <c r="FQ333" s="30"/>
    </row>
    <row r="334" spans="4:173">
      <c r="D334" s="76"/>
      <c r="E334" s="76"/>
      <c r="F334" s="76"/>
      <c r="G334" s="76"/>
      <c r="H334" s="76"/>
      <c r="I334" s="118"/>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c r="BM334" s="30"/>
      <c r="BN334" s="30"/>
      <c r="BO334" s="30"/>
      <c r="BP334" s="30"/>
      <c r="BQ334" s="30"/>
      <c r="BR334" s="30"/>
      <c r="BS334" s="30"/>
      <c r="BT334" s="30"/>
      <c r="BU334" s="30"/>
      <c r="BV334" s="30"/>
      <c r="BW334" s="30"/>
      <c r="BX334" s="30"/>
      <c r="BY334" s="30"/>
      <c r="BZ334" s="30"/>
      <c r="CA334" s="30"/>
      <c r="CB334" s="30"/>
      <c r="CC334" s="30"/>
      <c r="CD334" s="30"/>
      <c r="CE334" s="30"/>
      <c r="CF334" s="30"/>
      <c r="CG334" s="30"/>
      <c r="CH334" s="30"/>
      <c r="CI334" s="30"/>
      <c r="CJ334" s="30"/>
      <c r="CK334" s="30"/>
      <c r="CL334" s="30"/>
      <c r="CM334" s="30"/>
      <c r="CN334" s="30"/>
      <c r="CO334" s="30"/>
      <c r="CP334" s="30"/>
      <c r="CQ334" s="30"/>
      <c r="CR334" s="30"/>
      <c r="CS334" s="30"/>
      <c r="CT334" s="30"/>
      <c r="CU334" s="30"/>
      <c r="CV334" s="30"/>
      <c r="CW334" s="30"/>
      <c r="CX334" s="30"/>
      <c r="CY334" s="30"/>
      <c r="CZ334" s="30"/>
      <c r="DA334" s="30"/>
      <c r="DB334" s="30"/>
      <c r="DC334" s="30"/>
      <c r="DD334" s="30"/>
      <c r="DE334" s="30"/>
      <c r="DF334" s="30"/>
      <c r="DG334" s="30"/>
      <c r="DH334" s="30"/>
      <c r="DI334" s="30"/>
      <c r="DJ334" s="30"/>
      <c r="DK334" s="30"/>
      <c r="DL334" s="30"/>
      <c r="DM334" s="30"/>
      <c r="DN334" s="30"/>
      <c r="DO334" s="30"/>
      <c r="DP334" s="30"/>
      <c r="DQ334" s="30"/>
      <c r="DR334" s="30"/>
      <c r="DS334" s="30"/>
      <c r="DT334" s="30"/>
      <c r="DU334" s="30"/>
      <c r="DV334" s="30"/>
      <c r="DW334" s="30"/>
      <c r="DX334" s="30"/>
      <c r="DY334" s="30"/>
      <c r="DZ334" s="30"/>
      <c r="EA334" s="30"/>
      <c r="EB334" s="30"/>
      <c r="EC334" s="30"/>
      <c r="ED334" s="30"/>
      <c r="EE334" s="30"/>
      <c r="EF334" s="30"/>
      <c r="EG334" s="30"/>
      <c r="EH334" s="30"/>
      <c r="EI334" s="30"/>
      <c r="EJ334" s="30"/>
      <c r="EK334" s="30"/>
      <c r="EL334" s="30"/>
      <c r="EM334" s="30"/>
      <c r="EN334" s="30"/>
      <c r="EO334" s="30"/>
      <c r="EP334" s="30"/>
      <c r="EQ334" s="30"/>
      <c r="ER334" s="30"/>
      <c r="ES334" s="30"/>
      <c r="ET334" s="30"/>
      <c r="EU334" s="30"/>
      <c r="EV334" s="30"/>
      <c r="EW334" s="30"/>
      <c r="EX334" s="30"/>
      <c r="EY334" s="30"/>
      <c r="EZ334" s="30"/>
      <c r="FA334" s="30"/>
      <c r="FB334" s="30"/>
      <c r="FC334" s="30"/>
      <c r="FD334" s="30"/>
      <c r="FE334" s="30"/>
      <c r="FF334" s="30"/>
      <c r="FG334" s="30"/>
      <c r="FH334" s="30"/>
      <c r="FI334" s="30"/>
      <c r="FJ334" s="30"/>
      <c r="FK334" s="30"/>
      <c r="FL334" s="30"/>
      <c r="FM334" s="30"/>
      <c r="FN334" s="30"/>
      <c r="FO334" s="30"/>
      <c r="FP334" s="30"/>
      <c r="FQ334" s="30"/>
    </row>
    <row r="335" spans="4:173">
      <c r="D335" s="76"/>
      <c r="E335" s="76"/>
      <c r="F335" s="76"/>
      <c r="G335" s="76"/>
      <c r="H335" s="76"/>
      <c r="I335" s="118"/>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c r="BM335" s="30"/>
      <c r="BN335" s="30"/>
      <c r="BO335" s="30"/>
      <c r="BP335" s="30"/>
      <c r="BQ335" s="30"/>
      <c r="BR335" s="30"/>
      <c r="BS335" s="30"/>
      <c r="BT335" s="30"/>
      <c r="BU335" s="30"/>
      <c r="BV335" s="30"/>
      <c r="BW335" s="30"/>
      <c r="BX335" s="30"/>
      <c r="BY335" s="30"/>
      <c r="BZ335" s="30"/>
      <c r="CA335" s="30"/>
      <c r="CB335" s="30"/>
      <c r="CC335" s="30"/>
      <c r="CD335" s="30"/>
      <c r="CE335" s="30"/>
      <c r="CF335" s="30"/>
      <c r="CG335" s="30"/>
      <c r="CH335" s="30"/>
      <c r="CI335" s="30"/>
      <c r="CJ335" s="30"/>
      <c r="CK335" s="30"/>
      <c r="CL335" s="30"/>
      <c r="CM335" s="30"/>
      <c r="CN335" s="30"/>
      <c r="CO335" s="30"/>
      <c r="CP335" s="30"/>
      <c r="CQ335" s="30"/>
      <c r="CR335" s="30"/>
      <c r="CS335" s="30"/>
      <c r="CT335" s="30"/>
      <c r="CU335" s="30"/>
      <c r="CV335" s="30"/>
      <c r="CW335" s="30"/>
      <c r="CX335" s="30"/>
      <c r="CY335" s="30"/>
      <c r="CZ335" s="30"/>
      <c r="DA335" s="30"/>
      <c r="DB335" s="30"/>
      <c r="DC335" s="30"/>
      <c r="DD335" s="30"/>
      <c r="DE335" s="30"/>
      <c r="DF335" s="30"/>
      <c r="DG335" s="30"/>
      <c r="DH335" s="30"/>
      <c r="DI335" s="30"/>
      <c r="DJ335" s="30"/>
      <c r="DK335" s="30"/>
      <c r="DL335" s="30"/>
      <c r="DM335" s="30"/>
      <c r="DN335" s="30"/>
      <c r="DO335" s="30"/>
      <c r="DP335" s="30"/>
      <c r="DQ335" s="30"/>
      <c r="DR335" s="30"/>
      <c r="DS335" s="30"/>
      <c r="DT335" s="30"/>
      <c r="DU335" s="30"/>
      <c r="DV335" s="30"/>
      <c r="DW335" s="30"/>
      <c r="DX335" s="30"/>
      <c r="DY335" s="30"/>
      <c r="DZ335" s="30"/>
      <c r="EA335" s="30"/>
      <c r="EB335" s="30"/>
      <c r="EC335" s="30"/>
      <c r="ED335" s="30"/>
      <c r="EE335" s="30"/>
      <c r="EF335" s="30"/>
      <c r="EG335" s="30"/>
      <c r="EH335" s="30"/>
      <c r="EI335" s="30"/>
      <c r="EJ335" s="30"/>
      <c r="EK335" s="30"/>
      <c r="EL335" s="30"/>
      <c r="EM335" s="30"/>
      <c r="EN335" s="30"/>
      <c r="EO335" s="30"/>
      <c r="EP335" s="30"/>
      <c r="EQ335" s="30"/>
      <c r="ER335" s="30"/>
      <c r="ES335" s="30"/>
      <c r="ET335" s="30"/>
      <c r="EU335" s="30"/>
      <c r="EV335" s="30"/>
      <c r="EW335" s="30"/>
      <c r="EX335" s="30"/>
      <c r="EY335" s="30"/>
      <c r="EZ335" s="30"/>
      <c r="FA335" s="30"/>
      <c r="FB335" s="30"/>
      <c r="FC335" s="30"/>
      <c r="FD335" s="30"/>
      <c r="FE335" s="30"/>
      <c r="FF335" s="30"/>
      <c r="FG335" s="30"/>
      <c r="FH335" s="30"/>
      <c r="FI335" s="30"/>
      <c r="FJ335" s="30"/>
      <c r="FK335" s="30"/>
      <c r="FL335" s="30"/>
      <c r="FM335" s="30"/>
      <c r="FN335" s="30"/>
      <c r="FO335" s="30"/>
      <c r="FP335" s="30"/>
      <c r="FQ335" s="30"/>
    </row>
    <row r="336" spans="4:173">
      <c r="D336" s="76"/>
      <c r="E336" s="76"/>
      <c r="F336" s="76"/>
      <c r="G336" s="76"/>
      <c r="H336" s="76"/>
      <c r="I336" s="118"/>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c r="BM336" s="30"/>
      <c r="BN336" s="30"/>
      <c r="BO336" s="30"/>
      <c r="BP336" s="30"/>
      <c r="BQ336" s="30"/>
      <c r="BR336" s="30"/>
      <c r="BS336" s="30"/>
      <c r="BT336" s="30"/>
      <c r="BU336" s="30"/>
      <c r="BV336" s="30"/>
      <c r="BW336" s="30"/>
      <c r="BX336" s="30"/>
      <c r="BY336" s="30"/>
      <c r="BZ336" s="30"/>
      <c r="CA336" s="30"/>
      <c r="CB336" s="30"/>
      <c r="CC336" s="30"/>
      <c r="CD336" s="30"/>
      <c r="CE336" s="30"/>
      <c r="CF336" s="30"/>
      <c r="CG336" s="30"/>
      <c r="CH336" s="30"/>
      <c r="CI336" s="30"/>
      <c r="CJ336" s="30"/>
      <c r="CK336" s="30"/>
      <c r="CL336" s="30"/>
      <c r="CM336" s="30"/>
      <c r="CN336" s="30"/>
      <c r="CO336" s="30"/>
      <c r="CP336" s="30"/>
      <c r="CQ336" s="30"/>
      <c r="CR336" s="30"/>
      <c r="CS336" s="30"/>
      <c r="CT336" s="30"/>
      <c r="CU336" s="30"/>
      <c r="CV336" s="30"/>
      <c r="CW336" s="30"/>
      <c r="CX336" s="30"/>
      <c r="CY336" s="30"/>
      <c r="CZ336" s="30"/>
      <c r="DA336" s="30"/>
      <c r="DB336" s="30"/>
      <c r="DC336" s="30"/>
      <c r="DD336" s="30"/>
      <c r="DE336" s="30"/>
      <c r="DF336" s="30"/>
      <c r="DG336" s="30"/>
      <c r="DH336" s="30"/>
      <c r="DI336" s="30"/>
      <c r="DJ336" s="30"/>
      <c r="DK336" s="30"/>
      <c r="DL336" s="30"/>
      <c r="DM336" s="30"/>
      <c r="DN336" s="30"/>
      <c r="DO336" s="30"/>
      <c r="DP336" s="30"/>
      <c r="DQ336" s="30"/>
      <c r="DR336" s="30"/>
      <c r="DS336" s="30"/>
      <c r="DT336" s="30"/>
      <c r="DU336" s="30"/>
      <c r="DV336" s="30"/>
      <c r="DW336" s="30"/>
      <c r="DX336" s="30"/>
      <c r="DY336" s="30"/>
      <c r="DZ336" s="30"/>
      <c r="EA336" s="30"/>
      <c r="EB336" s="30"/>
      <c r="EC336" s="30"/>
      <c r="ED336" s="30"/>
      <c r="EE336" s="30"/>
      <c r="EF336" s="30"/>
      <c r="EG336" s="30"/>
      <c r="EH336" s="30"/>
      <c r="EI336" s="30"/>
      <c r="EJ336" s="30"/>
      <c r="EK336" s="30"/>
      <c r="EL336" s="30"/>
      <c r="EM336" s="30"/>
      <c r="EN336" s="30"/>
      <c r="EO336" s="30"/>
      <c r="EP336" s="30"/>
      <c r="EQ336" s="30"/>
      <c r="ER336" s="30"/>
      <c r="ES336" s="30"/>
      <c r="ET336" s="30"/>
      <c r="EU336" s="30"/>
      <c r="EV336" s="30"/>
      <c r="EW336" s="30"/>
      <c r="EX336" s="30"/>
      <c r="EY336" s="30"/>
      <c r="EZ336" s="30"/>
      <c r="FA336" s="30"/>
      <c r="FB336" s="30"/>
      <c r="FC336" s="30"/>
      <c r="FD336" s="30"/>
      <c r="FE336" s="30"/>
      <c r="FF336" s="30"/>
      <c r="FG336" s="30"/>
      <c r="FH336" s="30"/>
      <c r="FI336" s="30"/>
      <c r="FJ336" s="30"/>
      <c r="FK336" s="30"/>
      <c r="FL336" s="30"/>
      <c r="FM336" s="30"/>
      <c r="FN336" s="30"/>
      <c r="FO336" s="30"/>
      <c r="FP336" s="30"/>
      <c r="FQ336" s="30"/>
    </row>
    <row r="337" spans="4:173">
      <c r="D337" s="76"/>
      <c r="E337" s="76"/>
      <c r="F337" s="76"/>
      <c r="G337" s="76"/>
      <c r="H337" s="76"/>
      <c r="I337" s="118"/>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c r="BM337" s="30"/>
      <c r="BN337" s="30"/>
      <c r="BO337" s="30"/>
      <c r="BP337" s="30"/>
      <c r="BQ337" s="30"/>
      <c r="BR337" s="30"/>
      <c r="BS337" s="30"/>
      <c r="BT337" s="30"/>
      <c r="BU337" s="30"/>
      <c r="BV337" s="30"/>
      <c r="BW337" s="30"/>
      <c r="BX337" s="30"/>
      <c r="BY337" s="30"/>
      <c r="BZ337" s="30"/>
      <c r="CA337" s="30"/>
      <c r="CB337" s="30"/>
      <c r="CC337" s="30"/>
      <c r="CD337" s="30"/>
      <c r="CE337" s="30"/>
      <c r="CF337" s="30"/>
      <c r="CG337" s="30"/>
      <c r="CH337" s="30"/>
      <c r="CI337" s="30"/>
      <c r="CJ337" s="30"/>
      <c r="CK337" s="30"/>
      <c r="CL337" s="30"/>
      <c r="CM337" s="30"/>
      <c r="CN337" s="30"/>
      <c r="CO337" s="30"/>
      <c r="CP337" s="30"/>
      <c r="CQ337" s="30"/>
      <c r="CR337" s="30"/>
      <c r="CS337" s="30"/>
      <c r="CT337" s="30"/>
      <c r="CU337" s="30"/>
      <c r="CV337" s="30"/>
      <c r="CW337" s="30"/>
      <c r="CX337" s="30"/>
      <c r="CY337" s="30"/>
      <c r="CZ337" s="30"/>
      <c r="DA337" s="30"/>
      <c r="DB337" s="30"/>
      <c r="DC337" s="30"/>
      <c r="DD337" s="30"/>
      <c r="DE337" s="30"/>
      <c r="DF337" s="30"/>
      <c r="DG337" s="30"/>
      <c r="DH337" s="30"/>
      <c r="DI337" s="30"/>
      <c r="DJ337" s="30"/>
      <c r="DK337" s="30"/>
      <c r="DL337" s="30"/>
      <c r="DM337" s="30"/>
      <c r="DN337" s="30"/>
      <c r="DO337" s="30"/>
      <c r="DP337" s="30"/>
      <c r="DQ337" s="30"/>
      <c r="DR337" s="30"/>
      <c r="DS337" s="30"/>
      <c r="DT337" s="30"/>
      <c r="DU337" s="30"/>
      <c r="DV337" s="30"/>
      <c r="DW337" s="30"/>
      <c r="DX337" s="30"/>
      <c r="DY337" s="30"/>
      <c r="DZ337" s="30"/>
      <c r="EA337" s="30"/>
      <c r="EB337" s="30"/>
      <c r="EC337" s="30"/>
      <c r="ED337" s="30"/>
      <c r="EE337" s="30"/>
      <c r="EF337" s="30"/>
      <c r="EG337" s="30"/>
      <c r="EH337" s="30"/>
      <c r="EI337" s="30"/>
      <c r="EJ337" s="30"/>
      <c r="EK337" s="30"/>
      <c r="EL337" s="30"/>
      <c r="EM337" s="30"/>
      <c r="EN337" s="30"/>
      <c r="EO337" s="30"/>
      <c r="EP337" s="30"/>
      <c r="EQ337" s="30"/>
      <c r="ER337" s="30"/>
      <c r="ES337" s="30"/>
      <c r="ET337" s="30"/>
      <c r="EU337" s="30"/>
      <c r="EV337" s="30"/>
      <c r="EW337" s="30"/>
      <c r="EX337" s="30"/>
      <c r="EY337" s="30"/>
      <c r="EZ337" s="30"/>
      <c r="FA337" s="30"/>
      <c r="FB337" s="30"/>
      <c r="FC337" s="30"/>
      <c r="FD337" s="30"/>
      <c r="FE337" s="30"/>
      <c r="FF337" s="30"/>
      <c r="FG337" s="30"/>
      <c r="FH337" s="30"/>
      <c r="FI337" s="30"/>
      <c r="FJ337" s="30"/>
      <c r="FK337" s="30"/>
      <c r="FL337" s="30"/>
      <c r="FM337" s="30"/>
      <c r="FN337" s="30"/>
      <c r="FO337" s="30"/>
      <c r="FP337" s="30"/>
      <c r="FQ337" s="30"/>
    </row>
    <row r="338" spans="4:173">
      <c r="D338" s="76"/>
      <c r="E338" s="76"/>
      <c r="F338" s="76"/>
      <c r="G338" s="76"/>
      <c r="H338" s="76"/>
      <c r="I338" s="118"/>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c r="BM338" s="30"/>
      <c r="BN338" s="30"/>
      <c r="BO338" s="30"/>
      <c r="BP338" s="30"/>
      <c r="BQ338" s="30"/>
      <c r="BR338" s="30"/>
      <c r="BS338" s="30"/>
      <c r="BT338" s="30"/>
      <c r="BU338" s="30"/>
      <c r="BV338" s="30"/>
      <c r="BW338" s="30"/>
      <c r="BX338" s="30"/>
      <c r="BY338" s="30"/>
      <c r="BZ338" s="30"/>
      <c r="CA338" s="30"/>
      <c r="CB338" s="30"/>
      <c r="CC338" s="30"/>
      <c r="CD338" s="30"/>
      <c r="CE338" s="30"/>
      <c r="CF338" s="30"/>
      <c r="CG338" s="30"/>
      <c r="CH338" s="30"/>
      <c r="CI338" s="30"/>
      <c r="CJ338" s="30"/>
      <c r="CK338" s="30"/>
      <c r="CL338" s="30"/>
      <c r="CM338" s="30"/>
      <c r="CN338" s="30"/>
      <c r="CO338" s="30"/>
      <c r="CP338" s="30"/>
      <c r="CQ338" s="30"/>
      <c r="CR338" s="30"/>
      <c r="CS338" s="30"/>
      <c r="CT338" s="30"/>
      <c r="CU338" s="30"/>
      <c r="CV338" s="30"/>
      <c r="CW338" s="30"/>
      <c r="CX338" s="30"/>
      <c r="CY338" s="30"/>
      <c r="CZ338" s="30"/>
      <c r="DA338" s="30"/>
      <c r="DB338" s="30"/>
      <c r="DC338" s="30"/>
      <c r="DD338" s="30"/>
      <c r="DE338" s="30"/>
      <c r="DF338" s="30"/>
      <c r="DG338" s="30"/>
      <c r="DH338" s="30"/>
      <c r="DI338" s="30"/>
      <c r="DJ338" s="30"/>
      <c r="DK338" s="30"/>
      <c r="DL338" s="30"/>
      <c r="DM338" s="30"/>
      <c r="DN338" s="30"/>
      <c r="DO338" s="30"/>
      <c r="DP338" s="30"/>
      <c r="DQ338" s="30"/>
      <c r="DR338" s="30"/>
      <c r="DS338" s="30"/>
      <c r="DT338" s="30"/>
      <c r="DU338" s="30"/>
      <c r="DV338" s="30"/>
      <c r="DW338" s="30"/>
      <c r="DX338" s="30"/>
      <c r="DY338" s="30"/>
      <c r="DZ338" s="30"/>
      <c r="EA338" s="30"/>
      <c r="EB338" s="30"/>
      <c r="EC338" s="30"/>
      <c r="ED338" s="30"/>
      <c r="EE338" s="30"/>
      <c r="EF338" s="30"/>
      <c r="EG338" s="30"/>
      <c r="EH338" s="30"/>
      <c r="EI338" s="30"/>
      <c r="EJ338" s="30"/>
      <c r="EK338" s="30"/>
      <c r="EL338" s="30"/>
      <c r="EM338" s="30"/>
      <c r="EN338" s="30"/>
      <c r="EO338" s="30"/>
      <c r="EP338" s="30"/>
      <c r="EQ338" s="30"/>
      <c r="ER338" s="30"/>
      <c r="ES338" s="30"/>
      <c r="ET338" s="30"/>
      <c r="EU338" s="30"/>
      <c r="EV338" s="30"/>
      <c r="EW338" s="30"/>
      <c r="EX338" s="30"/>
      <c r="EY338" s="30"/>
      <c r="EZ338" s="30"/>
      <c r="FA338" s="30"/>
      <c r="FB338" s="30"/>
      <c r="FC338" s="30"/>
      <c r="FD338" s="30"/>
      <c r="FE338" s="30"/>
      <c r="FF338" s="30"/>
      <c r="FG338" s="30"/>
      <c r="FH338" s="30"/>
      <c r="FI338" s="30"/>
      <c r="FJ338" s="30"/>
      <c r="FK338" s="30"/>
      <c r="FL338" s="30"/>
      <c r="FM338" s="30"/>
      <c r="FN338" s="30"/>
      <c r="FO338" s="30"/>
      <c r="FP338" s="30"/>
      <c r="FQ338" s="30"/>
    </row>
    <row r="339" spans="4:173">
      <c r="D339" s="76"/>
      <c r="E339" s="76"/>
      <c r="F339" s="76"/>
      <c r="G339" s="76"/>
      <c r="H339" s="76"/>
      <c r="I339" s="118"/>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c r="BT339" s="30"/>
      <c r="BU339" s="30"/>
      <c r="BV339" s="30"/>
      <c r="BW339" s="30"/>
      <c r="BX339" s="30"/>
      <c r="BY339" s="30"/>
      <c r="BZ339" s="30"/>
      <c r="CA339" s="30"/>
      <c r="CB339" s="30"/>
      <c r="CC339" s="30"/>
      <c r="CD339" s="30"/>
      <c r="CE339" s="30"/>
      <c r="CF339" s="30"/>
      <c r="CG339" s="30"/>
      <c r="CH339" s="30"/>
      <c r="CI339" s="30"/>
      <c r="CJ339" s="30"/>
      <c r="CK339" s="30"/>
      <c r="CL339" s="30"/>
      <c r="CM339" s="30"/>
      <c r="CN339" s="30"/>
      <c r="CO339" s="30"/>
      <c r="CP339" s="30"/>
      <c r="CQ339" s="30"/>
      <c r="CR339" s="30"/>
      <c r="CS339" s="30"/>
      <c r="CT339" s="30"/>
      <c r="CU339" s="30"/>
      <c r="CV339" s="30"/>
      <c r="CW339" s="30"/>
      <c r="CX339" s="30"/>
      <c r="CY339" s="30"/>
      <c r="CZ339" s="30"/>
      <c r="DA339" s="30"/>
      <c r="DB339" s="30"/>
      <c r="DC339" s="30"/>
      <c r="DD339" s="30"/>
      <c r="DE339" s="30"/>
      <c r="DF339" s="30"/>
      <c r="DG339" s="30"/>
      <c r="DH339" s="30"/>
      <c r="DI339" s="30"/>
      <c r="DJ339" s="30"/>
      <c r="DK339" s="30"/>
      <c r="DL339" s="30"/>
      <c r="DM339" s="30"/>
      <c r="DN339" s="30"/>
      <c r="DO339" s="30"/>
      <c r="DP339" s="30"/>
      <c r="DQ339" s="30"/>
      <c r="DR339" s="30"/>
      <c r="DS339" s="30"/>
      <c r="DT339" s="30"/>
      <c r="DU339" s="30"/>
      <c r="DV339" s="30"/>
      <c r="DW339" s="30"/>
      <c r="DX339" s="30"/>
      <c r="DY339" s="30"/>
      <c r="DZ339" s="30"/>
      <c r="EA339" s="30"/>
      <c r="EB339" s="30"/>
      <c r="EC339" s="30"/>
      <c r="ED339" s="30"/>
      <c r="EE339" s="30"/>
      <c r="EF339" s="30"/>
      <c r="EG339" s="30"/>
      <c r="EH339" s="30"/>
      <c r="EI339" s="30"/>
      <c r="EJ339" s="30"/>
      <c r="EK339" s="30"/>
      <c r="EL339" s="30"/>
      <c r="EM339" s="30"/>
      <c r="EN339" s="30"/>
      <c r="EO339" s="30"/>
      <c r="EP339" s="30"/>
      <c r="EQ339" s="30"/>
      <c r="ER339" s="30"/>
      <c r="ES339" s="30"/>
      <c r="ET339" s="30"/>
      <c r="EU339" s="30"/>
      <c r="EV339" s="30"/>
      <c r="EW339" s="30"/>
      <c r="EX339" s="30"/>
      <c r="EY339" s="30"/>
      <c r="EZ339" s="30"/>
      <c r="FA339" s="30"/>
      <c r="FB339" s="30"/>
      <c r="FC339" s="30"/>
      <c r="FD339" s="30"/>
      <c r="FE339" s="30"/>
      <c r="FF339" s="30"/>
      <c r="FG339" s="30"/>
      <c r="FH339" s="30"/>
      <c r="FI339" s="30"/>
      <c r="FJ339" s="30"/>
      <c r="FK339" s="30"/>
      <c r="FL339" s="30"/>
      <c r="FM339" s="30"/>
      <c r="FN339" s="30"/>
      <c r="FO339" s="30"/>
      <c r="FP339" s="30"/>
      <c r="FQ339" s="30"/>
    </row>
    <row r="340" spans="4:173">
      <c r="D340" s="76"/>
      <c r="E340" s="76"/>
      <c r="F340" s="76"/>
      <c r="G340" s="76"/>
      <c r="H340" s="76"/>
      <c r="I340" s="118"/>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c r="BM340" s="30"/>
      <c r="BN340" s="30"/>
      <c r="BO340" s="30"/>
      <c r="BP340" s="30"/>
      <c r="BQ340" s="30"/>
      <c r="BR340" s="30"/>
      <c r="BS340" s="30"/>
      <c r="BT340" s="30"/>
      <c r="BU340" s="30"/>
      <c r="BV340" s="30"/>
      <c r="BW340" s="30"/>
      <c r="BX340" s="30"/>
      <c r="BY340" s="30"/>
      <c r="BZ340" s="30"/>
      <c r="CA340" s="30"/>
      <c r="CB340" s="30"/>
      <c r="CC340" s="30"/>
      <c r="CD340" s="30"/>
      <c r="CE340" s="30"/>
      <c r="CF340" s="30"/>
      <c r="CG340" s="30"/>
      <c r="CH340" s="30"/>
      <c r="CI340" s="30"/>
      <c r="CJ340" s="30"/>
      <c r="CK340" s="30"/>
      <c r="CL340" s="30"/>
      <c r="CM340" s="30"/>
      <c r="CN340" s="30"/>
      <c r="CO340" s="30"/>
      <c r="CP340" s="30"/>
      <c r="CQ340" s="30"/>
      <c r="CR340" s="30"/>
      <c r="CS340" s="30"/>
      <c r="CT340" s="30"/>
      <c r="CU340" s="30"/>
      <c r="CV340" s="30"/>
      <c r="CW340" s="30"/>
      <c r="CX340" s="30"/>
      <c r="CY340" s="30"/>
      <c r="CZ340" s="30"/>
      <c r="DA340" s="30"/>
      <c r="DB340" s="30"/>
      <c r="DC340" s="30"/>
      <c r="DD340" s="30"/>
      <c r="DE340" s="30"/>
      <c r="DF340" s="30"/>
      <c r="DG340" s="30"/>
      <c r="DH340" s="30"/>
      <c r="DI340" s="30"/>
      <c r="DJ340" s="30"/>
      <c r="DK340" s="30"/>
      <c r="DL340" s="30"/>
      <c r="DM340" s="30"/>
      <c r="DN340" s="30"/>
      <c r="DO340" s="30"/>
      <c r="DP340" s="30"/>
      <c r="DQ340" s="30"/>
      <c r="DR340" s="30"/>
      <c r="DS340" s="30"/>
      <c r="DT340" s="30"/>
      <c r="DU340" s="30"/>
      <c r="DV340" s="30"/>
      <c r="DW340" s="30"/>
      <c r="DX340" s="30"/>
      <c r="DY340" s="30"/>
      <c r="DZ340" s="30"/>
      <c r="EA340" s="30"/>
      <c r="EB340" s="30"/>
      <c r="EC340" s="30"/>
      <c r="ED340" s="30"/>
      <c r="EE340" s="30"/>
      <c r="EF340" s="30"/>
      <c r="EG340" s="30"/>
      <c r="EH340" s="30"/>
      <c r="EI340" s="30"/>
      <c r="EJ340" s="30"/>
      <c r="EK340" s="30"/>
      <c r="EL340" s="30"/>
      <c r="EM340" s="30"/>
      <c r="EN340" s="30"/>
      <c r="EO340" s="30"/>
      <c r="EP340" s="30"/>
      <c r="EQ340" s="30"/>
      <c r="ER340" s="30"/>
      <c r="ES340" s="30"/>
      <c r="ET340" s="30"/>
      <c r="EU340" s="30"/>
      <c r="EV340" s="30"/>
      <c r="EW340" s="30"/>
      <c r="EX340" s="30"/>
      <c r="EY340" s="30"/>
      <c r="EZ340" s="30"/>
      <c r="FA340" s="30"/>
      <c r="FB340" s="30"/>
      <c r="FC340" s="30"/>
      <c r="FD340" s="30"/>
      <c r="FE340" s="30"/>
      <c r="FF340" s="30"/>
      <c r="FG340" s="30"/>
      <c r="FH340" s="30"/>
      <c r="FI340" s="30"/>
      <c r="FJ340" s="30"/>
      <c r="FK340" s="30"/>
      <c r="FL340" s="30"/>
      <c r="FM340" s="30"/>
      <c r="FN340" s="30"/>
      <c r="FO340" s="30"/>
      <c r="FP340" s="30"/>
      <c r="FQ340" s="30"/>
    </row>
    <row r="341" spans="4:173">
      <c r="D341" s="76"/>
      <c r="E341" s="76"/>
      <c r="F341" s="76"/>
      <c r="G341" s="76"/>
      <c r="H341" s="76"/>
      <c r="I341" s="118"/>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c r="BM341" s="30"/>
      <c r="BN341" s="30"/>
      <c r="BO341" s="30"/>
      <c r="BP341" s="30"/>
      <c r="BQ341" s="30"/>
      <c r="BR341" s="30"/>
      <c r="BS341" s="30"/>
      <c r="BT341" s="30"/>
      <c r="BU341" s="30"/>
      <c r="BV341" s="30"/>
      <c r="BW341" s="30"/>
      <c r="BX341" s="30"/>
      <c r="BY341" s="30"/>
      <c r="BZ341" s="30"/>
      <c r="CA341" s="30"/>
      <c r="CB341" s="30"/>
      <c r="CC341" s="30"/>
      <c r="CD341" s="30"/>
      <c r="CE341" s="30"/>
      <c r="CF341" s="30"/>
      <c r="CG341" s="30"/>
      <c r="CH341" s="30"/>
      <c r="CI341" s="30"/>
      <c r="CJ341" s="30"/>
      <c r="CK341" s="30"/>
      <c r="CL341" s="30"/>
      <c r="CM341" s="30"/>
      <c r="CN341" s="30"/>
      <c r="CO341" s="30"/>
      <c r="CP341" s="30"/>
      <c r="CQ341" s="30"/>
      <c r="CR341" s="30"/>
      <c r="CS341" s="30"/>
      <c r="CT341" s="30"/>
      <c r="CU341" s="30"/>
      <c r="CV341" s="30"/>
      <c r="CW341" s="30"/>
      <c r="CX341" s="30"/>
      <c r="CY341" s="30"/>
      <c r="CZ341" s="30"/>
      <c r="DA341" s="30"/>
      <c r="DB341" s="30"/>
      <c r="DC341" s="30"/>
      <c r="DD341" s="30"/>
      <c r="DE341" s="30"/>
      <c r="DF341" s="30"/>
      <c r="DG341" s="30"/>
      <c r="DH341" s="30"/>
      <c r="DI341" s="30"/>
      <c r="DJ341" s="30"/>
      <c r="DK341" s="30"/>
      <c r="DL341" s="30"/>
      <c r="DM341" s="30"/>
      <c r="DN341" s="30"/>
      <c r="DO341" s="30"/>
      <c r="DP341" s="30"/>
      <c r="DQ341" s="30"/>
      <c r="DR341" s="30"/>
      <c r="DS341" s="30"/>
      <c r="DT341" s="30"/>
      <c r="DU341" s="30"/>
      <c r="DV341" s="30"/>
      <c r="DW341" s="30"/>
      <c r="DX341" s="30"/>
      <c r="DY341" s="30"/>
      <c r="DZ341" s="30"/>
      <c r="EA341" s="30"/>
      <c r="EB341" s="30"/>
      <c r="EC341" s="30"/>
      <c r="ED341" s="30"/>
      <c r="EE341" s="30"/>
      <c r="EF341" s="30"/>
      <c r="EG341" s="30"/>
      <c r="EH341" s="30"/>
      <c r="EI341" s="30"/>
      <c r="EJ341" s="30"/>
      <c r="EK341" s="30"/>
      <c r="EL341" s="30"/>
      <c r="EM341" s="30"/>
      <c r="EN341" s="30"/>
      <c r="EO341" s="30"/>
      <c r="EP341" s="30"/>
      <c r="EQ341" s="30"/>
      <c r="ER341" s="30"/>
      <c r="ES341" s="30"/>
      <c r="ET341" s="30"/>
      <c r="EU341" s="30"/>
      <c r="EV341" s="30"/>
      <c r="EW341" s="30"/>
      <c r="EX341" s="30"/>
      <c r="EY341" s="30"/>
      <c r="EZ341" s="30"/>
      <c r="FA341" s="30"/>
      <c r="FB341" s="30"/>
      <c r="FC341" s="30"/>
      <c r="FD341" s="30"/>
      <c r="FE341" s="30"/>
      <c r="FF341" s="30"/>
      <c r="FG341" s="30"/>
      <c r="FH341" s="30"/>
      <c r="FI341" s="30"/>
      <c r="FJ341" s="30"/>
      <c r="FK341" s="30"/>
      <c r="FL341" s="30"/>
      <c r="FM341" s="30"/>
      <c r="FN341" s="30"/>
      <c r="FO341" s="30"/>
      <c r="FP341" s="30"/>
      <c r="FQ341" s="30"/>
    </row>
    <row r="342" spans="4:173">
      <c r="D342" s="76"/>
      <c r="E342" s="76"/>
      <c r="F342" s="76"/>
      <c r="G342" s="76"/>
      <c r="H342" s="76"/>
      <c r="I342" s="118"/>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c r="BM342" s="30"/>
      <c r="BN342" s="30"/>
      <c r="BO342" s="30"/>
      <c r="BP342" s="30"/>
      <c r="BQ342" s="30"/>
      <c r="BR342" s="30"/>
      <c r="BS342" s="30"/>
      <c r="BT342" s="30"/>
      <c r="BU342" s="30"/>
      <c r="BV342" s="30"/>
      <c r="BW342" s="30"/>
      <c r="BX342" s="30"/>
      <c r="BY342" s="30"/>
      <c r="BZ342" s="30"/>
      <c r="CA342" s="30"/>
      <c r="CB342" s="30"/>
      <c r="CC342" s="30"/>
      <c r="CD342" s="30"/>
      <c r="CE342" s="30"/>
      <c r="CF342" s="30"/>
      <c r="CG342" s="30"/>
      <c r="CH342" s="30"/>
      <c r="CI342" s="30"/>
      <c r="CJ342" s="30"/>
      <c r="CK342" s="30"/>
      <c r="CL342" s="30"/>
      <c r="CM342" s="30"/>
      <c r="CN342" s="30"/>
      <c r="CO342" s="30"/>
      <c r="CP342" s="30"/>
      <c r="CQ342" s="30"/>
      <c r="CR342" s="30"/>
      <c r="CS342" s="30"/>
      <c r="CT342" s="30"/>
      <c r="CU342" s="30"/>
      <c r="CV342" s="30"/>
      <c r="CW342" s="30"/>
      <c r="CX342" s="30"/>
      <c r="CY342" s="30"/>
      <c r="CZ342" s="30"/>
      <c r="DA342" s="30"/>
      <c r="DB342" s="30"/>
      <c r="DC342" s="30"/>
      <c r="DD342" s="30"/>
      <c r="DE342" s="30"/>
      <c r="DF342" s="30"/>
      <c r="DG342" s="30"/>
      <c r="DH342" s="30"/>
      <c r="DI342" s="30"/>
      <c r="DJ342" s="30"/>
      <c r="DK342" s="30"/>
      <c r="DL342" s="30"/>
      <c r="DM342" s="30"/>
      <c r="DN342" s="30"/>
      <c r="DO342" s="30"/>
      <c r="DP342" s="30"/>
      <c r="DQ342" s="30"/>
      <c r="DR342" s="30"/>
      <c r="DS342" s="30"/>
      <c r="DT342" s="30"/>
      <c r="DU342" s="30"/>
      <c r="DV342" s="30"/>
      <c r="DW342" s="30"/>
      <c r="DX342" s="30"/>
      <c r="DY342" s="30"/>
      <c r="DZ342" s="30"/>
      <c r="EA342" s="30"/>
      <c r="EB342" s="30"/>
      <c r="EC342" s="30"/>
      <c r="ED342" s="30"/>
      <c r="EE342" s="30"/>
      <c r="EF342" s="30"/>
      <c r="EG342" s="30"/>
      <c r="EH342" s="30"/>
      <c r="EI342" s="30"/>
      <c r="EJ342" s="30"/>
      <c r="EK342" s="30"/>
      <c r="EL342" s="30"/>
      <c r="EM342" s="30"/>
      <c r="EN342" s="30"/>
      <c r="EO342" s="30"/>
      <c r="EP342" s="30"/>
      <c r="EQ342" s="30"/>
      <c r="ER342" s="30"/>
      <c r="ES342" s="30"/>
      <c r="ET342" s="30"/>
      <c r="EU342" s="30"/>
      <c r="EV342" s="30"/>
      <c r="EW342" s="30"/>
      <c r="EX342" s="30"/>
      <c r="EY342" s="30"/>
      <c r="EZ342" s="30"/>
      <c r="FA342" s="30"/>
      <c r="FB342" s="30"/>
      <c r="FC342" s="30"/>
      <c r="FD342" s="30"/>
      <c r="FE342" s="30"/>
      <c r="FF342" s="30"/>
      <c r="FG342" s="30"/>
      <c r="FH342" s="30"/>
      <c r="FI342" s="30"/>
      <c r="FJ342" s="30"/>
      <c r="FK342" s="30"/>
      <c r="FL342" s="30"/>
      <c r="FM342" s="30"/>
      <c r="FN342" s="30"/>
      <c r="FO342" s="30"/>
      <c r="FP342" s="30"/>
      <c r="FQ342" s="30"/>
    </row>
    <row r="343" spans="4:173">
      <c r="D343" s="76"/>
      <c r="E343" s="76"/>
      <c r="F343" s="76"/>
      <c r="G343" s="76"/>
      <c r="H343" s="76"/>
      <c r="I343" s="118"/>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c r="BM343" s="30"/>
      <c r="BN343" s="30"/>
      <c r="BO343" s="30"/>
      <c r="BP343" s="30"/>
      <c r="BQ343" s="30"/>
      <c r="BR343" s="30"/>
      <c r="BS343" s="30"/>
      <c r="BT343" s="30"/>
      <c r="BU343" s="30"/>
      <c r="BV343" s="30"/>
      <c r="BW343" s="30"/>
      <c r="BX343" s="30"/>
      <c r="BY343" s="30"/>
      <c r="BZ343" s="30"/>
      <c r="CA343" s="30"/>
      <c r="CB343" s="30"/>
      <c r="CC343" s="30"/>
      <c r="CD343" s="30"/>
      <c r="CE343" s="30"/>
      <c r="CF343" s="30"/>
      <c r="CG343" s="30"/>
      <c r="CH343" s="30"/>
      <c r="CI343" s="30"/>
      <c r="CJ343" s="30"/>
      <c r="CK343" s="30"/>
      <c r="CL343" s="30"/>
      <c r="CM343" s="30"/>
      <c r="CN343" s="30"/>
      <c r="CO343" s="30"/>
      <c r="CP343" s="30"/>
      <c r="CQ343" s="30"/>
      <c r="CR343" s="30"/>
      <c r="CS343" s="30"/>
      <c r="CT343" s="30"/>
      <c r="CU343" s="30"/>
      <c r="CV343" s="30"/>
      <c r="CW343" s="30"/>
      <c r="CX343" s="30"/>
      <c r="CY343" s="30"/>
      <c r="CZ343" s="30"/>
      <c r="DA343" s="30"/>
      <c r="DB343" s="30"/>
      <c r="DC343" s="30"/>
      <c r="DD343" s="30"/>
      <c r="DE343" s="30"/>
      <c r="DF343" s="30"/>
      <c r="DG343" s="30"/>
      <c r="DH343" s="30"/>
      <c r="DI343" s="30"/>
      <c r="DJ343" s="30"/>
      <c r="DK343" s="30"/>
      <c r="DL343" s="30"/>
      <c r="DM343" s="30"/>
      <c r="DN343" s="30"/>
      <c r="DO343" s="30"/>
      <c r="DP343" s="30"/>
      <c r="DQ343" s="30"/>
      <c r="DR343" s="30"/>
      <c r="DS343" s="30"/>
      <c r="DT343" s="30"/>
      <c r="DU343" s="30"/>
      <c r="DV343" s="30"/>
      <c r="DW343" s="30"/>
      <c r="DX343" s="30"/>
      <c r="DY343" s="30"/>
      <c r="DZ343" s="30"/>
      <c r="EA343" s="30"/>
      <c r="EB343" s="30"/>
      <c r="EC343" s="30"/>
      <c r="ED343" s="30"/>
      <c r="EE343" s="30"/>
      <c r="EF343" s="30"/>
      <c r="EG343" s="30"/>
      <c r="EH343" s="30"/>
      <c r="EI343" s="30"/>
      <c r="EJ343" s="30"/>
      <c r="EK343" s="30"/>
      <c r="EL343" s="30"/>
      <c r="EM343" s="30"/>
      <c r="EN343" s="30"/>
      <c r="EO343" s="30"/>
      <c r="EP343" s="30"/>
      <c r="EQ343" s="30"/>
      <c r="ER343" s="30"/>
      <c r="ES343" s="30"/>
      <c r="ET343" s="30"/>
      <c r="EU343" s="30"/>
      <c r="EV343" s="30"/>
      <c r="EW343" s="30"/>
      <c r="EX343" s="30"/>
      <c r="EY343" s="30"/>
      <c r="EZ343" s="30"/>
      <c r="FA343" s="30"/>
      <c r="FB343" s="30"/>
      <c r="FC343" s="30"/>
      <c r="FD343" s="30"/>
      <c r="FE343" s="30"/>
      <c r="FF343" s="30"/>
      <c r="FG343" s="30"/>
      <c r="FH343" s="30"/>
      <c r="FI343" s="30"/>
      <c r="FJ343" s="30"/>
      <c r="FK343" s="30"/>
      <c r="FL343" s="30"/>
      <c r="FM343" s="30"/>
      <c r="FN343" s="30"/>
      <c r="FO343" s="30"/>
      <c r="FP343" s="30"/>
      <c r="FQ343" s="30"/>
    </row>
    <row r="344" spans="4:173">
      <c r="D344" s="76"/>
      <c r="E344" s="76"/>
      <c r="F344" s="76"/>
      <c r="G344" s="76"/>
      <c r="H344" s="76"/>
      <c r="I344" s="118"/>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c r="BM344" s="30"/>
      <c r="BN344" s="30"/>
      <c r="BO344" s="30"/>
      <c r="BP344" s="30"/>
      <c r="BQ344" s="30"/>
      <c r="BR344" s="30"/>
      <c r="BS344" s="30"/>
      <c r="BT344" s="30"/>
      <c r="BU344" s="30"/>
      <c r="BV344" s="30"/>
      <c r="BW344" s="30"/>
      <c r="BX344" s="30"/>
      <c r="BY344" s="30"/>
      <c r="BZ344" s="30"/>
      <c r="CA344" s="30"/>
      <c r="CB344" s="30"/>
      <c r="CC344" s="30"/>
      <c r="CD344" s="30"/>
      <c r="CE344" s="30"/>
      <c r="CF344" s="30"/>
      <c r="CG344" s="30"/>
      <c r="CH344" s="30"/>
      <c r="CI344" s="30"/>
      <c r="CJ344" s="30"/>
      <c r="CK344" s="30"/>
      <c r="CL344" s="30"/>
      <c r="CM344" s="30"/>
      <c r="CN344" s="30"/>
      <c r="CO344" s="30"/>
      <c r="CP344" s="30"/>
      <c r="CQ344" s="30"/>
      <c r="CR344" s="30"/>
      <c r="CS344" s="30"/>
      <c r="CT344" s="30"/>
      <c r="CU344" s="30"/>
      <c r="CV344" s="30"/>
      <c r="CW344" s="30"/>
      <c r="CX344" s="30"/>
      <c r="CY344" s="30"/>
      <c r="CZ344" s="30"/>
      <c r="DA344" s="30"/>
      <c r="DB344" s="30"/>
      <c r="DC344" s="30"/>
      <c r="DD344" s="30"/>
      <c r="DE344" s="30"/>
      <c r="DF344" s="30"/>
      <c r="DG344" s="30"/>
      <c r="DH344" s="30"/>
      <c r="DI344" s="30"/>
      <c r="DJ344" s="30"/>
      <c r="DK344" s="30"/>
      <c r="DL344" s="30"/>
      <c r="DM344" s="30"/>
      <c r="DN344" s="30"/>
      <c r="DO344" s="30"/>
      <c r="DP344" s="30"/>
      <c r="DQ344" s="30"/>
      <c r="DR344" s="30"/>
      <c r="DS344" s="30"/>
      <c r="DT344" s="30"/>
      <c r="DU344" s="30"/>
      <c r="DV344" s="30"/>
      <c r="DW344" s="30"/>
      <c r="DX344" s="30"/>
      <c r="DY344" s="30"/>
      <c r="DZ344" s="30"/>
      <c r="EA344" s="30"/>
      <c r="EB344" s="30"/>
      <c r="EC344" s="30"/>
      <c r="ED344" s="30"/>
      <c r="EE344" s="30"/>
      <c r="EF344" s="30"/>
      <c r="EG344" s="30"/>
      <c r="EH344" s="30"/>
      <c r="EI344" s="30"/>
      <c r="EJ344" s="30"/>
      <c r="EK344" s="30"/>
      <c r="EL344" s="30"/>
      <c r="EM344" s="30"/>
      <c r="EN344" s="30"/>
      <c r="EO344" s="30"/>
      <c r="EP344" s="30"/>
      <c r="EQ344" s="30"/>
      <c r="ER344" s="30"/>
      <c r="ES344" s="30"/>
      <c r="ET344" s="30"/>
      <c r="EU344" s="30"/>
      <c r="EV344" s="30"/>
      <c r="EW344" s="30"/>
      <c r="EX344" s="30"/>
      <c r="EY344" s="30"/>
      <c r="EZ344" s="30"/>
      <c r="FA344" s="30"/>
      <c r="FB344" s="30"/>
      <c r="FC344" s="30"/>
      <c r="FD344" s="30"/>
      <c r="FE344" s="30"/>
      <c r="FF344" s="30"/>
      <c r="FG344" s="30"/>
      <c r="FH344" s="30"/>
      <c r="FI344" s="30"/>
      <c r="FJ344" s="30"/>
      <c r="FK344" s="30"/>
      <c r="FL344" s="30"/>
      <c r="FM344" s="30"/>
      <c r="FN344" s="30"/>
      <c r="FO344" s="30"/>
      <c r="FP344" s="30"/>
      <c r="FQ344" s="30"/>
    </row>
    <row r="345" spans="4:173">
      <c r="D345" s="76"/>
      <c r="E345" s="76"/>
      <c r="F345" s="76"/>
      <c r="G345" s="76"/>
      <c r="H345" s="76"/>
      <c r="I345" s="118"/>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30"/>
      <c r="BP345" s="30"/>
      <c r="BQ345" s="30"/>
      <c r="BR345" s="30"/>
      <c r="BS345" s="30"/>
      <c r="BT345" s="30"/>
      <c r="BU345" s="30"/>
      <c r="BV345" s="30"/>
      <c r="BW345" s="30"/>
      <c r="BX345" s="30"/>
      <c r="BY345" s="30"/>
      <c r="BZ345" s="30"/>
      <c r="CA345" s="30"/>
      <c r="CB345" s="30"/>
      <c r="CC345" s="30"/>
      <c r="CD345" s="30"/>
      <c r="CE345" s="30"/>
      <c r="CF345" s="30"/>
      <c r="CG345" s="30"/>
      <c r="CH345" s="30"/>
      <c r="CI345" s="30"/>
      <c r="CJ345" s="30"/>
      <c r="CK345" s="30"/>
      <c r="CL345" s="30"/>
      <c r="CM345" s="30"/>
      <c r="CN345" s="30"/>
      <c r="CO345" s="30"/>
      <c r="CP345" s="30"/>
      <c r="CQ345" s="30"/>
      <c r="CR345" s="30"/>
      <c r="CS345" s="30"/>
      <c r="CT345" s="30"/>
      <c r="CU345" s="30"/>
      <c r="CV345" s="30"/>
      <c r="CW345" s="30"/>
      <c r="CX345" s="30"/>
      <c r="CY345" s="30"/>
      <c r="CZ345" s="30"/>
      <c r="DA345" s="30"/>
      <c r="DB345" s="30"/>
      <c r="DC345" s="30"/>
      <c r="DD345" s="30"/>
      <c r="DE345" s="30"/>
      <c r="DF345" s="30"/>
      <c r="DG345" s="30"/>
      <c r="DH345" s="30"/>
      <c r="DI345" s="30"/>
      <c r="DJ345" s="30"/>
      <c r="DK345" s="30"/>
      <c r="DL345" s="30"/>
      <c r="DM345" s="30"/>
      <c r="DN345" s="30"/>
      <c r="DO345" s="30"/>
      <c r="DP345" s="30"/>
      <c r="DQ345" s="30"/>
      <c r="DR345" s="30"/>
      <c r="DS345" s="30"/>
      <c r="DT345" s="30"/>
      <c r="DU345" s="30"/>
      <c r="DV345" s="30"/>
      <c r="DW345" s="30"/>
      <c r="DX345" s="30"/>
      <c r="DY345" s="30"/>
      <c r="DZ345" s="30"/>
      <c r="EA345" s="30"/>
      <c r="EB345" s="30"/>
      <c r="EC345" s="30"/>
      <c r="ED345" s="30"/>
      <c r="EE345" s="30"/>
      <c r="EF345" s="30"/>
      <c r="EG345" s="30"/>
      <c r="EH345" s="30"/>
      <c r="EI345" s="30"/>
      <c r="EJ345" s="30"/>
      <c r="EK345" s="30"/>
      <c r="EL345" s="30"/>
      <c r="EM345" s="30"/>
      <c r="EN345" s="30"/>
      <c r="EO345" s="30"/>
      <c r="EP345" s="30"/>
      <c r="EQ345" s="30"/>
      <c r="ER345" s="30"/>
      <c r="ES345" s="30"/>
      <c r="ET345" s="30"/>
      <c r="EU345" s="30"/>
      <c r="EV345" s="30"/>
      <c r="EW345" s="30"/>
      <c r="EX345" s="30"/>
      <c r="EY345" s="30"/>
      <c r="EZ345" s="30"/>
      <c r="FA345" s="30"/>
      <c r="FB345" s="30"/>
      <c r="FC345" s="30"/>
      <c r="FD345" s="30"/>
      <c r="FE345" s="30"/>
      <c r="FF345" s="30"/>
      <c r="FG345" s="30"/>
      <c r="FH345" s="30"/>
      <c r="FI345" s="30"/>
      <c r="FJ345" s="30"/>
      <c r="FK345" s="30"/>
      <c r="FL345" s="30"/>
      <c r="FM345" s="30"/>
      <c r="FN345" s="30"/>
      <c r="FO345" s="30"/>
      <c r="FP345" s="30"/>
      <c r="FQ345" s="30"/>
    </row>
    <row r="346" spans="4:173">
      <c r="D346" s="76"/>
      <c r="E346" s="76"/>
      <c r="F346" s="76"/>
      <c r="G346" s="76"/>
      <c r="H346" s="76"/>
      <c r="I346" s="118"/>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c r="BM346" s="30"/>
      <c r="BN346" s="30"/>
      <c r="BO346" s="30"/>
      <c r="BP346" s="30"/>
      <c r="BQ346" s="30"/>
      <c r="BR346" s="30"/>
      <c r="BS346" s="30"/>
      <c r="BT346" s="30"/>
      <c r="BU346" s="30"/>
      <c r="BV346" s="30"/>
      <c r="BW346" s="30"/>
      <c r="BX346" s="30"/>
      <c r="BY346" s="30"/>
      <c r="BZ346" s="30"/>
      <c r="CA346" s="30"/>
      <c r="CB346" s="30"/>
      <c r="CC346" s="30"/>
      <c r="CD346" s="30"/>
      <c r="CE346" s="30"/>
      <c r="CF346" s="30"/>
      <c r="CG346" s="30"/>
      <c r="CH346" s="30"/>
      <c r="CI346" s="30"/>
      <c r="CJ346" s="30"/>
      <c r="CK346" s="30"/>
      <c r="CL346" s="30"/>
      <c r="CM346" s="30"/>
      <c r="CN346" s="30"/>
      <c r="CO346" s="30"/>
      <c r="CP346" s="30"/>
      <c r="CQ346" s="30"/>
      <c r="CR346" s="30"/>
      <c r="CS346" s="30"/>
      <c r="CT346" s="30"/>
      <c r="CU346" s="30"/>
      <c r="CV346" s="30"/>
      <c r="CW346" s="30"/>
      <c r="CX346" s="30"/>
      <c r="CY346" s="30"/>
      <c r="CZ346" s="30"/>
      <c r="DA346" s="30"/>
      <c r="DB346" s="30"/>
      <c r="DC346" s="30"/>
      <c r="DD346" s="30"/>
      <c r="DE346" s="30"/>
      <c r="DF346" s="30"/>
      <c r="DG346" s="30"/>
      <c r="DH346" s="30"/>
      <c r="DI346" s="30"/>
      <c r="DJ346" s="30"/>
      <c r="DK346" s="30"/>
      <c r="DL346" s="30"/>
      <c r="DM346" s="30"/>
      <c r="DN346" s="30"/>
      <c r="DO346" s="30"/>
      <c r="DP346" s="30"/>
      <c r="DQ346" s="30"/>
      <c r="DR346" s="30"/>
      <c r="DS346" s="30"/>
      <c r="DT346" s="30"/>
      <c r="DU346" s="30"/>
      <c r="DV346" s="30"/>
      <c r="DW346" s="30"/>
      <c r="DX346" s="30"/>
      <c r="DY346" s="30"/>
      <c r="DZ346" s="30"/>
      <c r="EA346" s="30"/>
      <c r="EB346" s="30"/>
      <c r="EC346" s="30"/>
      <c r="ED346" s="30"/>
      <c r="EE346" s="30"/>
      <c r="EF346" s="30"/>
      <c r="EG346" s="30"/>
      <c r="EH346" s="30"/>
      <c r="EI346" s="30"/>
      <c r="EJ346" s="30"/>
      <c r="EK346" s="30"/>
      <c r="EL346" s="30"/>
      <c r="EM346" s="30"/>
      <c r="EN346" s="30"/>
      <c r="EO346" s="30"/>
      <c r="EP346" s="30"/>
      <c r="EQ346" s="30"/>
      <c r="ER346" s="30"/>
      <c r="ES346" s="30"/>
      <c r="ET346" s="30"/>
      <c r="EU346" s="30"/>
      <c r="EV346" s="30"/>
      <c r="EW346" s="30"/>
      <c r="EX346" s="30"/>
      <c r="EY346" s="30"/>
      <c r="EZ346" s="30"/>
      <c r="FA346" s="30"/>
      <c r="FB346" s="30"/>
      <c r="FC346" s="30"/>
      <c r="FD346" s="30"/>
      <c r="FE346" s="30"/>
      <c r="FF346" s="30"/>
      <c r="FG346" s="30"/>
      <c r="FH346" s="30"/>
      <c r="FI346" s="30"/>
      <c r="FJ346" s="30"/>
      <c r="FK346" s="30"/>
      <c r="FL346" s="30"/>
      <c r="FM346" s="30"/>
      <c r="FN346" s="30"/>
      <c r="FO346" s="30"/>
      <c r="FP346" s="30"/>
      <c r="FQ346" s="30"/>
    </row>
    <row r="347" spans="4:173">
      <c r="D347" s="76"/>
      <c r="E347" s="76"/>
      <c r="F347" s="76"/>
      <c r="G347" s="76"/>
      <c r="H347" s="76"/>
      <c r="I347" s="118"/>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c r="BM347" s="30"/>
      <c r="BN347" s="30"/>
      <c r="BO347" s="30"/>
      <c r="BP347" s="30"/>
      <c r="BQ347" s="30"/>
      <c r="BR347" s="30"/>
      <c r="BS347" s="30"/>
      <c r="BT347" s="30"/>
      <c r="BU347" s="30"/>
      <c r="BV347" s="30"/>
      <c r="BW347" s="30"/>
      <c r="BX347" s="30"/>
      <c r="BY347" s="30"/>
      <c r="BZ347" s="30"/>
      <c r="CA347" s="30"/>
      <c r="CB347" s="30"/>
      <c r="CC347" s="30"/>
      <c r="CD347" s="30"/>
      <c r="CE347" s="30"/>
      <c r="CF347" s="30"/>
      <c r="CG347" s="30"/>
      <c r="CH347" s="30"/>
      <c r="CI347" s="30"/>
      <c r="CJ347" s="30"/>
      <c r="CK347" s="30"/>
      <c r="CL347" s="30"/>
      <c r="CM347" s="30"/>
      <c r="CN347" s="30"/>
      <c r="CO347" s="30"/>
      <c r="CP347" s="30"/>
      <c r="CQ347" s="30"/>
      <c r="CR347" s="30"/>
      <c r="CS347" s="30"/>
      <c r="CT347" s="30"/>
      <c r="CU347" s="30"/>
      <c r="CV347" s="30"/>
      <c r="CW347" s="30"/>
      <c r="CX347" s="30"/>
      <c r="CY347" s="30"/>
      <c r="CZ347" s="30"/>
      <c r="DA347" s="30"/>
      <c r="DB347" s="30"/>
      <c r="DC347" s="30"/>
      <c r="DD347" s="30"/>
      <c r="DE347" s="30"/>
      <c r="DF347" s="30"/>
      <c r="DG347" s="30"/>
      <c r="DH347" s="30"/>
      <c r="DI347" s="30"/>
      <c r="DJ347" s="30"/>
      <c r="DK347" s="30"/>
      <c r="DL347" s="30"/>
      <c r="DM347" s="30"/>
      <c r="DN347" s="30"/>
      <c r="DO347" s="30"/>
      <c r="DP347" s="30"/>
      <c r="DQ347" s="30"/>
      <c r="DR347" s="30"/>
      <c r="DS347" s="30"/>
      <c r="DT347" s="30"/>
      <c r="DU347" s="30"/>
      <c r="DV347" s="30"/>
      <c r="DW347" s="30"/>
      <c r="DX347" s="30"/>
      <c r="DY347" s="30"/>
      <c r="DZ347" s="30"/>
      <c r="EA347" s="30"/>
      <c r="EB347" s="30"/>
      <c r="EC347" s="30"/>
      <c r="ED347" s="30"/>
      <c r="EE347" s="30"/>
      <c r="EF347" s="30"/>
      <c r="EG347" s="30"/>
      <c r="EH347" s="30"/>
      <c r="EI347" s="30"/>
      <c r="EJ347" s="30"/>
      <c r="EK347" s="30"/>
      <c r="EL347" s="30"/>
      <c r="EM347" s="30"/>
      <c r="EN347" s="30"/>
      <c r="EO347" s="30"/>
      <c r="EP347" s="30"/>
      <c r="EQ347" s="30"/>
      <c r="ER347" s="30"/>
      <c r="ES347" s="30"/>
      <c r="ET347" s="30"/>
      <c r="EU347" s="30"/>
      <c r="EV347" s="30"/>
      <c r="EW347" s="30"/>
      <c r="EX347" s="30"/>
      <c r="EY347" s="30"/>
      <c r="EZ347" s="30"/>
      <c r="FA347" s="30"/>
      <c r="FB347" s="30"/>
      <c r="FC347" s="30"/>
      <c r="FD347" s="30"/>
      <c r="FE347" s="30"/>
      <c r="FF347" s="30"/>
      <c r="FG347" s="30"/>
      <c r="FH347" s="30"/>
      <c r="FI347" s="30"/>
      <c r="FJ347" s="30"/>
      <c r="FK347" s="30"/>
      <c r="FL347" s="30"/>
      <c r="FM347" s="30"/>
      <c r="FN347" s="30"/>
      <c r="FO347" s="30"/>
      <c r="FP347" s="30"/>
      <c r="FQ347" s="30"/>
    </row>
    <row r="348" spans="4:173">
      <c r="D348" s="76"/>
      <c r="E348" s="76"/>
      <c r="F348" s="76"/>
      <c r="G348" s="76"/>
      <c r="H348" s="76"/>
      <c r="I348" s="118"/>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c r="BM348" s="30"/>
      <c r="BN348" s="30"/>
      <c r="BO348" s="30"/>
      <c r="BP348" s="30"/>
      <c r="BQ348" s="30"/>
      <c r="BR348" s="30"/>
      <c r="BS348" s="30"/>
      <c r="BT348" s="30"/>
      <c r="BU348" s="30"/>
      <c r="BV348" s="30"/>
      <c r="BW348" s="30"/>
      <c r="BX348" s="30"/>
      <c r="BY348" s="30"/>
      <c r="BZ348" s="30"/>
      <c r="CA348" s="30"/>
      <c r="CB348" s="30"/>
      <c r="CC348" s="30"/>
      <c r="CD348" s="30"/>
      <c r="CE348" s="30"/>
      <c r="CF348" s="30"/>
      <c r="CG348" s="30"/>
      <c r="CH348" s="30"/>
      <c r="CI348" s="30"/>
      <c r="CJ348" s="30"/>
      <c r="CK348" s="30"/>
      <c r="CL348" s="30"/>
      <c r="CM348" s="30"/>
      <c r="CN348" s="30"/>
      <c r="CO348" s="30"/>
      <c r="CP348" s="30"/>
      <c r="CQ348" s="30"/>
      <c r="CR348" s="30"/>
      <c r="CS348" s="30"/>
      <c r="CT348" s="30"/>
      <c r="CU348" s="30"/>
      <c r="CV348" s="30"/>
      <c r="CW348" s="30"/>
      <c r="CX348" s="30"/>
      <c r="CY348" s="30"/>
      <c r="CZ348" s="30"/>
      <c r="DA348" s="30"/>
      <c r="DB348" s="30"/>
      <c r="DC348" s="30"/>
      <c r="DD348" s="30"/>
      <c r="DE348" s="30"/>
      <c r="DF348" s="30"/>
      <c r="DG348" s="30"/>
      <c r="DH348" s="30"/>
      <c r="DI348" s="30"/>
      <c r="DJ348" s="30"/>
      <c r="DK348" s="30"/>
      <c r="DL348" s="30"/>
      <c r="DM348" s="30"/>
      <c r="DN348" s="30"/>
      <c r="DO348" s="30"/>
      <c r="DP348" s="30"/>
      <c r="DQ348" s="30"/>
      <c r="DR348" s="30"/>
      <c r="DS348" s="30"/>
      <c r="DT348" s="30"/>
      <c r="DU348" s="30"/>
      <c r="DV348" s="30"/>
      <c r="DW348" s="30"/>
      <c r="DX348" s="30"/>
      <c r="DY348" s="30"/>
      <c r="DZ348" s="30"/>
      <c r="EA348" s="30"/>
      <c r="EB348" s="30"/>
      <c r="EC348" s="30"/>
      <c r="ED348" s="30"/>
      <c r="EE348" s="30"/>
      <c r="EF348" s="30"/>
      <c r="EG348" s="30"/>
      <c r="EH348" s="30"/>
      <c r="EI348" s="30"/>
      <c r="EJ348" s="30"/>
      <c r="EK348" s="30"/>
      <c r="EL348" s="30"/>
      <c r="EM348" s="30"/>
      <c r="EN348" s="30"/>
      <c r="EO348" s="30"/>
      <c r="EP348" s="30"/>
      <c r="EQ348" s="30"/>
      <c r="ER348" s="30"/>
      <c r="ES348" s="30"/>
      <c r="ET348" s="30"/>
      <c r="EU348" s="30"/>
      <c r="EV348" s="30"/>
      <c r="EW348" s="30"/>
      <c r="EX348" s="30"/>
      <c r="EY348" s="30"/>
      <c r="EZ348" s="30"/>
      <c r="FA348" s="30"/>
      <c r="FB348" s="30"/>
      <c r="FC348" s="30"/>
      <c r="FD348" s="30"/>
      <c r="FE348" s="30"/>
      <c r="FF348" s="30"/>
      <c r="FG348" s="30"/>
      <c r="FH348" s="30"/>
      <c r="FI348" s="30"/>
      <c r="FJ348" s="30"/>
      <c r="FK348" s="30"/>
      <c r="FL348" s="30"/>
      <c r="FM348" s="30"/>
      <c r="FN348" s="30"/>
      <c r="FO348" s="30"/>
      <c r="FP348" s="30"/>
      <c r="FQ348" s="30"/>
    </row>
    <row r="349" spans="4:173">
      <c r="D349" s="76"/>
      <c r="E349" s="76"/>
      <c r="F349" s="76"/>
      <c r="G349" s="76"/>
      <c r="H349" s="76"/>
      <c r="I349" s="118"/>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c r="BM349" s="30"/>
      <c r="BN349" s="30"/>
      <c r="BO349" s="30"/>
      <c r="BP349" s="30"/>
      <c r="BQ349" s="30"/>
      <c r="BR349" s="30"/>
      <c r="BS349" s="30"/>
      <c r="BT349" s="30"/>
      <c r="BU349" s="30"/>
      <c r="BV349" s="30"/>
      <c r="BW349" s="30"/>
      <c r="BX349" s="30"/>
      <c r="BY349" s="30"/>
      <c r="BZ349" s="30"/>
      <c r="CA349" s="30"/>
      <c r="CB349" s="30"/>
      <c r="CC349" s="30"/>
      <c r="CD349" s="30"/>
      <c r="CE349" s="30"/>
      <c r="CF349" s="30"/>
      <c r="CG349" s="30"/>
      <c r="CH349" s="30"/>
      <c r="CI349" s="30"/>
      <c r="CJ349" s="30"/>
      <c r="CK349" s="30"/>
      <c r="CL349" s="30"/>
      <c r="CM349" s="30"/>
      <c r="CN349" s="30"/>
      <c r="CO349" s="30"/>
      <c r="CP349" s="30"/>
      <c r="CQ349" s="30"/>
      <c r="CR349" s="30"/>
      <c r="CS349" s="30"/>
      <c r="CT349" s="30"/>
      <c r="CU349" s="30"/>
      <c r="CV349" s="30"/>
      <c r="CW349" s="30"/>
      <c r="CX349" s="30"/>
      <c r="CY349" s="30"/>
      <c r="CZ349" s="30"/>
      <c r="DA349" s="30"/>
      <c r="DB349" s="30"/>
      <c r="DC349" s="30"/>
      <c r="DD349" s="30"/>
      <c r="DE349" s="30"/>
      <c r="DF349" s="30"/>
      <c r="DG349" s="30"/>
      <c r="DH349" s="30"/>
      <c r="DI349" s="30"/>
      <c r="DJ349" s="30"/>
      <c r="DK349" s="30"/>
      <c r="DL349" s="30"/>
      <c r="DM349" s="30"/>
      <c r="DN349" s="30"/>
      <c r="DO349" s="30"/>
      <c r="DP349" s="30"/>
      <c r="DQ349" s="30"/>
      <c r="DR349" s="30"/>
      <c r="DS349" s="30"/>
      <c r="DT349" s="30"/>
      <c r="DU349" s="30"/>
      <c r="DV349" s="30"/>
      <c r="DW349" s="30"/>
      <c r="DX349" s="30"/>
      <c r="DY349" s="30"/>
      <c r="DZ349" s="30"/>
      <c r="EA349" s="30"/>
      <c r="EB349" s="30"/>
      <c r="EC349" s="30"/>
      <c r="ED349" s="30"/>
      <c r="EE349" s="30"/>
      <c r="EF349" s="30"/>
      <c r="EG349" s="30"/>
      <c r="EH349" s="30"/>
      <c r="EI349" s="30"/>
      <c r="EJ349" s="30"/>
      <c r="EK349" s="30"/>
      <c r="EL349" s="30"/>
      <c r="EM349" s="30"/>
      <c r="EN349" s="30"/>
      <c r="EO349" s="30"/>
      <c r="EP349" s="30"/>
      <c r="EQ349" s="30"/>
      <c r="ER349" s="30"/>
      <c r="ES349" s="30"/>
      <c r="ET349" s="30"/>
      <c r="EU349" s="30"/>
      <c r="EV349" s="30"/>
      <c r="EW349" s="30"/>
      <c r="EX349" s="30"/>
      <c r="EY349" s="30"/>
      <c r="EZ349" s="30"/>
      <c r="FA349" s="30"/>
      <c r="FB349" s="30"/>
      <c r="FC349" s="30"/>
      <c r="FD349" s="30"/>
      <c r="FE349" s="30"/>
      <c r="FF349" s="30"/>
      <c r="FG349" s="30"/>
      <c r="FH349" s="30"/>
      <c r="FI349" s="30"/>
      <c r="FJ349" s="30"/>
      <c r="FK349" s="30"/>
      <c r="FL349" s="30"/>
      <c r="FM349" s="30"/>
      <c r="FN349" s="30"/>
      <c r="FO349" s="30"/>
      <c r="FP349" s="30"/>
      <c r="FQ349" s="30"/>
    </row>
    <row r="350" spans="4:173">
      <c r="D350" s="76"/>
      <c r="E350" s="76"/>
      <c r="F350" s="76"/>
      <c r="G350" s="76"/>
      <c r="H350" s="76"/>
      <c r="I350" s="118"/>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c r="BM350" s="30"/>
      <c r="BN350" s="30"/>
      <c r="BO350" s="30"/>
      <c r="BP350" s="30"/>
      <c r="BQ350" s="30"/>
      <c r="BR350" s="30"/>
      <c r="BS350" s="30"/>
      <c r="BT350" s="30"/>
      <c r="BU350" s="30"/>
      <c r="BV350" s="30"/>
      <c r="BW350" s="30"/>
      <c r="BX350" s="30"/>
      <c r="BY350" s="30"/>
      <c r="BZ350" s="30"/>
      <c r="CA350" s="30"/>
      <c r="CB350" s="30"/>
      <c r="CC350" s="30"/>
      <c r="CD350" s="30"/>
      <c r="CE350" s="30"/>
      <c r="CF350" s="30"/>
      <c r="CG350" s="30"/>
      <c r="CH350" s="30"/>
      <c r="CI350" s="30"/>
      <c r="CJ350" s="30"/>
      <c r="CK350" s="30"/>
      <c r="CL350" s="30"/>
      <c r="CM350" s="30"/>
      <c r="CN350" s="30"/>
      <c r="CO350" s="30"/>
      <c r="CP350" s="30"/>
      <c r="CQ350" s="30"/>
      <c r="CR350" s="30"/>
      <c r="CS350" s="30"/>
      <c r="CT350" s="30"/>
      <c r="CU350" s="30"/>
      <c r="CV350" s="30"/>
      <c r="CW350" s="30"/>
      <c r="CX350" s="30"/>
      <c r="CY350" s="30"/>
      <c r="CZ350" s="30"/>
      <c r="DA350" s="30"/>
      <c r="DB350" s="30"/>
      <c r="DC350" s="30"/>
      <c r="DD350" s="30"/>
      <c r="DE350" s="30"/>
      <c r="DF350" s="30"/>
      <c r="DG350" s="30"/>
      <c r="DH350" s="30"/>
      <c r="DI350" s="30"/>
      <c r="DJ350" s="30"/>
      <c r="DK350" s="30"/>
      <c r="DL350" s="30"/>
      <c r="DM350" s="30"/>
      <c r="DN350" s="30"/>
      <c r="DO350" s="30"/>
      <c r="DP350" s="30"/>
      <c r="DQ350" s="30"/>
      <c r="DR350" s="30"/>
      <c r="DS350" s="30"/>
      <c r="DT350" s="30"/>
      <c r="DU350" s="30"/>
      <c r="DV350" s="30"/>
      <c r="DW350" s="30"/>
      <c r="DX350" s="30"/>
      <c r="DY350" s="30"/>
      <c r="DZ350" s="30"/>
      <c r="EA350" s="30"/>
      <c r="EB350" s="30"/>
      <c r="EC350" s="30"/>
      <c r="ED350" s="30"/>
      <c r="EE350" s="30"/>
      <c r="EF350" s="30"/>
      <c r="EG350" s="30"/>
      <c r="EH350" s="30"/>
      <c r="EI350" s="30"/>
      <c r="EJ350" s="30"/>
      <c r="EK350" s="30"/>
      <c r="EL350" s="30"/>
      <c r="EM350" s="30"/>
      <c r="EN350" s="30"/>
      <c r="EO350" s="30"/>
      <c r="EP350" s="30"/>
      <c r="EQ350" s="30"/>
      <c r="ER350" s="30"/>
      <c r="ES350" s="30"/>
      <c r="ET350" s="30"/>
      <c r="EU350" s="30"/>
      <c r="EV350" s="30"/>
      <c r="EW350" s="30"/>
      <c r="EX350" s="30"/>
      <c r="EY350" s="30"/>
      <c r="EZ350" s="30"/>
      <c r="FA350" s="30"/>
      <c r="FB350" s="30"/>
      <c r="FC350" s="30"/>
      <c r="FD350" s="30"/>
      <c r="FE350" s="30"/>
      <c r="FF350" s="30"/>
      <c r="FG350" s="30"/>
      <c r="FH350" s="30"/>
      <c r="FI350" s="30"/>
      <c r="FJ350" s="30"/>
      <c r="FK350" s="30"/>
      <c r="FL350" s="30"/>
      <c r="FM350" s="30"/>
      <c r="FN350" s="30"/>
      <c r="FO350" s="30"/>
      <c r="FP350" s="30"/>
      <c r="FQ350" s="30"/>
    </row>
    <row r="351" spans="4:173">
      <c r="D351" s="76"/>
      <c r="E351" s="76"/>
      <c r="F351" s="76"/>
      <c r="G351" s="76"/>
      <c r="H351" s="76"/>
      <c r="I351" s="118"/>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c r="BM351" s="30"/>
      <c r="BN351" s="30"/>
      <c r="BO351" s="30"/>
      <c r="BP351" s="30"/>
      <c r="BQ351" s="30"/>
      <c r="BR351" s="30"/>
      <c r="BS351" s="30"/>
      <c r="BT351" s="30"/>
      <c r="BU351" s="30"/>
      <c r="BV351" s="30"/>
      <c r="BW351" s="30"/>
      <c r="BX351" s="30"/>
      <c r="BY351" s="30"/>
      <c r="BZ351" s="30"/>
      <c r="CA351" s="30"/>
      <c r="CB351" s="30"/>
      <c r="CC351" s="30"/>
      <c r="CD351" s="30"/>
      <c r="CE351" s="30"/>
      <c r="CF351" s="30"/>
      <c r="CG351" s="30"/>
      <c r="CH351" s="30"/>
      <c r="CI351" s="30"/>
      <c r="CJ351" s="30"/>
      <c r="CK351" s="30"/>
      <c r="CL351" s="30"/>
      <c r="CM351" s="30"/>
      <c r="CN351" s="30"/>
      <c r="CO351" s="30"/>
      <c r="CP351" s="30"/>
      <c r="CQ351" s="30"/>
      <c r="CR351" s="30"/>
      <c r="CS351" s="30"/>
      <c r="CT351" s="30"/>
      <c r="CU351" s="30"/>
      <c r="CV351" s="30"/>
      <c r="CW351" s="30"/>
      <c r="CX351" s="30"/>
      <c r="CY351" s="30"/>
      <c r="CZ351" s="30"/>
      <c r="DA351" s="30"/>
      <c r="DB351" s="30"/>
      <c r="DC351" s="30"/>
      <c r="DD351" s="30"/>
      <c r="DE351" s="30"/>
      <c r="DF351" s="30"/>
      <c r="DG351" s="30"/>
      <c r="DH351" s="30"/>
      <c r="DI351" s="30"/>
      <c r="DJ351" s="30"/>
      <c r="DK351" s="30"/>
      <c r="DL351" s="30"/>
      <c r="DM351" s="30"/>
      <c r="DN351" s="30"/>
      <c r="DO351" s="30"/>
      <c r="DP351" s="30"/>
      <c r="DQ351" s="30"/>
      <c r="DR351" s="30"/>
      <c r="DS351" s="30"/>
      <c r="DT351" s="30"/>
      <c r="DU351" s="30"/>
      <c r="DV351" s="30"/>
      <c r="DW351" s="30"/>
      <c r="DX351" s="30"/>
      <c r="DY351" s="30"/>
      <c r="DZ351" s="30"/>
      <c r="EA351" s="30"/>
      <c r="EB351" s="30"/>
      <c r="EC351" s="30"/>
      <c r="ED351" s="30"/>
      <c r="EE351" s="30"/>
      <c r="EF351" s="30"/>
      <c r="EG351" s="30"/>
      <c r="EH351" s="30"/>
      <c r="EI351" s="30"/>
      <c r="EJ351" s="30"/>
      <c r="EK351" s="30"/>
      <c r="EL351" s="30"/>
      <c r="EM351" s="30"/>
      <c r="EN351" s="30"/>
      <c r="EO351" s="30"/>
      <c r="EP351" s="30"/>
      <c r="EQ351" s="30"/>
      <c r="ER351" s="30"/>
      <c r="ES351" s="30"/>
      <c r="ET351" s="30"/>
      <c r="EU351" s="30"/>
      <c r="EV351" s="30"/>
      <c r="EW351" s="30"/>
      <c r="EX351" s="30"/>
      <c r="EY351" s="30"/>
      <c r="EZ351" s="30"/>
      <c r="FA351" s="30"/>
      <c r="FB351" s="30"/>
      <c r="FC351" s="30"/>
      <c r="FD351" s="30"/>
      <c r="FE351" s="30"/>
      <c r="FF351" s="30"/>
      <c r="FG351" s="30"/>
      <c r="FH351" s="30"/>
      <c r="FI351" s="30"/>
      <c r="FJ351" s="30"/>
      <c r="FK351" s="30"/>
      <c r="FL351" s="30"/>
      <c r="FM351" s="30"/>
      <c r="FN351" s="30"/>
      <c r="FO351" s="30"/>
      <c r="FP351" s="30"/>
      <c r="FQ351" s="30"/>
    </row>
    <row r="352" spans="4:173">
      <c r="D352" s="76"/>
      <c r="E352" s="76"/>
      <c r="F352" s="76"/>
      <c r="G352" s="76"/>
      <c r="H352" s="76"/>
      <c r="I352" s="118"/>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c r="BM352" s="30"/>
      <c r="BN352" s="30"/>
      <c r="BO352" s="30"/>
      <c r="BP352" s="30"/>
      <c r="BQ352" s="30"/>
      <c r="BR352" s="30"/>
      <c r="BS352" s="30"/>
      <c r="BT352" s="30"/>
      <c r="BU352" s="30"/>
      <c r="BV352" s="30"/>
      <c r="BW352" s="30"/>
      <c r="BX352" s="30"/>
      <c r="BY352" s="30"/>
      <c r="BZ352" s="30"/>
      <c r="CA352" s="30"/>
      <c r="CB352" s="30"/>
      <c r="CC352" s="30"/>
      <c r="CD352" s="30"/>
      <c r="CE352" s="30"/>
      <c r="CF352" s="30"/>
      <c r="CG352" s="30"/>
      <c r="CH352" s="30"/>
      <c r="CI352" s="30"/>
      <c r="CJ352" s="30"/>
      <c r="CK352" s="30"/>
      <c r="CL352" s="30"/>
      <c r="CM352" s="30"/>
      <c r="CN352" s="30"/>
      <c r="CO352" s="30"/>
      <c r="CP352" s="30"/>
      <c r="CQ352" s="30"/>
      <c r="CR352" s="30"/>
      <c r="CS352" s="30"/>
      <c r="CT352" s="30"/>
      <c r="CU352" s="30"/>
      <c r="CV352" s="30"/>
      <c r="CW352" s="30"/>
      <c r="CX352" s="30"/>
      <c r="CY352" s="30"/>
      <c r="CZ352" s="30"/>
      <c r="DA352" s="30"/>
      <c r="DB352" s="30"/>
      <c r="DC352" s="30"/>
      <c r="DD352" s="30"/>
      <c r="DE352" s="30"/>
      <c r="DF352" s="30"/>
      <c r="DG352" s="30"/>
      <c r="DH352" s="30"/>
      <c r="DI352" s="30"/>
      <c r="DJ352" s="30"/>
      <c r="DK352" s="30"/>
      <c r="DL352" s="30"/>
      <c r="DM352" s="30"/>
      <c r="DN352" s="30"/>
      <c r="DO352" s="30"/>
      <c r="DP352" s="30"/>
      <c r="DQ352" s="30"/>
      <c r="DR352" s="30"/>
      <c r="DS352" s="30"/>
      <c r="DT352" s="30"/>
      <c r="DU352" s="30"/>
      <c r="DV352" s="30"/>
      <c r="DW352" s="30"/>
      <c r="DX352" s="30"/>
      <c r="DY352" s="30"/>
      <c r="DZ352" s="30"/>
      <c r="EA352" s="30"/>
      <c r="EB352" s="30"/>
      <c r="EC352" s="30"/>
      <c r="ED352" s="30"/>
      <c r="EE352" s="30"/>
      <c r="EF352" s="30"/>
      <c r="EG352" s="30"/>
      <c r="EH352" s="30"/>
      <c r="EI352" s="30"/>
      <c r="EJ352" s="30"/>
      <c r="EK352" s="30"/>
      <c r="EL352" s="30"/>
      <c r="EM352" s="30"/>
      <c r="EN352" s="30"/>
      <c r="EO352" s="30"/>
      <c r="EP352" s="30"/>
      <c r="EQ352" s="30"/>
      <c r="ER352" s="30"/>
      <c r="ES352" s="30"/>
      <c r="ET352" s="30"/>
      <c r="EU352" s="30"/>
      <c r="EV352" s="30"/>
      <c r="EW352" s="30"/>
      <c r="EX352" s="30"/>
      <c r="EY352" s="30"/>
      <c r="EZ352" s="30"/>
      <c r="FA352" s="30"/>
      <c r="FB352" s="30"/>
      <c r="FC352" s="30"/>
      <c r="FD352" s="30"/>
      <c r="FE352" s="30"/>
      <c r="FF352" s="30"/>
      <c r="FG352" s="30"/>
      <c r="FH352" s="30"/>
      <c r="FI352" s="30"/>
      <c r="FJ352" s="30"/>
      <c r="FK352" s="30"/>
      <c r="FL352" s="30"/>
      <c r="FM352" s="30"/>
      <c r="FN352" s="30"/>
      <c r="FO352" s="30"/>
      <c r="FP352" s="30"/>
      <c r="FQ352" s="30"/>
    </row>
    <row r="353" spans="4:173">
      <c r="D353" s="76"/>
      <c r="E353" s="76"/>
      <c r="F353" s="76"/>
      <c r="G353" s="76"/>
      <c r="H353" s="76"/>
      <c r="I353" s="118"/>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c r="BM353" s="30"/>
      <c r="BN353" s="30"/>
      <c r="BO353" s="30"/>
      <c r="BP353" s="30"/>
      <c r="BQ353" s="30"/>
      <c r="BR353" s="30"/>
      <c r="BS353" s="30"/>
      <c r="BT353" s="30"/>
      <c r="BU353" s="30"/>
      <c r="BV353" s="30"/>
      <c r="BW353" s="30"/>
      <c r="BX353" s="30"/>
      <c r="BY353" s="30"/>
      <c r="BZ353" s="30"/>
      <c r="CA353" s="30"/>
      <c r="CB353" s="30"/>
      <c r="CC353" s="30"/>
      <c r="CD353" s="30"/>
      <c r="CE353" s="30"/>
      <c r="CF353" s="30"/>
      <c r="CG353" s="30"/>
      <c r="CH353" s="30"/>
      <c r="CI353" s="30"/>
      <c r="CJ353" s="30"/>
      <c r="CK353" s="30"/>
      <c r="CL353" s="30"/>
      <c r="CM353" s="30"/>
      <c r="CN353" s="30"/>
      <c r="CO353" s="30"/>
      <c r="CP353" s="30"/>
      <c r="CQ353" s="30"/>
      <c r="CR353" s="30"/>
      <c r="CS353" s="30"/>
      <c r="CT353" s="30"/>
      <c r="CU353" s="30"/>
      <c r="CV353" s="30"/>
      <c r="CW353" s="30"/>
      <c r="CX353" s="30"/>
      <c r="CY353" s="30"/>
      <c r="CZ353" s="30"/>
      <c r="DA353" s="30"/>
      <c r="DB353" s="30"/>
      <c r="DC353" s="30"/>
      <c r="DD353" s="30"/>
      <c r="DE353" s="30"/>
      <c r="DF353" s="30"/>
      <c r="DG353" s="30"/>
      <c r="DH353" s="30"/>
      <c r="DI353" s="30"/>
      <c r="DJ353" s="30"/>
      <c r="DK353" s="30"/>
      <c r="DL353" s="30"/>
      <c r="DM353" s="30"/>
      <c r="DN353" s="30"/>
      <c r="DO353" s="30"/>
      <c r="DP353" s="30"/>
      <c r="DQ353" s="30"/>
      <c r="DR353" s="30"/>
      <c r="DS353" s="30"/>
      <c r="DT353" s="30"/>
      <c r="DU353" s="30"/>
      <c r="DV353" s="30"/>
      <c r="DW353" s="30"/>
      <c r="DX353" s="30"/>
      <c r="DY353" s="30"/>
      <c r="DZ353" s="30"/>
      <c r="EA353" s="30"/>
      <c r="EB353" s="30"/>
      <c r="EC353" s="30"/>
      <c r="ED353" s="30"/>
      <c r="EE353" s="30"/>
      <c r="EF353" s="30"/>
      <c r="EG353" s="30"/>
      <c r="EH353" s="30"/>
      <c r="EI353" s="30"/>
      <c r="EJ353" s="30"/>
      <c r="EK353" s="30"/>
      <c r="EL353" s="30"/>
      <c r="EM353" s="30"/>
      <c r="EN353" s="30"/>
      <c r="EO353" s="30"/>
      <c r="EP353" s="30"/>
      <c r="EQ353" s="30"/>
      <c r="ER353" s="30"/>
      <c r="ES353" s="30"/>
      <c r="ET353" s="30"/>
      <c r="EU353" s="30"/>
      <c r="EV353" s="30"/>
      <c r="EW353" s="30"/>
      <c r="EX353" s="30"/>
      <c r="EY353" s="30"/>
      <c r="EZ353" s="30"/>
      <c r="FA353" s="30"/>
      <c r="FB353" s="30"/>
      <c r="FC353" s="30"/>
      <c r="FD353" s="30"/>
      <c r="FE353" s="30"/>
      <c r="FF353" s="30"/>
      <c r="FG353" s="30"/>
      <c r="FH353" s="30"/>
      <c r="FI353" s="30"/>
      <c r="FJ353" s="30"/>
      <c r="FK353" s="30"/>
      <c r="FL353" s="30"/>
      <c r="FM353" s="30"/>
      <c r="FN353" s="30"/>
      <c r="FO353" s="30"/>
      <c r="FP353" s="30"/>
      <c r="FQ353" s="30"/>
    </row>
    <row r="354" spans="4:173">
      <c r="D354" s="76"/>
      <c r="E354" s="76"/>
      <c r="F354" s="76"/>
      <c r="G354" s="76"/>
      <c r="H354" s="76"/>
      <c r="I354" s="118"/>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c r="BM354" s="30"/>
      <c r="BN354" s="30"/>
      <c r="BO354" s="30"/>
      <c r="BP354" s="30"/>
      <c r="BQ354" s="30"/>
      <c r="BR354" s="30"/>
      <c r="BS354" s="30"/>
      <c r="BT354" s="30"/>
      <c r="BU354" s="30"/>
      <c r="BV354" s="30"/>
      <c r="BW354" s="30"/>
      <c r="BX354" s="30"/>
      <c r="BY354" s="30"/>
      <c r="BZ354" s="30"/>
      <c r="CA354" s="30"/>
      <c r="CB354" s="30"/>
      <c r="CC354" s="30"/>
      <c r="CD354" s="30"/>
      <c r="CE354" s="30"/>
      <c r="CF354" s="30"/>
      <c r="CG354" s="30"/>
      <c r="CH354" s="30"/>
      <c r="CI354" s="30"/>
      <c r="CJ354" s="30"/>
      <c r="CK354" s="30"/>
      <c r="CL354" s="30"/>
      <c r="CM354" s="30"/>
      <c r="CN354" s="30"/>
      <c r="CO354" s="30"/>
      <c r="CP354" s="30"/>
      <c r="CQ354" s="30"/>
      <c r="CR354" s="30"/>
      <c r="CS354" s="30"/>
      <c r="CT354" s="30"/>
      <c r="CU354" s="30"/>
      <c r="CV354" s="30"/>
      <c r="CW354" s="30"/>
      <c r="CX354" s="30"/>
      <c r="CY354" s="30"/>
      <c r="CZ354" s="30"/>
      <c r="DA354" s="30"/>
      <c r="DB354" s="30"/>
      <c r="DC354" s="30"/>
      <c r="DD354" s="30"/>
      <c r="DE354" s="30"/>
      <c r="DF354" s="30"/>
      <c r="DG354" s="30"/>
      <c r="DH354" s="30"/>
      <c r="DI354" s="30"/>
      <c r="DJ354" s="30"/>
      <c r="DK354" s="30"/>
      <c r="DL354" s="30"/>
      <c r="DM354" s="30"/>
      <c r="DN354" s="30"/>
      <c r="DO354" s="30"/>
      <c r="DP354" s="30"/>
      <c r="DQ354" s="30"/>
      <c r="DR354" s="30"/>
      <c r="DS354" s="30"/>
      <c r="DT354" s="30"/>
      <c r="DU354" s="30"/>
      <c r="DV354" s="30"/>
      <c r="DW354" s="30"/>
      <c r="DX354" s="30"/>
      <c r="DY354" s="30"/>
      <c r="DZ354" s="30"/>
      <c r="EA354" s="30"/>
      <c r="EB354" s="30"/>
      <c r="EC354" s="30"/>
      <c r="ED354" s="30"/>
      <c r="EE354" s="30"/>
      <c r="EF354" s="30"/>
      <c r="EG354" s="30"/>
      <c r="EH354" s="30"/>
      <c r="EI354" s="30"/>
      <c r="EJ354" s="30"/>
      <c r="EK354" s="30"/>
      <c r="EL354" s="30"/>
      <c r="EM354" s="30"/>
      <c r="EN354" s="30"/>
      <c r="EO354" s="30"/>
      <c r="EP354" s="30"/>
      <c r="EQ354" s="30"/>
      <c r="ER354" s="30"/>
      <c r="ES354" s="30"/>
      <c r="ET354" s="30"/>
      <c r="EU354" s="30"/>
      <c r="EV354" s="30"/>
      <c r="EW354" s="30"/>
      <c r="EX354" s="30"/>
      <c r="EY354" s="30"/>
      <c r="EZ354" s="30"/>
      <c r="FA354" s="30"/>
      <c r="FB354" s="30"/>
      <c r="FC354" s="30"/>
      <c r="FD354" s="30"/>
      <c r="FE354" s="30"/>
      <c r="FF354" s="30"/>
      <c r="FG354" s="30"/>
      <c r="FH354" s="30"/>
      <c r="FI354" s="30"/>
      <c r="FJ354" s="30"/>
      <c r="FK354" s="30"/>
      <c r="FL354" s="30"/>
      <c r="FM354" s="30"/>
      <c r="FN354" s="30"/>
      <c r="FO354" s="30"/>
      <c r="FP354" s="30"/>
      <c r="FQ354" s="30"/>
    </row>
    <row r="355" spans="4:173">
      <c r="D355" s="76"/>
      <c r="E355" s="76"/>
      <c r="F355" s="76"/>
      <c r="G355" s="76"/>
      <c r="H355" s="76"/>
      <c r="I355" s="118"/>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c r="BM355" s="30"/>
      <c r="BN355" s="30"/>
      <c r="BO355" s="30"/>
      <c r="BP355" s="30"/>
      <c r="BQ355" s="30"/>
      <c r="BR355" s="30"/>
      <c r="BS355" s="30"/>
      <c r="BT355" s="30"/>
      <c r="BU355" s="30"/>
      <c r="BV355" s="30"/>
      <c r="BW355" s="30"/>
      <c r="BX355" s="30"/>
      <c r="BY355" s="30"/>
      <c r="BZ355" s="30"/>
      <c r="CA355" s="30"/>
      <c r="CB355" s="30"/>
      <c r="CC355" s="30"/>
      <c r="CD355" s="30"/>
      <c r="CE355" s="30"/>
      <c r="CF355" s="30"/>
      <c r="CG355" s="30"/>
      <c r="CH355" s="30"/>
      <c r="CI355" s="30"/>
      <c r="CJ355" s="30"/>
      <c r="CK355" s="30"/>
      <c r="CL355" s="30"/>
      <c r="CM355" s="30"/>
      <c r="CN355" s="30"/>
      <c r="CO355" s="30"/>
      <c r="CP355" s="30"/>
      <c r="CQ355" s="30"/>
      <c r="CR355" s="30"/>
      <c r="CS355" s="30"/>
      <c r="CT355" s="30"/>
      <c r="CU355" s="30"/>
      <c r="CV355" s="30"/>
      <c r="CW355" s="30"/>
      <c r="CX355" s="30"/>
      <c r="CY355" s="30"/>
      <c r="CZ355" s="30"/>
      <c r="DA355" s="30"/>
      <c r="DB355" s="30"/>
      <c r="DC355" s="30"/>
      <c r="DD355" s="30"/>
      <c r="DE355" s="30"/>
      <c r="DF355" s="30"/>
      <c r="DG355" s="30"/>
      <c r="DH355" s="30"/>
      <c r="DI355" s="30"/>
      <c r="DJ355" s="30"/>
      <c r="DK355" s="30"/>
      <c r="DL355" s="30"/>
      <c r="DM355" s="30"/>
      <c r="DN355" s="30"/>
      <c r="DO355" s="30"/>
      <c r="DP355" s="30"/>
      <c r="DQ355" s="30"/>
      <c r="DR355" s="30"/>
      <c r="DS355" s="30"/>
      <c r="DT355" s="30"/>
      <c r="DU355" s="30"/>
      <c r="DV355" s="30"/>
      <c r="DW355" s="30"/>
      <c r="DX355" s="30"/>
      <c r="DY355" s="30"/>
      <c r="DZ355" s="30"/>
      <c r="EA355" s="30"/>
      <c r="EB355" s="30"/>
      <c r="EC355" s="30"/>
      <c r="ED355" s="30"/>
      <c r="EE355" s="30"/>
      <c r="EF355" s="30"/>
      <c r="EG355" s="30"/>
      <c r="EH355" s="30"/>
      <c r="EI355" s="30"/>
      <c r="EJ355" s="30"/>
      <c r="EK355" s="30"/>
      <c r="EL355" s="30"/>
      <c r="EM355" s="30"/>
      <c r="EN355" s="30"/>
      <c r="EO355" s="30"/>
      <c r="EP355" s="30"/>
      <c r="EQ355" s="30"/>
      <c r="ER355" s="30"/>
      <c r="ES355" s="30"/>
      <c r="ET355" s="30"/>
      <c r="EU355" s="30"/>
      <c r="EV355" s="30"/>
      <c r="EW355" s="30"/>
      <c r="EX355" s="30"/>
      <c r="EY355" s="30"/>
      <c r="EZ355" s="30"/>
      <c r="FA355" s="30"/>
      <c r="FB355" s="30"/>
      <c r="FC355" s="30"/>
      <c r="FD355" s="30"/>
      <c r="FE355" s="30"/>
      <c r="FF355" s="30"/>
      <c r="FG355" s="30"/>
      <c r="FH355" s="30"/>
      <c r="FI355" s="30"/>
      <c r="FJ355" s="30"/>
      <c r="FK355" s="30"/>
      <c r="FL355" s="30"/>
      <c r="FM355" s="30"/>
      <c r="FN355" s="30"/>
      <c r="FO355" s="30"/>
      <c r="FP355" s="30"/>
      <c r="FQ355" s="30"/>
    </row>
    <row r="356" spans="4:173">
      <c r="D356" s="76"/>
      <c r="E356" s="76"/>
      <c r="F356" s="76"/>
      <c r="G356" s="76"/>
      <c r="H356" s="76"/>
      <c r="I356" s="118"/>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c r="BM356" s="30"/>
      <c r="BN356" s="30"/>
      <c r="BO356" s="30"/>
      <c r="BP356" s="30"/>
      <c r="BQ356" s="30"/>
      <c r="BR356" s="30"/>
      <c r="BS356" s="30"/>
      <c r="BT356" s="30"/>
      <c r="BU356" s="30"/>
      <c r="BV356" s="30"/>
      <c r="BW356" s="30"/>
      <c r="BX356" s="30"/>
      <c r="BY356" s="30"/>
      <c r="BZ356" s="30"/>
      <c r="CA356" s="30"/>
      <c r="CB356" s="30"/>
      <c r="CC356" s="30"/>
      <c r="CD356" s="30"/>
      <c r="CE356" s="30"/>
      <c r="CF356" s="30"/>
      <c r="CG356" s="30"/>
      <c r="CH356" s="30"/>
      <c r="CI356" s="30"/>
      <c r="CJ356" s="30"/>
      <c r="CK356" s="30"/>
      <c r="CL356" s="30"/>
      <c r="CM356" s="30"/>
      <c r="CN356" s="30"/>
      <c r="CO356" s="30"/>
      <c r="CP356" s="30"/>
      <c r="CQ356" s="30"/>
      <c r="CR356" s="30"/>
      <c r="CS356" s="30"/>
      <c r="CT356" s="30"/>
      <c r="CU356" s="30"/>
      <c r="CV356" s="30"/>
      <c r="CW356" s="30"/>
      <c r="CX356" s="30"/>
      <c r="CY356" s="30"/>
      <c r="CZ356" s="30"/>
      <c r="DA356" s="30"/>
      <c r="DB356" s="30"/>
      <c r="DC356" s="30"/>
      <c r="DD356" s="30"/>
      <c r="DE356" s="30"/>
      <c r="DF356" s="30"/>
      <c r="DG356" s="30"/>
      <c r="DH356" s="30"/>
      <c r="DI356" s="30"/>
      <c r="DJ356" s="30"/>
      <c r="DK356" s="30"/>
      <c r="DL356" s="30"/>
      <c r="DM356" s="30"/>
      <c r="DN356" s="30"/>
      <c r="DO356" s="30"/>
      <c r="DP356" s="30"/>
      <c r="DQ356" s="30"/>
      <c r="DR356" s="30"/>
      <c r="DS356" s="30"/>
      <c r="DT356" s="30"/>
      <c r="DU356" s="30"/>
      <c r="DV356" s="30"/>
      <c r="DW356" s="30"/>
      <c r="DX356" s="30"/>
      <c r="DY356" s="30"/>
      <c r="DZ356" s="30"/>
      <c r="EA356" s="30"/>
      <c r="EB356" s="30"/>
      <c r="EC356" s="30"/>
      <c r="ED356" s="30"/>
      <c r="EE356" s="30"/>
      <c r="EF356" s="30"/>
      <c r="EG356" s="30"/>
      <c r="EH356" s="30"/>
      <c r="EI356" s="30"/>
      <c r="EJ356" s="30"/>
      <c r="EK356" s="30"/>
      <c r="EL356" s="30"/>
      <c r="EM356" s="30"/>
      <c r="EN356" s="30"/>
      <c r="EO356" s="30"/>
      <c r="EP356" s="30"/>
      <c r="EQ356" s="30"/>
      <c r="ER356" s="30"/>
      <c r="ES356" s="30"/>
      <c r="ET356" s="30"/>
      <c r="EU356" s="30"/>
      <c r="EV356" s="30"/>
      <c r="EW356" s="30"/>
      <c r="EX356" s="30"/>
      <c r="EY356" s="30"/>
      <c r="EZ356" s="30"/>
      <c r="FA356" s="30"/>
      <c r="FB356" s="30"/>
      <c r="FC356" s="30"/>
      <c r="FD356" s="30"/>
      <c r="FE356" s="30"/>
      <c r="FF356" s="30"/>
      <c r="FG356" s="30"/>
      <c r="FH356" s="30"/>
      <c r="FI356" s="30"/>
      <c r="FJ356" s="30"/>
      <c r="FK356" s="30"/>
      <c r="FL356" s="30"/>
      <c r="FM356" s="30"/>
      <c r="FN356" s="30"/>
      <c r="FO356" s="30"/>
      <c r="FP356" s="30"/>
      <c r="FQ356" s="30"/>
    </row>
    <row r="357" spans="4:173">
      <c r="D357" s="76"/>
      <c r="E357" s="76"/>
      <c r="F357" s="76"/>
      <c r="G357" s="76"/>
      <c r="H357" s="76"/>
      <c r="I357" s="118"/>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c r="BM357" s="30"/>
      <c r="BN357" s="30"/>
      <c r="BO357" s="30"/>
      <c r="BP357" s="30"/>
      <c r="BQ357" s="30"/>
      <c r="BR357" s="30"/>
      <c r="BS357" s="30"/>
      <c r="BT357" s="30"/>
      <c r="BU357" s="30"/>
      <c r="BV357" s="30"/>
      <c r="BW357" s="30"/>
      <c r="BX357" s="30"/>
      <c r="BY357" s="30"/>
      <c r="BZ357" s="30"/>
      <c r="CA357" s="30"/>
      <c r="CB357" s="30"/>
      <c r="CC357" s="30"/>
      <c r="CD357" s="30"/>
      <c r="CE357" s="30"/>
      <c r="CF357" s="30"/>
      <c r="CG357" s="30"/>
      <c r="CH357" s="30"/>
      <c r="CI357" s="30"/>
      <c r="CJ357" s="30"/>
      <c r="CK357" s="30"/>
      <c r="CL357" s="30"/>
      <c r="CM357" s="30"/>
      <c r="CN357" s="30"/>
      <c r="CO357" s="30"/>
      <c r="CP357" s="30"/>
      <c r="CQ357" s="30"/>
      <c r="CR357" s="30"/>
      <c r="CS357" s="30"/>
      <c r="CT357" s="30"/>
      <c r="CU357" s="30"/>
      <c r="CV357" s="30"/>
      <c r="CW357" s="30"/>
      <c r="CX357" s="30"/>
      <c r="CY357" s="30"/>
      <c r="CZ357" s="30"/>
      <c r="DA357" s="30"/>
      <c r="DB357" s="30"/>
      <c r="DC357" s="30"/>
      <c r="DD357" s="30"/>
      <c r="DE357" s="30"/>
      <c r="DF357" s="30"/>
      <c r="DG357" s="30"/>
      <c r="DH357" s="30"/>
      <c r="DI357" s="30"/>
      <c r="DJ357" s="30"/>
      <c r="DK357" s="30"/>
      <c r="DL357" s="30"/>
      <c r="DM357" s="30"/>
      <c r="DN357" s="30"/>
      <c r="DO357" s="30"/>
      <c r="DP357" s="30"/>
      <c r="DQ357" s="30"/>
      <c r="DR357" s="30"/>
      <c r="DS357" s="30"/>
      <c r="DT357" s="30"/>
      <c r="DU357" s="30"/>
      <c r="DV357" s="30"/>
      <c r="DW357" s="30"/>
      <c r="DX357" s="30"/>
      <c r="DY357" s="30"/>
      <c r="DZ357" s="30"/>
      <c r="EA357" s="30"/>
      <c r="EB357" s="30"/>
      <c r="EC357" s="30"/>
      <c r="ED357" s="30"/>
      <c r="EE357" s="30"/>
      <c r="EF357" s="30"/>
      <c r="EG357" s="30"/>
      <c r="EH357" s="30"/>
      <c r="EI357" s="30"/>
      <c r="EJ357" s="30"/>
      <c r="EK357" s="30"/>
      <c r="EL357" s="30"/>
      <c r="EM357" s="30"/>
      <c r="EN357" s="30"/>
      <c r="EO357" s="30"/>
      <c r="EP357" s="30"/>
      <c r="EQ357" s="30"/>
      <c r="ER357" s="30"/>
      <c r="ES357" s="30"/>
      <c r="ET357" s="30"/>
      <c r="EU357" s="30"/>
      <c r="EV357" s="30"/>
      <c r="EW357" s="30"/>
      <c r="EX357" s="30"/>
      <c r="EY357" s="30"/>
      <c r="EZ357" s="30"/>
      <c r="FA357" s="30"/>
      <c r="FB357" s="30"/>
      <c r="FC357" s="30"/>
      <c r="FD357" s="30"/>
      <c r="FE357" s="30"/>
      <c r="FF357" s="30"/>
      <c r="FG357" s="30"/>
      <c r="FH357" s="30"/>
      <c r="FI357" s="30"/>
      <c r="FJ357" s="30"/>
      <c r="FK357" s="30"/>
      <c r="FL357" s="30"/>
      <c r="FM357" s="30"/>
      <c r="FN357" s="30"/>
      <c r="FO357" s="30"/>
      <c r="FP357" s="30"/>
      <c r="FQ357" s="30"/>
    </row>
    <row r="358" spans="4:173">
      <c r="D358" s="76"/>
      <c r="E358" s="76"/>
      <c r="F358" s="76"/>
      <c r="G358" s="76"/>
      <c r="H358" s="76"/>
      <c r="I358" s="118"/>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c r="BM358" s="30"/>
      <c r="BN358" s="30"/>
      <c r="BO358" s="30"/>
      <c r="BP358" s="30"/>
      <c r="BQ358" s="30"/>
      <c r="BR358" s="30"/>
      <c r="BS358" s="30"/>
      <c r="BT358" s="30"/>
      <c r="BU358" s="30"/>
      <c r="BV358" s="30"/>
      <c r="BW358" s="30"/>
      <c r="BX358" s="30"/>
      <c r="BY358" s="30"/>
      <c r="BZ358" s="30"/>
      <c r="CA358" s="30"/>
      <c r="CB358" s="30"/>
      <c r="CC358" s="30"/>
      <c r="CD358" s="30"/>
      <c r="CE358" s="30"/>
      <c r="CF358" s="30"/>
      <c r="CG358" s="30"/>
      <c r="CH358" s="30"/>
      <c r="CI358" s="30"/>
      <c r="CJ358" s="30"/>
      <c r="CK358" s="30"/>
      <c r="CL358" s="30"/>
      <c r="CM358" s="30"/>
      <c r="CN358" s="30"/>
      <c r="CO358" s="30"/>
      <c r="CP358" s="30"/>
      <c r="CQ358" s="30"/>
      <c r="CR358" s="30"/>
      <c r="CS358" s="30"/>
      <c r="CT358" s="30"/>
      <c r="CU358" s="30"/>
      <c r="CV358" s="30"/>
      <c r="CW358" s="30"/>
      <c r="CX358" s="30"/>
      <c r="CY358" s="30"/>
      <c r="CZ358" s="30"/>
      <c r="DA358" s="30"/>
      <c r="DB358" s="30"/>
      <c r="DC358" s="30"/>
      <c r="DD358" s="30"/>
      <c r="DE358" s="30"/>
      <c r="DF358" s="30"/>
      <c r="DG358" s="30"/>
      <c r="DH358" s="30"/>
      <c r="DI358" s="30"/>
      <c r="DJ358" s="30"/>
      <c r="DK358" s="30"/>
      <c r="DL358" s="30"/>
      <c r="DM358" s="30"/>
      <c r="DN358" s="30"/>
      <c r="DO358" s="30"/>
      <c r="DP358" s="30"/>
      <c r="DQ358" s="30"/>
      <c r="DR358" s="30"/>
      <c r="DS358" s="30"/>
      <c r="DT358" s="30"/>
      <c r="DU358" s="30"/>
      <c r="DV358" s="30"/>
      <c r="DW358" s="30"/>
      <c r="DX358" s="30"/>
      <c r="DY358" s="30"/>
      <c r="DZ358" s="30"/>
      <c r="EA358" s="30"/>
      <c r="EB358" s="30"/>
      <c r="EC358" s="30"/>
      <c r="ED358" s="30"/>
      <c r="EE358" s="30"/>
      <c r="EF358" s="30"/>
      <c r="EG358" s="30"/>
      <c r="EH358" s="30"/>
      <c r="EI358" s="30"/>
      <c r="EJ358" s="30"/>
      <c r="EK358" s="30"/>
      <c r="EL358" s="30"/>
      <c r="EM358" s="30"/>
      <c r="EN358" s="30"/>
      <c r="EO358" s="30"/>
      <c r="EP358" s="30"/>
      <c r="EQ358" s="30"/>
      <c r="ER358" s="30"/>
      <c r="ES358" s="30"/>
      <c r="ET358" s="30"/>
      <c r="EU358" s="30"/>
      <c r="EV358" s="30"/>
      <c r="EW358" s="30"/>
      <c r="EX358" s="30"/>
      <c r="EY358" s="30"/>
      <c r="EZ358" s="30"/>
      <c r="FA358" s="30"/>
      <c r="FB358" s="30"/>
      <c r="FC358" s="30"/>
      <c r="FD358" s="30"/>
      <c r="FE358" s="30"/>
      <c r="FF358" s="30"/>
      <c r="FG358" s="30"/>
      <c r="FH358" s="30"/>
      <c r="FI358" s="30"/>
      <c r="FJ358" s="30"/>
      <c r="FK358" s="30"/>
      <c r="FL358" s="30"/>
      <c r="FM358" s="30"/>
      <c r="FN358" s="30"/>
      <c r="FO358" s="30"/>
      <c r="FP358" s="30"/>
      <c r="FQ358" s="30"/>
    </row>
    <row r="359" spans="4:173">
      <c r="D359" s="76"/>
      <c r="E359" s="76"/>
      <c r="F359" s="76"/>
      <c r="G359" s="76"/>
      <c r="H359" s="76"/>
      <c r="I359" s="118"/>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c r="BM359" s="30"/>
      <c r="BN359" s="30"/>
      <c r="BO359" s="30"/>
      <c r="BP359" s="30"/>
      <c r="BQ359" s="30"/>
      <c r="BR359" s="30"/>
      <c r="BS359" s="30"/>
      <c r="BT359" s="30"/>
      <c r="BU359" s="30"/>
      <c r="BV359" s="30"/>
      <c r="BW359" s="30"/>
      <c r="BX359" s="30"/>
      <c r="BY359" s="30"/>
      <c r="BZ359" s="30"/>
      <c r="CA359" s="30"/>
      <c r="CB359" s="30"/>
      <c r="CC359" s="30"/>
      <c r="CD359" s="30"/>
      <c r="CE359" s="30"/>
      <c r="CF359" s="30"/>
      <c r="CG359" s="30"/>
      <c r="CH359" s="30"/>
      <c r="CI359" s="30"/>
      <c r="CJ359" s="30"/>
      <c r="CK359" s="30"/>
      <c r="CL359" s="30"/>
      <c r="CM359" s="30"/>
      <c r="CN359" s="30"/>
      <c r="CO359" s="30"/>
      <c r="CP359" s="30"/>
      <c r="CQ359" s="30"/>
      <c r="CR359" s="30"/>
      <c r="CS359" s="30"/>
      <c r="CT359" s="30"/>
      <c r="CU359" s="30"/>
      <c r="CV359" s="30"/>
      <c r="CW359" s="30"/>
      <c r="CX359" s="30"/>
      <c r="CY359" s="30"/>
      <c r="CZ359" s="30"/>
      <c r="DA359" s="30"/>
      <c r="DB359" s="30"/>
      <c r="DC359" s="30"/>
      <c r="DD359" s="30"/>
      <c r="DE359" s="30"/>
      <c r="DF359" s="30"/>
      <c r="DG359" s="30"/>
      <c r="DH359" s="30"/>
      <c r="DI359" s="30"/>
      <c r="DJ359" s="30"/>
      <c r="DK359" s="30"/>
      <c r="DL359" s="30"/>
      <c r="DM359" s="30"/>
      <c r="DN359" s="30"/>
      <c r="DO359" s="30"/>
      <c r="DP359" s="30"/>
      <c r="DQ359" s="30"/>
      <c r="DR359" s="30"/>
      <c r="DS359" s="30"/>
      <c r="DT359" s="30"/>
      <c r="DU359" s="30"/>
      <c r="DV359" s="30"/>
      <c r="DW359" s="30"/>
      <c r="DX359" s="30"/>
      <c r="DY359" s="30"/>
      <c r="DZ359" s="30"/>
      <c r="EA359" s="30"/>
      <c r="EB359" s="30"/>
      <c r="EC359" s="30"/>
      <c r="ED359" s="30"/>
      <c r="EE359" s="30"/>
      <c r="EF359" s="30"/>
      <c r="EG359" s="30"/>
      <c r="EH359" s="30"/>
      <c r="EI359" s="30"/>
      <c r="EJ359" s="30"/>
      <c r="EK359" s="30"/>
      <c r="EL359" s="30"/>
      <c r="EM359" s="30"/>
      <c r="EN359" s="30"/>
      <c r="EO359" s="30"/>
      <c r="EP359" s="30"/>
      <c r="EQ359" s="30"/>
      <c r="ER359" s="30"/>
      <c r="ES359" s="30"/>
      <c r="ET359" s="30"/>
      <c r="EU359" s="30"/>
      <c r="EV359" s="30"/>
      <c r="EW359" s="30"/>
      <c r="EX359" s="30"/>
      <c r="EY359" s="30"/>
      <c r="EZ359" s="30"/>
      <c r="FA359" s="30"/>
      <c r="FB359" s="30"/>
      <c r="FC359" s="30"/>
      <c r="FD359" s="30"/>
      <c r="FE359" s="30"/>
      <c r="FF359" s="30"/>
      <c r="FG359" s="30"/>
      <c r="FH359" s="30"/>
      <c r="FI359" s="30"/>
      <c r="FJ359" s="30"/>
      <c r="FK359" s="30"/>
      <c r="FL359" s="30"/>
      <c r="FM359" s="30"/>
      <c r="FN359" s="30"/>
      <c r="FO359" s="30"/>
      <c r="FP359" s="30"/>
      <c r="FQ359" s="30"/>
    </row>
    <row r="360" spans="4:173">
      <c r="D360" s="76"/>
      <c r="E360" s="76"/>
      <c r="F360" s="76"/>
      <c r="G360" s="76"/>
      <c r="H360" s="76"/>
      <c r="I360" s="118"/>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c r="BM360" s="30"/>
      <c r="BN360" s="30"/>
      <c r="BO360" s="30"/>
      <c r="BP360" s="30"/>
      <c r="BQ360" s="30"/>
      <c r="BR360" s="30"/>
      <c r="BS360" s="30"/>
      <c r="BT360" s="30"/>
      <c r="BU360" s="30"/>
      <c r="BV360" s="30"/>
      <c r="BW360" s="30"/>
      <c r="BX360" s="30"/>
      <c r="BY360" s="30"/>
      <c r="BZ360" s="30"/>
      <c r="CA360" s="30"/>
      <c r="CB360" s="30"/>
      <c r="CC360" s="30"/>
      <c r="CD360" s="30"/>
      <c r="CE360" s="30"/>
      <c r="CF360" s="30"/>
      <c r="CG360" s="30"/>
      <c r="CH360" s="30"/>
      <c r="CI360" s="30"/>
      <c r="CJ360" s="30"/>
      <c r="CK360" s="30"/>
      <c r="CL360" s="30"/>
      <c r="CM360" s="30"/>
      <c r="CN360" s="30"/>
      <c r="CO360" s="30"/>
      <c r="CP360" s="30"/>
      <c r="CQ360" s="30"/>
      <c r="CR360" s="30"/>
      <c r="CS360" s="30"/>
      <c r="CT360" s="30"/>
      <c r="CU360" s="30"/>
      <c r="CV360" s="30"/>
      <c r="CW360" s="30"/>
      <c r="CX360" s="30"/>
      <c r="CY360" s="30"/>
      <c r="CZ360" s="30"/>
      <c r="DA360" s="30"/>
      <c r="DB360" s="30"/>
      <c r="DC360" s="30"/>
      <c r="DD360" s="30"/>
      <c r="DE360" s="30"/>
      <c r="DF360" s="30"/>
      <c r="DG360" s="30"/>
      <c r="DH360" s="30"/>
      <c r="DI360" s="30"/>
      <c r="DJ360" s="30"/>
      <c r="DK360" s="30"/>
      <c r="DL360" s="30"/>
      <c r="DM360" s="30"/>
      <c r="DN360" s="30"/>
      <c r="DO360" s="30"/>
      <c r="DP360" s="30"/>
      <c r="DQ360" s="30"/>
      <c r="DR360" s="30"/>
      <c r="DS360" s="30"/>
      <c r="DT360" s="30"/>
      <c r="DU360" s="30"/>
      <c r="DV360" s="30"/>
      <c r="DW360" s="30"/>
      <c r="DX360" s="30"/>
      <c r="DY360" s="30"/>
      <c r="DZ360" s="30"/>
      <c r="EA360" s="30"/>
      <c r="EB360" s="30"/>
      <c r="EC360" s="30"/>
      <c r="ED360" s="30"/>
      <c r="EE360" s="30"/>
      <c r="EF360" s="30"/>
      <c r="EG360" s="30"/>
      <c r="EH360" s="30"/>
      <c r="EI360" s="30"/>
      <c r="EJ360" s="30"/>
      <c r="EK360" s="30"/>
      <c r="EL360" s="30"/>
      <c r="EM360" s="30"/>
      <c r="EN360" s="30"/>
      <c r="EO360" s="30"/>
      <c r="EP360" s="30"/>
      <c r="EQ360" s="30"/>
      <c r="ER360" s="30"/>
      <c r="ES360" s="30"/>
      <c r="ET360" s="30"/>
      <c r="EU360" s="30"/>
      <c r="EV360" s="30"/>
      <c r="EW360" s="30"/>
      <c r="EX360" s="30"/>
      <c r="EY360" s="30"/>
      <c r="EZ360" s="30"/>
      <c r="FA360" s="30"/>
      <c r="FB360" s="30"/>
      <c r="FC360" s="30"/>
      <c r="FD360" s="30"/>
      <c r="FE360" s="30"/>
      <c r="FF360" s="30"/>
      <c r="FG360" s="30"/>
      <c r="FH360" s="30"/>
      <c r="FI360" s="30"/>
      <c r="FJ360" s="30"/>
      <c r="FK360" s="30"/>
      <c r="FL360" s="30"/>
      <c r="FM360" s="30"/>
      <c r="FN360" s="30"/>
      <c r="FO360" s="30"/>
      <c r="FP360" s="30"/>
      <c r="FQ360" s="30"/>
    </row>
    <row r="361" spans="4:173">
      <c r="D361" s="76"/>
      <c r="E361" s="76"/>
      <c r="F361" s="76"/>
      <c r="G361" s="76"/>
      <c r="H361" s="76"/>
      <c r="I361" s="118"/>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c r="BM361" s="30"/>
      <c r="BN361" s="30"/>
      <c r="BO361" s="30"/>
      <c r="BP361" s="30"/>
      <c r="BQ361" s="30"/>
      <c r="BR361" s="30"/>
      <c r="BS361" s="30"/>
      <c r="BT361" s="30"/>
      <c r="BU361" s="30"/>
      <c r="BV361" s="30"/>
      <c r="BW361" s="30"/>
      <c r="BX361" s="30"/>
      <c r="BY361" s="30"/>
      <c r="BZ361" s="30"/>
      <c r="CA361" s="30"/>
      <c r="CB361" s="30"/>
      <c r="CC361" s="30"/>
      <c r="CD361" s="30"/>
      <c r="CE361" s="30"/>
      <c r="CF361" s="30"/>
      <c r="CG361" s="30"/>
      <c r="CH361" s="30"/>
      <c r="CI361" s="30"/>
      <c r="CJ361" s="30"/>
      <c r="CK361" s="30"/>
      <c r="CL361" s="30"/>
      <c r="CM361" s="30"/>
      <c r="CN361" s="30"/>
      <c r="CO361" s="30"/>
      <c r="CP361" s="30"/>
      <c r="CQ361" s="30"/>
      <c r="CR361" s="30"/>
      <c r="CS361" s="30"/>
      <c r="CT361" s="30"/>
      <c r="CU361" s="30"/>
      <c r="CV361" s="30"/>
      <c r="CW361" s="30"/>
      <c r="CX361" s="30"/>
      <c r="CY361" s="30"/>
      <c r="CZ361" s="30"/>
      <c r="DA361" s="30"/>
      <c r="DB361" s="30"/>
      <c r="DC361" s="30"/>
      <c r="DD361" s="30"/>
      <c r="DE361" s="30"/>
      <c r="DF361" s="30"/>
      <c r="DG361" s="30"/>
      <c r="DH361" s="30"/>
      <c r="DI361" s="30"/>
      <c r="DJ361" s="30"/>
      <c r="DK361" s="30"/>
      <c r="DL361" s="30"/>
      <c r="DM361" s="30"/>
      <c r="DN361" s="30"/>
      <c r="DO361" s="30"/>
      <c r="DP361" s="30"/>
      <c r="DQ361" s="30"/>
      <c r="DR361" s="30"/>
      <c r="DS361" s="30"/>
      <c r="DT361" s="30"/>
      <c r="DU361" s="30"/>
      <c r="DV361" s="30"/>
      <c r="DW361" s="30"/>
      <c r="DX361" s="30"/>
      <c r="DY361" s="30"/>
      <c r="DZ361" s="30"/>
      <c r="EA361" s="30"/>
      <c r="EB361" s="30"/>
      <c r="EC361" s="30"/>
      <c r="ED361" s="30"/>
      <c r="EE361" s="30"/>
      <c r="EF361" s="30"/>
      <c r="EG361" s="30"/>
      <c r="EH361" s="30"/>
      <c r="EI361" s="30"/>
      <c r="EJ361" s="30"/>
      <c r="EK361" s="30"/>
      <c r="EL361" s="30"/>
      <c r="EM361" s="30"/>
      <c r="EN361" s="30"/>
      <c r="EO361" s="30"/>
      <c r="EP361" s="30"/>
      <c r="EQ361" s="30"/>
      <c r="ER361" s="30"/>
      <c r="ES361" s="30"/>
      <c r="ET361" s="30"/>
      <c r="EU361" s="30"/>
      <c r="EV361" s="30"/>
      <c r="EW361" s="30"/>
      <c r="EX361" s="30"/>
      <c r="EY361" s="30"/>
      <c r="EZ361" s="30"/>
      <c r="FA361" s="30"/>
      <c r="FB361" s="30"/>
      <c r="FC361" s="30"/>
      <c r="FD361" s="30"/>
      <c r="FE361" s="30"/>
      <c r="FF361" s="30"/>
      <c r="FG361" s="30"/>
      <c r="FH361" s="30"/>
      <c r="FI361" s="30"/>
      <c r="FJ361" s="30"/>
      <c r="FK361" s="30"/>
      <c r="FL361" s="30"/>
      <c r="FM361" s="30"/>
      <c r="FN361" s="30"/>
      <c r="FO361" s="30"/>
      <c r="FP361" s="30"/>
      <c r="FQ361" s="30"/>
    </row>
    <row r="362" spans="4:173">
      <c r="D362" s="76"/>
      <c r="E362" s="76"/>
      <c r="F362" s="76"/>
      <c r="G362" s="76"/>
      <c r="H362" s="76"/>
      <c r="I362" s="118"/>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c r="BM362" s="30"/>
      <c r="BN362" s="30"/>
      <c r="BO362" s="30"/>
      <c r="BP362" s="30"/>
      <c r="BQ362" s="30"/>
      <c r="BR362" s="30"/>
      <c r="BS362" s="30"/>
      <c r="BT362" s="30"/>
      <c r="BU362" s="30"/>
      <c r="BV362" s="30"/>
      <c r="BW362" s="30"/>
      <c r="BX362" s="30"/>
      <c r="BY362" s="30"/>
      <c r="BZ362" s="30"/>
      <c r="CA362" s="30"/>
      <c r="CB362" s="30"/>
      <c r="CC362" s="30"/>
      <c r="CD362" s="30"/>
      <c r="CE362" s="30"/>
      <c r="CF362" s="30"/>
      <c r="CG362" s="30"/>
      <c r="CH362" s="30"/>
      <c r="CI362" s="30"/>
      <c r="CJ362" s="30"/>
      <c r="CK362" s="30"/>
      <c r="CL362" s="30"/>
      <c r="CM362" s="30"/>
      <c r="CN362" s="30"/>
      <c r="CO362" s="30"/>
      <c r="CP362" s="30"/>
      <c r="CQ362" s="30"/>
      <c r="CR362" s="30"/>
      <c r="CS362" s="30"/>
      <c r="CT362" s="30"/>
      <c r="CU362" s="30"/>
      <c r="CV362" s="30"/>
      <c r="CW362" s="30"/>
      <c r="CX362" s="30"/>
      <c r="CY362" s="30"/>
      <c r="CZ362" s="30"/>
      <c r="DA362" s="30"/>
      <c r="DB362" s="30"/>
      <c r="DC362" s="30"/>
      <c r="DD362" s="30"/>
      <c r="DE362" s="30"/>
      <c r="DF362" s="30"/>
      <c r="DG362" s="30"/>
      <c r="DH362" s="30"/>
      <c r="DI362" s="30"/>
      <c r="DJ362" s="30"/>
      <c r="DK362" s="30"/>
      <c r="DL362" s="30"/>
      <c r="DM362" s="30"/>
      <c r="DN362" s="30"/>
      <c r="DO362" s="30"/>
      <c r="DP362" s="30"/>
      <c r="DQ362" s="30"/>
      <c r="DR362" s="30"/>
      <c r="DS362" s="30"/>
      <c r="DT362" s="30"/>
      <c r="DU362" s="30"/>
      <c r="DV362" s="30"/>
      <c r="DW362" s="30"/>
      <c r="DX362" s="30"/>
      <c r="DY362" s="30"/>
      <c r="DZ362" s="30"/>
      <c r="EA362" s="30"/>
      <c r="EB362" s="30"/>
      <c r="EC362" s="30"/>
      <c r="ED362" s="30"/>
      <c r="EE362" s="30"/>
      <c r="EF362" s="30"/>
      <c r="EG362" s="30"/>
      <c r="EH362" s="30"/>
      <c r="EI362" s="30"/>
      <c r="EJ362" s="30"/>
      <c r="EK362" s="30"/>
      <c r="EL362" s="30"/>
      <c r="EM362" s="30"/>
      <c r="EN362" s="30"/>
      <c r="EO362" s="30"/>
      <c r="EP362" s="30"/>
      <c r="EQ362" s="30"/>
      <c r="ER362" s="30"/>
      <c r="ES362" s="30"/>
      <c r="ET362" s="30"/>
      <c r="EU362" s="30"/>
      <c r="EV362" s="30"/>
      <c r="EW362" s="30"/>
      <c r="EX362" s="30"/>
      <c r="EY362" s="30"/>
      <c r="EZ362" s="30"/>
      <c r="FA362" s="30"/>
      <c r="FB362" s="30"/>
      <c r="FC362" s="30"/>
      <c r="FD362" s="30"/>
      <c r="FE362" s="30"/>
      <c r="FF362" s="30"/>
      <c r="FG362" s="30"/>
      <c r="FH362" s="30"/>
      <c r="FI362" s="30"/>
      <c r="FJ362" s="30"/>
      <c r="FK362" s="30"/>
      <c r="FL362" s="30"/>
      <c r="FM362" s="30"/>
      <c r="FN362" s="30"/>
      <c r="FO362" s="30"/>
      <c r="FP362" s="30"/>
      <c r="FQ362" s="30"/>
    </row>
    <row r="363" spans="4:173">
      <c r="D363" s="76"/>
      <c r="E363" s="76"/>
      <c r="F363" s="76"/>
      <c r="G363" s="76"/>
      <c r="H363" s="76"/>
      <c r="I363" s="118"/>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c r="BM363" s="30"/>
      <c r="BN363" s="30"/>
      <c r="BO363" s="30"/>
      <c r="BP363" s="30"/>
      <c r="BQ363" s="30"/>
      <c r="BR363" s="30"/>
      <c r="BS363" s="30"/>
      <c r="BT363" s="30"/>
      <c r="BU363" s="30"/>
      <c r="BV363" s="30"/>
      <c r="BW363" s="30"/>
      <c r="BX363" s="30"/>
      <c r="BY363" s="30"/>
      <c r="BZ363" s="30"/>
      <c r="CA363" s="30"/>
      <c r="CB363" s="30"/>
      <c r="CC363" s="30"/>
      <c r="CD363" s="30"/>
      <c r="CE363" s="30"/>
      <c r="CF363" s="30"/>
      <c r="CG363" s="30"/>
      <c r="CH363" s="30"/>
      <c r="CI363" s="30"/>
      <c r="CJ363" s="30"/>
      <c r="CK363" s="30"/>
      <c r="CL363" s="30"/>
      <c r="CM363" s="30"/>
      <c r="CN363" s="30"/>
      <c r="CO363" s="30"/>
      <c r="CP363" s="30"/>
      <c r="CQ363" s="30"/>
      <c r="CR363" s="30"/>
      <c r="CS363" s="30"/>
      <c r="CT363" s="30"/>
      <c r="CU363" s="30"/>
      <c r="CV363" s="30"/>
      <c r="CW363" s="30"/>
      <c r="CX363" s="30"/>
      <c r="CY363" s="30"/>
      <c r="CZ363" s="30"/>
      <c r="DA363" s="30"/>
      <c r="DB363" s="30"/>
      <c r="DC363" s="30"/>
      <c r="DD363" s="30"/>
      <c r="DE363" s="30"/>
      <c r="DF363" s="30"/>
      <c r="DG363" s="30"/>
      <c r="DH363" s="30"/>
      <c r="DI363" s="30"/>
      <c r="DJ363" s="30"/>
      <c r="DK363" s="30"/>
      <c r="DL363" s="30"/>
      <c r="DM363" s="30"/>
      <c r="DN363" s="30"/>
      <c r="DO363" s="30"/>
      <c r="DP363" s="30"/>
      <c r="DQ363" s="30"/>
      <c r="DR363" s="30"/>
      <c r="DS363" s="30"/>
      <c r="DT363" s="30"/>
      <c r="DU363" s="30"/>
      <c r="DV363" s="30"/>
      <c r="DW363" s="30"/>
      <c r="DX363" s="30"/>
      <c r="DY363" s="30"/>
      <c r="DZ363" s="30"/>
      <c r="EA363" s="30"/>
      <c r="EB363" s="30"/>
      <c r="EC363" s="30"/>
      <c r="ED363" s="30"/>
      <c r="EE363" s="30"/>
      <c r="EF363" s="30"/>
      <c r="EG363" s="30"/>
      <c r="EH363" s="30"/>
      <c r="EI363" s="30"/>
      <c r="EJ363" s="30"/>
      <c r="EK363" s="30"/>
      <c r="EL363" s="30"/>
      <c r="EM363" s="30"/>
      <c r="EN363" s="30"/>
      <c r="EO363" s="30"/>
      <c r="EP363" s="30"/>
      <c r="EQ363" s="30"/>
      <c r="ER363" s="30"/>
      <c r="ES363" s="30"/>
      <c r="ET363" s="30"/>
      <c r="EU363" s="30"/>
      <c r="EV363" s="30"/>
      <c r="EW363" s="30"/>
      <c r="EX363" s="30"/>
      <c r="EY363" s="30"/>
      <c r="EZ363" s="30"/>
      <c r="FA363" s="30"/>
      <c r="FB363" s="30"/>
      <c r="FC363" s="30"/>
      <c r="FD363" s="30"/>
      <c r="FE363" s="30"/>
      <c r="FF363" s="30"/>
      <c r="FG363" s="30"/>
      <c r="FH363" s="30"/>
      <c r="FI363" s="30"/>
      <c r="FJ363" s="30"/>
      <c r="FK363" s="30"/>
      <c r="FL363" s="30"/>
      <c r="FM363" s="30"/>
      <c r="FN363" s="30"/>
      <c r="FO363" s="30"/>
      <c r="FP363" s="30"/>
      <c r="FQ363" s="30"/>
    </row>
    <row r="364" spans="4:173">
      <c r="D364" s="76"/>
      <c r="E364" s="76"/>
      <c r="F364" s="76"/>
      <c r="G364" s="76"/>
      <c r="H364" s="76"/>
      <c r="I364" s="118"/>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c r="BT364" s="30"/>
      <c r="BU364" s="30"/>
      <c r="BV364" s="30"/>
      <c r="BW364" s="30"/>
      <c r="BX364" s="30"/>
      <c r="BY364" s="30"/>
      <c r="BZ364" s="30"/>
      <c r="CA364" s="30"/>
      <c r="CB364" s="30"/>
      <c r="CC364" s="30"/>
      <c r="CD364" s="30"/>
      <c r="CE364" s="30"/>
      <c r="CF364" s="30"/>
      <c r="CG364" s="30"/>
      <c r="CH364" s="30"/>
      <c r="CI364" s="30"/>
      <c r="CJ364" s="30"/>
      <c r="CK364" s="30"/>
      <c r="CL364" s="30"/>
      <c r="CM364" s="30"/>
      <c r="CN364" s="30"/>
      <c r="CO364" s="30"/>
      <c r="CP364" s="30"/>
      <c r="CQ364" s="30"/>
      <c r="CR364" s="30"/>
      <c r="CS364" s="30"/>
      <c r="CT364" s="30"/>
      <c r="CU364" s="30"/>
      <c r="CV364" s="30"/>
      <c r="CW364" s="30"/>
      <c r="CX364" s="30"/>
      <c r="CY364" s="30"/>
      <c r="CZ364" s="30"/>
      <c r="DA364" s="30"/>
      <c r="DB364" s="30"/>
      <c r="DC364" s="30"/>
      <c r="DD364" s="30"/>
      <c r="DE364" s="30"/>
      <c r="DF364" s="30"/>
      <c r="DG364" s="30"/>
      <c r="DH364" s="30"/>
      <c r="DI364" s="30"/>
      <c r="DJ364" s="30"/>
      <c r="DK364" s="30"/>
      <c r="DL364" s="30"/>
      <c r="DM364" s="30"/>
      <c r="DN364" s="30"/>
      <c r="DO364" s="30"/>
      <c r="DP364" s="30"/>
      <c r="DQ364" s="30"/>
      <c r="DR364" s="30"/>
      <c r="DS364" s="30"/>
      <c r="DT364" s="30"/>
      <c r="DU364" s="30"/>
      <c r="DV364" s="30"/>
      <c r="DW364" s="30"/>
      <c r="DX364" s="30"/>
      <c r="DY364" s="30"/>
      <c r="DZ364" s="30"/>
      <c r="EA364" s="30"/>
      <c r="EB364" s="30"/>
      <c r="EC364" s="30"/>
      <c r="ED364" s="30"/>
      <c r="EE364" s="30"/>
      <c r="EF364" s="30"/>
      <c r="EG364" s="30"/>
      <c r="EH364" s="30"/>
      <c r="EI364" s="30"/>
      <c r="EJ364" s="30"/>
      <c r="EK364" s="30"/>
      <c r="EL364" s="30"/>
      <c r="EM364" s="30"/>
      <c r="EN364" s="30"/>
      <c r="EO364" s="30"/>
      <c r="EP364" s="30"/>
      <c r="EQ364" s="30"/>
      <c r="ER364" s="30"/>
      <c r="ES364" s="30"/>
      <c r="ET364" s="30"/>
      <c r="EU364" s="30"/>
      <c r="EV364" s="30"/>
      <c r="EW364" s="30"/>
      <c r="EX364" s="30"/>
      <c r="EY364" s="30"/>
      <c r="EZ364" s="30"/>
      <c r="FA364" s="30"/>
      <c r="FB364" s="30"/>
      <c r="FC364" s="30"/>
      <c r="FD364" s="30"/>
      <c r="FE364" s="30"/>
      <c r="FF364" s="30"/>
      <c r="FG364" s="30"/>
      <c r="FH364" s="30"/>
      <c r="FI364" s="30"/>
      <c r="FJ364" s="30"/>
      <c r="FK364" s="30"/>
      <c r="FL364" s="30"/>
      <c r="FM364" s="30"/>
      <c r="FN364" s="30"/>
      <c r="FO364" s="30"/>
      <c r="FP364" s="30"/>
      <c r="FQ364" s="30"/>
    </row>
    <row r="365" spans="4:173">
      <c r="D365" s="76"/>
      <c r="E365" s="76"/>
      <c r="F365" s="76"/>
      <c r="G365" s="76"/>
      <c r="H365" s="76"/>
      <c r="I365" s="118"/>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c r="BM365" s="30"/>
      <c r="BN365" s="30"/>
      <c r="BO365" s="30"/>
      <c r="BP365" s="30"/>
      <c r="BQ365" s="30"/>
      <c r="BR365" s="30"/>
      <c r="BS365" s="30"/>
      <c r="BT365" s="30"/>
      <c r="BU365" s="30"/>
      <c r="BV365" s="30"/>
      <c r="BW365" s="30"/>
      <c r="BX365" s="30"/>
      <c r="BY365" s="30"/>
      <c r="BZ365" s="30"/>
      <c r="CA365" s="30"/>
      <c r="CB365" s="30"/>
      <c r="CC365" s="30"/>
      <c r="CD365" s="30"/>
      <c r="CE365" s="30"/>
      <c r="CF365" s="30"/>
      <c r="CG365" s="30"/>
      <c r="CH365" s="30"/>
      <c r="CI365" s="30"/>
      <c r="CJ365" s="30"/>
      <c r="CK365" s="30"/>
      <c r="CL365" s="30"/>
      <c r="CM365" s="30"/>
      <c r="CN365" s="30"/>
      <c r="CO365" s="30"/>
      <c r="CP365" s="30"/>
      <c r="CQ365" s="30"/>
      <c r="CR365" s="30"/>
      <c r="CS365" s="30"/>
      <c r="CT365" s="30"/>
      <c r="CU365" s="30"/>
      <c r="CV365" s="30"/>
      <c r="CW365" s="30"/>
      <c r="CX365" s="30"/>
      <c r="CY365" s="30"/>
      <c r="CZ365" s="30"/>
      <c r="DA365" s="30"/>
      <c r="DB365" s="30"/>
      <c r="DC365" s="30"/>
      <c r="DD365" s="30"/>
      <c r="DE365" s="30"/>
      <c r="DF365" s="30"/>
      <c r="DG365" s="30"/>
      <c r="DH365" s="30"/>
      <c r="DI365" s="30"/>
      <c r="DJ365" s="30"/>
      <c r="DK365" s="30"/>
      <c r="DL365" s="30"/>
      <c r="DM365" s="30"/>
      <c r="DN365" s="30"/>
      <c r="DO365" s="30"/>
      <c r="DP365" s="30"/>
      <c r="DQ365" s="30"/>
      <c r="DR365" s="30"/>
      <c r="DS365" s="30"/>
      <c r="DT365" s="30"/>
      <c r="DU365" s="30"/>
      <c r="DV365" s="30"/>
      <c r="DW365" s="30"/>
      <c r="DX365" s="30"/>
      <c r="DY365" s="30"/>
      <c r="DZ365" s="30"/>
      <c r="EA365" s="30"/>
      <c r="EB365" s="30"/>
      <c r="EC365" s="30"/>
      <c r="ED365" s="30"/>
      <c r="EE365" s="30"/>
      <c r="EF365" s="30"/>
      <c r="EG365" s="30"/>
      <c r="EH365" s="30"/>
      <c r="EI365" s="30"/>
      <c r="EJ365" s="30"/>
      <c r="EK365" s="30"/>
      <c r="EL365" s="30"/>
      <c r="EM365" s="30"/>
      <c r="EN365" s="30"/>
      <c r="EO365" s="30"/>
      <c r="EP365" s="30"/>
      <c r="EQ365" s="30"/>
      <c r="ER365" s="30"/>
      <c r="ES365" s="30"/>
      <c r="ET365" s="30"/>
      <c r="EU365" s="30"/>
      <c r="EV365" s="30"/>
      <c r="EW365" s="30"/>
      <c r="EX365" s="30"/>
      <c r="EY365" s="30"/>
      <c r="EZ365" s="30"/>
      <c r="FA365" s="30"/>
      <c r="FB365" s="30"/>
      <c r="FC365" s="30"/>
      <c r="FD365" s="30"/>
      <c r="FE365" s="30"/>
      <c r="FF365" s="30"/>
      <c r="FG365" s="30"/>
      <c r="FH365" s="30"/>
      <c r="FI365" s="30"/>
      <c r="FJ365" s="30"/>
      <c r="FK365" s="30"/>
      <c r="FL365" s="30"/>
      <c r="FM365" s="30"/>
      <c r="FN365" s="30"/>
      <c r="FO365" s="30"/>
      <c r="FP365" s="30"/>
      <c r="FQ365" s="30"/>
    </row>
    <row r="366" spans="4:173">
      <c r="D366" s="76"/>
      <c r="E366" s="76"/>
      <c r="F366" s="76"/>
      <c r="G366" s="76"/>
      <c r="H366" s="76"/>
      <c r="I366" s="118"/>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c r="BM366" s="30"/>
      <c r="BN366" s="30"/>
      <c r="BO366" s="30"/>
      <c r="BP366" s="30"/>
      <c r="BQ366" s="30"/>
      <c r="BR366" s="30"/>
      <c r="BS366" s="30"/>
      <c r="BT366" s="30"/>
      <c r="BU366" s="30"/>
      <c r="BV366" s="30"/>
      <c r="BW366" s="30"/>
      <c r="BX366" s="30"/>
      <c r="BY366" s="30"/>
      <c r="BZ366" s="30"/>
      <c r="CA366" s="30"/>
      <c r="CB366" s="30"/>
      <c r="CC366" s="30"/>
      <c r="CD366" s="30"/>
      <c r="CE366" s="30"/>
      <c r="CF366" s="30"/>
      <c r="CG366" s="30"/>
      <c r="CH366" s="30"/>
      <c r="CI366" s="30"/>
      <c r="CJ366" s="30"/>
      <c r="CK366" s="30"/>
      <c r="CL366" s="30"/>
      <c r="CM366" s="30"/>
      <c r="CN366" s="30"/>
      <c r="CO366" s="30"/>
      <c r="CP366" s="30"/>
      <c r="CQ366" s="30"/>
      <c r="CR366" s="30"/>
      <c r="CS366" s="30"/>
      <c r="CT366" s="30"/>
      <c r="CU366" s="30"/>
      <c r="CV366" s="30"/>
      <c r="CW366" s="30"/>
      <c r="CX366" s="30"/>
      <c r="CY366" s="30"/>
      <c r="CZ366" s="30"/>
      <c r="DA366" s="30"/>
      <c r="DB366" s="30"/>
      <c r="DC366" s="30"/>
      <c r="DD366" s="30"/>
      <c r="DE366" s="30"/>
      <c r="DF366" s="30"/>
      <c r="DG366" s="30"/>
      <c r="DH366" s="30"/>
      <c r="DI366" s="30"/>
      <c r="DJ366" s="30"/>
      <c r="DK366" s="30"/>
      <c r="DL366" s="30"/>
      <c r="DM366" s="30"/>
      <c r="DN366" s="30"/>
      <c r="DO366" s="30"/>
      <c r="DP366" s="30"/>
      <c r="DQ366" s="30"/>
      <c r="DR366" s="30"/>
      <c r="DS366" s="30"/>
      <c r="DT366" s="30"/>
      <c r="DU366" s="30"/>
      <c r="DV366" s="30"/>
      <c r="DW366" s="30"/>
      <c r="DX366" s="30"/>
      <c r="DY366" s="30"/>
      <c r="DZ366" s="30"/>
      <c r="EA366" s="30"/>
      <c r="EB366" s="30"/>
      <c r="EC366" s="30"/>
      <c r="ED366" s="30"/>
      <c r="EE366" s="30"/>
      <c r="EF366" s="30"/>
      <c r="EG366" s="30"/>
      <c r="EH366" s="30"/>
      <c r="EI366" s="30"/>
      <c r="EJ366" s="30"/>
      <c r="EK366" s="30"/>
      <c r="EL366" s="30"/>
      <c r="EM366" s="30"/>
      <c r="EN366" s="30"/>
      <c r="EO366" s="30"/>
      <c r="EP366" s="30"/>
      <c r="EQ366" s="30"/>
      <c r="ER366" s="30"/>
      <c r="ES366" s="30"/>
      <c r="ET366" s="30"/>
      <c r="EU366" s="30"/>
      <c r="EV366" s="30"/>
      <c r="EW366" s="30"/>
      <c r="EX366" s="30"/>
      <c r="EY366" s="30"/>
      <c r="EZ366" s="30"/>
      <c r="FA366" s="30"/>
      <c r="FB366" s="30"/>
      <c r="FC366" s="30"/>
      <c r="FD366" s="30"/>
      <c r="FE366" s="30"/>
      <c r="FF366" s="30"/>
      <c r="FG366" s="30"/>
      <c r="FH366" s="30"/>
      <c r="FI366" s="30"/>
      <c r="FJ366" s="30"/>
      <c r="FK366" s="30"/>
      <c r="FL366" s="30"/>
      <c r="FM366" s="30"/>
      <c r="FN366" s="30"/>
      <c r="FO366" s="30"/>
      <c r="FP366" s="30"/>
      <c r="FQ366" s="30"/>
    </row>
    <row r="367" spans="4:173">
      <c r="D367" s="76"/>
      <c r="E367" s="76"/>
      <c r="F367" s="76"/>
      <c r="G367" s="76"/>
      <c r="H367" s="76"/>
      <c r="I367" s="118"/>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c r="BM367" s="30"/>
      <c r="BN367" s="30"/>
      <c r="BO367" s="30"/>
      <c r="BP367" s="30"/>
      <c r="BQ367" s="30"/>
      <c r="BR367" s="30"/>
      <c r="BS367" s="30"/>
      <c r="BT367" s="30"/>
      <c r="BU367" s="30"/>
      <c r="BV367" s="30"/>
      <c r="BW367" s="30"/>
      <c r="BX367" s="30"/>
      <c r="BY367" s="30"/>
      <c r="BZ367" s="30"/>
      <c r="CA367" s="30"/>
      <c r="CB367" s="30"/>
      <c r="CC367" s="30"/>
      <c r="CD367" s="30"/>
      <c r="CE367" s="30"/>
      <c r="CF367" s="30"/>
      <c r="CG367" s="30"/>
      <c r="CH367" s="30"/>
      <c r="CI367" s="30"/>
      <c r="CJ367" s="30"/>
      <c r="CK367" s="30"/>
      <c r="CL367" s="30"/>
      <c r="CM367" s="30"/>
      <c r="CN367" s="30"/>
      <c r="CO367" s="30"/>
      <c r="CP367" s="30"/>
      <c r="CQ367" s="30"/>
      <c r="CR367" s="30"/>
      <c r="CS367" s="30"/>
      <c r="CT367" s="30"/>
      <c r="CU367" s="30"/>
      <c r="CV367" s="30"/>
      <c r="CW367" s="30"/>
      <c r="CX367" s="30"/>
      <c r="CY367" s="30"/>
      <c r="CZ367" s="30"/>
      <c r="DA367" s="30"/>
      <c r="DB367" s="30"/>
      <c r="DC367" s="30"/>
      <c r="DD367" s="30"/>
      <c r="DE367" s="30"/>
      <c r="DF367" s="30"/>
      <c r="DG367" s="30"/>
      <c r="DH367" s="30"/>
      <c r="DI367" s="30"/>
      <c r="DJ367" s="30"/>
      <c r="DK367" s="30"/>
      <c r="DL367" s="30"/>
      <c r="DM367" s="30"/>
      <c r="DN367" s="30"/>
      <c r="DO367" s="30"/>
      <c r="DP367" s="30"/>
      <c r="DQ367" s="30"/>
      <c r="DR367" s="30"/>
      <c r="DS367" s="30"/>
      <c r="DT367" s="30"/>
      <c r="DU367" s="30"/>
      <c r="DV367" s="30"/>
      <c r="DW367" s="30"/>
      <c r="DX367" s="30"/>
      <c r="DY367" s="30"/>
      <c r="DZ367" s="30"/>
      <c r="EA367" s="30"/>
      <c r="EB367" s="30"/>
      <c r="EC367" s="30"/>
      <c r="ED367" s="30"/>
      <c r="EE367" s="30"/>
      <c r="EF367" s="30"/>
      <c r="EG367" s="30"/>
      <c r="EH367" s="30"/>
      <c r="EI367" s="30"/>
      <c r="EJ367" s="30"/>
      <c r="EK367" s="30"/>
      <c r="EL367" s="30"/>
      <c r="EM367" s="30"/>
      <c r="EN367" s="30"/>
      <c r="EO367" s="30"/>
      <c r="EP367" s="30"/>
      <c r="EQ367" s="30"/>
      <c r="ER367" s="30"/>
      <c r="ES367" s="30"/>
      <c r="ET367" s="30"/>
      <c r="EU367" s="30"/>
      <c r="EV367" s="30"/>
      <c r="EW367" s="30"/>
      <c r="EX367" s="30"/>
      <c r="EY367" s="30"/>
      <c r="EZ367" s="30"/>
      <c r="FA367" s="30"/>
      <c r="FB367" s="30"/>
      <c r="FC367" s="30"/>
      <c r="FD367" s="30"/>
      <c r="FE367" s="30"/>
      <c r="FF367" s="30"/>
      <c r="FG367" s="30"/>
      <c r="FH367" s="30"/>
      <c r="FI367" s="30"/>
      <c r="FJ367" s="30"/>
      <c r="FK367" s="30"/>
      <c r="FL367" s="30"/>
      <c r="FM367" s="30"/>
      <c r="FN367" s="30"/>
      <c r="FO367" s="30"/>
      <c r="FP367" s="30"/>
      <c r="FQ367" s="30"/>
    </row>
    <row r="368" spans="4:173">
      <c r="D368" s="76"/>
      <c r="E368" s="76"/>
      <c r="F368" s="76"/>
      <c r="G368" s="76"/>
      <c r="H368" s="76"/>
      <c r="I368" s="118"/>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c r="BM368" s="30"/>
      <c r="BN368" s="30"/>
      <c r="BO368" s="30"/>
      <c r="BP368" s="30"/>
      <c r="BQ368" s="30"/>
      <c r="BR368" s="30"/>
      <c r="BS368" s="30"/>
      <c r="BT368" s="30"/>
      <c r="BU368" s="30"/>
      <c r="BV368" s="30"/>
      <c r="BW368" s="30"/>
      <c r="BX368" s="30"/>
      <c r="BY368" s="30"/>
      <c r="BZ368" s="30"/>
      <c r="CA368" s="30"/>
      <c r="CB368" s="30"/>
      <c r="CC368" s="30"/>
      <c r="CD368" s="30"/>
      <c r="CE368" s="30"/>
      <c r="CF368" s="30"/>
      <c r="CG368" s="30"/>
      <c r="CH368" s="30"/>
      <c r="CI368" s="30"/>
      <c r="CJ368" s="30"/>
      <c r="CK368" s="30"/>
      <c r="CL368" s="30"/>
      <c r="CM368" s="30"/>
      <c r="CN368" s="30"/>
      <c r="CO368" s="30"/>
      <c r="CP368" s="30"/>
      <c r="CQ368" s="30"/>
      <c r="CR368" s="30"/>
      <c r="CS368" s="30"/>
      <c r="CT368" s="30"/>
      <c r="CU368" s="30"/>
      <c r="CV368" s="30"/>
      <c r="CW368" s="30"/>
      <c r="CX368" s="30"/>
      <c r="CY368" s="30"/>
      <c r="CZ368" s="30"/>
      <c r="DA368" s="30"/>
      <c r="DB368" s="30"/>
      <c r="DC368" s="30"/>
      <c r="DD368" s="30"/>
      <c r="DE368" s="30"/>
      <c r="DF368" s="30"/>
      <c r="DG368" s="30"/>
      <c r="DH368" s="30"/>
      <c r="DI368" s="30"/>
      <c r="DJ368" s="30"/>
      <c r="DK368" s="30"/>
      <c r="DL368" s="30"/>
      <c r="DM368" s="30"/>
      <c r="DN368" s="30"/>
      <c r="DO368" s="30"/>
      <c r="DP368" s="30"/>
      <c r="DQ368" s="30"/>
      <c r="DR368" s="30"/>
      <c r="DS368" s="30"/>
      <c r="DT368" s="30"/>
      <c r="DU368" s="30"/>
      <c r="DV368" s="30"/>
      <c r="DW368" s="30"/>
      <c r="DX368" s="30"/>
      <c r="DY368" s="30"/>
      <c r="DZ368" s="30"/>
      <c r="EA368" s="30"/>
      <c r="EB368" s="30"/>
      <c r="EC368" s="30"/>
      <c r="ED368" s="30"/>
      <c r="EE368" s="30"/>
      <c r="EF368" s="30"/>
      <c r="EG368" s="30"/>
      <c r="EH368" s="30"/>
      <c r="EI368" s="30"/>
      <c r="EJ368" s="30"/>
      <c r="EK368" s="30"/>
      <c r="EL368" s="30"/>
      <c r="EM368" s="30"/>
      <c r="EN368" s="30"/>
      <c r="EO368" s="30"/>
      <c r="EP368" s="30"/>
      <c r="EQ368" s="30"/>
      <c r="ER368" s="30"/>
      <c r="ES368" s="30"/>
      <c r="ET368" s="30"/>
      <c r="EU368" s="30"/>
      <c r="EV368" s="30"/>
      <c r="EW368" s="30"/>
      <c r="EX368" s="30"/>
      <c r="EY368" s="30"/>
      <c r="EZ368" s="30"/>
      <c r="FA368" s="30"/>
      <c r="FB368" s="30"/>
      <c r="FC368" s="30"/>
      <c r="FD368" s="30"/>
      <c r="FE368" s="30"/>
      <c r="FF368" s="30"/>
      <c r="FG368" s="30"/>
      <c r="FH368" s="30"/>
      <c r="FI368" s="30"/>
      <c r="FJ368" s="30"/>
      <c r="FK368" s="30"/>
      <c r="FL368" s="30"/>
      <c r="FM368" s="30"/>
      <c r="FN368" s="30"/>
      <c r="FO368" s="30"/>
      <c r="FP368" s="30"/>
      <c r="FQ368" s="30"/>
    </row>
    <row r="369" spans="4:173">
      <c r="D369" s="76"/>
      <c r="E369" s="76"/>
      <c r="F369" s="76"/>
      <c r="G369" s="76"/>
      <c r="H369" s="76"/>
      <c r="I369" s="118"/>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0"/>
      <c r="BI369" s="30"/>
      <c r="BJ369" s="30"/>
      <c r="BK369" s="30"/>
      <c r="BL369" s="30"/>
      <c r="BM369" s="30"/>
      <c r="BN369" s="30"/>
      <c r="BO369" s="30"/>
      <c r="BP369" s="30"/>
      <c r="BQ369" s="30"/>
      <c r="BR369" s="30"/>
      <c r="BS369" s="30"/>
      <c r="BT369" s="30"/>
      <c r="BU369" s="30"/>
      <c r="BV369" s="30"/>
      <c r="BW369" s="30"/>
      <c r="BX369" s="30"/>
      <c r="BY369" s="30"/>
      <c r="BZ369" s="30"/>
      <c r="CA369" s="30"/>
      <c r="CB369" s="30"/>
      <c r="CC369" s="30"/>
      <c r="CD369" s="30"/>
      <c r="CE369" s="30"/>
      <c r="CF369" s="30"/>
      <c r="CG369" s="30"/>
      <c r="CH369" s="30"/>
      <c r="CI369" s="30"/>
      <c r="CJ369" s="30"/>
      <c r="CK369" s="30"/>
      <c r="CL369" s="30"/>
      <c r="CM369" s="30"/>
      <c r="CN369" s="30"/>
      <c r="CO369" s="30"/>
      <c r="CP369" s="30"/>
      <c r="CQ369" s="30"/>
      <c r="CR369" s="30"/>
      <c r="CS369" s="30"/>
      <c r="CT369" s="30"/>
      <c r="CU369" s="30"/>
      <c r="CV369" s="30"/>
      <c r="CW369" s="30"/>
      <c r="CX369" s="30"/>
      <c r="CY369" s="30"/>
      <c r="CZ369" s="30"/>
      <c r="DA369" s="30"/>
      <c r="DB369" s="30"/>
      <c r="DC369" s="30"/>
      <c r="DD369" s="30"/>
      <c r="DE369" s="30"/>
      <c r="DF369" s="30"/>
      <c r="DG369" s="30"/>
      <c r="DH369" s="30"/>
      <c r="DI369" s="30"/>
      <c r="DJ369" s="30"/>
      <c r="DK369" s="30"/>
      <c r="DL369" s="30"/>
      <c r="DM369" s="30"/>
      <c r="DN369" s="30"/>
      <c r="DO369" s="30"/>
      <c r="DP369" s="30"/>
      <c r="DQ369" s="30"/>
      <c r="DR369" s="30"/>
      <c r="DS369" s="30"/>
      <c r="DT369" s="30"/>
      <c r="DU369" s="30"/>
      <c r="DV369" s="30"/>
      <c r="DW369" s="30"/>
      <c r="DX369" s="30"/>
      <c r="DY369" s="30"/>
      <c r="DZ369" s="30"/>
      <c r="EA369" s="30"/>
      <c r="EB369" s="30"/>
      <c r="EC369" s="30"/>
      <c r="ED369" s="30"/>
      <c r="EE369" s="30"/>
      <c r="EF369" s="30"/>
      <c r="EG369" s="30"/>
      <c r="EH369" s="30"/>
      <c r="EI369" s="30"/>
      <c r="EJ369" s="30"/>
      <c r="EK369" s="30"/>
      <c r="EL369" s="30"/>
      <c r="EM369" s="30"/>
      <c r="EN369" s="30"/>
      <c r="EO369" s="30"/>
      <c r="EP369" s="30"/>
      <c r="EQ369" s="30"/>
      <c r="ER369" s="30"/>
      <c r="ES369" s="30"/>
      <c r="ET369" s="30"/>
      <c r="EU369" s="30"/>
      <c r="EV369" s="30"/>
      <c r="EW369" s="30"/>
      <c r="EX369" s="30"/>
      <c r="EY369" s="30"/>
      <c r="EZ369" s="30"/>
      <c r="FA369" s="30"/>
      <c r="FB369" s="30"/>
      <c r="FC369" s="30"/>
      <c r="FD369" s="30"/>
      <c r="FE369" s="30"/>
      <c r="FF369" s="30"/>
      <c r="FG369" s="30"/>
      <c r="FH369" s="30"/>
      <c r="FI369" s="30"/>
      <c r="FJ369" s="30"/>
      <c r="FK369" s="30"/>
      <c r="FL369" s="30"/>
      <c r="FM369" s="30"/>
      <c r="FN369" s="30"/>
      <c r="FO369" s="30"/>
      <c r="FP369" s="30"/>
      <c r="FQ369" s="30"/>
    </row>
    <row r="370" spans="4:173">
      <c r="D370" s="76"/>
      <c r="E370" s="76"/>
      <c r="F370" s="76"/>
      <c r="G370" s="76"/>
      <c r="H370" s="76"/>
      <c r="I370" s="118"/>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0"/>
      <c r="BI370" s="30"/>
      <c r="BJ370" s="30"/>
      <c r="BK370" s="30"/>
      <c r="BL370" s="30"/>
      <c r="BM370" s="30"/>
      <c r="BN370" s="30"/>
      <c r="BO370" s="30"/>
      <c r="BP370" s="30"/>
      <c r="BQ370" s="30"/>
      <c r="BR370" s="30"/>
      <c r="BS370" s="30"/>
      <c r="BT370" s="30"/>
      <c r="BU370" s="30"/>
      <c r="BV370" s="30"/>
      <c r="BW370" s="30"/>
      <c r="BX370" s="30"/>
      <c r="BY370" s="30"/>
      <c r="BZ370" s="30"/>
      <c r="CA370" s="30"/>
      <c r="CB370" s="30"/>
      <c r="CC370" s="30"/>
      <c r="CD370" s="30"/>
      <c r="CE370" s="30"/>
      <c r="CF370" s="30"/>
      <c r="CG370" s="30"/>
      <c r="CH370" s="30"/>
      <c r="CI370" s="30"/>
      <c r="CJ370" s="30"/>
      <c r="CK370" s="30"/>
      <c r="CL370" s="30"/>
      <c r="CM370" s="30"/>
      <c r="CN370" s="30"/>
      <c r="CO370" s="30"/>
      <c r="CP370" s="30"/>
      <c r="CQ370" s="30"/>
      <c r="CR370" s="30"/>
      <c r="CS370" s="30"/>
      <c r="CT370" s="30"/>
      <c r="CU370" s="30"/>
      <c r="CV370" s="30"/>
      <c r="CW370" s="30"/>
      <c r="CX370" s="30"/>
      <c r="CY370" s="30"/>
      <c r="CZ370" s="30"/>
      <c r="DA370" s="30"/>
      <c r="DB370" s="30"/>
      <c r="DC370" s="30"/>
      <c r="DD370" s="30"/>
      <c r="DE370" s="30"/>
      <c r="DF370" s="30"/>
      <c r="DG370" s="30"/>
      <c r="DH370" s="30"/>
      <c r="DI370" s="30"/>
      <c r="DJ370" s="30"/>
      <c r="DK370" s="30"/>
      <c r="DL370" s="30"/>
      <c r="DM370" s="30"/>
      <c r="DN370" s="30"/>
      <c r="DO370" s="30"/>
      <c r="DP370" s="30"/>
      <c r="DQ370" s="30"/>
      <c r="DR370" s="30"/>
      <c r="DS370" s="30"/>
      <c r="DT370" s="30"/>
      <c r="DU370" s="30"/>
      <c r="DV370" s="30"/>
      <c r="DW370" s="30"/>
      <c r="DX370" s="30"/>
      <c r="DY370" s="30"/>
      <c r="DZ370" s="30"/>
      <c r="EA370" s="30"/>
      <c r="EB370" s="30"/>
      <c r="EC370" s="30"/>
      <c r="ED370" s="30"/>
      <c r="EE370" s="30"/>
      <c r="EF370" s="30"/>
      <c r="EG370" s="30"/>
      <c r="EH370" s="30"/>
      <c r="EI370" s="30"/>
      <c r="EJ370" s="30"/>
      <c r="EK370" s="30"/>
      <c r="EL370" s="30"/>
      <c r="EM370" s="30"/>
      <c r="EN370" s="30"/>
      <c r="EO370" s="30"/>
      <c r="EP370" s="30"/>
      <c r="EQ370" s="30"/>
      <c r="ER370" s="30"/>
      <c r="ES370" s="30"/>
      <c r="ET370" s="30"/>
      <c r="EU370" s="30"/>
      <c r="EV370" s="30"/>
      <c r="EW370" s="30"/>
      <c r="EX370" s="30"/>
      <c r="EY370" s="30"/>
      <c r="EZ370" s="30"/>
      <c r="FA370" s="30"/>
      <c r="FB370" s="30"/>
      <c r="FC370" s="30"/>
      <c r="FD370" s="30"/>
      <c r="FE370" s="30"/>
      <c r="FF370" s="30"/>
      <c r="FG370" s="30"/>
      <c r="FH370" s="30"/>
      <c r="FI370" s="30"/>
      <c r="FJ370" s="30"/>
      <c r="FK370" s="30"/>
      <c r="FL370" s="30"/>
      <c r="FM370" s="30"/>
      <c r="FN370" s="30"/>
      <c r="FO370" s="30"/>
      <c r="FP370" s="30"/>
      <c r="FQ370" s="30"/>
    </row>
    <row r="371" spans="4:173">
      <c r="D371" s="76"/>
      <c r="E371" s="76"/>
      <c r="F371" s="76"/>
      <c r="G371" s="76"/>
      <c r="H371" s="76"/>
      <c r="I371" s="118"/>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c r="BT371" s="30"/>
      <c r="BU371" s="30"/>
      <c r="BV371" s="30"/>
      <c r="BW371" s="30"/>
      <c r="BX371" s="30"/>
      <c r="BY371" s="30"/>
      <c r="BZ371" s="30"/>
      <c r="CA371" s="30"/>
      <c r="CB371" s="30"/>
      <c r="CC371" s="30"/>
      <c r="CD371" s="30"/>
      <c r="CE371" s="30"/>
      <c r="CF371" s="30"/>
      <c r="CG371" s="30"/>
      <c r="CH371" s="30"/>
      <c r="CI371" s="30"/>
      <c r="CJ371" s="30"/>
      <c r="CK371" s="30"/>
      <c r="CL371" s="30"/>
      <c r="CM371" s="30"/>
      <c r="CN371" s="30"/>
      <c r="CO371" s="30"/>
      <c r="CP371" s="30"/>
      <c r="CQ371" s="30"/>
      <c r="CR371" s="30"/>
      <c r="CS371" s="30"/>
      <c r="CT371" s="30"/>
      <c r="CU371" s="30"/>
      <c r="CV371" s="30"/>
      <c r="CW371" s="30"/>
      <c r="CX371" s="30"/>
      <c r="CY371" s="30"/>
      <c r="CZ371" s="30"/>
      <c r="DA371" s="30"/>
      <c r="DB371" s="30"/>
      <c r="DC371" s="30"/>
      <c r="DD371" s="30"/>
      <c r="DE371" s="30"/>
      <c r="DF371" s="30"/>
      <c r="DG371" s="30"/>
      <c r="DH371" s="30"/>
      <c r="DI371" s="30"/>
      <c r="DJ371" s="30"/>
      <c r="DK371" s="30"/>
      <c r="DL371" s="30"/>
      <c r="DM371" s="30"/>
      <c r="DN371" s="30"/>
      <c r="DO371" s="30"/>
      <c r="DP371" s="30"/>
      <c r="DQ371" s="30"/>
      <c r="DR371" s="30"/>
      <c r="DS371" s="30"/>
      <c r="DT371" s="30"/>
      <c r="DU371" s="30"/>
      <c r="DV371" s="30"/>
      <c r="DW371" s="30"/>
      <c r="DX371" s="30"/>
      <c r="DY371" s="30"/>
      <c r="DZ371" s="30"/>
      <c r="EA371" s="30"/>
      <c r="EB371" s="30"/>
      <c r="EC371" s="30"/>
      <c r="ED371" s="30"/>
      <c r="EE371" s="30"/>
      <c r="EF371" s="30"/>
      <c r="EG371" s="30"/>
      <c r="EH371" s="30"/>
      <c r="EI371" s="30"/>
      <c r="EJ371" s="30"/>
      <c r="EK371" s="30"/>
      <c r="EL371" s="30"/>
      <c r="EM371" s="30"/>
      <c r="EN371" s="30"/>
      <c r="EO371" s="30"/>
      <c r="EP371" s="30"/>
      <c r="EQ371" s="30"/>
      <c r="ER371" s="30"/>
      <c r="ES371" s="30"/>
      <c r="ET371" s="30"/>
      <c r="EU371" s="30"/>
      <c r="EV371" s="30"/>
      <c r="EW371" s="30"/>
      <c r="EX371" s="30"/>
      <c r="EY371" s="30"/>
      <c r="EZ371" s="30"/>
      <c r="FA371" s="30"/>
      <c r="FB371" s="30"/>
      <c r="FC371" s="30"/>
      <c r="FD371" s="30"/>
      <c r="FE371" s="30"/>
      <c r="FF371" s="30"/>
      <c r="FG371" s="30"/>
      <c r="FH371" s="30"/>
      <c r="FI371" s="30"/>
      <c r="FJ371" s="30"/>
      <c r="FK371" s="30"/>
      <c r="FL371" s="30"/>
      <c r="FM371" s="30"/>
      <c r="FN371" s="30"/>
      <c r="FO371" s="30"/>
      <c r="FP371" s="30"/>
      <c r="FQ371" s="30"/>
    </row>
    <row r="372" spans="4:173">
      <c r="D372" s="76"/>
      <c r="E372" s="76"/>
      <c r="F372" s="76"/>
      <c r="G372" s="76"/>
      <c r="H372" s="76"/>
      <c r="I372" s="118"/>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0"/>
      <c r="BI372" s="30"/>
      <c r="BJ372" s="30"/>
      <c r="BK372" s="30"/>
      <c r="BL372" s="30"/>
      <c r="BM372" s="30"/>
      <c r="BN372" s="30"/>
      <c r="BO372" s="30"/>
      <c r="BP372" s="30"/>
      <c r="BQ372" s="30"/>
      <c r="BR372" s="30"/>
      <c r="BS372" s="30"/>
      <c r="BT372" s="30"/>
      <c r="BU372" s="30"/>
      <c r="BV372" s="30"/>
      <c r="BW372" s="30"/>
      <c r="BX372" s="30"/>
      <c r="BY372" s="30"/>
      <c r="BZ372" s="30"/>
      <c r="CA372" s="30"/>
      <c r="CB372" s="30"/>
      <c r="CC372" s="30"/>
      <c r="CD372" s="30"/>
      <c r="CE372" s="30"/>
      <c r="CF372" s="30"/>
      <c r="CG372" s="30"/>
      <c r="CH372" s="30"/>
      <c r="CI372" s="30"/>
      <c r="CJ372" s="30"/>
      <c r="CK372" s="30"/>
      <c r="CL372" s="30"/>
      <c r="CM372" s="30"/>
      <c r="CN372" s="30"/>
      <c r="CO372" s="30"/>
      <c r="CP372" s="30"/>
      <c r="CQ372" s="30"/>
      <c r="CR372" s="30"/>
      <c r="CS372" s="30"/>
      <c r="CT372" s="30"/>
      <c r="CU372" s="30"/>
      <c r="CV372" s="30"/>
      <c r="CW372" s="30"/>
      <c r="CX372" s="30"/>
      <c r="CY372" s="30"/>
      <c r="CZ372" s="30"/>
      <c r="DA372" s="30"/>
      <c r="DB372" s="30"/>
      <c r="DC372" s="30"/>
      <c r="DD372" s="30"/>
      <c r="DE372" s="30"/>
      <c r="DF372" s="30"/>
      <c r="DG372" s="30"/>
      <c r="DH372" s="30"/>
      <c r="DI372" s="30"/>
      <c r="DJ372" s="30"/>
      <c r="DK372" s="30"/>
      <c r="DL372" s="30"/>
      <c r="DM372" s="30"/>
      <c r="DN372" s="30"/>
      <c r="DO372" s="30"/>
      <c r="DP372" s="30"/>
      <c r="DQ372" s="30"/>
      <c r="DR372" s="30"/>
      <c r="DS372" s="30"/>
      <c r="DT372" s="30"/>
      <c r="DU372" s="30"/>
      <c r="DV372" s="30"/>
      <c r="DW372" s="30"/>
      <c r="DX372" s="30"/>
      <c r="DY372" s="30"/>
      <c r="DZ372" s="30"/>
      <c r="EA372" s="30"/>
      <c r="EB372" s="30"/>
      <c r="EC372" s="30"/>
      <c r="ED372" s="30"/>
      <c r="EE372" s="30"/>
      <c r="EF372" s="30"/>
      <c r="EG372" s="30"/>
      <c r="EH372" s="30"/>
      <c r="EI372" s="30"/>
      <c r="EJ372" s="30"/>
      <c r="EK372" s="30"/>
      <c r="EL372" s="30"/>
      <c r="EM372" s="30"/>
      <c r="EN372" s="30"/>
      <c r="EO372" s="30"/>
      <c r="EP372" s="30"/>
      <c r="EQ372" s="30"/>
      <c r="ER372" s="30"/>
      <c r="ES372" s="30"/>
      <c r="ET372" s="30"/>
      <c r="EU372" s="30"/>
      <c r="EV372" s="30"/>
      <c r="EW372" s="30"/>
      <c r="EX372" s="30"/>
      <c r="EY372" s="30"/>
      <c r="EZ372" s="30"/>
      <c r="FA372" s="30"/>
      <c r="FB372" s="30"/>
      <c r="FC372" s="30"/>
      <c r="FD372" s="30"/>
      <c r="FE372" s="30"/>
      <c r="FF372" s="30"/>
      <c r="FG372" s="30"/>
      <c r="FH372" s="30"/>
      <c r="FI372" s="30"/>
      <c r="FJ372" s="30"/>
      <c r="FK372" s="30"/>
      <c r="FL372" s="30"/>
      <c r="FM372" s="30"/>
      <c r="FN372" s="30"/>
      <c r="FO372" s="30"/>
      <c r="FP372" s="30"/>
      <c r="FQ372" s="30"/>
    </row>
    <row r="373" spans="4:173">
      <c r="D373" s="76"/>
      <c r="E373" s="76"/>
      <c r="F373" s="76"/>
      <c r="G373" s="76"/>
      <c r="H373" s="76"/>
      <c r="I373" s="118"/>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0"/>
      <c r="BI373" s="30"/>
      <c r="BJ373" s="30"/>
      <c r="BK373" s="30"/>
      <c r="BL373" s="30"/>
      <c r="BM373" s="30"/>
      <c r="BN373" s="30"/>
      <c r="BO373" s="30"/>
      <c r="BP373" s="30"/>
      <c r="BQ373" s="30"/>
      <c r="BR373" s="30"/>
      <c r="BS373" s="30"/>
      <c r="BT373" s="30"/>
      <c r="BU373" s="30"/>
      <c r="BV373" s="30"/>
      <c r="BW373" s="30"/>
      <c r="BX373" s="30"/>
      <c r="BY373" s="30"/>
      <c r="BZ373" s="30"/>
      <c r="CA373" s="30"/>
      <c r="CB373" s="30"/>
      <c r="CC373" s="30"/>
      <c r="CD373" s="30"/>
      <c r="CE373" s="30"/>
      <c r="CF373" s="30"/>
      <c r="CG373" s="30"/>
      <c r="CH373" s="30"/>
      <c r="CI373" s="30"/>
      <c r="CJ373" s="30"/>
      <c r="CK373" s="30"/>
      <c r="CL373" s="30"/>
      <c r="CM373" s="30"/>
      <c r="CN373" s="30"/>
      <c r="CO373" s="30"/>
      <c r="CP373" s="30"/>
      <c r="CQ373" s="30"/>
      <c r="CR373" s="30"/>
      <c r="CS373" s="30"/>
      <c r="CT373" s="30"/>
      <c r="CU373" s="30"/>
      <c r="CV373" s="30"/>
      <c r="CW373" s="30"/>
      <c r="CX373" s="30"/>
      <c r="CY373" s="30"/>
      <c r="CZ373" s="30"/>
      <c r="DA373" s="30"/>
      <c r="DB373" s="30"/>
      <c r="DC373" s="30"/>
      <c r="DD373" s="30"/>
      <c r="DE373" s="30"/>
      <c r="DF373" s="30"/>
      <c r="DG373" s="30"/>
      <c r="DH373" s="30"/>
      <c r="DI373" s="30"/>
      <c r="DJ373" s="30"/>
      <c r="DK373" s="30"/>
      <c r="DL373" s="30"/>
      <c r="DM373" s="30"/>
      <c r="DN373" s="30"/>
      <c r="DO373" s="30"/>
      <c r="DP373" s="30"/>
      <c r="DQ373" s="30"/>
      <c r="DR373" s="30"/>
      <c r="DS373" s="30"/>
      <c r="DT373" s="30"/>
      <c r="DU373" s="30"/>
      <c r="DV373" s="30"/>
      <c r="DW373" s="30"/>
      <c r="DX373" s="30"/>
      <c r="DY373" s="30"/>
      <c r="DZ373" s="30"/>
      <c r="EA373" s="30"/>
      <c r="EB373" s="30"/>
      <c r="EC373" s="30"/>
      <c r="ED373" s="30"/>
      <c r="EE373" s="30"/>
      <c r="EF373" s="30"/>
      <c r="EG373" s="30"/>
      <c r="EH373" s="30"/>
      <c r="EI373" s="30"/>
      <c r="EJ373" s="30"/>
      <c r="EK373" s="30"/>
      <c r="EL373" s="30"/>
      <c r="EM373" s="30"/>
      <c r="EN373" s="30"/>
      <c r="EO373" s="30"/>
      <c r="EP373" s="30"/>
      <c r="EQ373" s="30"/>
      <c r="ER373" s="30"/>
      <c r="ES373" s="30"/>
      <c r="ET373" s="30"/>
      <c r="EU373" s="30"/>
      <c r="EV373" s="30"/>
      <c r="EW373" s="30"/>
      <c r="EX373" s="30"/>
      <c r="EY373" s="30"/>
      <c r="EZ373" s="30"/>
      <c r="FA373" s="30"/>
      <c r="FB373" s="30"/>
      <c r="FC373" s="30"/>
      <c r="FD373" s="30"/>
      <c r="FE373" s="30"/>
      <c r="FF373" s="30"/>
      <c r="FG373" s="30"/>
      <c r="FH373" s="30"/>
      <c r="FI373" s="30"/>
      <c r="FJ373" s="30"/>
      <c r="FK373" s="30"/>
      <c r="FL373" s="30"/>
      <c r="FM373" s="30"/>
      <c r="FN373" s="30"/>
      <c r="FO373" s="30"/>
      <c r="FP373" s="30"/>
      <c r="FQ373" s="30"/>
    </row>
    <row r="374" spans="4:173">
      <c r="D374" s="76"/>
      <c r="E374" s="76"/>
      <c r="F374" s="76"/>
      <c r="G374" s="76"/>
      <c r="H374" s="76"/>
      <c r="I374" s="118"/>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0"/>
      <c r="BI374" s="30"/>
      <c r="BJ374" s="30"/>
      <c r="BK374" s="30"/>
      <c r="BL374" s="30"/>
      <c r="BM374" s="30"/>
      <c r="BN374" s="30"/>
      <c r="BO374" s="30"/>
      <c r="BP374" s="30"/>
      <c r="BQ374" s="30"/>
      <c r="BR374" s="30"/>
      <c r="BS374" s="30"/>
      <c r="BT374" s="30"/>
      <c r="BU374" s="30"/>
      <c r="BV374" s="30"/>
      <c r="BW374" s="30"/>
      <c r="BX374" s="30"/>
      <c r="BY374" s="30"/>
      <c r="BZ374" s="30"/>
      <c r="CA374" s="30"/>
      <c r="CB374" s="30"/>
      <c r="CC374" s="30"/>
      <c r="CD374" s="30"/>
      <c r="CE374" s="30"/>
      <c r="CF374" s="30"/>
      <c r="CG374" s="30"/>
      <c r="CH374" s="30"/>
      <c r="CI374" s="30"/>
      <c r="CJ374" s="30"/>
      <c r="CK374" s="30"/>
      <c r="CL374" s="30"/>
      <c r="CM374" s="30"/>
      <c r="CN374" s="30"/>
      <c r="CO374" s="30"/>
      <c r="CP374" s="30"/>
      <c r="CQ374" s="30"/>
      <c r="CR374" s="30"/>
      <c r="CS374" s="30"/>
      <c r="CT374" s="30"/>
      <c r="CU374" s="30"/>
      <c r="CV374" s="30"/>
      <c r="CW374" s="30"/>
      <c r="CX374" s="30"/>
      <c r="CY374" s="30"/>
      <c r="CZ374" s="30"/>
      <c r="DA374" s="30"/>
      <c r="DB374" s="30"/>
      <c r="DC374" s="30"/>
      <c r="DD374" s="30"/>
      <c r="DE374" s="30"/>
      <c r="DF374" s="30"/>
      <c r="DG374" s="30"/>
      <c r="DH374" s="30"/>
      <c r="DI374" s="30"/>
      <c r="DJ374" s="30"/>
      <c r="DK374" s="30"/>
      <c r="DL374" s="30"/>
      <c r="DM374" s="30"/>
      <c r="DN374" s="30"/>
      <c r="DO374" s="30"/>
      <c r="DP374" s="30"/>
      <c r="DQ374" s="30"/>
      <c r="DR374" s="30"/>
      <c r="DS374" s="30"/>
      <c r="DT374" s="30"/>
      <c r="DU374" s="30"/>
      <c r="DV374" s="30"/>
      <c r="DW374" s="30"/>
      <c r="DX374" s="30"/>
      <c r="DY374" s="30"/>
      <c r="DZ374" s="30"/>
      <c r="EA374" s="30"/>
      <c r="EB374" s="30"/>
      <c r="EC374" s="30"/>
      <c r="ED374" s="30"/>
      <c r="EE374" s="30"/>
      <c r="EF374" s="30"/>
      <c r="EG374" s="30"/>
      <c r="EH374" s="30"/>
      <c r="EI374" s="30"/>
      <c r="EJ374" s="30"/>
      <c r="EK374" s="30"/>
      <c r="EL374" s="30"/>
      <c r="EM374" s="30"/>
      <c r="EN374" s="30"/>
      <c r="EO374" s="30"/>
      <c r="EP374" s="30"/>
      <c r="EQ374" s="30"/>
      <c r="ER374" s="30"/>
      <c r="ES374" s="30"/>
      <c r="ET374" s="30"/>
      <c r="EU374" s="30"/>
      <c r="EV374" s="30"/>
      <c r="EW374" s="30"/>
      <c r="EX374" s="30"/>
      <c r="EY374" s="30"/>
      <c r="EZ374" s="30"/>
      <c r="FA374" s="30"/>
      <c r="FB374" s="30"/>
      <c r="FC374" s="30"/>
      <c r="FD374" s="30"/>
      <c r="FE374" s="30"/>
      <c r="FF374" s="30"/>
      <c r="FG374" s="30"/>
      <c r="FH374" s="30"/>
      <c r="FI374" s="30"/>
      <c r="FJ374" s="30"/>
      <c r="FK374" s="30"/>
      <c r="FL374" s="30"/>
      <c r="FM374" s="30"/>
      <c r="FN374" s="30"/>
      <c r="FO374" s="30"/>
      <c r="FP374" s="30"/>
      <c r="FQ374" s="30"/>
    </row>
    <row r="375" spans="4:173">
      <c r="D375" s="76"/>
      <c r="E375" s="76"/>
      <c r="F375" s="76"/>
      <c r="G375" s="76"/>
      <c r="H375" s="76"/>
      <c r="I375" s="118"/>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0"/>
      <c r="BI375" s="30"/>
      <c r="BJ375" s="30"/>
      <c r="BK375" s="30"/>
      <c r="BL375" s="30"/>
      <c r="BM375" s="30"/>
      <c r="BN375" s="30"/>
      <c r="BO375" s="30"/>
      <c r="BP375" s="30"/>
      <c r="BQ375" s="30"/>
      <c r="BR375" s="30"/>
      <c r="BS375" s="30"/>
      <c r="BT375" s="30"/>
      <c r="BU375" s="30"/>
      <c r="BV375" s="30"/>
      <c r="BW375" s="30"/>
      <c r="BX375" s="30"/>
      <c r="BY375" s="30"/>
      <c r="BZ375" s="30"/>
      <c r="CA375" s="30"/>
      <c r="CB375" s="30"/>
      <c r="CC375" s="30"/>
      <c r="CD375" s="30"/>
      <c r="CE375" s="30"/>
      <c r="CF375" s="30"/>
      <c r="CG375" s="30"/>
      <c r="CH375" s="30"/>
      <c r="CI375" s="30"/>
      <c r="CJ375" s="30"/>
      <c r="CK375" s="30"/>
      <c r="CL375" s="30"/>
      <c r="CM375" s="30"/>
      <c r="CN375" s="30"/>
      <c r="CO375" s="30"/>
      <c r="CP375" s="30"/>
      <c r="CQ375" s="30"/>
      <c r="CR375" s="30"/>
      <c r="CS375" s="30"/>
      <c r="CT375" s="30"/>
      <c r="CU375" s="30"/>
      <c r="CV375" s="30"/>
      <c r="CW375" s="30"/>
      <c r="CX375" s="30"/>
      <c r="CY375" s="30"/>
      <c r="CZ375" s="30"/>
      <c r="DA375" s="30"/>
      <c r="DB375" s="30"/>
      <c r="DC375" s="30"/>
      <c r="DD375" s="30"/>
      <c r="DE375" s="30"/>
      <c r="DF375" s="30"/>
      <c r="DG375" s="30"/>
      <c r="DH375" s="30"/>
      <c r="DI375" s="30"/>
      <c r="DJ375" s="30"/>
      <c r="DK375" s="30"/>
      <c r="DL375" s="30"/>
      <c r="DM375" s="30"/>
      <c r="DN375" s="30"/>
      <c r="DO375" s="30"/>
      <c r="DP375" s="30"/>
      <c r="DQ375" s="30"/>
      <c r="DR375" s="30"/>
      <c r="DS375" s="30"/>
      <c r="DT375" s="30"/>
      <c r="DU375" s="30"/>
      <c r="DV375" s="30"/>
      <c r="DW375" s="30"/>
      <c r="DX375" s="30"/>
      <c r="DY375" s="30"/>
      <c r="DZ375" s="30"/>
      <c r="EA375" s="30"/>
      <c r="EB375" s="30"/>
      <c r="EC375" s="30"/>
      <c r="ED375" s="30"/>
      <c r="EE375" s="30"/>
      <c r="EF375" s="30"/>
      <c r="EG375" s="30"/>
      <c r="EH375" s="30"/>
      <c r="EI375" s="30"/>
      <c r="EJ375" s="30"/>
      <c r="EK375" s="30"/>
      <c r="EL375" s="30"/>
      <c r="EM375" s="30"/>
      <c r="EN375" s="30"/>
      <c r="EO375" s="30"/>
      <c r="EP375" s="30"/>
      <c r="EQ375" s="30"/>
      <c r="ER375" s="30"/>
      <c r="ES375" s="30"/>
      <c r="ET375" s="30"/>
      <c r="EU375" s="30"/>
      <c r="EV375" s="30"/>
      <c r="EW375" s="30"/>
      <c r="EX375" s="30"/>
      <c r="EY375" s="30"/>
      <c r="EZ375" s="30"/>
      <c r="FA375" s="30"/>
      <c r="FB375" s="30"/>
      <c r="FC375" s="30"/>
      <c r="FD375" s="30"/>
      <c r="FE375" s="30"/>
      <c r="FF375" s="30"/>
      <c r="FG375" s="30"/>
      <c r="FH375" s="30"/>
      <c r="FI375" s="30"/>
      <c r="FJ375" s="30"/>
      <c r="FK375" s="30"/>
      <c r="FL375" s="30"/>
      <c r="FM375" s="30"/>
      <c r="FN375" s="30"/>
      <c r="FO375" s="30"/>
      <c r="FP375" s="30"/>
      <c r="FQ375" s="30"/>
    </row>
    <row r="376" spans="4:173">
      <c r="D376" s="76"/>
      <c r="E376" s="76"/>
      <c r="F376" s="76"/>
      <c r="G376" s="76"/>
      <c r="H376" s="76"/>
      <c r="I376" s="118"/>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c r="BI376" s="30"/>
      <c r="BJ376" s="30"/>
      <c r="BK376" s="30"/>
      <c r="BL376" s="30"/>
      <c r="BM376" s="30"/>
      <c r="BN376" s="30"/>
      <c r="BO376" s="30"/>
      <c r="BP376" s="30"/>
      <c r="BQ376" s="30"/>
      <c r="BR376" s="30"/>
      <c r="BS376" s="30"/>
      <c r="BT376" s="30"/>
      <c r="BU376" s="30"/>
      <c r="BV376" s="30"/>
      <c r="BW376" s="30"/>
      <c r="BX376" s="30"/>
      <c r="BY376" s="30"/>
      <c r="BZ376" s="30"/>
      <c r="CA376" s="30"/>
      <c r="CB376" s="30"/>
      <c r="CC376" s="30"/>
      <c r="CD376" s="30"/>
      <c r="CE376" s="30"/>
      <c r="CF376" s="30"/>
      <c r="CG376" s="30"/>
      <c r="CH376" s="30"/>
      <c r="CI376" s="30"/>
      <c r="CJ376" s="30"/>
      <c r="CK376" s="30"/>
      <c r="CL376" s="30"/>
      <c r="CM376" s="30"/>
      <c r="CN376" s="30"/>
      <c r="CO376" s="30"/>
      <c r="CP376" s="30"/>
      <c r="CQ376" s="30"/>
      <c r="CR376" s="30"/>
      <c r="CS376" s="30"/>
      <c r="CT376" s="30"/>
      <c r="CU376" s="30"/>
      <c r="CV376" s="30"/>
      <c r="CW376" s="30"/>
      <c r="CX376" s="30"/>
      <c r="CY376" s="30"/>
      <c r="CZ376" s="30"/>
      <c r="DA376" s="30"/>
      <c r="DB376" s="30"/>
      <c r="DC376" s="30"/>
      <c r="DD376" s="30"/>
      <c r="DE376" s="30"/>
      <c r="DF376" s="30"/>
      <c r="DG376" s="30"/>
      <c r="DH376" s="30"/>
      <c r="DI376" s="30"/>
      <c r="DJ376" s="30"/>
      <c r="DK376" s="30"/>
      <c r="DL376" s="30"/>
      <c r="DM376" s="30"/>
      <c r="DN376" s="30"/>
      <c r="DO376" s="30"/>
      <c r="DP376" s="30"/>
      <c r="DQ376" s="30"/>
      <c r="DR376" s="30"/>
      <c r="DS376" s="30"/>
      <c r="DT376" s="30"/>
      <c r="DU376" s="30"/>
      <c r="DV376" s="30"/>
      <c r="DW376" s="30"/>
      <c r="DX376" s="30"/>
      <c r="DY376" s="30"/>
      <c r="DZ376" s="30"/>
      <c r="EA376" s="30"/>
      <c r="EB376" s="30"/>
      <c r="EC376" s="30"/>
      <c r="ED376" s="30"/>
      <c r="EE376" s="30"/>
      <c r="EF376" s="30"/>
      <c r="EG376" s="30"/>
      <c r="EH376" s="30"/>
      <c r="EI376" s="30"/>
      <c r="EJ376" s="30"/>
      <c r="EK376" s="30"/>
      <c r="EL376" s="30"/>
      <c r="EM376" s="30"/>
      <c r="EN376" s="30"/>
      <c r="EO376" s="30"/>
      <c r="EP376" s="30"/>
      <c r="EQ376" s="30"/>
      <c r="ER376" s="30"/>
      <c r="ES376" s="30"/>
      <c r="ET376" s="30"/>
      <c r="EU376" s="30"/>
      <c r="EV376" s="30"/>
      <c r="EW376" s="30"/>
      <c r="EX376" s="30"/>
      <c r="EY376" s="30"/>
      <c r="EZ376" s="30"/>
      <c r="FA376" s="30"/>
      <c r="FB376" s="30"/>
      <c r="FC376" s="30"/>
      <c r="FD376" s="30"/>
      <c r="FE376" s="30"/>
      <c r="FF376" s="30"/>
      <c r="FG376" s="30"/>
      <c r="FH376" s="30"/>
      <c r="FI376" s="30"/>
      <c r="FJ376" s="30"/>
      <c r="FK376" s="30"/>
      <c r="FL376" s="30"/>
      <c r="FM376" s="30"/>
      <c r="FN376" s="30"/>
      <c r="FO376" s="30"/>
      <c r="FP376" s="30"/>
      <c r="FQ376" s="30"/>
    </row>
    <row r="377" spans="4:173">
      <c r="D377" s="76"/>
      <c r="E377" s="76"/>
      <c r="F377" s="76"/>
      <c r="G377" s="76"/>
      <c r="H377" s="76"/>
      <c r="I377" s="118"/>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0"/>
      <c r="BI377" s="30"/>
      <c r="BJ377" s="30"/>
      <c r="BK377" s="30"/>
      <c r="BL377" s="30"/>
      <c r="BM377" s="30"/>
      <c r="BN377" s="30"/>
      <c r="BO377" s="30"/>
      <c r="BP377" s="30"/>
      <c r="BQ377" s="30"/>
      <c r="BR377" s="30"/>
      <c r="BS377" s="30"/>
      <c r="BT377" s="30"/>
      <c r="BU377" s="30"/>
      <c r="BV377" s="30"/>
      <c r="BW377" s="30"/>
      <c r="BX377" s="30"/>
      <c r="BY377" s="30"/>
      <c r="BZ377" s="30"/>
      <c r="CA377" s="30"/>
      <c r="CB377" s="30"/>
      <c r="CC377" s="30"/>
      <c r="CD377" s="30"/>
      <c r="CE377" s="30"/>
      <c r="CF377" s="30"/>
      <c r="CG377" s="30"/>
      <c r="CH377" s="30"/>
      <c r="CI377" s="30"/>
      <c r="CJ377" s="30"/>
      <c r="CK377" s="30"/>
      <c r="CL377" s="30"/>
      <c r="CM377" s="30"/>
      <c r="CN377" s="30"/>
      <c r="CO377" s="30"/>
      <c r="CP377" s="30"/>
      <c r="CQ377" s="30"/>
      <c r="CR377" s="30"/>
      <c r="CS377" s="30"/>
      <c r="CT377" s="30"/>
      <c r="CU377" s="30"/>
      <c r="CV377" s="30"/>
      <c r="CW377" s="30"/>
      <c r="CX377" s="30"/>
      <c r="CY377" s="30"/>
      <c r="CZ377" s="30"/>
      <c r="DA377" s="30"/>
      <c r="DB377" s="30"/>
      <c r="DC377" s="30"/>
      <c r="DD377" s="30"/>
      <c r="DE377" s="30"/>
      <c r="DF377" s="30"/>
      <c r="DG377" s="30"/>
      <c r="DH377" s="30"/>
      <c r="DI377" s="30"/>
      <c r="DJ377" s="30"/>
      <c r="DK377" s="30"/>
      <c r="DL377" s="30"/>
      <c r="DM377" s="30"/>
      <c r="DN377" s="30"/>
      <c r="DO377" s="30"/>
      <c r="DP377" s="30"/>
      <c r="DQ377" s="30"/>
      <c r="DR377" s="30"/>
      <c r="DS377" s="30"/>
      <c r="DT377" s="30"/>
      <c r="DU377" s="30"/>
      <c r="DV377" s="30"/>
      <c r="DW377" s="30"/>
      <c r="DX377" s="30"/>
      <c r="DY377" s="30"/>
      <c r="DZ377" s="30"/>
      <c r="EA377" s="30"/>
      <c r="EB377" s="30"/>
      <c r="EC377" s="30"/>
      <c r="ED377" s="30"/>
      <c r="EE377" s="30"/>
      <c r="EF377" s="30"/>
      <c r="EG377" s="30"/>
      <c r="EH377" s="30"/>
      <c r="EI377" s="30"/>
      <c r="EJ377" s="30"/>
      <c r="EK377" s="30"/>
      <c r="EL377" s="30"/>
      <c r="EM377" s="30"/>
      <c r="EN377" s="30"/>
      <c r="EO377" s="30"/>
      <c r="EP377" s="30"/>
      <c r="EQ377" s="30"/>
      <c r="ER377" s="30"/>
      <c r="ES377" s="30"/>
      <c r="ET377" s="30"/>
      <c r="EU377" s="30"/>
      <c r="EV377" s="30"/>
      <c r="EW377" s="30"/>
      <c r="EX377" s="30"/>
      <c r="EY377" s="30"/>
      <c r="EZ377" s="30"/>
      <c r="FA377" s="30"/>
      <c r="FB377" s="30"/>
      <c r="FC377" s="30"/>
      <c r="FD377" s="30"/>
      <c r="FE377" s="30"/>
      <c r="FF377" s="30"/>
      <c r="FG377" s="30"/>
      <c r="FH377" s="30"/>
      <c r="FI377" s="30"/>
      <c r="FJ377" s="30"/>
      <c r="FK377" s="30"/>
      <c r="FL377" s="30"/>
      <c r="FM377" s="30"/>
      <c r="FN377" s="30"/>
      <c r="FO377" s="30"/>
      <c r="FP377" s="30"/>
      <c r="FQ377" s="30"/>
    </row>
    <row r="378" spans="4:173">
      <c r="D378" s="76"/>
      <c r="E378" s="76"/>
      <c r="F378" s="76"/>
      <c r="G378" s="76"/>
      <c r="H378" s="76"/>
      <c r="I378" s="118"/>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0"/>
      <c r="BI378" s="30"/>
      <c r="BJ378" s="30"/>
      <c r="BK378" s="30"/>
      <c r="BL378" s="30"/>
      <c r="BM378" s="30"/>
      <c r="BN378" s="30"/>
      <c r="BO378" s="30"/>
      <c r="BP378" s="30"/>
      <c r="BQ378" s="30"/>
      <c r="BR378" s="30"/>
      <c r="BS378" s="30"/>
      <c r="BT378" s="30"/>
      <c r="BU378" s="30"/>
      <c r="BV378" s="30"/>
      <c r="BW378" s="30"/>
      <c r="BX378" s="30"/>
      <c r="BY378" s="30"/>
      <c r="BZ378" s="30"/>
      <c r="CA378" s="30"/>
      <c r="CB378" s="30"/>
      <c r="CC378" s="30"/>
      <c r="CD378" s="30"/>
      <c r="CE378" s="30"/>
      <c r="CF378" s="30"/>
      <c r="CG378" s="30"/>
      <c r="CH378" s="30"/>
      <c r="CI378" s="30"/>
      <c r="CJ378" s="30"/>
      <c r="CK378" s="30"/>
      <c r="CL378" s="30"/>
      <c r="CM378" s="30"/>
      <c r="CN378" s="30"/>
      <c r="CO378" s="30"/>
      <c r="CP378" s="30"/>
      <c r="CQ378" s="30"/>
      <c r="CR378" s="30"/>
      <c r="CS378" s="30"/>
      <c r="CT378" s="30"/>
      <c r="CU378" s="30"/>
      <c r="CV378" s="30"/>
      <c r="CW378" s="30"/>
      <c r="CX378" s="30"/>
      <c r="CY378" s="30"/>
      <c r="CZ378" s="30"/>
      <c r="DA378" s="30"/>
      <c r="DB378" s="30"/>
      <c r="DC378" s="30"/>
      <c r="DD378" s="30"/>
      <c r="DE378" s="30"/>
      <c r="DF378" s="30"/>
      <c r="DG378" s="30"/>
      <c r="DH378" s="30"/>
      <c r="DI378" s="30"/>
      <c r="DJ378" s="30"/>
      <c r="DK378" s="30"/>
      <c r="DL378" s="30"/>
      <c r="DM378" s="30"/>
      <c r="DN378" s="30"/>
      <c r="DO378" s="30"/>
      <c r="DP378" s="30"/>
      <c r="DQ378" s="30"/>
      <c r="DR378" s="30"/>
      <c r="DS378" s="30"/>
      <c r="DT378" s="30"/>
      <c r="DU378" s="30"/>
      <c r="DV378" s="30"/>
      <c r="DW378" s="30"/>
      <c r="DX378" s="30"/>
      <c r="DY378" s="30"/>
      <c r="DZ378" s="30"/>
      <c r="EA378" s="30"/>
      <c r="EB378" s="30"/>
      <c r="EC378" s="30"/>
      <c r="ED378" s="30"/>
      <c r="EE378" s="30"/>
      <c r="EF378" s="30"/>
      <c r="EG378" s="30"/>
      <c r="EH378" s="30"/>
      <c r="EI378" s="30"/>
      <c r="EJ378" s="30"/>
      <c r="EK378" s="30"/>
      <c r="EL378" s="30"/>
      <c r="EM378" s="30"/>
      <c r="EN378" s="30"/>
      <c r="EO378" s="30"/>
      <c r="EP378" s="30"/>
      <c r="EQ378" s="30"/>
      <c r="ER378" s="30"/>
      <c r="ES378" s="30"/>
      <c r="ET378" s="30"/>
      <c r="EU378" s="30"/>
      <c r="EV378" s="30"/>
      <c r="EW378" s="30"/>
      <c r="EX378" s="30"/>
      <c r="EY378" s="30"/>
      <c r="EZ378" s="30"/>
      <c r="FA378" s="30"/>
      <c r="FB378" s="30"/>
      <c r="FC378" s="30"/>
      <c r="FD378" s="30"/>
      <c r="FE378" s="30"/>
      <c r="FF378" s="30"/>
      <c r="FG378" s="30"/>
      <c r="FH378" s="30"/>
      <c r="FI378" s="30"/>
      <c r="FJ378" s="30"/>
      <c r="FK378" s="30"/>
      <c r="FL378" s="30"/>
      <c r="FM378" s="30"/>
      <c r="FN378" s="30"/>
      <c r="FO378" s="30"/>
      <c r="FP378" s="30"/>
      <c r="FQ378" s="30"/>
    </row>
    <row r="379" spans="4:173">
      <c r="D379" s="76"/>
      <c r="E379" s="76"/>
      <c r="F379" s="76"/>
      <c r="G379" s="76"/>
      <c r="H379" s="76"/>
      <c r="I379" s="118"/>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0"/>
      <c r="BI379" s="30"/>
      <c r="BJ379" s="30"/>
      <c r="BK379" s="30"/>
      <c r="BL379" s="30"/>
      <c r="BM379" s="30"/>
      <c r="BN379" s="30"/>
      <c r="BO379" s="30"/>
      <c r="BP379" s="30"/>
      <c r="BQ379" s="30"/>
      <c r="BR379" s="30"/>
      <c r="BS379" s="30"/>
      <c r="BT379" s="30"/>
      <c r="BU379" s="30"/>
      <c r="BV379" s="30"/>
      <c r="BW379" s="30"/>
      <c r="BX379" s="30"/>
      <c r="BY379" s="30"/>
      <c r="BZ379" s="30"/>
      <c r="CA379" s="30"/>
      <c r="CB379" s="30"/>
      <c r="CC379" s="30"/>
      <c r="CD379" s="30"/>
      <c r="CE379" s="30"/>
      <c r="CF379" s="30"/>
      <c r="CG379" s="30"/>
      <c r="CH379" s="30"/>
      <c r="CI379" s="30"/>
      <c r="CJ379" s="30"/>
      <c r="CK379" s="30"/>
      <c r="CL379" s="30"/>
      <c r="CM379" s="30"/>
      <c r="CN379" s="30"/>
      <c r="CO379" s="30"/>
      <c r="CP379" s="30"/>
      <c r="CQ379" s="30"/>
      <c r="CR379" s="30"/>
      <c r="CS379" s="30"/>
      <c r="CT379" s="30"/>
      <c r="CU379" s="30"/>
      <c r="CV379" s="30"/>
      <c r="CW379" s="30"/>
      <c r="CX379" s="30"/>
      <c r="CY379" s="30"/>
      <c r="CZ379" s="30"/>
      <c r="DA379" s="30"/>
      <c r="DB379" s="30"/>
      <c r="DC379" s="30"/>
      <c r="DD379" s="30"/>
      <c r="DE379" s="30"/>
      <c r="DF379" s="30"/>
      <c r="DG379" s="30"/>
      <c r="DH379" s="30"/>
      <c r="DI379" s="30"/>
      <c r="DJ379" s="30"/>
      <c r="DK379" s="30"/>
      <c r="DL379" s="30"/>
      <c r="DM379" s="30"/>
      <c r="DN379" s="30"/>
      <c r="DO379" s="30"/>
      <c r="DP379" s="30"/>
      <c r="DQ379" s="30"/>
      <c r="DR379" s="30"/>
      <c r="DS379" s="30"/>
      <c r="DT379" s="30"/>
      <c r="DU379" s="30"/>
      <c r="DV379" s="30"/>
      <c r="DW379" s="30"/>
      <c r="DX379" s="30"/>
      <c r="DY379" s="30"/>
      <c r="DZ379" s="30"/>
      <c r="EA379" s="30"/>
      <c r="EB379" s="30"/>
      <c r="EC379" s="30"/>
      <c r="ED379" s="30"/>
      <c r="EE379" s="30"/>
      <c r="EF379" s="30"/>
      <c r="EG379" s="30"/>
      <c r="EH379" s="30"/>
      <c r="EI379" s="30"/>
      <c r="EJ379" s="30"/>
      <c r="EK379" s="30"/>
      <c r="EL379" s="30"/>
      <c r="EM379" s="30"/>
      <c r="EN379" s="30"/>
      <c r="EO379" s="30"/>
      <c r="EP379" s="30"/>
      <c r="EQ379" s="30"/>
      <c r="ER379" s="30"/>
      <c r="ES379" s="30"/>
      <c r="ET379" s="30"/>
      <c r="EU379" s="30"/>
      <c r="EV379" s="30"/>
      <c r="EW379" s="30"/>
      <c r="EX379" s="30"/>
      <c r="EY379" s="30"/>
      <c r="EZ379" s="30"/>
      <c r="FA379" s="30"/>
      <c r="FB379" s="30"/>
      <c r="FC379" s="30"/>
      <c r="FD379" s="30"/>
      <c r="FE379" s="30"/>
      <c r="FF379" s="30"/>
      <c r="FG379" s="30"/>
      <c r="FH379" s="30"/>
      <c r="FI379" s="30"/>
      <c r="FJ379" s="30"/>
      <c r="FK379" s="30"/>
      <c r="FL379" s="30"/>
      <c r="FM379" s="30"/>
      <c r="FN379" s="30"/>
      <c r="FO379" s="30"/>
      <c r="FP379" s="30"/>
      <c r="FQ379" s="30"/>
    </row>
    <row r="380" spans="4:173">
      <c r="D380" s="76"/>
      <c r="E380" s="76"/>
      <c r="F380" s="76"/>
      <c r="G380" s="76"/>
      <c r="H380" s="76"/>
      <c r="I380" s="118"/>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0"/>
      <c r="BI380" s="30"/>
      <c r="BJ380" s="30"/>
      <c r="BK380" s="30"/>
      <c r="BL380" s="30"/>
      <c r="BM380" s="30"/>
      <c r="BN380" s="30"/>
      <c r="BO380" s="30"/>
      <c r="BP380" s="30"/>
      <c r="BQ380" s="30"/>
      <c r="BR380" s="30"/>
      <c r="BS380" s="30"/>
      <c r="BT380" s="30"/>
      <c r="BU380" s="30"/>
      <c r="BV380" s="30"/>
      <c r="BW380" s="30"/>
      <c r="BX380" s="30"/>
      <c r="BY380" s="30"/>
      <c r="BZ380" s="30"/>
      <c r="CA380" s="30"/>
      <c r="CB380" s="30"/>
      <c r="CC380" s="30"/>
      <c r="CD380" s="30"/>
      <c r="CE380" s="30"/>
      <c r="CF380" s="30"/>
      <c r="CG380" s="30"/>
      <c r="CH380" s="30"/>
      <c r="CI380" s="30"/>
      <c r="CJ380" s="30"/>
      <c r="CK380" s="30"/>
      <c r="CL380" s="30"/>
      <c r="CM380" s="30"/>
      <c r="CN380" s="30"/>
      <c r="CO380" s="30"/>
      <c r="CP380" s="30"/>
      <c r="CQ380" s="30"/>
      <c r="CR380" s="30"/>
      <c r="CS380" s="30"/>
      <c r="CT380" s="30"/>
      <c r="CU380" s="30"/>
      <c r="CV380" s="30"/>
      <c r="CW380" s="30"/>
      <c r="CX380" s="30"/>
      <c r="CY380" s="30"/>
      <c r="CZ380" s="30"/>
      <c r="DA380" s="30"/>
      <c r="DB380" s="30"/>
      <c r="DC380" s="30"/>
      <c r="DD380" s="30"/>
      <c r="DE380" s="30"/>
      <c r="DF380" s="30"/>
      <c r="DG380" s="30"/>
      <c r="DH380" s="30"/>
      <c r="DI380" s="30"/>
      <c r="DJ380" s="30"/>
      <c r="DK380" s="30"/>
      <c r="DL380" s="30"/>
      <c r="DM380" s="30"/>
      <c r="DN380" s="30"/>
      <c r="DO380" s="30"/>
      <c r="DP380" s="30"/>
      <c r="DQ380" s="30"/>
      <c r="DR380" s="30"/>
      <c r="DS380" s="30"/>
      <c r="DT380" s="30"/>
      <c r="DU380" s="30"/>
      <c r="DV380" s="30"/>
      <c r="DW380" s="30"/>
      <c r="DX380" s="30"/>
      <c r="DY380" s="30"/>
      <c r="DZ380" s="30"/>
      <c r="EA380" s="30"/>
      <c r="EB380" s="30"/>
      <c r="EC380" s="30"/>
      <c r="ED380" s="30"/>
      <c r="EE380" s="30"/>
      <c r="EF380" s="30"/>
      <c r="EG380" s="30"/>
      <c r="EH380" s="30"/>
      <c r="EI380" s="30"/>
      <c r="EJ380" s="30"/>
      <c r="EK380" s="30"/>
      <c r="EL380" s="30"/>
      <c r="EM380" s="30"/>
      <c r="EN380" s="30"/>
      <c r="EO380" s="30"/>
      <c r="EP380" s="30"/>
      <c r="EQ380" s="30"/>
      <c r="ER380" s="30"/>
      <c r="ES380" s="30"/>
      <c r="ET380" s="30"/>
      <c r="EU380" s="30"/>
      <c r="EV380" s="30"/>
      <c r="EW380" s="30"/>
      <c r="EX380" s="30"/>
      <c r="EY380" s="30"/>
      <c r="EZ380" s="30"/>
      <c r="FA380" s="30"/>
      <c r="FB380" s="30"/>
      <c r="FC380" s="30"/>
      <c r="FD380" s="30"/>
      <c r="FE380" s="30"/>
      <c r="FF380" s="30"/>
      <c r="FG380" s="30"/>
      <c r="FH380" s="30"/>
      <c r="FI380" s="30"/>
      <c r="FJ380" s="30"/>
      <c r="FK380" s="30"/>
      <c r="FL380" s="30"/>
      <c r="FM380" s="30"/>
      <c r="FN380" s="30"/>
      <c r="FO380" s="30"/>
      <c r="FP380" s="30"/>
      <c r="FQ380" s="30"/>
    </row>
    <row r="381" spans="4:173">
      <c r="D381" s="76"/>
      <c r="E381" s="76"/>
      <c r="F381" s="76"/>
      <c r="G381" s="76"/>
      <c r="H381" s="76"/>
      <c r="I381" s="118"/>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0"/>
      <c r="BI381" s="30"/>
      <c r="BJ381" s="30"/>
      <c r="BK381" s="30"/>
      <c r="BL381" s="30"/>
      <c r="BM381" s="30"/>
      <c r="BN381" s="30"/>
      <c r="BO381" s="30"/>
      <c r="BP381" s="30"/>
      <c r="BQ381" s="30"/>
      <c r="BR381" s="30"/>
      <c r="BS381" s="30"/>
      <c r="BT381" s="30"/>
      <c r="BU381" s="30"/>
      <c r="BV381" s="30"/>
      <c r="BW381" s="30"/>
      <c r="BX381" s="30"/>
      <c r="BY381" s="30"/>
      <c r="BZ381" s="30"/>
      <c r="CA381" s="30"/>
      <c r="CB381" s="30"/>
      <c r="CC381" s="30"/>
      <c r="CD381" s="30"/>
      <c r="CE381" s="30"/>
      <c r="CF381" s="30"/>
      <c r="CG381" s="30"/>
      <c r="CH381" s="30"/>
      <c r="CI381" s="30"/>
      <c r="CJ381" s="30"/>
      <c r="CK381" s="30"/>
      <c r="CL381" s="30"/>
      <c r="CM381" s="30"/>
      <c r="CN381" s="30"/>
      <c r="CO381" s="30"/>
      <c r="CP381" s="30"/>
      <c r="CQ381" s="30"/>
      <c r="CR381" s="30"/>
      <c r="CS381" s="30"/>
      <c r="CT381" s="30"/>
      <c r="CU381" s="30"/>
      <c r="CV381" s="30"/>
      <c r="CW381" s="30"/>
      <c r="CX381" s="30"/>
      <c r="CY381" s="30"/>
      <c r="CZ381" s="30"/>
      <c r="DA381" s="30"/>
      <c r="DB381" s="30"/>
      <c r="DC381" s="30"/>
      <c r="DD381" s="30"/>
      <c r="DE381" s="30"/>
      <c r="DF381" s="30"/>
      <c r="DG381" s="30"/>
      <c r="DH381" s="30"/>
      <c r="DI381" s="30"/>
      <c r="DJ381" s="30"/>
      <c r="DK381" s="30"/>
      <c r="DL381" s="30"/>
      <c r="DM381" s="30"/>
      <c r="DN381" s="30"/>
      <c r="DO381" s="30"/>
      <c r="DP381" s="30"/>
      <c r="DQ381" s="30"/>
      <c r="DR381" s="30"/>
      <c r="DS381" s="30"/>
      <c r="DT381" s="30"/>
      <c r="DU381" s="30"/>
      <c r="DV381" s="30"/>
      <c r="DW381" s="30"/>
      <c r="DX381" s="30"/>
      <c r="DY381" s="30"/>
      <c r="DZ381" s="30"/>
      <c r="EA381" s="30"/>
      <c r="EB381" s="30"/>
      <c r="EC381" s="30"/>
      <c r="ED381" s="30"/>
      <c r="EE381" s="30"/>
      <c r="EF381" s="30"/>
      <c r="EG381" s="30"/>
      <c r="EH381" s="30"/>
      <c r="EI381" s="30"/>
      <c r="EJ381" s="30"/>
      <c r="EK381" s="30"/>
      <c r="EL381" s="30"/>
      <c r="EM381" s="30"/>
      <c r="EN381" s="30"/>
      <c r="EO381" s="30"/>
      <c r="EP381" s="30"/>
      <c r="EQ381" s="30"/>
      <c r="ER381" s="30"/>
      <c r="ES381" s="30"/>
      <c r="ET381" s="30"/>
      <c r="EU381" s="30"/>
      <c r="EV381" s="30"/>
      <c r="EW381" s="30"/>
      <c r="EX381" s="30"/>
      <c r="EY381" s="30"/>
      <c r="EZ381" s="30"/>
      <c r="FA381" s="30"/>
      <c r="FB381" s="30"/>
      <c r="FC381" s="30"/>
      <c r="FD381" s="30"/>
      <c r="FE381" s="30"/>
      <c r="FF381" s="30"/>
      <c r="FG381" s="30"/>
      <c r="FH381" s="30"/>
      <c r="FI381" s="30"/>
      <c r="FJ381" s="30"/>
      <c r="FK381" s="30"/>
      <c r="FL381" s="30"/>
      <c r="FM381" s="30"/>
      <c r="FN381" s="30"/>
      <c r="FO381" s="30"/>
      <c r="FP381" s="30"/>
      <c r="FQ381" s="30"/>
    </row>
    <row r="382" spans="4:173">
      <c r="D382" s="76"/>
      <c r="E382" s="76"/>
      <c r="F382" s="76"/>
      <c r="G382" s="76"/>
      <c r="H382" s="76"/>
      <c r="I382" s="118"/>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c r="BL382" s="30"/>
      <c r="BM382" s="30"/>
      <c r="BN382" s="30"/>
      <c r="BO382" s="30"/>
      <c r="BP382" s="30"/>
      <c r="BQ382" s="30"/>
      <c r="BR382" s="30"/>
      <c r="BS382" s="30"/>
      <c r="BT382" s="30"/>
      <c r="BU382" s="30"/>
      <c r="BV382" s="30"/>
      <c r="BW382" s="30"/>
      <c r="BX382" s="30"/>
      <c r="BY382" s="30"/>
      <c r="BZ382" s="30"/>
      <c r="CA382" s="30"/>
      <c r="CB382" s="30"/>
      <c r="CC382" s="30"/>
      <c r="CD382" s="30"/>
      <c r="CE382" s="30"/>
      <c r="CF382" s="30"/>
      <c r="CG382" s="30"/>
      <c r="CH382" s="30"/>
      <c r="CI382" s="30"/>
      <c r="CJ382" s="30"/>
      <c r="CK382" s="30"/>
      <c r="CL382" s="30"/>
      <c r="CM382" s="30"/>
      <c r="CN382" s="30"/>
      <c r="CO382" s="30"/>
      <c r="CP382" s="30"/>
      <c r="CQ382" s="30"/>
      <c r="CR382" s="30"/>
      <c r="CS382" s="30"/>
      <c r="CT382" s="30"/>
      <c r="CU382" s="30"/>
      <c r="CV382" s="30"/>
      <c r="CW382" s="30"/>
      <c r="CX382" s="30"/>
      <c r="CY382" s="30"/>
      <c r="CZ382" s="30"/>
      <c r="DA382" s="30"/>
      <c r="DB382" s="30"/>
      <c r="DC382" s="30"/>
      <c r="DD382" s="30"/>
      <c r="DE382" s="30"/>
      <c r="DF382" s="30"/>
      <c r="DG382" s="30"/>
      <c r="DH382" s="30"/>
      <c r="DI382" s="30"/>
      <c r="DJ382" s="30"/>
      <c r="DK382" s="30"/>
      <c r="DL382" s="30"/>
      <c r="DM382" s="30"/>
      <c r="DN382" s="30"/>
      <c r="DO382" s="30"/>
      <c r="DP382" s="30"/>
      <c r="DQ382" s="30"/>
      <c r="DR382" s="30"/>
      <c r="DS382" s="30"/>
      <c r="DT382" s="30"/>
      <c r="DU382" s="30"/>
      <c r="DV382" s="30"/>
      <c r="DW382" s="30"/>
      <c r="DX382" s="30"/>
      <c r="DY382" s="30"/>
      <c r="DZ382" s="30"/>
      <c r="EA382" s="30"/>
      <c r="EB382" s="30"/>
      <c r="EC382" s="30"/>
      <c r="ED382" s="30"/>
      <c r="EE382" s="30"/>
      <c r="EF382" s="30"/>
      <c r="EG382" s="30"/>
      <c r="EH382" s="30"/>
      <c r="EI382" s="30"/>
      <c r="EJ382" s="30"/>
      <c r="EK382" s="30"/>
      <c r="EL382" s="30"/>
      <c r="EM382" s="30"/>
      <c r="EN382" s="30"/>
      <c r="EO382" s="30"/>
      <c r="EP382" s="30"/>
      <c r="EQ382" s="30"/>
      <c r="ER382" s="30"/>
      <c r="ES382" s="30"/>
      <c r="ET382" s="30"/>
      <c r="EU382" s="30"/>
      <c r="EV382" s="30"/>
      <c r="EW382" s="30"/>
      <c r="EX382" s="30"/>
      <c r="EY382" s="30"/>
      <c r="EZ382" s="30"/>
      <c r="FA382" s="30"/>
      <c r="FB382" s="30"/>
      <c r="FC382" s="30"/>
      <c r="FD382" s="30"/>
      <c r="FE382" s="30"/>
      <c r="FF382" s="30"/>
      <c r="FG382" s="30"/>
      <c r="FH382" s="30"/>
      <c r="FI382" s="30"/>
      <c r="FJ382" s="30"/>
      <c r="FK382" s="30"/>
      <c r="FL382" s="30"/>
      <c r="FM382" s="30"/>
      <c r="FN382" s="30"/>
      <c r="FO382" s="30"/>
      <c r="FP382" s="30"/>
      <c r="FQ382" s="30"/>
    </row>
    <row r="383" spans="4:173">
      <c r="D383" s="76"/>
      <c r="E383" s="76"/>
      <c r="F383" s="76"/>
      <c r="G383" s="76"/>
      <c r="H383" s="76"/>
      <c r="I383" s="76"/>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0"/>
      <c r="BI383" s="30"/>
      <c r="BJ383" s="30"/>
      <c r="BK383" s="30"/>
      <c r="BL383" s="30"/>
      <c r="BM383" s="30"/>
      <c r="BN383" s="30"/>
      <c r="BO383" s="30"/>
      <c r="BP383" s="30"/>
      <c r="BQ383" s="30"/>
      <c r="BR383" s="30"/>
      <c r="BS383" s="30"/>
      <c r="BT383" s="30"/>
      <c r="BU383" s="30"/>
      <c r="BV383" s="30"/>
      <c r="BW383" s="30"/>
      <c r="BX383" s="30"/>
      <c r="BY383" s="30"/>
      <c r="BZ383" s="30"/>
      <c r="CA383" s="30"/>
      <c r="CB383" s="30"/>
      <c r="CC383" s="30"/>
      <c r="CD383" s="30"/>
      <c r="CE383" s="30"/>
      <c r="CF383" s="30"/>
      <c r="CG383" s="30"/>
      <c r="CH383" s="30"/>
      <c r="CI383" s="30"/>
      <c r="CJ383" s="30"/>
      <c r="CK383" s="30"/>
      <c r="CL383" s="30"/>
      <c r="CM383" s="30"/>
      <c r="CN383" s="30"/>
      <c r="CO383" s="30"/>
      <c r="CP383" s="30"/>
      <c r="CQ383" s="30"/>
      <c r="CR383" s="30"/>
      <c r="CS383" s="30"/>
      <c r="CT383" s="30"/>
      <c r="CU383" s="30"/>
      <c r="CV383" s="30"/>
      <c r="CW383" s="30"/>
      <c r="CX383" s="30"/>
      <c r="CY383" s="30"/>
      <c r="CZ383" s="30"/>
      <c r="DA383" s="30"/>
      <c r="DB383" s="30"/>
      <c r="DC383" s="30"/>
      <c r="DD383" s="30"/>
      <c r="DE383" s="30"/>
      <c r="DF383" s="30"/>
      <c r="DG383" s="30"/>
      <c r="DH383" s="30"/>
      <c r="DI383" s="30"/>
      <c r="DJ383" s="30"/>
      <c r="DK383" s="30"/>
      <c r="DL383" s="30"/>
      <c r="DM383" s="30"/>
      <c r="DN383" s="30"/>
      <c r="DO383" s="30"/>
      <c r="DP383" s="30"/>
      <c r="DQ383" s="30"/>
      <c r="DR383" s="30"/>
      <c r="DS383" s="30"/>
      <c r="DT383" s="30"/>
      <c r="DU383" s="30"/>
      <c r="DV383" s="30"/>
      <c r="DW383" s="30"/>
      <c r="DX383" s="30"/>
      <c r="DY383" s="30"/>
      <c r="DZ383" s="30"/>
      <c r="EA383" s="30"/>
      <c r="EB383" s="30"/>
      <c r="EC383" s="30"/>
      <c r="ED383" s="30"/>
      <c r="EE383" s="30"/>
      <c r="EF383" s="30"/>
      <c r="EG383" s="30"/>
      <c r="EH383" s="30"/>
      <c r="EI383" s="30"/>
      <c r="EJ383" s="30"/>
      <c r="EK383" s="30"/>
      <c r="EL383" s="30"/>
      <c r="EM383" s="30"/>
      <c r="EN383" s="30"/>
      <c r="EO383" s="30"/>
      <c r="EP383" s="30"/>
      <c r="EQ383" s="30"/>
      <c r="ER383" s="30"/>
      <c r="ES383" s="30"/>
      <c r="ET383" s="30"/>
      <c r="EU383" s="30"/>
      <c r="EV383" s="30"/>
      <c r="EW383" s="30"/>
      <c r="EX383" s="30"/>
      <c r="EY383" s="30"/>
      <c r="EZ383" s="30"/>
      <c r="FA383" s="30"/>
      <c r="FB383" s="30"/>
      <c r="FC383" s="30"/>
      <c r="FD383" s="30"/>
      <c r="FE383" s="30"/>
      <c r="FF383" s="30"/>
      <c r="FG383" s="30"/>
      <c r="FH383" s="30"/>
      <c r="FI383" s="30"/>
      <c r="FJ383" s="30"/>
      <c r="FK383" s="30"/>
      <c r="FL383" s="30"/>
      <c r="FM383" s="30"/>
      <c r="FN383" s="30"/>
      <c r="FO383" s="30"/>
      <c r="FP383" s="30"/>
      <c r="FQ383" s="30"/>
    </row>
    <row r="384" spans="4:173">
      <c r="D384" s="76"/>
      <c r="E384" s="76"/>
      <c r="F384" s="76"/>
      <c r="G384" s="76"/>
      <c r="H384" s="76"/>
      <c r="I384" s="76"/>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0"/>
      <c r="BI384" s="30"/>
      <c r="BJ384" s="30"/>
      <c r="BK384" s="30"/>
      <c r="BL384" s="30"/>
      <c r="BM384" s="30"/>
      <c r="BN384" s="30"/>
      <c r="BO384" s="30"/>
      <c r="BP384" s="30"/>
      <c r="BQ384" s="30"/>
      <c r="BR384" s="30"/>
      <c r="BS384" s="30"/>
      <c r="BT384" s="30"/>
      <c r="BU384" s="30"/>
      <c r="BV384" s="30"/>
      <c r="BW384" s="30"/>
      <c r="BX384" s="30"/>
      <c r="BY384" s="30"/>
      <c r="BZ384" s="30"/>
      <c r="CA384" s="30"/>
      <c r="CB384" s="30"/>
      <c r="CC384" s="30"/>
      <c r="CD384" s="30"/>
      <c r="CE384" s="30"/>
      <c r="CF384" s="30"/>
      <c r="CG384" s="30"/>
      <c r="CH384" s="30"/>
      <c r="CI384" s="30"/>
      <c r="CJ384" s="30"/>
      <c r="CK384" s="30"/>
      <c r="CL384" s="30"/>
      <c r="CM384" s="30"/>
      <c r="CN384" s="30"/>
      <c r="CO384" s="30"/>
      <c r="CP384" s="30"/>
      <c r="CQ384" s="30"/>
      <c r="CR384" s="30"/>
      <c r="CS384" s="30"/>
      <c r="CT384" s="30"/>
      <c r="CU384" s="30"/>
      <c r="CV384" s="30"/>
      <c r="CW384" s="30"/>
      <c r="CX384" s="30"/>
      <c r="CY384" s="30"/>
      <c r="CZ384" s="30"/>
      <c r="DA384" s="30"/>
      <c r="DB384" s="30"/>
      <c r="DC384" s="30"/>
      <c r="DD384" s="30"/>
      <c r="DE384" s="30"/>
      <c r="DF384" s="30"/>
      <c r="DG384" s="30"/>
      <c r="DH384" s="30"/>
      <c r="DI384" s="30"/>
      <c r="DJ384" s="30"/>
      <c r="DK384" s="30"/>
      <c r="DL384" s="30"/>
      <c r="DM384" s="30"/>
      <c r="DN384" s="30"/>
      <c r="DO384" s="30"/>
      <c r="DP384" s="30"/>
      <c r="DQ384" s="30"/>
      <c r="DR384" s="30"/>
      <c r="DS384" s="30"/>
      <c r="DT384" s="30"/>
      <c r="DU384" s="30"/>
      <c r="DV384" s="30"/>
      <c r="DW384" s="30"/>
      <c r="DX384" s="30"/>
      <c r="DY384" s="30"/>
      <c r="DZ384" s="30"/>
      <c r="EA384" s="30"/>
      <c r="EB384" s="30"/>
      <c r="EC384" s="30"/>
      <c r="ED384" s="30"/>
      <c r="EE384" s="30"/>
      <c r="EF384" s="30"/>
      <c r="EG384" s="30"/>
      <c r="EH384" s="30"/>
      <c r="EI384" s="30"/>
      <c r="EJ384" s="30"/>
      <c r="EK384" s="30"/>
      <c r="EL384" s="30"/>
      <c r="EM384" s="30"/>
      <c r="EN384" s="30"/>
      <c r="EO384" s="30"/>
      <c r="EP384" s="30"/>
      <c r="EQ384" s="30"/>
      <c r="ER384" s="30"/>
      <c r="ES384" s="30"/>
      <c r="ET384" s="30"/>
      <c r="EU384" s="30"/>
      <c r="EV384" s="30"/>
      <c r="EW384" s="30"/>
      <c r="EX384" s="30"/>
      <c r="EY384" s="30"/>
      <c r="EZ384" s="30"/>
      <c r="FA384" s="30"/>
      <c r="FB384" s="30"/>
      <c r="FC384" s="30"/>
      <c r="FD384" s="30"/>
      <c r="FE384" s="30"/>
      <c r="FF384" s="30"/>
      <c r="FG384" s="30"/>
      <c r="FH384" s="30"/>
      <c r="FI384" s="30"/>
      <c r="FJ384" s="30"/>
      <c r="FK384" s="30"/>
      <c r="FL384" s="30"/>
      <c r="FM384" s="30"/>
      <c r="FN384" s="30"/>
      <c r="FO384" s="30"/>
      <c r="FP384" s="30"/>
      <c r="FQ384" s="30"/>
    </row>
    <row r="385" spans="4:173">
      <c r="D385" s="76"/>
      <c r="E385" s="76"/>
      <c r="F385" s="76"/>
      <c r="G385" s="76"/>
      <c r="H385" s="76"/>
      <c r="I385" s="76"/>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0"/>
      <c r="BI385" s="30"/>
      <c r="BJ385" s="30"/>
      <c r="BK385" s="30"/>
      <c r="BL385" s="30"/>
      <c r="BM385" s="30"/>
      <c r="BN385" s="30"/>
      <c r="BO385" s="30"/>
      <c r="BP385" s="30"/>
      <c r="BQ385" s="30"/>
      <c r="BR385" s="30"/>
      <c r="BS385" s="30"/>
      <c r="BT385" s="30"/>
      <c r="BU385" s="30"/>
      <c r="BV385" s="30"/>
      <c r="BW385" s="30"/>
      <c r="BX385" s="30"/>
      <c r="BY385" s="30"/>
      <c r="BZ385" s="30"/>
      <c r="CA385" s="30"/>
      <c r="CB385" s="30"/>
      <c r="CC385" s="30"/>
      <c r="CD385" s="30"/>
      <c r="CE385" s="30"/>
      <c r="CF385" s="30"/>
      <c r="CG385" s="30"/>
      <c r="CH385" s="30"/>
      <c r="CI385" s="30"/>
      <c r="CJ385" s="30"/>
      <c r="CK385" s="30"/>
      <c r="CL385" s="30"/>
      <c r="CM385" s="30"/>
      <c r="CN385" s="30"/>
      <c r="CO385" s="30"/>
      <c r="CP385" s="30"/>
      <c r="CQ385" s="30"/>
      <c r="CR385" s="30"/>
      <c r="CS385" s="30"/>
      <c r="CT385" s="30"/>
      <c r="CU385" s="30"/>
      <c r="CV385" s="30"/>
      <c r="CW385" s="30"/>
      <c r="CX385" s="30"/>
      <c r="CY385" s="30"/>
      <c r="CZ385" s="30"/>
      <c r="DA385" s="30"/>
      <c r="DB385" s="30"/>
      <c r="DC385" s="30"/>
      <c r="DD385" s="30"/>
      <c r="DE385" s="30"/>
      <c r="DF385" s="30"/>
      <c r="DG385" s="30"/>
      <c r="DH385" s="30"/>
      <c r="DI385" s="30"/>
      <c r="DJ385" s="30"/>
      <c r="DK385" s="30"/>
      <c r="DL385" s="30"/>
      <c r="DM385" s="30"/>
      <c r="DN385" s="30"/>
      <c r="DO385" s="30"/>
      <c r="DP385" s="30"/>
      <c r="DQ385" s="30"/>
      <c r="DR385" s="30"/>
      <c r="DS385" s="30"/>
      <c r="DT385" s="30"/>
      <c r="DU385" s="30"/>
      <c r="DV385" s="30"/>
      <c r="DW385" s="30"/>
      <c r="DX385" s="30"/>
      <c r="DY385" s="30"/>
      <c r="DZ385" s="30"/>
      <c r="EA385" s="30"/>
      <c r="EB385" s="30"/>
      <c r="EC385" s="30"/>
      <c r="ED385" s="30"/>
      <c r="EE385" s="30"/>
      <c r="EF385" s="30"/>
      <c r="EG385" s="30"/>
      <c r="EH385" s="30"/>
      <c r="EI385" s="30"/>
      <c r="EJ385" s="30"/>
      <c r="EK385" s="30"/>
      <c r="EL385" s="30"/>
      <c r="EM385" s="30"/>
      <c r="EN385" s="30"/>
      <c r="EO385" s="30"/>
      <c r="EP385" s="30"/>
      <c r="EQ385" s="30"/>
      <c r="ER385" s="30"/>
      <c r="ES385" s="30"/>
      <c r="ET385" s="30"/>
      <c r="EU385" s="30"/>
      <c r="EV385" s="30"/>
      <c r="EW385" s="30"/>
      <c r="EX385" s="30"/>
      <c r="EY385" s="30"/>
      <c r="EZ385" s="30"/>
      <c r="FA385" s="30"/>
      <c r="FB385" s="30"/>
      <c r="FC385" s="30"/>
      <c r="FD385" s="30"/>
      <c r="FE385" s="30"/>
      <c r="FF385" s="30"/>
      <c r="FG385" s="30"/>
      <c r="FH385" s="30"/>
      <c r="FI385" s="30"/>
      <c r="FJ385" s="30"/>
      <c r="FK385" s="30"/>
      <c r="FL385" s="30"/>
      <c r="FM385" s="30"/>
      <c r="FN385" s="30"/>
      <c r="FO385" s="30"/>
      <c r="FP385" s="30"/>
      <c r="FQ385" s="30"/>
    </row>
    <row r="386" spans="4:173">
      <c r="D386" s="76"/>
      <c r="E386" s="76"/>
      <c r="F386" s="76"/>
      <c r="G386" s="76"/>
      <c r="H386" s="76"/>
      <c r="I386" s="76"/>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0"/>
      <c r="BI386" s="30"/>
      <c r="BJ386" s="30"/>
      <c r="BK386" s="30"/>
      <c r="BL386" s="30"/>
      <c r="BM386" s="30"/>
      <c r="BN386" s="30"/>
      <c r="BO386" s="30"/>
      <c r="BP386" s="30"/>
      <c r="BQ386" s="30"/>
      <c r="BR386" s="30"/>
      <c r="BS386" s="30"/>
      <c r="BT386" s="30"/>
      <c r="BU386" s="30"/>
      <c r="BV386" s="30"/>
      <c r="BW386" s="30"/>
      <c r="BX386" s="30"/>
      <c r="BY386" s="30"/>
      <c r="BZ386" s="30"/>
      <c r="CA386" s="30"/>
      <c r="CB386" s="30"/>
      <c r="CC386" s="30"/>
      <c r="CD386" s="30"/>
      <c r="CE386" s="30"/>
      <c r="CF386" s="30"/>
      <c r="CG386" s="30"/>
      <c r="CH386" s="30"/>
      <c r="CI386" s="30"/>
      <c r="CJ386" s="30"/>
      <c r="CK386" s="30"/>
      <c r="CL386" s="30"/>
      <c r="CM386" s="30"/>
      <c r="CN386" s="30"/>
      <c r="CO386" s="30"/>
      <c r="CP386" s="30"/>
      <c r="CQ386" s="30"/>
      <c r="CR386" s="30"/>
      <c r="CS386" s="30"/>
      <c r="CT386" s="30"/>
      <c r="CU386" s="30"/>
      <c r="CV386" s="30"/>
      <c r="CW386" s="30"/>
      <c r="CX386" s="30"/>
      <c r="CY386" s="30"/>
      <c r="CZ386" s="30"/>
      <c r="DA386" s="30"/>
      <c r="DB386" s="30"/>
      <c r="DC386" s="30"/>
      <c r="DD386" s="30"/>
      <c r="DE386" s="30"/>
      <c r="DF386" s="30"/>
      <c r="DG386" s="30"/>
      <c r="DH386" s="30"/>
      <c r="DI386" s="30"/>
      <c r="DJ386" s="30"/>
      <c r="DK386" s="30"/>
      <c r="DL386" s="30"/>
      <c r="DM386" s="30"/>
      <c r="DN386" s="30"/>
      <c r="DO386" s="30"/>
      <c r="DP386" s="30"/>
      <c r="DQ386" s="30"/>
      <c r="DR386" s="30"/>
      <c r="DS386" s="30"/>
      <c r="DT386" s="30"/>
      <c r="DU386" s="30"/>
      <c r="DV386" s="30"/>
      <c r="DW386" s="30"/>
      <c r="DX386" s="30"/>
      <c r="DY386" s="30"/>
      <c r="DZ386" s="30"/>
      <c r="EA386" s="30"/>
      <c r="EB386" s="30"/>
      <c r="EC386" s="30"/>
      <c r="ED386" s="30"/>
      <c r="EE386" s="30"/>
      <c r="EF386" s="30"/>
      <c r="EG386" s="30"/>
      <c r="EH386" s="30"/>
      <c r="EI386" s="30"/>
      <c r="EJ386" s="30"/>
      <c r="EK386" s="30"/>
      <c r="EL386" s="30"/>
      <c r="EM386" s="30"/>
      <c r="EN386" s="30"/>
      <c r="EO386" s="30"/>
      <c r="EP386" s="30"/>
      <c r="EQ386" s="30"/>
      <c r="ER386" s="30"/>
      <c r="ES386" s="30"/>
      <c r="ET386" s="30"/>
      <c r="EU386" s="30"/>
      <c r="EV386" s="30"/>
      <c r="EW386" s="30"/>
      <c r="EX386" s="30"/>
      <c r="EY386" s="30"/>
      <c r="EZ386" s="30"/>
      <c r="FA386" s="30"/>
      <c r="FB386" s="30"/>
      <c r="FC386" s="30"/>
      <c r="FD386" s="30"/>
      <c r="FE386" s="30"/>
      <c r="FF386" s="30"/>
      <c r="FG386" s="30"/>
      <c r="FH386" s="30"/>
      <c r="FI386" s="30"/>
      <c r="FJ386" s="30"/>
      <c r="FK386" s="30"/>
      <c r="FL386" s="30"/>
      <c r="FM386" s="30"/>
      <c r="FN386" s="30"/>
      <c r="FO386" s="30"/>
      <c r="FP386" s="30"/>
      <c r="FQ386" s="30"/>
    </row>
    <row r="387" spans="4:173">
      <c r="D387" s="76"/>
      <c r="E387" s="76"/>
      <c r="F387" s="76"/>
      <c r="G387" s="76"/>
      <c r="H387" s="76"/>
      <c r="I387" s="76"/>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0"/>
      <c r="BI387" s="30"/>
      <c r="BJ387" s="30"/>
      <c r="BK387" s="30"/>
      <c r="BL387" s="30"/>
      <c r="BM387" s="30"/>
      <c r="BN387" s="30"/>
      <c r="BO387" s="30"/>
      <c r="BP387" s="30"/>
      <c r="BQ387" s="30"/>
      <c r="BR387" s="30"/>
      <c r="BS387" s="30"/>
      <c r="BT387" s="30"/>
      <c r="BU387" s="30"/>
      <c r="BV387" s="30"/>
      <c r="BW387" s="30"/>
      <c r="BX387" s="30"/>
      <c r="BY387" s="30"/>
      <c r="BZ387" s="30"/>
      <c r="CA387" s="30"/>
      <c r="CB387" s="30"/>
      <c r="CC387" s="30"/>
      <c r="CD387" s="30"/>
      <c r="CE387" s="30"/>
      <c r="CF387" s="30"/>
      <c r="CG387" s="30"/>
      <c r="CH387" s="30"/>
      <c r="CI387" s="30"/>
      <c r="CJ387" s="30"/>
      <c r="CK387" s="30"/>
      <c r="CL387" s="30"/>
      <c r="CM387" s="30"/>
      <c r="CN387" s="30"/>
      <c r="CO387" s="30"/>
      <c r="CP387" s="30"/>
      <c r="CQ387" s="30"/>
      <c r="CR387" s="30"/>
      <c r="CS387" s="30"/>
      <c r="CT387" s="30"/>
      <c r="CU387" s="30"/>
      <c r="CV387" s="30"/>
      <c r="CW387" s="30"/>
      <c r="CX387" s="30"/>
      <c r="CY387" s="30"/>
      <c r="CZ387" s="30"/>
      <c r="DA387" s="30"/>
      <c r="DB387" s="30"/>
      <c r="DC387" s="30"/>
      <c r="DD387" s="30"/>
      <c r="DE387" s="30"/>
      <c r="DF387" s="30"/>
      <c r="DG387" s="30"/>
      <c r="DH387" s="30"/>
      <c r="DI387" s="30"/>
      <c r="DJ387" s="30"/>
      <c r="DK387" s="30"/>
      <c r="DL387" s="30"/>
      <c r="DM387" s="30"/>
      <c r="DN387" s="30"/>
      <c r="DO387" s="30"/>
      <c r="DP387" s="30"/>
      <c r="DQ387" s="30"/>
      <c r="DR387" s="30"/>
      <c r="DS387" s="30"/>
      <c r="DT387" s="30"/>
      <c r="DU387" s="30"/>
      <c r="DV387" s="30"/>
      <c r="DW387" s="30"/>
      <c r="DX387" s="30"/>
      <c r="DY387" s="30"/>
      <c r="DZ387" s="30"/>
      <c r="EA387" s="30"/>
      <c r="EB387" s="30"/>
      <c r="EC387" s="30"/>
      <c r="ED387" s="30"/>
      <c r="EE387" s="30"/>
      <c r="EF387" s="30"/>
      <c r="EG387" s="30"/>
      <c r="EH387" s="30"/>
      <c r="EI387" s="30"/>
      <c r="EJ387" s="30"/>
      <c r="EK387" s="30"/>
      <c r="EL387" s="30"/>
      <c r="EM387" s="30"/>
      <c r="EN387" s="30"/>
      <c r="EO387" s="30"/>
      <c r="EP387" s="30"/>
      <c r="EQ387" s="30"/>
      <c r="ER387" s="30"/>
      <c r="ES387" s="30"/>
      <c r="ET387" s="30"/>
      <c r="EU387" s="30"/>
      <c r="EV387" s="30"/>
      <c r="EW387" s="30"/>
      <c r="EX387" s="30"/>
      <c r="EY387" s="30"/>
      <c r="EZ387" s="30"/>
      <c r="FA387" s="30"/>
      <c r="FB387" s="30"/>
      <c r="FC387" s="30"/>
      <c r="FD387" s="30"/>
      <c r="FE387" s="30"/>
      <c r="FF387" s="30"/>
      <c r="FG387" s="30"/>
      <c r="FH387" s="30"/>
      <c r="FI387" s="30"/>
      <c r="FJ387" s="30"/>
      <c r="FK387" s="30"/>
      <c r="FL387" s="30"/>
      <c r="FM387" s="30"/>
      <c r="FN387" s="30"/>
      <c r="FO387" s="30"/>
      <c r="FP387" s="30"/>
      <c r="FQ387" s="30"/>
    </row>
    <row r="388" spans="4:173">
      <c r="D388" s="76"/>
      <c r="E388" s="76"/>
      <c r="F388" s="76"/>
      <c r="G388" s="76"/>
      <c r="H388" s="76"/>
      <c r="I388" s="76"/>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c r="BI388" s="30"/>
      <c r="BJ388" s="30"/>
      <c r="BK388" s="30"/>
      <c r="BL388" s="30"/>
      <c r="BM388" s="30"/>
      <c r="BN388" s="30"/>
      <c r="BO388" s="30"/>
      <c r="BP388" s="30"/>
      <c r="BQ388" s="30"/>
      <c r="BR388" s="30"/>
      <c r="BS388" s="30"/>
      <c r="BT388" s="30"/>
      <c r="BU388" s="30"/>
      <c r="BV388" s="30"/>
      <c r="BW388" s="30"/>
      <c r="BX388" s="30"/>
      <c r="BY388" s="30"/>
      <c r="BZ388" s="30"/>
      <c r="CA388" s="30"/>
      <c r="CB388" s="30"/>
      <c r="CC388" s="30"/>
      <c r="CD388" s="30"/>
      <c r="CE388" s="30"/>
      <c r="CF388" s="30"/>
      <c r="CG388" s="30"/>
      <c r="CH388" s="30"/>
      <c r="CI388" s="30"/>
      <c r="CJ388" s="30"/>
      <c r="CK388" s="30"/>
      <c r="CL388" s="30"/>
      <c r="CM388" s="30"/>
      <c r="CN388" s="30"/>
      <c r="CO388" s="30"/>
      <c r="CP388" s="30"/>
      <c r="CQ388" s="30"/>
      <c r="CR388" s="30"/>
      <c r="CS388" s="30"/>
      <c r="CT388" s="30"/>
      <c r="CU388" s="30"/>
      <c r="CV388" s="30"/>
      <c r="CW388" s="30"/>
      <c r="CX388" s="30"/>
      <c r="CY388" s="30"/>
      <c r="CZ388" s="30"/>
      <c r="DA388" s="30"/>
      <c r="DB388" s="30"/>
      <c r="DC388" s="30"/>
      <c r="DD388" s="30"/>
      <c r="DE388" s="30"/>
      <c r="DF388" s="30"/>
      <c r="DG388" s="30"/>
      <c r="DH388" s="30"/>
      <c r="DI388" s="30"/>
      <c r="DJ388" s="30"/>
      <c r="DK388" s="30"/>
      <c r="DL388" s="30"/>
      <c r="DM388" s="30"/>
      <c r="DN388" s="30"/>
      <c r="DO388" s="30"/>
      <c r="DP388" s="30"/>
      <c r="DQ388" s="30"/>
      <c r="DR388" s="30"/>
      <c r="DS388" s="30"/>
      <c r="DT388" s="30"/>
      <c r="DU388" s="30"/>
      <c r="DV388" s="30"/>
      <c r="DW388" s="30"/>
      <c r="DX388" s="30"/>
      <c r="DY388" s="30"/>
      <c r="DZ388" s="30"/>
      <c r="EA388" s="30"/>
      <c r="EB388" s="30"/>
      <c r="EC388" s="30"/>
      <c r="ED388" s="30"/>
      <c r="EE388" s="30"/>
      <c r="EF388" s="30"/>
      <c r="EG388" s="30"/>
      <c r="EH388" s="30"/>
      <c r="EI388" s="30"/>
      <c r="EJ388" s="30"/>
      <c r="EK388" s="30"/>
      <c r="EL388" s="30"/>
      <c r="EM388" s="30"/>
      <c r="EN388" s="30"/>
      <c r="EO388" s="30"/>
      <c r="EP388" s="30"/>
      <c r="EQ388" s="30"/>
      <c r="ER388" s="30"/>
      <c r="ES388" s="30"/>
      <c r="ET388" s="30"/>
      <c r="EU388" s="30"/>
      <c r="EV388" s="30"/>
      <c r="EW388" s="30"/>
      <c r="EX388" s="30"/>
      <c r="EY388" s="30"/>
      <c r="EZ388" s="30"/>
      <c r="FA388" s="30"/>
      <c r="FB388" s="30"/>
      <c r="FC388" s="30"/>
      <c r="FD388" s="30"/>
      <c r="FE388" s="30"/>
      <c r="FF388" s="30"/>
      <c r="FG388" s="30"/>
      <c r="FH388" s="30"/>
      <c r="FI388" s="30"/>
      <c r="FJ388" s="30"/>
      <c r="FK388" s="30"/>
      <c r="FL388" s="30"/>
      <c r="FM388" s="30"/>
      <c r="FN388" s="30"/>
      <c r="FO388" s="30"/>
      <c r="FP388" s="30"/>
      <c r="FQ388" s="30"/>
    </row>
    <row r="389" spans="4:173">
      <c r="D389" s="76"/>
      <c r="E389" s="76"/>
      <c r="F389" s="76"/>
      <c r="G389" s="76"/>
      <c r="H389" s="76"/>
      <c r="I389" s="76"/>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0"/>
      <c r="BI389" s="30"/>
      <c r="BJ389" s="30"/>
      <c r="BK389" s="30"/>
      <c r="BL389" s="30"/>
      <c r="BM389" s="30"/>
      <c r="BN389" s="30"/>
      <c r="BO389" s="30"/>
      <c r="BP389" s="30"/>
      <c r="BQ389" s="30"/>
      <c r="BR389" s="30"/>
      <c r="BS389" s="30"/>
      <c r="BT389" s="30"/>
      <c r="BU389" s="30"/>
      <c r="BV389" s="30"/>
      <c r="BW389" s="30"/>
      <c r="BX389" s="30"/>
      <c r="BY389" s="30"/>
      <c r="BZ389" s="30"/>
      <c r="CA389" s="30"/>
      <c r="CB389" s="30"/>
      <c r="CC389" s="30"/>
      <c r="CD389" s="30"/>
      <c r="CE389" s="30"/>
      <c r="CF389" s="30"/>
      <c r="CG389" s="30"/>
      <c r="CH389" s="30"/>
      <c r="CI389" s="30"/>
      <c r="CJ389" s="30"/>
      <c r="CK389" s="30"/>
      <c r="CL389" s="30"/>
      <c r="CM389" s="30"/>
      <c r="CN389" s="30"/>
      <c r="CO389" s="30"/>
      <c r="CP389" s="30"/>
      <c r="CQ389" s="30"/>
      <c r="CR389" s="30"/>
      <c r="CS389" s="30"/>
      <c r="CT389" s="30"/>
      <c r="CU389" s="30"/>
      <c r="CV389" s="30"/>
      <c r="CW389" s="30"/>
      <c r="CX389" s="30"/>
      <c r="CY389" s="30"/>
      <c r="CZ389" s="30"/>
      <c r="DA389" s="30"/>
      <c r="DB389" s="30"/>
      <c r="DC389" s="30"/>
      <c r="DD389" s="30"/>
      <c r="DE389" s="30"/>
      <c r="DF389" s="30"/>
      <c r="DG389" s="30"/>
      <c r="DH389" s="30"/>
      <c r="DI389" s="30"/>
      <c r="DJ389" s="30"/>
      <c r="DK389" s="30"/>
      <c r="DL389" s="30"/>
      <c r="DM389" s="30"/>
      <c r="DN389" s="30"/>
      <c r="DO389" s="30"/>
      <c r="DP389" s="30"/>
      <c r="DQ389" s="30"/>
      <c r="DR389" s="30"/>
      <c r="DS389" s="30"/>
      <c r="DT389" s="30"/>
      <c r="DU389" s="30"/>
      <c r="DV389" s="30"/>
      <c r="DW389" s="30"/>
      <c r="DX389" s="30"/>
      <c r="DY389" s="30"/>
      <c r="DZ389" s="30"/>
      <c r="EA389" s="30"/>
      <c r="EB389" s="30"/>
      <c r="EC389" s="30"/>
      <c r="ED389" s="30"/>
      <c r="EE389" s="30"/>
      <c r="EF389" s="30"/>
      <c r="EG389" s="30"/>
      <c r="EH389" s="30"/>
      <c r="EI389" s="30"/>
      <c r="EJ389" s="30"/>
      <c r="EK389" s="30"/>
      <c r="EL389" s="30"/>
      <c r="EM389" s="30"/>
      <c r="EN389" s="30"/>
      <c r="EO389" s="30"/>
      <c r="EP389" s="30"/>
      <c r="EQ389" s="30"/>
      <c r="ER389" s="30"/>
      <c r="ES389" s="30"/>
      <c r="ET389" s="30"/>
      <c r="EU389" s="30"/>
      <c r="EV389" s="30"/>
      <c r="EW389" s="30"/>
      <c r="EX389" s="30"/>
      <c r="EY389" s="30"/>
      <c r="EZ389" s="30"/>
      <c r="FA389" s="30"/>
      <c r="FB389" s="30"/>
      <c r="FC389" s="30"/>
      <c r="FD389" s="30"/>
      <c r="FE389" s="30"/>
      <c r="FF389" s="30"/>
      <c r="FG389" s="30"/>
      <c r="FH389" s="30"/>
      <c r="FI389" s="30"/>
      <c r="FJ389" s="30"/>
      <c r="FK389" s="30"/>
      <c r="FL389" s="30"/>
      <c r="FM389" s="30"/>
      <c r="FN389" s="30"/>
      <c r="FO389" s="30"/>
      <c r="FP389" s="30"/>
      <c r="FQ389" s="30"/>
    </row>
    <row r="390" spans="4:173">
      <c r="D390" s="76"/>
      <c r="E390" s="76"/>
      <c r="F390" s="76"/>
      <c r="G390" s="76"/>
      <c r="H390" s="76"/>
      <c r="I390" s="76"/>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0"/>
      <c r="BI390" s="30"/>
      <c r="BJ390" s="30"/>
      <c r="BK390" s="30"/>
      <c r="BL390" s="30"/>
      <c r="BM390" s="30"/>
      <c r="BN390" s="30"/>
      <c r="BO390" s="30"/>
      <c r="BP390" s="30"/>
      <c r="BQ390" s="30"/>
      <c r="BR390" s="30"/>
      <c r="BS390" s="30"/>
      <c r="BT390" s="30"/>
      <c r="BU390" s="30"/>
      <c r="BV390" s="30"/>
      <c r="BW390" s="30"/>
      <c r="BX390" s="30"/>
      <c r="BY390" s="30"/>
      <c r="BZ390" s="30"/>
      <c r="CA390" s="30"/>
      <c r="CB390" s="30"/>
      <c r="CC390" s="30"/>
      <c r="CD390" s="30"/>
      <c r="CE390" s="30"/>
      <c r="CF390" s="30"/>
      <c r="CG390" s="30"/>
      <c r="CH390" s="30"/>
      <c r="CI390" s="30"/>
      <c r="CJ390" s="30"/>
      <c r="CK390" s="30"/>
      <c r="CL390" s="30"/>
      <c r="CM390" s="30"/>
      <c r="CN390" s="30"/>
      <c r="CO390" s="30"/>
      <c r="CP390" s="30"/>
      <c r="CQ390" s="30"/>
      <c r="CR390" s="30"/>
      <c r="CS390" s="30"/>
      <c r="CT390" s="30"/>
      <c r="CU390" s="30"/>
      <c r="CV390" s="30"/>
      <c r="CW390" s="30"/>
      <c r="CX390" s="30"/>
      <c r="CY390" s="30"/>
      <c r="CZ390" s="30"/>
      <c r="DA390" s="30"/>
      <c r="DB390" s="30"/>
      <c r="DC390" s="30"/>
      <c r="DD390" s="30"/>
      <c r="DE390" s="30"/>
      <c r="DF390" s="30"/>
      <c r="DG390" s="30"/>
      <c r="DH390" s="30"/>
      <c r="DI390" s="30"/>
      <c r="DJ390" s="30"/>
      <c r="DK390" s="30"/>
      <c r="DL390" s="30"/>
      <c r="DM390" s="30"/>
      <c r="DN390" s="30"/>
      <c r="DO390" s="30"/>
      <c r="DP390" s="30"/>
      <c r="DQ390" s="30"/>
      <c r="DR390" s="30"/>
      <c r="DS390" s="30"/>
      <c r="DT390" s="30"/>
      <c r="DU390" s="30"/>
      <c r="DV390" s="30"/>
      <c r="DW390" s="30"/>
      <c r="DX390" s="30"/>
      <c r="DY390" s="30"/>
      <c r="DZ390" s="30"/>
      <c r="EA390" s="30"/>
      <c r="EB390" s="30"/>
      <c r="EC390" s="30"/>
      <c r="ED390" s="30"/>
      <c r="EE390" s="30"/>
      <c r="EF390" s="30"/>
      <c r="EG390" s="30"/>
      <c r="EH390" s="30"/>
      <c r="EI390" s="30"/>
      <c r="EJ390" s="30"/>
      <c r="EK390" s="30"/>
      <c r="EL390" s="30"/>
      <c r="EM390" s="30"/>
      <c r="EN390" s="30"/>
      <c r="EO390" s="30"/>
      <c r="EP390" s="30"/>
      <c r="EQ390" s="30"/>
      <c r="ER390" s="30"/>
      <c r="ES390" s="30"/>
      <c r="ET390" s="30"/>
      <c r="EU390" s="30"/>
      <c r="EV390" s="30"/>
      <c r="EW390" s="30"/>
      <c r="EX390" s="30"/>
      <c r="EY390" s="30"/>
      <c r="EZ390" s="30"/>
      <c r="FA390" s="30"/>
      <c r="FB390" s="30"/>
      <c r="FC390" s="30"/>
      <c r="FD390" s="30"/>
      <c r="FE390" s="30"/>
      <c r="FF390" s="30"/>
      <c r="FG390" s="30"/>
      <c r="FH390" s="30"/>
      <c r="FI390" s="30"/>
      <c r="FJ390" s="30"/>
      <c r="FK390" s="30"/>
      <c r="FL390" s="30"/>
      <c r="FM390" s="30"/>
      <c r="FN390" s="30"/>
      <c r="FO390" s="30"/>
      <c r="FP390" s="30"/>
      <c r="FQ390" s="30"/>
    </row>
    <row r="391" spans="4:173">
      <c r="D391" s="76"/>
      <c r="E391" s="76"/>
      <c r="F391" s="76"/>
      <c r="G391" s="76"/>
      <c r="H391" s="76"/>
      <c r="I391" s="76"/>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0"/>
      <c r="BI391" s="30"/>
      <c r="BJ391" s="30"/>
      <c r="BK391" s="30"/>
      <c r="BL391" s="30"/>
      <c r="BM391" s="30"/>
      <c r="BN391" s="30"/>
      <c r="BO391" s="30"/>
      <c r="BP391" s="30"/>
      <c r="BQ391" s="30"/>
      <c r="BR391" s="30"/>
      <c r="BS391" s="30"/>
      <c r="BT391" s="30"/>
      <c r="BU391" s="30"/>
      <c r="BV391" s="30"/>
      <c r="BW391" s="30"/>
      <c r="BX391" s="30"/>
      <c r="BY391" s="30"/>
      <c r="BZ391" s="30"/>
      <c r="CA391" s="30"/>
      <c r="CB391" s="30"/>
      <c r="CC391" s="30"/>
      <c r="CD391" s="30"/>
      <c r="CE391" s="30"/>
      <c r="CF391" s="30"/>
      <c r="CG391" s="30"/>
      <c r="CH391" s="30"/>
      <c r="CI391" s="30"/>
      <c r="CJ391" s="30"/>
      <c r="CK391" s="30"/>
      <c r="CL391" s="30"/>
      <c r="CM391" s="30"/>
      <c r="CN391" s="30"/>
      <c r="CO391" s="30"/>
      <c r="CP391" s="30"/>
      <c r="CQ391" s="30"/>
      <c r="CR391" s="30"/>
      <c r="CS391" s="30"/>
      <c r="CT391" s="30"/>
      <c r="CU391" s="30"/>
      <c r="CV391" s="30"/>
      <c r="CW391" s="30"/>
      <c r="CX391" s="30"/>
      <c r="CY391" s="30"/>
      <c r="CZ391" s="30"/>
      <c r="DA391" s="30"/>
      <c r="DB391" s="30"/>
      <c r="DC391" s="30"/>
      <c r="DD391" s="30"/>
      <c r="DE391" s="30"/>
      <c r="DF391" s="30"/>
      <c r="DG391" s="30"/>
      <c r="DH391" s="30"/>
      <c r="DI391" s="30"/>
      <c r="DJ391" s="30"/>
      <c r="DK391" s="30"/>
      <c r="DL391" s="30"/>
      <c r="DM391" s="30"/>
      <c r="DN391" s="30"/>
      <c r="DO391" s="30"/>
      <c r="DP391" s="30"/>
      <c r="DQ391" s="30"/>
      <c r="DR391" s="30"/>
      <c r="DS391" s="30"/>
      <c r="DT391" s="30"/>
      <c r="DU391" s="30"/>
      <c r="DV391" s="30"/>
      <c r="DW391" s="30"/>
      <c r="DX391" s="30"/>
      <c r="DY391" s="30"/>
      <c r="DZ391" s="30"/>
      <c r="EA391" s="30"/>
      <c r="EB391" s="30"/>
      <c r="EC391" s="30"/>
      <c r="ED391" s="30"/>
      <c r="EE391" s="30"/>
      <c r="EF391" s="30"/>
      <c r="EG391" s="30"/>
      <c r="EH391" s="30"/>
      <c r="EI391" s="30"/>
      <c r="EJ391" s="30"/>
      <c r="EK391" s="30"/>
      <c r="EL391" s="30"/>
      <c r="EM391" s="30"/>
      <c r="EN391" s="30"/>
      <c r="EO391" s="30"/>
      <c r="EP391" s="30"/>
      <c r="EQ391" s="30"/>
      <c r="ER391" s="30"/>
      <c r="ES391" s="30"/>
      <c r="ET391" s="30"/>
      <c r="EU391" s="30"/>
      <c r="EV391" s="30"/>
      <c r="EW391" s="30"/>
      <c r="EX391" s="30"/>
      <c r="EY391" s="30"/>
      <c r="EZ391" s="30"/>
      <c r="FA391" s="30"/>
      <c r="FB391" s="30"/>
      <c r="FC391" s="30"/>
      <c r="FD391" s="30"/>
      <c r="FE391" s="30"/>
      <c r="FF391" s="30"/>
      <c r="FG391" s="30"/>
      <c r="FH391" s="30"/>
      <c r="FI391" s="30"/>
      <c r="FJ391" s="30"/>
      <c r="FK391" s="30"/>
      <c r="FL391" s="30"/>
      <c r="FM391" s="30"/>
      <c r="FN391" s="30"/>
      <c r="FO391" s="30"/>
      <c r="FP391" s="30"/>
      <c r="FQ391" s="30"/>
    </row>
    <row r="392" spans="4:173">
      <c r="D392" s="76"/>
      <c r="E392" s="76"/>
      <c r="F392" s="76"/>
      <c r="G392" s="76"/>
      <c r="H392" s="76"/>
      <c r="I392" s="76"/>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0"/>
      <c r="BI392" s="30"/>
      <c r="BJ392" s="30"/>
      <c r="BK392" s="30"/>
      <c r="BL392" s="30"/>
      <c r="BM392" s="30"/>
      <c r="BN392" s="30"/>
      <c r="BO392" s="30"/>
      <c r="BP392" s="30"/>
      <c r="BQ392" s="30"/>
      <c r="BR392" s="30"/>
      <c r="BS392" s="30"/>
      <c r="BT392" s="30"/>
      <c r="BU392" s="30"/>
      <c r="BV392" s="30"/>
      <c r="BW392" s="30"/>
      <c r="BX392" s="30"/>
      <c r="BY392" s="30"/>
      <c r="BZ392" s="30"/>
      <c r="CA392" s="30"/>
      <c r="CB392" s="30"/>
      <c r="CC392" s="30"/>
      <c r="CD392" s="30"/>
      <c r="CE392" s="30"/>
      <c r="CF392" s="30"/>
      <c r="CG392" s="30"/>
      <c r="CH392" s="30"/>
      <c r="CI392" s="30"/>
      <c r="CJ392" s="30"/>
      <c r="CK392" s="30"/>
      <c r="CL392" s="30"/>
      <c r="CM392" s="30"/>
      <c r="CN392" s="30"/>
      <c r="CO392" s="30"/>
      <c r="CP392" s="30"/>
      <c r="CQ392" s="30"/>
      <c r="CR392" s="30"/>
      <c r="CS392" s="30"/>
      <c r="CT392" s="30"/>
      <c r="CU392" s="30"/>
      <c r="CV392" s="30"/>
      <c r="CW392" s="30"/>
      <c r="CX392" s="30"/>
      <c r="CY392" s="30"/>
      <c r="CZ392" s="30"/>
      <c r="DA392" s="30"/>
      <c r="DB392" s="30"/>
      <c r="DC392" s="30"/>
      <c r="DD392" s="30"/>
      <c r="DE392" s="30"/>
      <c r="DF392" s="30"/>
      <c r="DG392" s="30"/>
      <c r="DH392" s="30"/>
      <c r="DI392" s="30"/>
      <c r="DJ392" s="30"/>
      <c r="DK392" s="30"/>
      <c r="DL392" s="30"/>
      <c r="DM392" s="30"/>
      <c r="DN392" s="30"/>
      <c r="DO392" s="30"/>
      <c r="DP392" s="30"/>
      <c r="DQ392" s="30"/>
      <c r="DR392" s="30"/>
      <c r="DS392" s="30"/>
      <c r="DT392" s="30"/>
      <c r="DU392" s="30"/>
      <c r="DV392" s="30"/>
      <c r="DW392" s="30"/>
      <c r="DX392" s="30"/>
      <c r="DY392" s="30"/>
      <c r="DZ392" s="30"/>
      <c r="EA392" s="30"/>
      <c r="EB392" s="30"/>
      <c r="EC392" s="30"/>
      <c r="ED392" s="30"/>
      <c r="EE392" s="30"/>
      <c r="EF392" s="30"/>
      <c r="EG392" s="30"/>
      <c r="EH392" s="30"/>
      <c r="EI392" s="30"/>
      <c r="EJ392" s="30"/>
      <c r="EK392" s="30"/>
      <c r="EL392" s="30"/>
      <c r="EM392" s="30"/>
      <c r="EN392" s="30"/>
      <c r="EO392" s="30"/>
      <c r="EP392" s="30"/>
      <c r="EQ392" s="30"/>
      <c r="ER392" s="30"/>
      <c r="ES392" s="30"/>
      <c r="ET392" s="30"/>
      <c r="EU392" s="30"/>
      <c r="EV392" s="30"/>
      <c r="EW392" s="30"/>
      <c r="EX392" s="30"/>
      <c r="EY392" s="30"/>
      <c r="EZ392" s="30"/>
      <c r="FA392" s="30"/>
      <c r="FB392" s="30"/>
      <c r="FC392" s="30"/>
      <c r="FD392" s="30"/>
      <c r="FE392" s="30"/>
      <c r="FF392" s="30"/>
      <c r="FG392" s="30"/>
      <c r="FH392" s="30"/>
      <c r="FI392" s="30"/>
      <c r="FJ392" s="30"/>
      <c r="FK392" s="30"/>
      <c r="FL392" s="30"/>
      <c r="FM392" s="30"/>
      <c r="FN392" s="30"/>
      <c r="FO392" s="30"/>
      <c r="FP392" s="30"/>
      <c r="FQ392" s="30"/>
    </row>
    <row r="393" spans="4:173">
      <c r="D393" s="76"/>
      <c r="E393" s="76"/>
      <c r="F393" s="76"/>
      <c r="G393" s="76"/>
      <c r="H393" s="76"/>
      <c r="I393" s="76"/>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0"/>
      <c r="BI393" s="30"/>
      <c r="BJ393" s="30"/>
      <c r="BK393" s="30"/>
      <c r="BL393" s="30"/>
      <c r="BM393" s="30"/>
      <c r="BN393" s="30"/>
      <c r="BO393" s="30"/>
      <c r="BP393" s="30"/>
      <c r="BQ393" s="30"/>
      <c r="BR393" s="30"/>
      <c r="BS393" s="30"/>
      <c r="BT393" s="30"/>
      <c r="BU393" s="30"/>
      <c r="BV393" s="30"/>
      <c r="BW393" s="30"/>
      <c r="BX393" s="30"/>
      <c r="BY393" s="30"/>
      <c r="BZ393" s="30"/>
      <c r="CA393" s="30"/>
      <c r="CB393" s="30"/>
      <c r="CC393" s="30"/>
      <c r="CD393" s="30"/>
      <c r="CE393" s="30"/>
      <c r="CF393" s="30"/>
      <c r="CG393" s="30"/>
      <c r="CH393" s="30"/>
      <c r="CI393" s="30"/>
      <c r="CJ393" s="30"/>
      <c r="CK393" s="30"/>
      <c r="CL393" s="30"/>
      <c r="CM393" s="30"/>
      <c r="CN393" s="30"/>
      <c r="CO393" s="30"/>
      <c r="CP393" s="30"/>
      <c r="CQ393" s="30"/>
      <c r="CR393" s="30"/>
      <c r="CS393" s="30"/>
      <c r="CT393" s="30"/>
      <c r="CU393" s="30"/>
      <c r="CV393" s="30"/>
      <c r="CW393" s="30"/>
      <c r="CX393" s="30"/>
      <c r="CY393" s="30"/>
      <c r="CZ393" s="30"/>
      <c r="DA393" s="30"/>
      <c r="DB393" s="30"/>
      <c r="DC393" s="30"/>
      <c r="DD393" s="30"/>
      <c r="DE393" s="30"/>
      <c r="DF393" s="30"/>
      <c r="DG393" s="30"/>
      <c r="DH393" s="30"/>
      <c r="DI393" s="30"/>
      <c r="DJ393" s="30"/>
      <c r="DK393" s="30"/>
      <c r="DL393" s="30"/>
      <c r="DM393" s="30"/>
      <c r="DN393" s="30"/>
      <c r="DO393" s="30"/>
      <c r="DP393" s="30"/>
      <c r="DQ393" s="30"/>
      <c r="DR393" s="30"/>
      <c r="DS393" s="30"/>
      <c r="DT393" s="30"/>
      <c r="DU393" s="30"/>
      <c r="DV393" s="30"/>
      <c r="DW393" s="30"/>
      <c r="DX393" s="30"/>
      <c r="DY393" s="30"/>
      <c r="DZ393" s="30"/>
      <c r="EA393" s="30"/>
      <c r="EB393" s="30"/>
      <c r="EC393" s="30"/>
      <c r="ED393" s="30"/>
      <c r="EE393" s="30"/>
      <c r="EF393" s="30"/>
      <c r="EG393" s="30"/>
      <c r="EH393" s="30"/>
      <c r="EI393" s="30"/>
      <c r="EJ393" s="30"/>
      <c r="EK393" s="30"/>
      <c r="EL393" s="30"/>
      <c r="EM393" s="30"/>
      <c r="EN393" s="30"/>
      <c r="EO393" s="30"/>
      <c r="EP393" s="30"/>
      <c r="EQ393" s="30"/>
      <c r="ER393" s="30"/>
      <c r="ES393" s="30"/>
      <c r="ET393" s="30"/>
      <c r="EU393" s="30"/>
      <c r="EV393" s="30"/>
      <c r="EW393" s="30"/>
      <c r="EX393" s="30"/>
      <c r="EY393" s="30"/>
      <c r="EZ393" s="30"/>
      <c r="FA393" s="30"/>
      <c r="FB393" s="30"/>
      <c r="FC393" s="30"/>
      <c r="FD393" s="30"/>
      <c r="FE393" s="30"/>
      <c r="FF393" s="30"/>
      <c r="FG393" s="30"/>
      <c r="FH393" s="30"/>
      <c r="FI393" s="30"/>
      <c r="FJ393" s="30"/>
      <c r="FK393" s="30"/>
      <c r="FL393" s="30"/>
      <c r="FM393" s="30"/>
      <c r="FN393" s="30"/>
      <c r="FO393" s="30"/>
      <c r="FP393" s="30"/>
      <c r="FQ393" s="30"/>
    </row>
    <row r="394" spans="4:173">
      <c r="D394" s="76"/>
      <c r="E394" s="76"/>
      <c r="F394" s="76"/>
      <c r="G394" s="76"/>
      <c r="H394" s="76"/>
      <c r="I394" s="76"/>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0"/>
      <c r="BI394" s="30"/>
      <c r="BJ394" s="30"/>
      <c r="BK394" s="30"/>
      <c r="BL394" s="30"/>
      <c r="BM394" s="30"/>
      <c r="BN394" s="30"/>
      <c r="BO394" s="30"/>
      <c r="BP394" s="30"/>
      <c r="BQ394" s="30"/>
      <c r="BR394" s="30"/>
      <c r="BS394" s="30"/>
      <c r="BT394" s="30"/>
      <c r="BU394" s="30"/>
      <c r="BV394" s="30"/>
      <c r="BW394" s="30"/>
      <c r="BX394" s="30"/>
      <c r="BY394" s="30"/>
      <c r="BZ394" s="30"/>
      <c r="CA394" s="30"/>
      <c r="CB394" s="30"/>
      <c r="CC394" s="30"/>
      <c r="CD394" s="30"/>
      <c r="CE394" s="30"/>
      <c r="CF394" s="30"/>
      <c r="CG394" s="30"/>
      <c r="CH394" s="30"/>
      <c r="CI394" s="30"/>
      <c r="CJ394" s="30"/>
      <c r="CK394" s="30"/>
      <c r="CL394" s="30"/>
      <c r="CM394" s="30"/>
      <c r="CN394" s="30"/>
      <c r="CO394" s="30"/>
      <c r="CP394" s="30"/>
      <c r="CQ394" s="30"/>
      <c r="CR394" s="30"/>
      <c r="CS394" s="30"/>
      <c r="CT394" s="30"/>
      <c r="CU394" s="30"/>
      <c r="CV394" s="30"/>
      <c r="CW394" s="30"/>
      <c r="CX394" s="30"/>
      <c r="CY394" s="30"/>
      <c r="CZ394" s="30"/>
      <c r="DA394" s="30"/>
      <c r="DB394" s="30"/>
      <c r="DC394" s="30"/>
      <c r="DD394" s="30"/>
      <c r="DE394" s="30"/>
      <c r="DF394" s="30"/>
      <c r="DG394" s="30"/>
      <c r="DH394" s="30"/>
      <c r="DI394" s="30"/>
      <c r="DJ394" s="30"/>
      <c r="DK394" s="30"/>
      <c r="DL394" s="30"/>
      <c r="DM394" s="30"/>
      <c r="DN394" s="30"/>
      <c r="DO394" s="30"/>
      <c r="DP394" s="30"/>
      <c r="DQ394" s="30"/>
      <c r="DR394" s="30"/>
      <c r="DS394" s="30"/>
      <c r="DT394" s="30"/>
      <c r="DU394" s="30"/>
      <c r="DV394" s="30"/>
      <c r="DW394" s="30"/>
      <c r="DX394" s="30"/>
      <c r="DY394" s="30"/>
      <c r="DZ394" s="30"/>
      <c r="EA394" s="30"/>
      <c r="EB394" s="30"/>
      <c r="EC394" s="30"/>
      <c r="ED394" s="30"/>
      <c r="EE394" s="30"/>
      <c r="EF394" s="30"/>
      <c r="EG394" s="30"/>
      <c r="EH394" s="30"/>
      <c r="EI394" s="30"/>
      <c r="EJ394" s="30"/>
      <c r="EK394" s="30"/>
      <c r="EL394" s="30"/>
      <c r="EM394" s="30"/>
      <c r="EN394" s="30"/>
      <c r="EO394" s="30"/>
      <c r="EP394" s="30"/>
      <c r="EQ394" s="30"/>
      <c r="ER394" s="30"/>
      <c r="ES394" s="30"/>
      <c r="ET394" s="30"/>
      <c r="EU394" s="30"/>
      <c r="EV394" s="30"/>
      <c r="EW394" s="30"/>
      <c r="EX394" s="30"/>
      <c r="EY394" s="30"/>
      <c r="EZ394" s="30"/>
      <c r="FA394" s="30"/>
      <c r="FB394" s="30"/>
      <c r="FC394" s="30"/>
      <c r="FD394" s="30"/>
      <c r="FE394" s="30"/>
      <c r="FF394" s="30"/>
      <c r="FG394" s="30"/>
      <c r="FH394" s="30"/>
      <c r="FI394" s="30"/>
      <c r="FJ394" s="30"/>
      <c r="FK394" s="30"/>
      <c r="FL394" s="30"/>
      <c r="FM394" s="30"/>
      <c r="FN394" s="30"/>
      <c r="FO394" s="30"/>
      <c r="FP394" s="30"/>
      <c r="FQ394" s="30"/>
    </row>
    <row r="395" spans="4:173">
      <c r="D395" s="76"/>
      <c r="E395" s="76"/>
      <c r="F395" s="76"/>
      <c r="G395" s="76"/>
      <c r="H395" s="76"/>
      <c r="I395" s="76"/>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0"/>
      <c r="BI395" s="30"/>
      <c r="BJ395" s="30"/>
      <c r="BK395" s="30"/>
      <c r="BL395" s="30"/>
      <c r="BM395" s="30"/>
      <c r="BN395" s="30"/>
      <c r="BO395" s="30"/>
      <c r="BP395" s="30"/>
      <c r="BQ395" s="30"/>
      <c r="BR395" s="30"/>
      <c r="BS395" s="30"/>
      <c r="BT395" s="30"/>
      <c r="BU395" s="30"/>
      <c r="BV395" s="30"/>
      <c r="BW395" s="30"/>
      <c r="BX395" s="30"/>
      <c r="BY395" s="30"/>
      <c r="BZ395" s="30"/>
      <c r="CA395" s="30"/>
      <c r="CB395" s="30"/>
      <c r="CC395" s="30"/>
      <c r="CD395" s="30"/>
      <c r="CE395" s="30"/>
      <c r="CF395" s="30"/>
      <c r="CG395" s="30"/>
      <c r="CH395" s="30"/>
      <c r="CI395" s="30"/>
      <c r="CJ395" s="30"/>
      <c r="CK395" s="30"/>
      <c r="CL395" s="30"/>
      <c r="CM395" s="30"/>
      <c r="CN395" s="30"/>
      <c r="CO395" s="30"/>
      <c r="CP395" s="30"/>
      <c r="CQ395" s="30"/>
      <c r="CR395" s="30"/>
      <c r="CS395" s="30"/>
      <c r="CT395" s="30"/>
      <c r="CU395" s="30"/>
      <c r="CV395" s="30"/>
      <c r="CW395" s="30"/>
      <c r="CX395" s="30"/>
      <c r="CY395" s="30"/>
      <c r="CZ395" s="30"/>
      <c r="DA395" s="30"/>
      <c r="DB395" s="30"/>
      <c r="DC395" s="30"/>
      <c r="DD395" s="30"/>
      <c r="DE395" s="30"/>
      <c r="DF395" s="30"/>
      <c r="DG395" s="30"/>
      <c r="DH395" s="30"/>
      <c r="DI395" s="30"/>
      <c r="DJ395" s="30"/>
      <c r="DK395" s="30"/>
      <c r="DL395" s="30"/>
      <c r="DM395" s="30"/>
      <c r="DN395" s="30"/>
      <c r="DO395" s="30"/>
      <c r="DP395" s="30"/>
      <c r="DQ395" s="30"/>
      <c r="DR395" s="30"/>
      <c r="DS395" s="30"/>
      <c r="DT395" s="30"/>
      <c r="DU395" s="30"/>
      <c r="DV395" s="30"/>
      <c r="DW395" s="30"/>
      <c r="DX395" s="30"/>
      <c r="DY395" s="30"/>
      <c r="DZ395" s="30"/>
      <c r="EA395" s="30"/>
      <c r="EB395" s="30"/>
      <c r="EC395" s="30"/>
      <c r="ED395" s="30"/>
      <c r="EE395" s="30"/>
      <c r="EF395" s="30"/>
      <c r="EG395" s="30"/>
      <c r="EH395" s="30"/>
      <c r="EI395" s="30"/>
      <c r="EJ395" s="30"/>
      <c r="EK395" s="30"/>
      <c r="EL395" s="30"/>
      <c r="EM395" s="30"/>
      <c r="EN395" s="30"/>
      <c r="EO395" s="30"/>
      <c r="EP395" s="30"/>
      <c r="EQ395" s="30"/>
      <c r="ER395" s="30"/>
      <c r="ES395" s="30"/>
      <c r="ET395" s="30"/>
      <c r="EU395" s="30"/>
      <c r="EV395" s="30"/>
      <c r="EW395" s="30"/>
      <c r="EX395" s="30"/>
      <c r="EY395" s="30"/>
      <c r="EZ395" s="30"/>
      <c r="FA395" s="30"/>
      <c r="FB395" s="30"/>
      <c r="FC395" s="30"/>
      <c r="FD395" s="30"/>
      <c r="FE395" s="30"/>
      <c r="FF395" s="30"/>
      <c r="FG395" s="30"/>
      <c r="FH395" s="30"/>
      <c r="FI395" s="30"/>
      <c r="FJ395" s="30"/>
      <c r="FK395" s="30"/>
      <c r="FL395" s="30"/>
      <c r="FM395" s="30"/>
      <c r="FN395" s="30"/>
      <c r="FO395" s="30"/>
      <c r="FP395" s="30"/>
      <c r="FQ395" s="30"/>
    </row>
    <row r="396" spans="4:173">
      <c r="D396" s="76"/>
      <c r="E396" s="76"/>
      <c r="F396" s="76"/>
      <c r="G396" s="76"/>
      <c r="H396" s="76"/>
      <c r="I396" s="76"/>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0"/>
      <c r="BI396" s="30"/>
      <c r="BJ396" s="30"/>
      <c r="BK396" s="30"/>
      <c r="BL396" s="30"/>
      <c r="BM396" s="30"/>
      <c r="BN396" s="30"/>
      <c r="BO396" s="30"/>
      <c r="BP396" s="30"/>
      <c r="BQ396" s="30"/>
      <c r="BR396" s="30"/>
      <c r="BS396" s="30"/>
      <c r="BT396" s="30"/>
      <c r="BU396" s="30"/>
      <c r="BV396" s="30"/>
      <c r="BW396" s="30"/>
      <c r="BX396" s="30"/>
      <c r="BY396" s="30"/>
      <c r="BZ396" s="30"/>
      <c r="CA396" s="30"/>
      <c r="CB396" s="30"/>
      <c r="CC396" s="30"/>
      <c r="CD396" s="30"/>
      <c r="CE396" s="30"/>
      <c r="CF396" s="30"/>
      <c r="CG396" s="30"/>
      <c r="CH396" s="30"/>
      <c r="CI396" s="30"/>
      <c r="CJ396" s="30"/>
      <c r="CK396" s="30"/>
      <c r="CL396" s="30"/>
      <c r="CM396" s="30"/>
      <c r="CN396" s="30"/>
      <c r="CO396" s="30"/>
      <c r="CP396" s="30"/>
      <c r="CQ396" s="30"/>
      <c r="CR396" s="30"/>
      <c r="CS396" s="30"/>
      <c r="CT396" s="30"/>
      <c r="CU396" s="30"/>
      <c r="CV396" s="30"/>
      <c r="CW396" s="30"/>
      <c r="CX396" s="30"/>
      <c r="CY396" s="30"/>
      <c r="CZ396" s="30"/>
      <c r="DA396" s="30"/>
      <c r="DB396" s="30"/>
      <c r="DC396" s="30"/>
      <c r="DD396" s="30"/>
      <c r="DE396" s="30"/>
      <c r="DF396" s="30"/>
      <c r="DG396" s="30"/>
      <c r="DH396" s="30"/>
      <c r="DI396" s="30"/>
      <c r="DJ396" s="30"/>
      <c r="DK396" s="30"/>
      <c r="DL396" s="30"/>
      <c r="DM396" s="30"/>
      <c r="DN396" s="30"/>
      <c r="DO396" s="30"/>
      <c r="DP396" s="30"/>
      <c r="DQ396" s="30"/>
      <c r="DR396" s="30"/>
      <c r="DS396" s="30"/>
      <c r="DT396" s="30"/>
      <c r="DU396" s="30"/>
      <c r="DV396" s="30"/>
      <c r="DW396" s="30"/>
      <c r="DX396" s="30"/>
      <c r="DY396" s="30"/>
      <c r="DZ396" s="30"/>
      <c r="EA396" s="30"/>
      <c r="EB396" s="30"/>
      <c r="EC396" s="30"/>
      <c r="ED396" s="30"/>
      <c r="EE396" s="30"/>
      <c r="EF396" s="30"/>
      <c r="EG396" s="30"/>
      <c r="EH396" s="30"/>
      <c r="EI396" s="30"/>
      <c r="EJ396" s="30"/>
      <c r="EK396" s="30"/>
      <c r="EL396" s="30"/>
      <c r="EM396" s="30"/>
      <c r="EN396" s="30"/>
      <c r="EO396" s="30"/>
      <c r="EP396" s="30"/>
      <c r="EQ396" s="30"/>
      <c r="ER396" s="30"/>
      <c r="ES396" s="30"/>
      <c r="ET396" s="30"/>
      <c r="EU396" s="30"/>
      <c r="EV396" s="30"/>
      <c r="EW396" s="30"/>
      <c r="EX396" s="30"/>
      <c r="EY396" s="30"/>
      <c r="EZ396" s="30"/>
      <c r="FA396" s="30"/>
      <c r="FB396" s="30"/>
      <c r="FC396" s="30"/>
      <c r="FD396" s="30"/>
      <c r="FE396" s="30"/>
      <c r="FF396" s="30"/>
      <c r="FG396" s="30"/>
      <c r="FH396" s="30"/>
      <c r="FI396" s="30"/>
      <c r="FJ396" s="30"/>
      <c r="FK396" s="30"/>
      <c r="FL396" s="30"/>
      <c r="FM396" s="30"/>
      <c r="FN396" s="30"/>
      <c r="FO396" s="30"/>
      <c r="FP396" s="30"/>
      <c r="FQ396" s="30"/>
    </row>
    <row r="397" spans="4:173">
      <c r="D397" s="76"/>
      <c r="E397" s="76"/>
      <c r="F397" s="76"/>
      <c r="G397" s="76"/>
      <c r="H397" s="76"/>
      <c r="I397" s="76"/>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0"/>
      <c r="BI397" s="30"/>
      <c r="BJ397" s="30"/>
      <c r="BK397" s="30"/>
      <c r="BL397" s="30"/>
      <c r="BM397" s="30"/>
      <c r="BN397" s="30"/>
      <c r="BO397" s="30"/>
      <c r="BP397" s="30"/>
      <c r="BQ397" s="30"/>
      <c r="BR397" s="30"/>
      <c r="BS397" s="30"/>
      <c r="BT397" s="30"/>
      <c r="BU397" s="30"/>
      <c r="BV397" s="30"/>
      <c r="BW397" s="30"/>
      <c r="BX397" s="30"/>
      <c r="BY397" s="30"/>
      <c r="BZ397" s="30"/>
      <c r="CA397" s="30"/>
      <c r="CB397" s="30"/>
      <c r="CC397" s="30"/>
      <c r="CD397" s="30"/>
      <c r="CE397" s="30"/>
      <c r="CF397" s="30"/>
      <c r="CG397" s="30"/>
      <c r="CH397" s="30"/>
      <c r="CI397" s="30"/>
      <c r="CJ397" s="30"/>
      <c r="CK397" s="30"/>
      <c r="CL397" s="30"/>
      <c r="CM397" s="30"/>
      <c r="CN397" s="30"/>
      <c r="CO397" s="30"/>
      <c r="CP397" s="30"/>
      <c r="CQ397" s="30"/>
      <c r="CR397" s="30"/>
      <c r="CS397" s="30"/>
      <c r="CT397" s="30"/>
      <c r="CU397" s="30"/>
      <c r="CV397" s="30"/>
      <c r="CW397" s="30"/>
      <c r="CX397" s="30"/>
      <c r="CY397" s="30"/>
      <c r="CZ397" s="30"/>
      <c r="DA397" s="30"/>
      <c r="DB397" s="30"/>
      <c r="DC397" s="30"/>
      <c r="DD397" s="30"/>
      <c r="DE397" s="30"/>
      <c r="DF397" s="30"/>
      <c r="DG397" s="30"/>
      <c r="DH397" s="30"/>
      <c r="DI397" s="30"/>
      <c r="DJ397" s="30"/>
      <c r="DK397" s="30"/>
      <c r="DL397" s="30"/>
      <c r="DM397" s="30"/>
      <c r="DN397" s="30"/>
      <c r="DO397" s="30"/>
      <c r="DP397" s="30"/>
      <c r="DQ397" s="30"/>
      <c r="DR397" s="30"/>
      <c r="DS397" s="30"/>
      <c r="DT397" s="30"/>
      <c r="DU397" s="30"/>
      <c r="DV397" s="30"/>
      <c r="DW397" s="30"/>
      <c r="DX397" s="30"/>
      <c r="DY397" s="30"/>
      <c r="DZ397" s="30"/>
      <c r="EA397" s="30"/>
      <c r="EB397" s="30"/>
      <c r="EC397" s="30"/>
      <c r="ED397" s="30"/>
      <c r="EE397" s="30"/>
      <c r="EF397" s="30"/>
      <c r="EG397" s="30"/>
      <c r="EH397" s="30"/>
      <c r="EI397" s="30"/>
      <c r="EJ397" s="30"/>
      <c r="EK397" s="30"/>
      <c r="EL397" s="30"/>
      <c r="EM397" s="30"/>
      <c r="EN397" s="30"/>
      <c r="EO397" s="30"/>
      <c r="EP397" s="30"/>
      <c r="EQ397" s="30"/>
      <c r="ER397" s="30"/>
      <c r="ES397" s="30"/>
      <c r="ET397" s="30"/>
      <c r="EU397" s="30"/>
      <c r="EV397" s="30"/>
      <c r="EW397" s="30"/>
      <c r="EX397" s="30"/>
      <c r="EY397" s="30"/>
      <c r="EZ397" s="30"/>
      <c r="FA397" s="30"/>
      <c r="FB397" s="30"/>
      <c r="FC397" s="30"/>
      <c r="FD397" s="30"/>
      <c r="FE397" s="30"/>
      <c r="FF397" s="30"/>
      <c r="FG397" s="30"/>
      <c r="FH397" s="30"/>
      <c r="FI397" s="30"/>
      <c r="FJ397" s="30"/>
      <c r="FK397" s="30"/>
      <c r="FL397" s="30"/>
      <c r="FM397" s="30"/>
      <c r="FN397" s="30"/>
      <c r="FO397" s="30"/>
      <c r="FP397" s="30"/>
      <c r="FQ397" s="30"/>
    </row>
    <row r="398" spans="4:173">
      <c r="D398" s="76"/>
      <c r="E398" s="76"/>
      <c r="F398" s="76"/>
      <c r="G398" s="76"/>
      <c r="H398" s="76"/>
      <c r="I398" s="76"/>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0"/>
      <c r="BI398" s="30"/>
      <c r="BJ398" s="30"/>
      <c r="BK398" s="30"/>
      <c r="BL398" s="30"/>
      <c r="BM398" s="30"/>
      <c r="BN398" s="30"/>
      <c r="BO398" s="30"/>
      <c r="BP398" s="30"/>
      <c r="BQ398" s="30"/>
      <c r="BR398" s="30"/>
      <c r="BS398" s="30"/>
      <c r="BT398" s="30"/>
      <c r="BU398" s="30"/>
      <c r="BV398" s="30"/>
      <c r="BW398" s="30"/>
      <c r="BX398" s="30"/>
      <c r="BY398" s="30"/>
      <c r="BZ398" s="30"/>
      <c r="CA398" s="30"/>
      <c r="CB398" s="30"/>
      <c r="CC398" s="30"/>
      <c r="CD398" s="30"/>
      <c r="CE398" s="30"/>
      <c r="CF398" s="30"/>
      <c r="CG398" s="30"/>
      <c r="CH398" s="30"/>
      <c r="CI398" s="30"/>
      <c r="CJ398" s="30"/>
      <c r="CK398" s="30"/>
      <c r="CL398" s="30"/>
      <c r="CM398" s="30"/>
      <c r="CN398" s="30"/>
      <c r="CO398" s="30"/>
      <c r="CP398" s="30"/>
      <c r="CQ398" s="30"/>
      <c r="CR398" s="30"/>
      <c r="CS398" s="30"/>
      <c r="CT398" s="30"/>
      <c r="CU398" s="30"/>
      <c r="CV398" s="30"/>
      <c r="CW398" s="30"/>
      <c r="CX398" s="30"/>
      <c r="CY398" s="30"/>
      <c r="CZ398" s="30"/>
      <c r="DA398" s="30"/>
      <c r="DB398" s="30"/>
      <c r="DC398" s="30"/>
      <c r="DD398" s="30"/>
      <c r="DE398" s="30"/>
      <c r="DF398" s="30"/>
      <c r="DG398" s="30"/>
      <c r="DH398" s="30"/>
      <c r="DI398" s="30"/>
      <c r="DJ398" s="30"/>
      <c r="DK398" s="30"/>
      <c r="DL398" s="30"/>
      <c r="DM398" s="30"/>
      <c r="DN398" s="30"/>
      <c r="DO398" s="30"/>
      <c r="DP398" s="30"/>
      <c r="DQ398" s="30"/>
      <c r="DR398" s="30"/>
      <c r="DS398" s="30"/>
      <c r="DT398" s="30"/>
      <c r="DU398" s="30"/>
      <c r="DV398" s="30"/>
      <c r="DW398" s="30"/>
      <c r="DX398" s="30"/>
      <c r="DY398" s="30"/>
      <c r="DZ398" s="30"/>
      <c r="EA398" s="30"/>
      <c r="EB398" s="30"/>
      <c r="EC398" s="30"/>
      <c r="ED398" s="30"/>
      <c r="EE398" s="30"/>
      <c r="EF398" s="30"/>
      <c r="EG398" s="30"/>
      <c r="EH398" s="30"/>
      <c r="EI398" s="30"/>
      <c r="EJ398" s="30"/>
      <c r="EK398" s="30"/>
      <c r="EL398" s="30"/>
      <c r="EM398" s="30"/>
      <c r="EN398" s="30"/>
      <c r="EO398" s="30"/>
      <c r="EP398" s="30"/>
      <c r="EQ398" s="30"/>
      <c r="ER398" s="30"/>
      <c r="ES398" s="30"/>
      <c r="ET398" s="30"/>
      <c r="EU398" s="30"/>
      <c r="EV398" s="30"/>
      <c r="EW398" s="30"/>
      <c r="EX398" s="30"/>
      <c r="EY398" s="30"/>
      <c r="EZ398" s="30"/>
      <c r="FA398" s="30"/>
      <c r="FB398" s="30"/>
      <c r="FC398" s="30"/>
      <c r="FD398" s="30"/>
      <c r="FE398" s="30"/>
      <c r="FF398" s="30"/>
      <c r="FG398" s="30"/>
      <c r="FH398" s="30"/>
      <c r="FI398" s="30"/>
      <c r="FJ398" s="30"/>
      <c r="FK398" s="30"/>
      <c r="FL398" s="30"/>
      <c r="FM398" s="30"/>
      <c r="FN398" s="30"/>
      <c r="FO398" s="30"/>
      <c r="FP398" s="30"/>
      <c r="FQ398" s="30"/>
    </row>
    <row r="399" spans="4:173">
      <c r="D399" s="76"/>
      <c r="E399" s="76"/>
      <c r="F399" s="76"/>
      <c r="G399" s="76"/>
      <c r="H399" s="76"/>
      <c r="I399" s="76"/>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0"/>
      <c r="BI399" s="30"/>
      <c r="BJ399" s="30"/>
      <c r="BK399" s="30"/>
      <c r="BL399" s="30"/>
      <c r="BM399" s="30"/>
      <c r="BN399" s="30"/>
      <c r="BO399" s="30"/>
      <c r="BP399" s="30"/>
      <c r="BQ399" s="30"/>
      <c r="BR399" s="30"/>
      <c r="BS399" s="30"/>
      <c r="BT399" s="30"/>
      <c r="BU399" s="30"/>
      <c r="BV399" s="30"/>
      <c r="BW399" s="30"/>
      <c r="BX399" s="30"/>
      <c r="BY399" s="30"/>
      <c r="BZ399" s="30"/>
      <c r="CA399" s="30"/>
      <c r="CB399" s="30"/>
      <c r="CC399" s="30"/>
      <c r="CD399" s="30"/>
      <c r="CE399" s="30"/>
      <c r="CF399" s="30"/>
      <c r="CG399" s="30"/>
      <c r="CH399" s="30"/>
      <c r="CI399" s="30"/>
      <c r="CJ399" s="30"/>
      <c r="CK399" s="30"/>
      <c r="CL399" s="30"/>
      <c r="CM399" s="30"/>
      <c r="CN399" s="30"/>
      <c r="CO399" s="30"/>
      <c r="CP399" s="30"/>
      <c r="CQ399" s="30"/>
      <c r="CR399" s="30"/>
      <c r="CS399" s="30"/>
      <c r="CT399" s="30"/>
      <c r="CU399" s="30"/>
      <c r="CV399" s="30"/>
      <c r="CW399" s="30"/>
      <c r="CX399" s="30"/>
      <c r="CY399" s="30"/>
      <c r="CZ399" s="30"/>
      <c r="DA399" s="30"/>
      <c r="DB399" s="30"/>
      <c r="DC399" s="30"/>
      <c r="DD399" s="30"/>
      <c r="DE399" s="30"/>
      <c r="DF399" s="30"/>
      <c r="DG399" s="30"/>
      <c r="DH399" s="30"/>
      <c r="DI399" s="30"/>
      <c r="DJ399" s="30"/>
      <c r="DK399" s="30"/>
      <c r="DL399" s="30"/>
      <c r="DM399" s="30"/>
      <c r="DN399" s="30"/>
      <c r="DO399" s="30"/>
      <c r="DP399" s="30"/>
      <c r="DQ399" s="30"/>
      <c r="DR399" s="30"/>
      <c r="DS399" s="30"/>
      <c r="DT399" s="30"/>
      <c r="DU399" s="30"/>
      <c r="DV399" s="30"/>
      <c r="DW399" s="30"/>
      <c r="DX399" s="30"/>
      <c r="DY399" s="30"/>
      <c r="DZ399" s="30"/>
      <c r="EA399" s="30"/>
      <c r="EB399" s="30"/>
      <c r="EC399" s="30"/>
      <c r="ED399" s="30"/>
      <c r="EE399" s="30"/>
      <c r="EF399" s="30"/>
      <c r="EG399" s="30"/>
      <c r="EH399" s="30"/>
      <c r="EI399" s="30"/>
      <c r="EJ399" s="30"/>
      <c r="EK399" s="30"/>
      <c r="EL399" s="30"/>
      <c r="EM399" s="30"/>
      <c r="EN399" s="30"/>
      <c r="EO399" s="30"/>
      <c r="EP399" s="30"/>
      <c r="EQ399" s="30"/>
      <c r="ER399" s="30"/>
      <c r="ES399" s="30"/>
      <c r="ET399" s="30"/>
      <c r="EU399" s="30"/>
      <c r="EV399" s="30"/>
      <c r="EW399" s="30"/>
      <c r="EX399" s="30"/>
      <c r="EY399" s="30"/>
      <c r="EZ399" s="30"/>
      <c r="FA399" s="30"/>
      <c r="FB399" s="30"/>
      <c r="FC399" s="30"/>
      <c r="FD399" s="30"/>
      <c r="FE399" s="30"/>
      <c r="FF399" s="30"/>
      <c r="FG399" s="30"/>
      <c r="FH399" s="30"/>
      <c r="FI399" s="30"/>
      <c r="FJ399" s="30"/>
      <c r="FK399" s="30"/>
      <c r="FL399" s="30"/>
      <c r="FM399" s="30"/>
      <c r="FN399" s="30"/>
      <c r="FO399" s="30"/>
      <c r="FP399" s="30"/>
      <c r="FQ399" s="30"/>
    </row>
    <row r="400" spans="4:173">
      <c r="D400" s="76"/>
      <c r="E400" s="76"/>
      <c r="F400" s="76"/>
      <c r="G400" s="76"/>
      <c r="H400" s="76"/>
      <c r="I400" s="76"/>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0"/>
      <c r="BI400" s="30"/>
      <c r="BJ400" s="30"/>
      <c r="BK400" s="30"/>
      <c r="BL400" s="30"/>
      <c r="BM400" s="30"/>
      <c r="BN400" s="30"/>
      <c r="BO400" s="30"/>
      <c r="BP400" s="30"/>
      <c r="BQ400" s="30"/>
      <c r="BR400" s="30"/>
      <c r="BS400" s="30"/>
      <c r="BT400" s="30"/>
      <c r="BU400" s="30"/>
      <c r="BV400" s="30"/>
      <c r="BW400" s="30"/>
      <c r="BX400" s="30"/>
      <c r="BY400" s="30"/>
      <c r="BZ400" s="30"/>
      <c r="CA400" s="30"/>
      <c r="CB400" s="30"/>
      <c r="CC400" s="30"/>
      <c r="CD400" s="30"/>
      <c r="CE400" s="30"/>
      <c r="CF400" s="30"/>
      <c r="CG400" s="30"/>
      <c r="CH400" s="30"/>
      <c r="CI400" s="30"/>
      <c r="CJ400" s="30"/>
      <c r="CK400" s="30"/>
      <c r="CL400" s="30"/>
      <c r="CM400" s="30"/>
      <c r="CN400" s="30"/>
      <c r="CO400" s="30"/>
      <c r="CP400" s="30"/>
      <c r="CQ400" s="30"/>
      <c r="CR400" s="30"/>
      <c r="CS400" s="30"/>
      <c r="CT400" s="30"/>
      <c r="CU400" s="30"/>
      <c r="CV400" s="30"/>
      <c r="CW400" s="30"/>
      <c r="CX400" s="30"/>
      <c r="CY400" s="30"/>
      <c r="CZ400" s="30"/>
      <c r="DA400" s="30"/>
      <c r="DB400" s="30"/>
      <c r="DC400" s="30"/>
      <c r="DD400" s="30"/>
      <c r="DE400" s="30"/>
      <c r="DF400" s="30"/>
      <c r="DG400" s="30"/>
      <c r="DH400" s="30"/>
      <c r="DI400" s="30"/>
      <c r="DJ400" s="30"/>
      <c r="DK400" s="30"/>
      <c r="DL400" s="30"/>
      <c r="DM400" s="30"/>
      <c r="DN400" s="30"/>
      <c r="DO400" s="30"/>
      <c r="DP400" s="30"/>
      <c r="DQ400" s="30"/>
      <c r="DR400" s="30"/>
      <c r="DS400" s="30"/>
      <c r="DT400" s="30"/>
      <c r="DU400" s="30"/>
      <c r="DV400" s="30"/>
      <c r="DW400" s="30"/>
      <c r="DX400" s="30"/>
      <c r="DY400" s="30"/>
      <c r="DZ400" s="30"/>
      <c r="EA400" s="30"/>
      <c r="EB400" s="30"/>
      <c r="EC400" s="30"/>
      <c r="ED400" s="30"/>
      <c r="EE400" s="30"/>
      <c r="EF400" s="30"/>
      <c r="EG400" s="30"/>
      <c r="EH400" s="30"/>
      <c r="EI400" s="30"/>
      <c r="EJ400" s="30"/>
      <c r="EK400" s="30"/>
      <c r="EL400" s="30"/>
      <c r="EM400" s="30"/>
      <c r="EN400" s="30"/>
      <c r="EO400" s="30"/>
      <c r="EP400" s="30"/>
      <c r="EQ400" s="30"/>
      <c r="ER400" s="30"/>
      <c r="ES400" s="30"/>
      <c r="ET400" s="30"/>
      <c r="EU400" s="30"/>
      <c r="EV400" s="30"/>
      <c r="EW400" s="30"/>
      <c r="EX400" s="30"/>
      <c r="EY400" s="30"/>
      <c r="EZ400" s="30"/>
      <c r="FA400" s="30"/>
      <c r="FB400" s="30"/>
      <c r="FC400" s="30"/>
      <c r="FD400" s="30"/>
      <c r="FE400" s="30"/>
      <c r="FF400" s="30"/>
      <c r="FG400" s="30"/>
      <c r="FH400" s="30"/>
      <c r="FI400" s="30"/>
      <c r="FJ400" s="30"/>
      <c r="FK400" s="30"/>
      <c r="FL400" s="30"/>
      <c r="FM400" s="30"/>
      <c r="FN400" s="30"/>
      <c r="FO400" s="30"/>
      <c r="FP400" s="30"/>
      <c r="FQ400" s="30"/>
    </row>
    <row r="401" spans="4:173">
      <c r="D401" s="76"/>
      <c r="E401" s="76"/>
      <c r="F401" s="76"/>
      <c r="G401" s="76"/>
      <c r="H401" s="76"/>
      <c r="I401" s="76"/>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0"/>
      <c r="BI401" s="30"/>
      <c r="BJ401" s="30"/>
      <c r="BK401" s="30"/>
      <c r="BL401" s="30"/>
      <c r="BM401" s="30"/>
      <c r="BN401" s="30"/>
      <c r="BO401" s="30"/>
      <c r="BP401" s="30"/>
      <c r="BQ401" s="30"/>
      <c r="BR401" s="30"/>
      <c r="BS401" s="30"/>
      <c r="BT401" s="30"/>
      <c r="BU401" s="30"/>
      <c r="BV401" s="30"/>
      <c r="BW401" s="30"/>
      <c r="BX401" s="30"/>
      <c r="BY401" s="30"/>
      <c r="BZ401" s="30"/>
      <c r="CA401" s="30"/>
      <c r="CB401" s="30"/>
      <c r="CC401" s="30"/>
      <c r="CD401" s="30"/>
      <c r="CE401" s="30"/>
      <c r="CF401" s="30"/>
      <c r="CG401" s="30"/>
      <c r="CH401" s="30"/>
      <c r="CI401" s="30"/>
      <c r="CJ401" s="30"/>
      <c r="CK401" s="30"/>
      <c r="CL401" s="30"/>
      <c r="CM401" s="30"/>
      <c r="CN401" s="30"/>
      <c r="CO401" s="30"/>
      <c r="CP401" s="30"/>
      <c r="CQ401" s="30"/>
      <c r="CR401" s="30"/>
      <c r="CS401" s="30"/>
      <c r="CT401" s="30"/>
      <c r="CU401" s="30"/>
      <c r="CV401" s="30"/>
      <c r="CW401" s="30"/>
      <c r="CX401" s="30"/>
      <c r="CY401" s="30"/>
      <c r="CZ401" s="30"/>
      <c r="DA401" s="30"/>
      <c r="DB401" s="30"/>
      <c r="DC401" s="30"/>
      <c r="DD401" s="30"/>
      <c r="DE401" s="30"/>
      <c r="DF401" s="30"/>
      <c r="DG401" s="30"/>
      <c r="DH401" s="30"/>
      <c r="DI401" s="30"/>
      <c r="DJ401" s="30"/>
      <c r="DK401" s="30"/>
      <c r="DL401" s="30"/>
      <c r="DM401" s="30"/>
      <c r="DN401" s="30"/>
      <c r="DO401" s="30"/>
      <c r="DP401" s="30"/>
      <c r="DQ401" s="30"/>
      <c r="DR401" s="30"/>
      <c r="DS401" s="30"/>
      <c r="DT401" s="30"/>
      <c r="DU401" s="30"/>
      <c r="DV401" s="30"/>
      <c r="DW401" s="30"/>
      <c r="DX401" s="30"/>
      <c r="DY401" s="30"/>
      <c r="DZ401" s="30"/>
      <c r="EA401" s="30"/>
      <c r="EB401" s="30"/>
      <c r="EC401" s="30"/>
      <c r="ED401" s="30"/>
      <c r="EE401" s="30"/>
      <c r="EF401" s="30"/>
      <c r="EG401" s="30"/>
      <c r="EH401" s="30"/>
      <c r="EI401" s="30"/>
      <c r="EJ401" s="30"/>
      <c r="EK401" s="30"/>
      <c r="EL401" s="30"/>
      <c r="EM401" s="30"/>
      <c r="EN401" s="30"/>
      <c r="EO401" s="30"/>
      <c r="EP401" s="30"/>
      <c r="EQ401" s="30"/>
      <c r="ER401" s="30"/>
      <c r="ES401" s="30"/>
      <c r="ET401" s="30"/>
      <c r="EU401" s="30"/>
      <c r="EV401" s="30"/>
      <c r="EW401" s="30"/>
      <c r="EX401" s="30"/>
      <c r="EY401" s="30"/>
      <c r="EZ401" s="30"/>
      <c r="FA401" s="30"/>
      <c r="FB401" s="30"/>
      <c r="FC401" s="30"/>
      <c r="FD401" s="30"/>
      <c r="FE401" s="30"/>
      <c r="FF401" s="30"/>
      <c r="FG401" s="30"/>
      <c r="FH401" s="30"/>
      <c r="FI401" s="30"/>
      <c r="FJ401" s="30"/>
      <c r="FK401" s="30"/>
      <c r="FL401" s="30"/>
      <c r="FM401" s="30"/>
      <c r="FN401" s="30"/>
      <c r="FO401" s="30"/>
      <c r="FP401" s="30"/>
      <c r="FQ401" s="30"/>
    </row>
    <row r="402" spans="4:173">
      <c r="D402" s="76"/>
      <c r="E402" s="76"/>
      <c r="F402" s="76"/>
      <c r="G402" s="76"/>
      <c r="H402" s="76"/>
      <c r="I402" s="76"/>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0"/>
      <c r="BI402" s="30"/>
      <c r="BJ402" s="30"/>
      <c r="BK402" s="30"/>
      <c r="BL402" s="30"/>
      <c r="BM402" s="30"/>
      <c r="BN402" s="30"/>
      <c r="BO402" s="30"/>
      <c r="BP402" s="30"/>
      <c r="BQ402" s="30"/>
      <c r="BR402" s="30"/>
      <c r="BS402" s="30"/>
      <c r="BT402" s="30"/>
      <c r="BU402" s="30"/>
      <c r="BV402" s="30"/>
      <c r="BW402" s="30"/>
      <c r="BX402" s="30"/>
      <c r="BY402" s="30"/>
      <c r="BZ402" s="30"/>
      <c r="CA402" s="30"/>
      <c r="CB402" s="30"/>
      <c r="CC402" s="30"/>
      <c r="CD402" s="30"/>
      <c r="CE402" s="30"/>
      <c r="CF402" s="30"/>
      <c r="CG402" s="30"/>
      <c r="CH402" s="30"/>
      <c r="CI402" s="30"/>
      <c r="CJ402" s="30"/>
      <c r="CK402" s="30"/>
      <c r="CL402" s="30"/>
      <c r="CM402" s="30"/>
      <c r="CN402" s="30"/>
      <c r="CO402" s="30"/>
      <c r="CP402" s="30"/>
      <c r="CQ402" s="30"/>
      <c r="CR402" s="30"/>
      <c r="CS402" s="30"/>
      <c r="CT402" s="30"/>
      <c r="CU402" s="30"/>
      <c r="CV402" s="30"/>
      <c r="CW402" s="30"/>
      <c r="CX402" s="30"/>
      <c r="CY402" s="30"/>
      <c r="CZ402" s="30"/>
      <c r="DA402" s="30"/>
      <c r="DB402" s="30"/>
      <c r="DC402" s="30"/>
      <c r="DD402" s="30"/>
      <c r="DE402" s="30"/>
      <c r="DF402" s="30"/>
      <c r="DG402" s="30"/>
      <c r="DH402" s="30"/>
      <c r="DI402" s="30"/>
      <c r="DJ402" s="30"/>
      <c r="DK402" s="30"/>
      <c r="DL402" s="30"/>
      <c r="DM402" s="30"/>
      <c r="DN402" s="30"/>
      <c r="DO402" s="30"/>
      <c r="DP402" s="30"/>
      <c r="DQ402" s="30"/>
      <c r="DR402" s="30"/>
      <c r="DS402" s="30"/>
      <c r="DT402" s="30"/>
      <c r="DU402" s="30"/>
      <c r="DV402" s="30"/>
      <c r="DW402" s="30"/>
      <c r="DX402" s="30"/>
      <c r="DY402" s="30"/>
      <c r="DZ402" s="30"/>
      <c r="EA402" s="30"/>
      <c r="EB402" s="30"/>
      <c r="EC402" s="30"/>
      <c r="ED402" s="30"/>
      <c r="EE402" s="30"/>
      <c r="EF402" s="30"/>
      <c r="EG402" s="30"/>
      <c r="EH402" s="30"/>
      <c r="EI402" s="30"/>
      <c r="EJ402" s="30"/>
      <c r="EK402" s="30"/>
      <c r="EL402" s="30"/>
      <c r="EM402" s="30"/>
      <c r="EN402" s="30"/>
      <c r="EO402" s="30"/>
      <c r="EP402" s="30"/>
      <c r="EQ402" s="30"/>
      <c r="ER402" s="30"/>
      <c r="ES402" s="30"/>
      <c r="ET402" s="30"/>
      <c r="EU402" s="30"/>
      <c r="EV402" s="30"/>
      <c r="EW402" s="30"/>
      <c r="EX402" s="30"/>
      <c r="EY402" s="30"/>
      <c r="EZ402" s="30"/>
      <c r="FA402" s="30"/>
      <c r="FB402" s="30"/>
      <c r="FC402" s="30"/>
      <c r="FD402" s="30"/>
      <c r="FE402" s="30"/>
      <c r="FF402" s="30"/>
      <c r="FG402" s="30"/>
      <c r="FH402" s="30"/>
      <c r="FI402" s="30"/>
      <c r="FJ402" s="30"/>
      <c r="FK402" s="30"/>
      <c r="FL402" s="30"/>
      <c r="FM402" s="30"/>
      <c r="FN402" s="30"/>
      <c r="FO402" s="30"/>
      <c r="FP402" s="30"/>
      <c r="FQ402" s="30"/>
    </row>
    <row r="403" spans="4:173">
      <c r="D403" s="76"/>
      <c r="E403" s="76"/>
      <c r="F403" s="76"/>
      <c r="G403" s="76"/>
      <c r="H403" s="76"/>
      <c r="I403" s="76"/>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0"/>
      <c r="BI403" s="30"/>
      <c r="BJ403" s="30"/>
      <c r="BK403" s="30"/>
      <c r="BL403" s="30"/>
      <c r="BM403" s="30"/>
      <c r="BN403" s="30"/>
      <c r="BO403" s="30"/>
      <c r="BP403" s="30"/>
      <c r="BQ403" s="30"/>
      <c r="BR403" s="30"/>
      <c r="BS403" s="30"/>
      <c r="BT403" s="30"/>
      <c r="BU403" s="30"/>
      <c r="BV403" s="30"/>
      <c r="BW403" s="30"/>
      <c r="BX403" s="30"/>
      <c r="BY403" s="30"/>
      <c r="BZ403" s="30"/>
      <c r="CA403" s="30"/>
      <c r="CB403" s="30"/>
      <c r="CC403" s="30"/>
      <c r="CD403" s="30"/>
      <c r="CE403" s="30"/>
      <c r="CF403" s="30"/>
      <c r="CG403" s="30"/>
      <c r="CH403" s="30"/>
      <c r="CI403" s="30"/>
      <c r="CJ403" s="30"/>
      <c r="CK403" s="30"/>
      <c r="CL403" s="30"/>
      <c r="CM403" s="30"/>
      <c r="CN403" s="30"/>
      <c r="CO403" s="30"/>
      <c r="CP403" s="30"/>
      <c r="CQ403" s="30"/>
      <c r="CR403" s="30"/>
      <c r="CS403" s="30"/>
      <c r="CT403" s="30"/>
      <c r="CU403" s="30"/>
      <c r="CV403" s="30"/>
      <c r="CW403" s="30"/>
      <c r="CX403" s="30"/>
      <c r="CY403" s="30"/>
      <c r="CZ403" s="30"/>
      <c r="DA403" s="30"/>
      <c r="DB403" s="30"/>
      <c r="DC403" s="30"/>
      <c r="DD403" s="30"/>
      <c r="DE403" s="30"/>
      <c r="DF403" s="30"/>
      <c r="DG403" s="30"/>
      <c r="DH403" s="30"/>
      <c r="DI403" s="30"/>
      <c r="DJ403" s="30"/>
      <c r="DK403" s="30"/>
      <c r="DL403" s="30"/>
      <c r="DM403" s="30"/>
      <c r="DN403" s="30"/>
      <c r="DO403" s="30"/>
      <c r="DP403" s="30"/>
      <c r="DQ403" s="30"/>
      <c r="DR403" s="30"/>
      <c r="DS403" s="30"/>
      <c r="DT403" s="30"/>
      <c r="DU403" s="30"/>
      <c r="DV403" s="30"/>
      <c r="DW403" s="30"/>
      <c r="DX403" s="30"/>
      <c r="DY403" s="30"/>
      <c r="DZ403" s="30"/>
      <c r="EA403" s="30"/>
      <c r="EB403" s="30"/>
      <c r="EC403" s="30"/>
      <c r="ED403" s="30"/>
      <c r="EE403" s="30"/>
      <c r="EF403" s="30"/>
      <c r="EG403" s="30"/>
      <c r="EH403" s="30"/>
      <c r="EI403" s="30"/>
      <c r="EJ403" s="30"/>
      <c r="EK403" s="30"/>
      <c r="EL403" s="30"/>
      <c r="EM403" s="30"/>
      <c r="EN403" s="30"/>
      <c r="EO403" s="30"/>
      <c r="EP403" s="30"/>
      <c r="EQ403" s="30"/>
      <c r="ER403" s="30"/>
      <c r="ES403" s="30"/>
      <c r="ET403" s="30"/>
      <c r="EU403" s="30"/>
      <c r="EV403" s="30"/>
      <c r="EW403" s="30"/>
      <c r="EX403" s="30"/>
      <c r="EY403" s="30"/>
      <c r="EZ403" s="30"/>
      <c r="FA403" s="30"/>
      <c r="FB403" s="30"/>
      <c r="FC403" s="30"/>
      <c r="FD403" s="30"/>
      <c r="FE403" s="30"/>
      <c r="FF403" s="30"/>
      <c r="FG403" s="30"/>
      <c r="FH403" s="30"/>
      <c r="FI403" s="30"/>
      <c r="FJ403" s="30"/>
      <c r="FK403" s="30"/>
      <c r="FL403" s="30"/>
      <c r="FM403" s="30"/>
      <c r="FN403" s="30"/>
      <c r="FO403" s="30"/>
      <c r="FP403" s="30"/>
      <c r="FQ403" s="30"/>
    </row>
    <row r="404" spans="4:173">
      <c r="D404" s="76"/>
      <c r="E404" s="76"/>
      <c r="F404" s="76"/>
      <c r="G404" s="76"/>
      <c r="H404" s="76"/>
      <c r="I404" s="76"/>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0"/>
      <c r="BI404" s="30"/>
      <c r="BJ404" s="30"/>
      <c r="BK404" s="30"/>
      <c r="BL404" s="30"/>
      <c r="BM404" s="30"/>
      <c r="BN404" s="30"/>
      <c r="BO404" s="30"/>
      <c r="BP404" s="30"/>
      <c r="BQ404" s="30"/>
      <c r="BR404" s="30"/>
      <c r="BS404" s="30"/>
      <c r="BT404" s="30"/>
      <c r="BU404" s="30"/>
      <c r="BV404" s="30"/>
      <c r="BW404" s="30"/>
      <c r="BX404" s="30"/>
      <c r="BY404" s="30"/>
      <c r="BZ404" s="30"/>
      <c r="CA404" s="30"/>
      <c r="CB404" s="30"/>
      <c r="CC404" s="30"/>
      <c r="CD404" s="30"/>
      <c r="CE404" s="30"/>
      <c r="CF404" s="30"/>
      <c r="CG404" s="30"/>
      <c r="CH404" s="30"/>
      <c r="CI404" s="30"/>
      <c r="CJ404" s="30"/>
      <c r="CK404" s="30"/>
      <c r="CL404" s="30"/>
      <c r="CM404" s="30"/>
      <c r="CN404" s="30"/>
      <c r="CO404" s="30"/>
      <c r="CP404" s="30"/>
      <c r="CQ404" s="30"/>
      <c r="CR404" s="30"/>
      <c r="CS404" s="30"/>
      <c r="CT404" s="30"/>
      <c r="CU404" s="30"/>
      <c r="CV404" s="30"/>
      <c r="CW404" s="30"/>
      <c r="CX404" s="30"/>
      <c r="CY404" s="30"/>
      <c r="CZ404" s="30"/>
      <c r="DA404" s="30"/>
      <c r="DB404" s="30"/>
      <c r="DC404" s="30"/>
      <c r="DD404" s="30"/>
      <c r="DE404" s="30"/>
      <c r="DF404" s="30"/>
      <c r="DG404" s="30"/>
      <c r="DH404" s="30"/>
      <c r="DI404" s="30"/>
      <c r="DJ404" s="30"/>
      <c r="DK404" s="30"/>
      <c r="DL404" s="30"/>
      <c r="DM404" s="30"/>
      <c r="DN404" s="30"/>
      <c r="DO404" s="30"/>
      <c r="DP404" s="30"/>
      <c r="DQ404" s="30"/>
      <c r="DR404" s="30"/>
      <c r="DS404" s="30"/>
      <c r="DT404" s="30"/>
      <c r="DU404" s="30"/>
      <c r="DV404" s="30"/>
      <c r="DW404" s="30"/>
      <c r="DX404" s="30"/>
      <c r="DY404" s="30"/>
      <c r="DZ404" s="30"/>
      <c r="EA404" s="30"/>
      <c r="EB404" s="30"/>
      <c r="EC404" s="30"/>
      <c r="ED404" s="30"/>
      <c r="EE404" s="30"/>
      <c r="EF404" s="30"/>
      <c r="EG404" s="30"/>
      <c r="EH404" s="30"/>
      <c r="EI404" s="30"/>
      <c r="EJ404" s="30"/>
      <c r="EK404" s="30"/>
      <c r="EL404" s="30"/>
      <c r="EM404" s="30"/>
      <c r="EN404" s="30"/>
      <c r="EO404" s="30"/>
      <c r="EP404" s="30"/>
      <c r="EQ404" s="30"/>
      <c r="ER404" s="30"/>
      <c r="ES404" s="30"/>
      <c r="ET404" s="30"/>
      <c r="EU404" s="30"/>
      <c r="EV404" s="30"/>
      <c r="EW404" s="30"/>
      <c r="EX404" s="30"/>
      <c r="EY404" s="30"/>
      <c r="EZ404" s="30"/>
      <c r="FA404" s="30"/>
      <c r="FB404" s="30"/>
      <c r="FC404" s="30"/>
      <c r="FD404" s="30"/>
      <c r="FE404" s="30"/>
      <c r="FF404" s="30"/>
      <c r="FG404" s="30"/>
      <c r="FH404" s="30"/>
      <c r="FI404" s="30"/>
      <c r="FJ404" s="30"/>
      <c r="FK404" s="30"/>
      <c r="FL404" s="30"/>
      <c r="FM404" s="30"/>
      <c r="FN404" s="30"/>
      <c r="FO404" s="30"/>
      <c r="FP404" s="30"/>
      <c r="FQ404" s="30"/>
    </row>
    <row r="405" spans="4:173">
      <c r="D405" s="76"/>
      <c r="E405" s="76"/>
      <c r="F405" s="76"/>
      <c r="G405" s="76"/>
      <c r="H405" s="76"/>
      <c r="I405" s="76"/>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0"/>
      <c r="BI405" s="30"/>
      <c r="BJ405" s="30"/>
      <c r="BK405" s="30"/>
      <c r="BL405" s="30"/>
      <c r="BM405" s="30"/>
      <c r="BN405" s="30"/>
      <c r="BO405" s="30"/>
      <c r="BP405" s="30"/>
      <c r="BQ405" s="30"/>
      <c r="BR405" s="30"/>
      <c r="BS405" s="30"/>
      <c r="BT405" s="30"/>
      <c r="BU405" s="30"/>
      <c r="BV405" s="30"/>
      <c r="BW405" s="30"/>
      <c r="BX405" s="30"/>
      <c r="BY405" s="30"/>
      <c r="BZ405" s="30"/>
      <c r="CA405" s="30"/>
      <c r="CB405" s="30"/>
      <c r="CC405" s="30"/>
      <c r="CD405" s="30"/>
      <c r="CE405" s="30"/>
      <c r="CF405" s="30"/>
      <c r="CG405" s="30"/>
      <c r="CH405" s="30"/>
      <c r="CI405" s="30"/>
      <c r="CJ405" s="30"/>
      <c r="CK405" s="30"/>
      <c r="CL405" s="30"/>
      <c r="CM405" s="30"/>
      <c r="CN405" s="30"/>
      <c r="CO405" s="30"/>
      <c r="CP405" s="30"/>
      <c r="CQ405" s="30"/>
      <c r="CR405" s="30"/>
      <c r="CS405" s="30"/>
      <c r="CT405" s="30"/>
      <c r="CU405" s="30"/>
      <c r="CV405" s="30"/>
      <c r="CW405" s="30"/>
      <c r="CX405" s="30"/>
      <c r="CY405" s="30"/>
      <c r="CZ405" s="30"/>
      <c r="DA405" s="30"/>
      <c r="DB405" s="30"/>
      <c r="DC405" s="30"/>
      <c r="DD405" s="30"/>
      <c r="DE405" s="30"/>
      <c r="DF405" s="30"/>
      <c r="DG405" s="30"/>
      <c r="DH405" s="30"/>
      <c r="DI405" s="30"/>
      <c r="DJ405" s="30"/>
      <c r="DK405" s="30"/>
      <c r="DL405" s="30"/>
      <c r="DM405" s="30"/>
      <c r="DN405" s="30"/>
      <c r="DO405" s="30"/>
      <c r="DP405" s="30"/>
      <c r="DQ405" s="30"/>
      <c r="DR405" s="30"/>
      <c r="DS405" s="30"/>
      <c r="DT405" s="30"/>
      <c r="DU405" s="30"/>
      <c r="DV405" s="30"/>
      <c r="DW405" s="30"/>
      <c r="DX405" s="30"/>
      <c r="DY405" s="30"/>
      <c r="DZ405" s="30"/>
      <c r="EA405" s="30"/>
      <c r="EB405" s="30"/>
      <c r="EC405" s="30"/>
      <c r="ED405" s="30"/>
      <c r="EE405" s="30"/>
      <c r="EF405" s="30"/>
      <c r="EG405" s="30"/>
      <c r="EH405" s="30"/>
      <c r="EI405" s="30"/>
      <c r="EJ405" s="30"/>
      <c r="EK405" s="30"/>
      <c r="EL405" s="30"/>
      <c r="EM405" s="30"/>
      <c r="EN405" s="30"/>
      <c r="EO405" s="30"/>
      <c r="EP405" s="30"/>
      <c r="EQ405" s="30"/>
      <c r="ER405" s="30"/>
      <c r="ES405" s="30"/>
      <c r="ET405" s="30"/>
      <c r="EU405" s="30"/>
      <c r="EV405" s="30"/>
      <c r="EW405" s="30"/>
      <c r="EX405" s="30"/>
      <c r="EY405" s="30"/>
      <c r="EZ405" s="30"/>
      <c r="FA405" s="30"/>
      <c r="FB405" s="30"/>
      <c r="FC405" s="30"/>
      <c r="FD405" s="30"/>
      <c r="FE405" s="30"/>
      <c r="FF405" s="30"/>
      <c r="FG405" s="30"/>
      <c r="FH405" s="30"/>
      <c r="FI405" s="30"/>
      <c r="FJ405" s="30"/>
      <c r="FK405" s="30"/>
      <c r="FL405" s="30"/>
      <c r="FM405" s="30"/>
      <c r="FN405" s="30"/>
      <c r="FO405" s="30"/>
      <c r="FP405" s="30"/>
      <c r="FQ405" s="30"/>
    </row>
    <row r="406" spans="4:173">
      <c r="D406" s="76"/>
      <c r="E406" s="76"/>
      <c r="F406" s="76"/>
      <c r="G406" s="76"/>
      <c r="H406" s="76"/>
      <c r="I406" s="76"/>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0"/>
      <c r="BI406" s="30"/>
      <c r="BJ406" s="30"/>
      <c r="BK406" s="30"/>
      <c r="BL406" s="30"/>
      <c r="BM406" s="30"/>
      <c r="BN406" s="30"/>
      <c r="BO406" s="30"/>
      <c r="BP406" s="30"/>
      <c r="BQ406" s="30"/>
      <c r="BR406" s="30"/>
      <c r="BS406" s="30"/>
      <c r="BT406" s="30"/>
      <c r="BU406" s="30"/>
      <c r="BV406" s="30"/>
      <c r="BW406" s="30"/>
      <c r="BX406" s="30"/>
      <c r="BY406" s="30"/>
      <c r="BZ406" s="30"/>
      <c r="CA406" s="30"/>
      <c r="CB406" s="30"/>
      <c r="CC406" s="30"/>
      <c r="CD406" s="30"/>
      <c r="CE406" s="30"/>
      <c r="CF406" s="30"/>
      <c r="CG406" s="30"/>
      <c r="CH406" s="30"/>
      <c r="CI406" s="30"/>
      <c r="CJ406" s="30"/>
      <c r="CK406" s="30"/>
      <c r="CL406" s="30"/>
      <c r="CM406" s="30"/>
      <c r="CN406" s="30"/>
      <c r="CO406" s="30"/>
      <c r="CP406" s="30"/>
      <c r="CQ406" s="30"/>
      <c r="CR406" s="30"/>
      <c r="CS406" s="30"/>
      <c r="CT406" s="30"/>
      <c r="CU406" s="30"/>
      <c r="CV406" s="30"/>
      <c r="CW406" s="30"/>
      <c r="CX406" s="30"/>
      <c r="CY406" s="30"/>
      <c r="CZ406" s="30"/>
      <c r="DA406" s="30"/>
      <c r="DB406" s="30"/>
      <c r="DC406" s="30"/>
      <c r="DD406" s="30"/>
      <c r="DE406" s="30"/>
      <c r="DF406" s="30"/>
      <c r="DG406" s="30"/>
      <c r="DH406" s="30"/>
      <c r="DI406" s="30"/>
      <c r="DJ406" s="30"/>
      <c r="DK406" s="30"/>
      <c r="DL406" s="30"/>
      <c r="DM406" s="30"/>
      <c r="DN406" s="30"/>
      <c r="DO406" s="30"/>
      <c r="DP406" s="30"/>
      <c r="DQ406" s="30"/>
      <c r="DR406" s="30"/>
      <c r="DS406" s="30"/>
      <c r="DT406" s="30"/>
      <c r="DU406" s="30"/>
      <c r="DV406" s="30"/>
      <c r="DW406" s="30"/>
      <c r="DX406" s="30"/>
      <c r="DY406" s="30"/>
      <c r="DZ406" s="30"/>
      <c r="EA406" s="30"/>
      <c r="EB406" s="30"/>
      <c r="EC406" s="30"/>
      <c r="ED406" s="30"/>
      <c r="EE406" s="30"/>
      <c r="EF406" s="30"/>
      <c r="EG406" s="30"/>
      <c r="EH406" s="30"/>
      <c r="EI406" s="30"/>
      <c r="EJ406" s="30"/>
      <c r="EK406" s="30"/>
      <c r="EL406" s="30"/>
      <c r="EM406" s="30"/>
      <c r="EN406" s="30"/>
      <c r="EO406" s="30"/>
      <c r="EP406" s="30"/>
      <c r="EQ406" s="30"/>
      <c r="ER406" s="30"/>
      <c r="ES406" s="30"/>
      <c r="ET406" s="30"/>
      <c r="EU406" s="30"/>
      <c r="EV406" s="30"/>
      <c r="EW406" s="30"/>
      <c r="EX406" s="30"/>
      <c r="EY406" s="30"/>
      <c r="EZ406" s="30"/>
      <c r="FA406" s="30"/>
      <c r="FB406" s="30"/>
      <c r="FC406" s="30"/>
      <c r="FD406" s="30"/>
      <c r="FE406" s="30"/>
      <c r="FF406" s="30"/>
      <c r="FG406" s="30"/>
      <c r="FH406" s="30"/>
      <c r="FI406" s="30"/>
      <c r="FJ406" s="30"/>
      <c r="FK406" s="30"/>
      <c r="FL406" s="30"/>
      <c r="FM406" s="30"/>
      <c r="FN406" s="30"/>
      <c r="FO406" s="30"/>
      <c r="FP406" s="30"/>
      <c r="FQ406" s="30"/>
    </row>
    <row r="407" spans="4:173">
      <c r="D407" s="76"/>
      <c r="E407" s="76"/>
      <c r="F407" s="76"/>
      <c r="G407" s="76"/>
      <c r="H407" s="76"/>
      <c r="I407" s="76"/>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0"/>
      <c r="BI407" s="30"/>
      <c r="BJ407" s="30"/>
      <c r="BK407" s="30"/>
      <c r="BL407" s="30"/>
      <c r="BM407" s="30"/>
      <c r="BN407" s="30"/>
      <c r="BO407" s="30"/>
      <c r="BP407" s="30"/>
      <c r="BQ407" s="30"/>
      <c r="BR407" s="30"/>
      <c r="BS407" s="30"/>
      <c r="BT407" s="30"/>
      <c r="BU407" s="30"/>
      <c r="BV407" s="30"/>
      <c r="BW407" s="30"/>
      <c r="BX407" s="30"/>
      <c r="BY407" s="30"/>
      <c r="BZ407" s="30"/>
      <c r="CA407" s="30"/>
      <c r="CB407" s="30"/>
      <c r="CC407" s="30"/>
      <c r="CD407" s="30"/>
      <c r="CE407" s="30"/>
      <c r="CF407" s="30"/>
      <c r="CG407" s="30"/>
      <c r="CH407" s="30"/>
      <c r="CI407" s="30"/>
      <c r="CJ407" s="30"/>
      <c r="CK407" s="30"/>
      <c r="CL407" s="30"/>
      <c r="CM407" s="30"/>
      <c r="CN407" s="30"/>
      <c r="CO407" s="30"/>
      <c r="CP407" s="30"/>
      <c r="CQ407" s="30"/>
      <c r="CR407" s="30"/>
      <c r="CS407" s="30"/>
      <c r="CT407" s="30"/>
      <c r="CU407" s="30"/>
      <c r="CV407" s="30"/>
      <c r="CW407" s="30"/>
      <c r="CX407" s="30"/>
      <c r="CY407" s="30"/>
      <c r="CZ407" s="30"/>
      <c r="DA407" s="30"/>
      <c r="DB407" s="30"/>
      <c r="DC407" s="30"/>
      <c r="DD407" s="30"/>
      <c r="DE407" s="30"/>
      <c r="DF407" s="30"/>
      <c r="DG407" s="30"/>
      <c r="DH407" s="30"/>
      <c r="DI407" s="30"/>
      <c r="DJ407" s="30"/>
      <c r="DK407" s="30"/>
      <c r="DL407" s="30"/>
      <c r="DM407" s="30"/>
      <c r="DN407" s="30"/>
      <c r="DO407" s="30"/>
      <c r="DP407" s="30"/>
      <c r="DQ407" s="30"/>
      <c r="DR407" s="30"/>
      <c r="DS407" s="30"/>
      <c r="DT407" s="30"/>
      <c r="DU407" s="30"/>
      <c r="DV407" s="30"/>
      <c r="DW407" s="30"/>
      <c r="DX407" s="30"/>
      <c r="DY407" s="30"/>
      <c r="DZ407" s="30"/>
      <c r="EA407" s="30"/>
      <c r="EB407" s="30"/>
      <c r="EC407" s="30"/>
      <c r="ED407" s="30"/>
      <c r="EE407" s="30"/>
      <c r="EF407" s="30"/>
      <c r="EG407" s="30"/>
      <c r="EH407" s="30"/>
      <c r="EI407" s="30"/>
      <c r="EJ407" s="30"/>
      <c r="EK407" s="30"/>
      <c r="EL407" s="30"/>
      <c r="EM407" s="30"/>
      <c r="EN407" s="30"/>
      <c r="EO407" s="30"/>
      <c r="EP407" s="30"/>
      <c r="EQ407" s="30"/>
      <c r="ER407" s="30"/>
      <c r="ES407" s="30"/>
      <c r="ET407" s="30"/>
      <c r="EU407" s="30"/>
      <c r="EV407" s="30"/>
      <c r="EW407" s="30"/>
      <c r="EX407" s="30"/>
      <c r="EY407" s="30"/>
      <c r="EZ407" s="30"/>
      <c r="FA407" s="30"/>
      <c r="FB407" s="30"/>
      <c r="FC407" s="30"/>
      <c r="FD407" s="30"/>
      <c r="FE407" s="30"/>
      <c r="FF407" s="30"/>
      <c r="FG407" s="30"/>
      <c r="FH407" s="30"/>
      <c r="FI407" s="30"/>
      <c r="FJ407" s="30"/>
      <c r="FK407" s="30"/>
      <c r="FL407" s="30"/>
      <c r="FM407" s="30"/>
      <c r="FN407" s="30"/>
      <c r="FO407" s="30"/>
      <c r="FP407" s="30"/>
      <c r="FQ407" s="30"/>
    </row>
    <row r="408" spans="4:173">
      <c r="D408" s="76"/>
      <c r="E408" s="76"/>
      <c r="F408" s="76"/>
      <c r="G408" s="76"/>
      <c r="H408" s="76"/>
      <c r="I408" s="76"/>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0"/>
      <c r="BI408" s="30"/>
      <c r="BJ408" s="30"/>
      <c r="BK408" s="30"/>
      <c r="BL408" s="30"/>
      <c r="BM408" s="30"/>
      <c r="BN408" s="30"/>
      <c r="BO408" s="30"/>
      <c r="BP408" s="30"/>
      <c r="BQ408" s="30"/>
      <c r="BR408" s="30"/>
      <c r="BS408" s="30"/>
      <c r="BT408" s="30"/>
      <c r="BU408" s="30"/>
      <c r="BV408" s="30"/>
      <c r="BW408" s="30"/>
      <c r="BX408" s="30"/>
      <c r="BY408" s="30"/>
      <c r="BZ408" s="30"/>
      <c r="CA408" s="30"/>
      <c r="CB408" s="30"/>
      <c r="CC408" s="30"/>
      <c r="CD408" s="30"/>
      <c r="CE408" s="30"/>
      <c r="CF408" s="30"/>
      <c r="CG408" s="30"/>
      <c r="CH408" s="30"/>
      <c r="CI408" s="30"/>
      <c r="CJ408" s="30"/>
      <c r="CK408" s="30"/>
      <c r="CL408" s="30"/>
      <c r="CM408" s="30"/>
      <c r="CN408" s="30"/>
      <c r="CO408" s="30"/>
      <c r="CP408" s="30"/>
      <c r="CQ408" s="30"/>
      <c r="CR408" s="30"/>
      <c r="CS408" s="30"/>
      <c r="CT408" s="30"/>
      <c r="CU408" s="30"/>
      <c r="CV408" s="30"/>
      <c r="CW408" s="30"/>
      <c r="CX408" s="30"/>
      <c r="CY408" s="30"/>
      <c r="CZ408" s="30"/>
      <c r="DA408" s="30"/>
      <c r="DB408" s="30"/>
      <c r="DC408" s="30"/>
      <c r="DD408" s="30"/>
      <c r="DE408" s="30"/>
      <c r="DF408" s="30"/>
      <c r="DG408" s="30"/>
      <c r="DH408" s="30"/>
      <c r="DI408" s="30"/>
      <c r="DJ408" s="30"/>
      <c r="DK408" s="30"/>
      <c r="DL408" s="30"/>
      <c r="DM408" s="30"/>
      <c r="DN408" s="30"/>
      <c r="DO408" s="30"/>
      <c r="DP408" s="30"/>
      <c r="DQ408" s="30"/>
      <c r="DR408" s="30"/>
      <c r="DS408" s="30"/>
      <c r="DT408" s="30"/>
      <c r="DU408" s="30"/>
      <c r="DV408" s="30"/>
      <c r="DW408" s="30"/>
      <c r="DX408" s="30"/>
      <c r="DY408" s="30"/>
      <c r="DZ408" s="30"/>
      <c r="EA408" s="30"/>
      <c r="EB408" s="30"/>
      <c r="EC408" s="30"/>
      <c r="ED408" s="30"/>
      <c r="EE408" s="30"/>
      <c r="EF408" s="30"/>
      <c r="EG408" s="30"/>
      <c r="EH408" s="30"/>
      <c r="EI408" s="30"/>
      <c r="EJ408" s="30"/>
      <c r="EK408" s="30"/>
      <c r="EL408" s="30"/>
      <c r="EM408" s="30"/>
      <c r="EN408" s="30"/>
      <c r="EO408" s="30"/>
      <c r="EP408" s="30"/>
      <c r="EQ408" s="30"/>
      <c r="ER408" s="30"/>
      <c r="ES408" s="30"/>
      <c r="ET408" s="30"/>
      <c r="EU408" s="30"/>
      <c r="EV408" s="30"/>
      <c r="EW408" s="30"/>
      <c r="EX408" s="30"/>
      <c r="EY408" s="30"/>
      <c r="EZ408" s="30"/>
      <c r="FA408" s="30"/>
      <c r="FB408" s="30"/>
      <c r="FC408" s="30"/>
      <c r="FD408" s="30"/>
      <c r="FE408" s="30"/>
      <c r="FF408" s="30"/>
      <c r="FG408" s="30"/>
      <c r="FH408" s="30"/>
      <c r="FI408" s="30"/>
      <c r="FJ408" s="30"/>
      <c r="FK408" s="30"/>
      <c r="FL408" s="30"/>
      <c r="FM408" s="30"/>
      <c r="FN408" s="30"/>
      <c r="FO408" s="30"/>
      <c r="FP408" s="30"/>
      <c r="FQ408" s="30"/>
    </row>
    <row r="409" spans="4:173">
      <c r="D409" s="76"/>
      <c r="E409" s="76"/>
      <c r="F409" s="76"/>
      <c r="G409" s="76"/>
      <c r="H409" s="76"/>
      <c r="I409" s="76"/>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0"/>
      <c r="BI409" s="30"/>
      <c r="BJ409" s="30"/>
      <c r="BK409" s="30"/>
      <c r="BL409" s="30"/>
      <c r="BM409" s="30"/>
      <c r="BN409" s="30"/>
      <c r="BO409" s="30"/>
      <c r="BP409" s="30"/>
      <c r="BQ409" s="30"/>
      <c r="BR409" s="30"/>
      <c r="BS409" s="30"/>
      <c r="BT409" s="30"/>
      <c r="BU409" s="30"/>
      <c r="BV409" s="30"/>
      <c r="BW409" s="30"/>
      <c r="BX409" s="30"/>
      <c r="BY409" s="30"/>
      <c r="BZ409" s="30"/>
      <c r="CA409" s="30"/>
      <c r="CB409" s="30"/>
      <c r="CC409" s="30"/>
      <c r="CD409" s="30"/>
      <c r="CE409" s="30"/>
      <c r="CF409" s="30"/>
      <c r="CG409" s="30"/>
      <c r="CH409" s="30"/>
      <c r="CI409" s="30"/>
      <c r="CJ409" s="30"/>
      <c r="CK409" s="30"/>
      <c r="CL409" s="30"/>
      <c r="CM409" s="30"/>
      <c r="CN409" s="30"/>
      <c r="CO409" s="30"/>
      <c r="CP409" s="30"/>
      <c r="CQ409" s="30"/>
      <c r="CR409" s="30"/>
      <c r="CS409" s="30"/>
      <c r="CT409" s="30"/>
      <c r="CU409" s="30"/>
      <c r="CV409" s="30"/>
      <c r="CW409" s="30"/>
      <c r="CX409" s="30"/>
      <c r="CY409" s="30"/>
      <c r="CZ409" s="30"/>
      <c r="DA409" s="30"/>
      <c r="DB409" s="30"/>
      <c r="DC409" s="30"/>
      <c r="DD409" s="30"/>
      <c r="DE409" s="30"/>
      <c r="DF409" s="30"/>
      <c r="DG409" s="30"/>
      <c r="DH409" s="30"/>
      <c r="DI409" s="30"/>
      <c r="DJ409" s="30"/>
      <c r="DK409" s="30"/>
      <c r="DL409" s="30"/>
      <c r="DM409" s="30"/>
      <c r="DN409" s="30"/>
      <c r="DO409" s="30"/>
      <c r="DP409" s="30"/>
      <c r="DQ409" s="30"/>
      <c r="DR409" s="30"/>
      <c r="DS409" s="30"/>
      <c r="DT409" s="30"/>
      <c r="DU409" s="30"/>
      <c r="DV409" s="30"/>
      <c r="DW409" s="30"/>
      <c r="DX409" s="30"/>
      <c r="DY409" s="30"/>
      <c r="DZ409" s="30"/>
      <c r="EA409" s="30"/>
      <c r="EB409" s="30"/>
      <c r="EC409" s="30"/>
      <c r="ED409" s="30"/>
      <c r="EE409" s="30"/>
      <c r="EF409" s="30"/>
      <c r="EG409" s="30"/>
      <c r="EH409" s="30"/>
      <c r="EI409" s="30"/>
      <c r="EJ409" s="30"/>
      <c r="EK409" s="30"/>
      <c r="EL409" s="30"/>
      <c r="EM409" s="30"/>
      <c r="EN409" s="30"/>
      <c r="EO409" s="30"/>
      <c r="EP409" s="30"/>
      <c r="EQ409" s="30"/>
      <c r="ER409" s="30"/>
      <c r="ES409" s="30"/>
      <c r="ET409" s="30"/>
      <c r="EU409" s="30"/>
      <c r="EV409" s="30"/>
      <c r="EW409" s="30"/>
      <c r="EX409" s="30"/>
      <c r="EY409" s="30"/>
      <c r="EZ409" s="30"/>
      <c r="FA409" s="30"/>
      <c r="FB409" s="30"/>
      <c r="FC409" s="30"/>
      <c r="FD409" s="30"/>
      <c r="FE409" s="30"/>
      <c r="FF409" s="30"/>
      <c r="FG409" s="30"/>
      <c r="FH409" s="30"/>
      <c r="FI409" s="30"/>
      <c r="FJ409" s="30"/>
      <c r="FK409" s="30"/>
      <c r="FL409" s="30"/>
      <c r="FM409" s="30"/>
      <c r="FN409" s="30"/>
      <c r="FO409" s="30"/>
      <c r="FP409" s="30"/>
      <c r="FQ409" s="30"/>
    </row>
    <row r="410" spans="4:173">
      <c r="D410" s="76"/>
      <c r="E410" s="76"/>
      <c r="F410" s="76"/>
      <c r="G410" s="76"/>
      <c r="H410" s="76"/>
      <c r="I410" s="76"/>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0"/>
      <c r="BI410" s="30"/>
      <c r="BJ410" s="30"/>
      <c r="BK410" s="30"/>
      <c r="BL410" s="30"/>
      <c r="BM410" s="30"/>
      <c r="BN410" s="30"/>
      <c r="BO410" s="30"/>
      <c r="BP410" s="30"/>
      <c r="BQ410" s="30"/>
      <c r="BR410" s="30"/>
      <c r="BS410" s="30"/>
      <c r="BT410" s="30"/>
      <c r="BU410" s="30"/>
      <c r="BV410" s="30"/>
      <c r="BW410" s="30"/>
      <c r="BX410" s="30"/>
      <c r="BY410" s="30"/>
      <c r="BZ410" s="30"/>
      <c r="CA410" s="30"/>
      <c r="CB410" s="30"/>
      <c r="CC410" s="30"/>
      <c r="CD410" s="30"/>
      <c r="CE410" s="30"/>
      <c r="CF410" s="30"/>
      <c r="CG410" s="30"/>
      <c r="CH410" s="30"/>
      <c r="CI410" s="30"/>
      <c r="CJ410" s="30"/>
      <c r="CK410" s="30"/>
      <c r="CL410" s="30"/>
      <c r="CM410" s="30"/>
      <c r="CN410" s="30"/>
      <c r="CO410" s="30"/>
      <c r="CP410" s="30"/>
      <c r="CQ410" s="30"/>
      <c r="CR410" s="30"/>
      <c r="CS410" s="30"/>
      <c r="CT410" s="30"/>
      <c r="CU410" s="30"/>
      <c r="CV410" s="30"/>
      <c r="CW410" s="30"/>
      <c r="CX410" s="30"/>
      <c r="CY410" s="30"/>
      <c r="CZ410" s="30"/>
      <c r="DA410" s="30"/>
      <c r="DB410" s="30"/>
      <c r="DC410" s="30"/>
      <c r="DD410" s="30"/>
      <c r="DE410" s="30"/>
      <c r="DF410" s="30"/>
      <c r="DG410" s="30"/>
      <c r="DH410" s="30"/>
      <c r="DI410" s="30"/>
      <c r="DJ410" s="30"/>
      <c r="DK410" s="30"/>
      <c r="DL410" s="30"/>
      <c r="DM410" s="30"/>
      <c r="DN410" s="30"/>
      <c r="DO410" s="30"/>
      <c r="DP410" s="30"/>
      <c r="DQ410" s="30"/>
      <c r="DR410" s="30"/>
      <c r="DS410" s="30"/>
      <c r="DT410" s="30"/>
      <c r="DU410" s="30"/>
      <c r="DV410" s="30"/>
      <c r="DW410" s="30"/>
      <c r="DX410" s="30"/>
      <c r="DY410" s="30"/>
      <c r="DZ410" s="30"/>
      <c r="EA410" s="30"/>
      <c r="EB410" s="30"/>
      <c r="EC410" s="30"/>
      <c r="ED410" s="30"/>
      <c r="EE410" s="30"/>
      <c r="EF410" s="30"/>
      <c r="EG410" s="30"/>
      <c r="EH410" s="30"/>
      <c r="EI410" s="30"/>
      <c r="EJ410" s="30"/>
      <c r="EK410" s="30"/>
      <c r="EL410" s="30"/>
      <c r="EM410" s="30"/>
      <c r="EN410" s="30"/>
      <c r="EO410" s="30"/>
      <c r="EP410" s="30"/>
      <c r="EQ410" s="30"/>
      <c r="ER410" s="30"/>
      <c r="ES410" s="30"/>
      <c r="ET410" s="30"/>
      <c r="EU410" s="30"/>
      <c r="EV410" s="30"/>
      <c r="EW410" s="30"/>
      <c r="EX410" s="30"/>
      <c r="EY410" s="30"/>
      <c r="EZ410" s="30"/>
      <c r="FA410" s="30"/>
      <c r="FB410" s="30"/>
      <c r="FC410" s="30"/>
      <c r="FD410" s="30"/>
      <c r="FE410" s="30"/>
      <c r="FF410" s="30"/>
      <c r="FG410" s="30"/>
      <c r="FH410" s="30"/>
      <c r="FI410" s="30"/>
      <c r="FJ410" s="30"/>
      <c r="FK410" s="30"/>
      <c r="FL410" s="30"/>
      <c r="FM410" s="30"/>
      <c r="FN410" s="30"/>
      <c r="FO410" s="30"/>
      <c r="FP410" s="30"/>
      <c r="FQ410" s="30"/>
    </row>
    <row r="411" spans="4:173">
      <c r="D411" s="76"/>
      <c r="E411" s="76"/>
      <c r="F411" s="76"/>
      <c r="G411" s="76"/>
      <c r="H411" s="76"/>
      <c r="I411" s="76"/>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0"/>
      <c r="BI411" s="30"/>
      <c r="BJ411" s="30"/>
      <c r="BK411" s="30"/>
      <c r="BL411" s="30"/>
      <c r="BM411" s="30"/>
      <c r="BN411" s="30"/>
      <c r="BO411" s="30"/>
      <c r="BP411" s="30"/>
      <c r="BQ411" s="30"/>
      <c r="BR411" s="30"/>
      <c r="BS411" s="30"/>
      <c r="BT411" s="30"/>
      <c r="BU411" s="30"/>
      <c r="BV411" s="30"/>
      <c r="BW411" s="30"/>
      <c r="BX411" s="30"/>
      <c r="BY411" s="30"/>
      <c r="BZ411" s="30"/>
      <c r="CA411" s="30"/>
      <c r="CB411" s="30"/>
      <c r="CC411" s="30"/>
      <c r="CD411" s="30"/>
      <c r="CE411" s="30"/>
      <c r="CF411" s="30"/>
      <c r="CG411" s="30"/>
      <c r="CH411" s="30"/>
      <c r="CI411" s="30"/>
      <c r="CJ411" s="30"/>
      <c r="CK411" s="30"/>
      <c r="CL411" s="30"/>
      <c r="CM411" s="30"/>
      <c r="CN411" s="30"/>
      <c r="CO411" s="30"/>
      <c r="CP411" s="30"/>
      <c r="CQ411" s="30"/>
      <c r="CR411" s="30"/>
      <c r="CS411" s="30"/>
      <c r="CT411" s="30"/>
      <c r="CU411" s="30"/>
      <c r="CV411" s="30"/>
      <c r="CW411" s="30"/>
      <c r="CX411" s="30"/>
      <c r="CY411" s="30"/>
      <c r="CZ411" s="30"/>
      <c r="DA411" s="30"/>
      <c r="DB411" s="30"/>
      <c r="DC411" s="30"/>
      <c r="DD411" s="30"/>
      <c r="DE411" s="30"/>
      <c r="DF411" s="30"/>
      <c r="DG411" s="30"/>
      <c r="DH411" s="30"/>
      <c r="DI411" s="30"/>
      <c r="DJ411" s="30"/>
      <c r="DK411" s="30"/>
      <c r="DL411" s="30"/>
      <c r="DM411" s="30"/>
      <c r="DN411" s="30"/>
      <c r="DO411" s="30"/>
      <c r="DP411" s="30"/>
      <c r="DQ411" s="30"/>
      <c r="DR411" s="30"/>
      <c r="DS411" s="30"/>
      <c r="DT411" s="30"/>
      <c r="DU411" s="30"/>
      <c r="DV411" s="30"/>
      <c r="DW411" s="30"/>
      <c r="DX411" s="30"/>
      <c r="DY411" s="30"/>
      <c r="DZ411" s="30"/>
      <c r="EA411" s="30"/>
      <c r="EB411" s="30"/>
      <c r="EC411" s="30"/>
      <c r="ED411" s="30"/>
      <c r="EE411" s="30"/>
      <c r="EF411" s="30"/>
      <c r="EG411" s="30"/>
      <c r="EH411" s="30"/>
      <c r="EI411" s="30"/>
      <c r="EJ411" s="30"/>
      <c r="EK411" s="30"/>
      <c r="EL411" s="30"/>
      <c r="EM411" s="30"/>
      <c r="EN411" s="30"/>
      <c r="EO411" s="30"/>
      <c r="EP411" s="30"/>
      <c r="EQ411" s="30"/>
      <c r="ER411" s="30"/>
      <c r="ES411" s="30"/>
      <c r="ET411" s="30"/>
      <c r="EU411" s="30"/>
      <c r="EV411" s="30"/>
      <c r="EW411" s="30"/>
      <c r="EX411" s="30"/>
      <c r="EY411" s="30"/>
      <c r="EZ411" s="30"/>
      <c r="FA411" s="30"/>
      <c r="FB411" s="30"/>
      <c r="FC411" s="30"/>
      <c r="FD411" s="30"/>
      <c r="FE411" s="30"/>
      <c r="FF411" s="30"/>
      <c r="FG411" s="30"/>
      <c r="FH411" s="30"/>
      <c r="FI411" s="30"/>
      <c r="FJ411" s="30"/>
      <c r="FK411" s="30"/>
      <c r="FL411" s="30"/>
      <c r="FM411" s="30"/>
      <c r="FN411" s="30"/>
      <c r="FO411" s="30"/>
      <c r="FP411" s="30"/>
      <c r="FQ411" s="30"/>
    </row>
    <row r="412" spans="4:173">
      <c r="D412" s="76"/>
      <c r="E412" s="76"/>
      <c r="F412" s="76"/>
      <c r="G412" s="76"/>
      <c r="H412" s="76"/>
      <c r="I412" s="76"/>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0"/>
      <c r="BI412" s="30"/>
      <c r="BJ412" s="30"/>
      <c r="BK412" s="30"/>
      <c r="BL412" s="30"/>
      <c r="BM412" s="30"/>
      <c r="BN412" s="30"/>
      <c r="BO412" s="30"/>
      <c r="BP412" s="30"/>
      <c r="BQ412" s="30"/>
      <c r="BR412" s="30"/>
      <c r="BS412" s="30"/>
      <c r="BT412" s="30"/>
      <c r="BU412" s="30"/>
      <c r="BV412" s="30"/>
      <c r="BW412" s="30"/>
      <c r="BX412" s="30"/>
      <c r="BY412" s="30"/>
      <c r="BZ412" s="30"/>
      <c r="CA412" s="30"/>
      <c r="CB412" s="30"/>
      <c r="CC412" s="30"/>
      <c r="CD412" s="30"/>
      <c r="CE412" s="30"/>
      <c r="CF412" s="30"/>
      <c r="CG412" s="30"/>
      <c r="CH412" s="30"/>
      <c r="CI412" s="30"/>
      <c r="CJ412" s="30"/>
      <c r="CK412" s="30"/>
      <c r="CL412" s="30"/>
      <c r="CM412" s="30"/>
      <c r="CN412" s="30"/>
      <c r="CO412" s="30"/>
      <c r="CP412" s="30"/>
      <c r="CQ412" s="30"/>
      <c r="CR412" s="30"/>
      <c r="CS412" s="30"/>
      <c r="CT412" s="30"/>
      <c r="CU412" s="30"/>
      <c r="CV412" s="30"/>
      <c r="CW412" s="30"/>
      <c r="CX412" s="30"/>
      <c r="CY412" s="30"/>
      <c r="CZ412" s="30"/>
      <c r="DA412" s="30"/>
      <c r="DB412" s="30"/>
      <c r="DC412" s="30"/>
      <c r="DD412" s="30"/>
      <c r="DE412" s="30"/>
      <c r="DF412" s="30"/>
      <c r="DG412" s="30"/>
      <c r="DH412" s="30"/>
      <c r="DI412" s="30"/>
      <c r="DJ412" s="30"/>
      <c r="DK412" s="30"/>
      <c r="DL412" s="30"/>
      <c r="DM412" s="30"/>
      <c r="DN412" s="30"/>
      <c r="DO412" s="30"/>
      <c r="DP412" s="30"/>
      <c r="DQ412" s="30"/>
      <c r="DR412" s="30"/>
      <c r="DS412" s="30"/>
      <c r="DT412" s="30"/>
      <c r="DU412" s="30"/>
      <c r="DV412" s="30"/>
      <c r="DW412" s="30"/>
      <c r="DX412" s="30"/>
      <c r="DY412" s="30"/>
      <c r="DZ412" s="30"/>
      <c r="EA412" s="30"/>
      <c r="EB412" s="30"/>
      <c r="EC412" s="30"/>
      <c r="ED412" s="30"/>
      <c r="EE412" s="30"/>
      <c r="EF412" s="30"/>
      <c r="EG412" s="30"/>
      <c r="EH412" s="30"/>
      <c r="EI412" s="30"/>
      <c r="EJ412" s="30"/>
      <c r="EK412" s="30"/>
      <c r="EL412" s="30"/>
      <c r="EM412" s="30"/>
      <c r="EN412" s="30"/>
      <c r="EO412" s="30"/>
      <c r="EP412" s="30"/>
      <c r="EQ412" s="30"/>
      <c r="ER412" s="30"/>
      <c r="ES412" s="30"/>
      <c r="ET412" s="30"/>
      <c r="EU412" s="30"/>
      <c r="EV412" s="30"/>
      <c r="EW412" s="30"/>
      <c r="EX412" s="30"/>
      <c r="EY412" s="30"/>
      <c r="EZ412" s="30"/>
      <c r="FA412" s="30"/>
      <c r="FB412" s="30"/>
      <c r="FC412" s="30"/>
      <c r="FD412" s="30"/>
      <c r="FE412" s="30"/>
      <c r="FF412" s="30"/>
      <c r="FG412" s="30"/>
      <c r="FH412" s="30"/>
      <c r="FI412" s="30"/>
      <c r="FJ412" s="30"/>
      <c r="FK412" s="30"/>
      <c r="FL412" s="30"/>
      <c r="FM412" s="30"/>
      <c r="FN412" s="30"/>
      <c r="FO412" s="30"/>
      <c r="FP412" s="30"/>
      <c r="FQ412" s="30"/>
    </row>
    <row r="413" spans="4:173">
      <c r="D413" s="76"/>
      <c r="E413" s="76"/>
      <c r="F413" s="76"/>
      <c r="G413" s="76"/>
      <c r="H413" s="76"/>
      <c r="I413" s="76"/>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c r="BL413" s="30"/>
      <c r="BM413" s="30"/>
      <c r="BN413" s="30"/>
      <c r="BO413" s="30"/>
      <c r="BP413" s="30"/>
      <c r="BQ413" s="30"/>
      <c r="BR413" s="30"/>
      <c r="BS413" s="30"/>
      <c r="BT413" s="30"/>
      <c r="BU413" s="30"/>
      <c r="BV413" s="30"/>
      <c r="BW413" s="30"/>
      <c r="BX413" s="30"/>
      <c r="BY413" s="30"/>
      <c r="BZ413" s="30"/>
      <c r="CA413" s="30"/>
      <c r="CB413" s="30"/>
      <c r="CC413" s="30"/>
      <c r="CD413" s="30"/>
      <c r="CE413" s="30"/>
      <c r="CF413" s="30"/>
      <c r="CG413" s="30"/>
      <c r="CH413" s="30"/>
      <c r="CI413" s="30"/>
      <c r="CJ413" s="30"/>
      <c r="CK413" s="30"/>
      <c r="CL413" s="30"/>
      <c r="CM413" s="30"/>
      <c r="CN413" s="30"/>
      <c r="CO413" s="30"/>
      <c r="CP413" s="30"/>
      <c r="CQ413" s="30"/>
      <c r="CR413" s="30"/>
      <c r="CS413" s="30"/>
      <c r="CT413" s="30"/>
      <c r="CU413" s="30"/>
      <c r="CV413" s="30"/>
      <c r="CW413" s="30"/>
      <c r="CX413" s="30"/>
      <c r="CY413" s="30"/>
      <c r="CZ413" s="30"/>
      <c r="DA413" s="30"/>
      <c r="DB413" s="30"/>
      <c r="DC413" s="30"/>
      <c r="DD413" s="30"/>
      <c r="DE413" s="30"/>
      <c r="DF413" s="30"/>
      <c r="DG413" s="30"/>
      <c r="DH413" s="30"/>
      <c r="DI413" s="30"/>
      <c r="DJ413" s="30"/>
      <c r="DK413" s="30"/>
      <c r="DL413" s="30"/>
      <c r="DM413" s="30"/>
      <c r="DN413" s="30"/>
      <c r="DO413" s="30"/>
      <c r="DP413" s="30"/>
      <c r="DQ413" s="30"/>
      <c r="DR413" s="30"/>
      <c r="DS413" s="30"/>
      <c r="DT413" s="30"/>
      <c r="DU413" s="30"/>
      <c r="DV413" s="30"/>
      <c r="DW413" s="30"/>
      <c r="DX413" s="30"/>
      <c r="DY413" s="30"/>
      <c r="DZ413" s="30"/>
      <c r="EA413" s="30"/>
      <c r="EB413" s="30"/>
      <c r="EC413" s="30"/>
      <c r="ED413" s="30"/>
      <c r="EE413" s="30"/>
      <c r="EF413" s="30"/>
      <c r="EG413" s="30"/>
      <c r="EH413" s="30"/>
      <c r="EI413" s="30"/>
      <c r="EJ413" s="30"/>
      <c r="EK413" s="30"/>
      <c r="EL413" s="30"/>
      <c r="EM413" s="30"/>
      <c r="EN413" s="30"/>
      <c r="EO413" s="30"/>
      <c r="EP413" s="30"/>
      <c r="EQ413" s="30"/>
      <c r="ER413" s="30"/>
      <c r="ES413" s="30"/>
      <c r="ET413" s="30"/>
      <c r="EU413" s="30"/>
      <c r="EV413" s="30"/>
      <c r="EW413" s="30"/>
      <c r="EX413" s="30"/>
      <c r="EY413" s="30"/>
      <c r="EZ413" s="30"/>
      <c r="FA413" s="30"/>
      <c r="FB413" s="30"/>
      <c r="FC413" s="30"/>
      <c r="FD413" s="30"/>
      <c r="FE413" s="30"/>
      <c r="FF413" s="30"/>
      <c r="FG413" s="30"/>
      <c r="FH413" s="30"/>
      <c r="FI413" s="30"/>
      <c r="FJ413" s="30"/>
      <c r="FK413" s="30"/>
      <c r="FL413" s="30"/>
      <c r="FM413" s="30"/>
      <c r="FN413" s="30"/>
      <c r="FO413" s="30"/>
      <c r="FP413" s="30"/>
      <c r="FQ413" s="30"/>
    </row>
    <row r="414" spans="4:173">
      <c r="D414" s="76"/>
      <c r="E414" s="76"/>
      <c r="F414" s="76"/>
      <c r="G414" s="76"/>
      <c r="H414" s="76"/>
      <c r="I414" s="76"/>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0"/>
      <c r="BI414" s="30"/>
      <c r="BJ414" s="30"/>
      <c r="BK414" s="30"/>
      <c r="BL414" s="30"/>
      <c r="BM414" s="30"/>
      <c r="BN414" s="30"/>
      <c r="BO414" s="30"/>
      <c r="BP414" s="30"/>
      <c r="BQ414" s="30"/>
      <c r="BR414" s="30"/>
      <c r="BS414" s="30"/>
      <c r="BT414" s="30"/>
      <c r="BU414" s="30"/>
      <c r="BV414" s="30"/>
      <c r="BW414" s="30"/>
      <c r="BX414" s="30"/>
      <c r="BY414" s="30"/>
      <c r="BZ414" s="30"/>
      <c r="CA414" s="30"/>
      <c r="CB414" s="30"/>
      <c r="CC414" s="30"/>
      <c r="CD414" s="30"/>
      <c r="CE414" s="30"/>
      <c r="CF414" s="30"/>
      <c r="CG414" s="30"/>
      <c r="CH414" s="30"/>
      <c r="CI414" s="30"/>
      <c r="CJ414" s="30"/>
      <c r="CK414" s="30"/>
      <c r="CL414" s="30"/>
      <c r="CM414" s="30"/>
      <c r="CN414" s="30"/>
      <c r="CO414" s="30"/>
      <c r="CP414" s="30"/>
      <c r="CQ414" s="30"/>
      <c r="CR414" s="30"/>
      <c r="CS414" s="30"/>
      <c r="CT414" s="30"/>
      <c r="CU414" s="30"/>
      <c r="CV414" s="30"/>
      <c r="CW414" s="30"/>
      <c r="CX414" s="30"/>
      <c r="CY414" s="30"/>
      <c r="CZ414" s="30"/>
      <c r="DA414" s="30"/>
      <c r="DB414" s="30"/>
      <c r="DC414" s="30"/>
      <c r="DD414" s="30"/>
      <c r="DE414" s="30"/>
      <c r="DF414" s="30"/>
      <c r="DG414" s="30"/>
      <c r="DH414" s="30"/>
      <c r="DI414" s="30"/>
      <c r="DJ414" s="30"/>
      <c r="DK414" s="30"/>
      <c r="DL414" s="30"/>
      <c r="DM414" s="30"/>
      <c r="DN414" s="30"/>
      <c r="DO414" s="30"/>
      <c r="DP414" s="30"/>
      <c r="DQ414" s="30"/>
      <c r="DR414" s="30"/>
      <c r="DS414" s="30"/>
      <c r="DT414" s="30"/>
      <c r="DU414" s="30"/>
      <c r="DV414" s="30"/>
      <c r="DW414" s="30"/>
      <c r="DX414" s="30"/>
      <c r="DY414" s="30"/>
      <c r="DZ414" s="30"/>
      <c r="EA414" s="30"/>
      <c r="EB414" s="30"/>
      <c r="EC414" s="30"/>
      <c r="ED414" s="30"/>
      <c r="EE414" s="30"/>
      <c r="EF414" s="30"/>
      <c r="EG414" s="30"/>
      <c r="EH414" s="30"/>
      <c r="EI414" s="30"/>
      <c r="EJ414" s="30"/>
      <c r="EK414" s="30"/>
      <c r="EL414" s="30"/>
      <c r="EM414" s="30"/>
      <c r="EN414" s="30"/>
      <c r="EO414" s="30"/>
      <c r="EP414" s="30"/>
      <c r="EQ414" s="30"/>
      <c r="ER414" s="30"/>
      <c r="ES414" s="30"/>
      <c r="ET414" s="30"/>
      <c r="EU414" s="30"/>
      <c r="EV414" s="30"/>
      <c r="EW414" s="30"/>
      <c r="EX414" s="30"/>
      <c r="EY414" s="30"/>
      <c r="EZ414" s="30"/>
      <c r="FA414" s="30"/>
      <c r="FB414" s="30"/>
      <c r="FC414" s="30"/>
      <c r="FD414" s="30"/>
      <c r="FE414" s="30"/>
      <c r="FF414" s="30"/>
      <c r="FG414" s="30"/>
      <c r="FH414" s="30"/>
      <c r="FI414" s="30"/>
      <c r="FJ414" s="30"/>
      <c r="FK414" s="30"/>
      <c r="FL414" s="30"/>
      <c r="FM414" s="30"/>
      <c r="FN414" s="30"/>
      <c r="FO414" s="30"/>
      <c r="FP414" s="30"/>
      <c r="FQ414" s="30"/>
    </row>
    <row r="415" spans="4:173">
      <c r="D415" s="76"/>
      <c r="E415" s="76"/>
      <c r="F415" s="76"/>
      <c r="G415" s="76"/>
      <c r="H415" s="76"/>
      <c r="I415" s="76"/>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0"/>
      <c r="BI415" s="30"/>
      <c r="BJ415" s="30"/>
      <c r="BK415" s="30"/>
      <c r="BL415" s="30"/>
      <c r="BM415" s="30"/>
      <c r="BN415" s="30"/>
      <c r="BO415" s="30"/>
      <c r="BP415" s="30"/>
      <c r="BQ415" s="30"/>
      <c r="BR415" s="30"/>
      <c r="BS415" s="30"/>
      <c r="BT415" s="30"/>
      <c r="BU415" s="30"/>
      <c r="BV415" s="30"/>
      <c r="BW415" s="30"/>
      <c r="BX415" s="30"/>
      <c r="BY415" s="30"/>
      <c r="BZ415" s="30"/>
      <c r="CA415" s="30"/>
      <c r="CB415" s="30"/>
      <c r="CC415" s="30"/>
      <c r="CD415" s="30"/>
      <c r="CE415" s="30"/>
      <c r="CF415" s="30"/>
      <c r="CG415" s="30"/>
      <c r="CH415" s="30"/>
      <c r="CI415" s="30"/>
      <c r="CJ415" s="30"/>
      <c r="CK415" s="30"/>
      <c r="CL415" s="30"/>
      <c r="CM415" s="30"/>
      <c r="CN415" s="30"/>
      <c r="CO415" s="30"/>
      <c r="CP415" s="30"/>
      <c r="CQ415" s="30"/>
      <c r="CR415" s="30"/>
      <c r="CS415" s="30"/>
      <c r="CT415" s="30"/>
      <c r="CU415" s="30"/>
      <c r="CV415" s="30"/>
      <c r="CW415" s="30"/>
      <c r="CX415" s="30"/>
      <c r="CY415" s="30"/>
      <c r="CZ415" s="30"/>
      <c r="DA415" s="30"/>
      <c r="DB415" s="30"/>
      <c r="DC415" s="30"/>
      <c r="DD415" s="30"/>
      <c r="DE415" s="30"/>
      <c r="DF415" s="30"/>
      <c r="DG415" s="30"/>
      <c r="DH415" s="30"/>
      <c r="DI415" s="30"/>
      <c r="DJ415" s="30"/>
      <c r="DK415" s="30"/>
      <c r="DL415" s="30"/>
      <c r="DM415" s="30"/>
      <c r="DN415" s="30"/>
      <c r="DO415" s="30"/>
      <c r="DP415" s="30"/>
      <c r="DQ415" s="30"/>
      <c r="DR415" s="30"/>
      <c r="DS415" s="30"/>
      <c r="DT415" s="30"/>
      <c r="DU415" s="30"/>
      <c r="DV415" s="30"/>
      <c r="DW415" s="30"/>
      <c r="DX415" s="30"/>
      <c r="DY415" s="30"/>
      <c r="DZ415" s="30"/>
      <c r="EA415" s="30"/>
      <c r="EB415" s="30"/>
      <c r="EC415" s="30"/>
      <c r="ED415" s="30"/>
      <c r="EE415" s="30"/>
      <c r="EF415" s="30"/>
      <c r="EG415" s="30"/>
      <c r="EH415" s="30"/>
      <c r="EI415" s="30"/>
      <c r="EJ415" s="30"/>
      <c r="EK415" s="30"/>
      <c r="EL415" s="30"/>
      <c r="EM415" s="30"/>
      <c r="EN415" s="30"/>
      <c r="EO415" s="30"/>
      <c r="EP415" s="30"/>
      <c r="EQ415" s="30"/>
      <c r="ER415" s="30"/>
      <c r="ES415" s="30"/>
      <c r="ET415" s="30"/>
      <c r="EU415" s="30"/>
      <c r="EV415" s="30"/>
      <c r="EW415" s="30"/>
      <c r="EX415" s="30"/>
      <c r="EY415" s="30"/>
      <c r="EZ415" s="30"/>
      <c r="FA415" s="30"/>
      <c r="FB415" s="30"/>
      <c r="FC415" s="30"/>
      <c r="FD415" s="30"/>
      <c r="FE415" s="30"/>
      <c r="FF415" s="30"/>
      <c r="FG415" s="30"/>
      <c r="FH415" s="30"/>
      <c r="FI415" s="30"/>
      <c r="FJ415" s="30"/>
      <c r="FK415" s="30"/>
      <c r="FL415" s="30"/>
      <c r="FM415" s="30"/>
      <c r="FN415" s="30"/>
      <c r="FO415" s="30"/>
      <c r="FP415" s="30"/>
      <c r="FQ415" s="30"/>
    </row>
    <row r="416" spans="4:173">
      <c r="D416" s="76"/>
      <c r="E416" s="76"/>
      <c r="F416" s="76"/>
      <c r="G416" s="76"/>
      <c r="H416" s="76"/>
      <c r="I416" s="76"/>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0"/>
      <c r="BI416" s="30"/>
      <c r="BJ416" s="30"/>
      <c r="BK416" s="30"/>
      <c r="BL416" s="30"/>
      <c r="BM416" s="30"/>
      <c r="BN416" s="30"/>
      <c r="BO416" s="30"/>
      <c r="BP416" s="30"/>
      <c r="BQ416" s="30"/>
      <c r="BR416" s="30"/>
      <c r="BS416" s="30"/>
      <c r="BT416" s="30"/>
      <c r="BU416" s="30"/>
      <c r="BV416" s="30"/>
      <c r="BW416" s="30"/>
      <c r="BX416" s="30"/>
      <c r="BY416" s="30"/>
      <c r="BZ416" s="30"/>
      <c r="CA416" s="30"/>
      <c r="CB416" s="30"/>
      <c r="CC416" s="30"/>
      <c r="CD416" s="30"/>
      <c r="CE416" s="30"/>
      <c r="CF416" s="30"/>
      <c r="CG416" s="30"/>
      <c r="CH416" s="30"/>
      <c r="CI416" s="30"/>
      <c r="CJ416" s="30"/>
      <c r="CK416" s="30"/>
      <c r="CL416" s="30"/>
      <c r="CM416" s="30"/>
      <c r="CN416" s="30"/>
      <c r="CO416" s="30"/>
      <c r="CP416" s="30"/>
      <c r="CQ416" s="30"/>
      <c r="CR416" s="30"/>
      <c r="CS416" s="30"/>
      <c r="CT416" s="30"/>
      <c r="CU416" s="30"/>
      <c r="CV416" s="30"/>
      <c r="CW416" s="30"/>
      <c r="CX416" s="30"/>
      <c r="CY416" s="30"/>
      <c r="CZ416" s="30"/>
      <c r="DA416" s="30"/>
      <c r="DB416" s="30"/>
      <c r="DC416" s="30"/>
      <c r="DD416" s="30"/>
      <c r="DE416" s="30"/>
      <c r="DF416" s="30"/>
      <c r="DG416" s="30"/>
      <c r="DH416" s="30"/>
      <c r="DI416" s="30"/>
      <c r="DJ416" s="30"/>
      <c r="DK416" s="30"/>
      <c r="DL416" s="30"/>
      <c r="DM416" s="30"/>
      <c r="DN416" s="30"/>
      <c r="DO416" s="30"/>
      <c r="DP416" s="30"/>
      <c r="DQ416" s="30"/>
      <c r="DR416" s="30"/>
      <c r="DS416" s="30"/>
      <c r="DT416" s="30"/>
      <c r="DU416" s="30"/>
      <c r="DV416" s="30"/>
      <c r="DW416" s="30"/>
      <c r="DX416" s="30"/>
      <c r="DY416" s="30"/>
      <c r="DZ416" s="30"/>
      <c r="EA416" s="30"/>
      <c r="EB416" s="30"/>
      <c r="EC416" s="30"/>
      <c r="ED416" s="30"/>
      <c r="EE416" s="30"/>
      <c r="EF416" s="30"/>
      <c r="EG416" s="30"/>
      <c r="EH416" s="30"/>
      <c r="EI416" s="30"/>
      <c r="EJ416" s="30"/>
      <c r="EK416" s="30"/>
      <c r="EL416" s="30"/>
      <c r="EM416" s="30"/>
      <c r="EN416" s="30"/>
      <c r="EO416" s="30"/>
      <c r="EP416" s="30"/>
      <c r="EQ416" s="30"/>
      <c r="ER416" s="30"/>
      <c r="ES416" s="30"/>
      <c r="ET416" s="30"/>
      <c r="EU416" s="30"/>
      <c r="EV416" s="30"/>
      <c r="EW416" s="30"/>
      <c r="EX416" s="30"/>
      <c r="EY416" s="30"/>
      <c r="EZ416" s="30"/>
      <c r="FA416" s="30"/>
      <c r="FB416" s="30"/>
      <c r="FC416" s="30"/>
      <c r="FD416" s="30"/>
      <c r="FE416" s="30"/>
      <c r="FF416" s="30"/>
      <c r="FG416" s="30"/>
      <c r="FH416" s="30"/>
      <c r="FI416" s="30"/>
      <c r="FJ416" s="30"/>
      <c r="FK416" s="30"/>
      <c r="FL416" s="30"/>
      <c r="FM416" s="30"/>
      <c r="FN416" s="30"/>
      <c r="FO416" s="30"/>
      <c r="FP416" s="30"/>
      <c r="FQ416" s="30"/>
    </row>
    <row r="417" spans="4:173">
      <c r="D417" s="76"/>
      <c r="E417" s="76"/>
      <c r="F417" s="76"/>
      <c r="G417" s="76"/>
      <c r="H417" s="76"/>
      <c r="I417" s="76"/>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0"/>
      <c r="BI417" s="30"/>
      <c r="BJ417" s="30"/>
      <c r="BK417" s="30"/>
      <c r="BL417" s="30"/>
      <c r="BM417" s="30"/>
      <c r="BN417" s="30"/>
      <c r="BO417" s="30"/>
      <c r="BP417" s="30"/>
      <c r="BQ417" s="30"/>
      <c r="BR417" s="30"/>
      <c r="BS417" s="30"/>
      <c r="BT417" s="30"/>
      <c r="BU417" s="30"/>
      <c r="BV417" s="30"/>
      <c r="BW417" s="30"/>
      <c r="BX417" s="30"/>
      <c r="BY417" s="30"/>
      <c r="BZ417" s="30"/>
      <c r="CA417" s="30"/>
      <c r="CB417" s="30"/>
      <c r="CC417" s="30"/>
      <c r="CD417" s="30"/>
      <c r="CE417" s="30"/>
      <c r="CF417" s="30"/>
      <c r="CG417" s="30"/>
      <c r="CH417" s="30"/>
      <c r="CI417" s="30"/>
      <c r="CJ417" s="30"/>
      <c r="CK417" s="30"/>
      <c r="CL417" s="30"/>
      <c r="CM417" s="30"/>
      <c r="CN417" s="30"/>
      <c r="CO417" s="30"/>
      <c r="CP417" s="30"/>
      <c r="CQ417" s="30"/>
      <c r="CR417" s="30"/>
      <c r="CS417" s="30"/>
      <c r="CT417" s="30"/>
      <c r="CU417" s="30"/>
      <c r="CV417" s="30"/>
      <c r="CW417" s="30"/>
      <c r="CX417" s="30"/>
      <c r="CY417" s="30"/>
      <c r="CZ417" s="30"/>
      <c r="DA417" s="30"/>
      <c r="DB417" s="30"/>
      <c r="DC417" s="30"/>
      <c r="DD417" s="30"/>
      <c r="DE417" s="30"/>
      <c r="DF417" s="30"/>
      <c r="DG417" s="30"/>
      <c r="DH417" s="30"/>
      <c r="DI417" s="30"/>
      <c r="DJ417" s="30"/>
      <c r="DK417" s="30"/>
      <c r="DL417" s="30"/>
      <c r="DM417" s="30"/>
      <c r="DN417" s="30"/>
      <c r="DO417" s="30"/>
      <c r="DP417" s="30"/>
      <c r="DQ417" s="30"/>
      <c r="DR417" s="30"/>
      <c r="DS417" s="30"/>
      <c r="DT417" s="30"/>
      <c r="DU417" s="30"/>
      <c r="DV417" s="30"/>
      <c r="DW417" s="30"/>
      <c r="DX417" s="30"/>
      <c r="DY417" s="30"/>
      <c r="DZ417" s="30"/>
      <c r="EA417" s="30"/>
      <c r="EB417" s="30"/>
      <c r="EC417" s="30"/>
      <c r="ED417" s="30"/>
      <c r="EE417" s="30"/>
      <c r="EF417" s="30"/>
      <c r="EG417" s="30"/>
      <c r="EH417" s="30"/>
      <c r="EI417" s="30"/>
      <c r="EJ417" s="30"/>
      <c r="EK417" s="30"/>
      <c r="EL417" s="30"/>
      <c r="EM417" s="30"/>
      <c r="EN417" s="30"/>
      <c r="EO417" s="30"/>
      <c r="EP417" s="30"/>
      <c r="EQ417" s="30"/>
      <c r="ER417" s="30"/>
      <c r="ES417" s="30"/>
      <c r="ET417" s="30"/>
      <c r="EU417" s="30"/>
      <c r="EV417" s="30"/>
      <c r="EW417" s="30"/>
      <c r="EX417" s="30"/>
      <c r="EY417" s="30"/>
      <c r="EZ417" s="30"/>
      <c r="FA417" s="30"/>
      <c r="FB417" s="30"/>
      <c r="FC417" s="30"/>
      <c r="FD417" s="30"/>
      <c r="FE417" s="30"/>
      <c r="FF417" s="30"/>
      <c r="FG417" s="30"/>
      <c r="FH417" s="30"/>
      <c r="FI417" s="30"/>
      <c r="FJ417" s="30"/>
      <c r="FK417" s="30"/>
      <c r="FL417" s="30"/>
      <c r="FM417" s="30"/>
      <c r="FN417" s="30"/>
      <c r="FO417" s="30"/>
      <c r="FP417" s="30"/>
      <c r="FQ417" s="30"/>
    </row>
    <row r="418" spans="4:173">
      <c r="D418" s="76"/>
      <c r="E418" s="76"/>
      <c r="F418" s="76"/>
      <c r="G418" s="76"/>
      <c r="H418" s="76"/>
      <c r="I418" s="76"/>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0"/>
      <c r="BI418" s="30"/>
      <c r="BJ418" s="30"/>
      <c r="BK418" s="30"/>
      <c r="BL418" s="30"/>
      <c r="BM418" s="30"/>
      <c r="BN418" s="30"/>
      <c r="BO418" s="30"/>
      <c r="BP418" s="30"/>
      <c r="BQ418" s="30"/>
      <c r="BR418" s="30"/>
      <c r="BS418" s="30"/>
      <c r="BT418" s="30"/>
      <c r="BU418" s="30"/>
      <c r="BV418" s="30"/>
      <c r="BW418" s="30"/>
      <c r="BX418" s="30"/>
      <c r="BY418" s="30"/>
      <c r="BZ418" s="30"/>
      <c r="CA418" s="30"/>
      <c r="CB418" s="30"/>
      <c r="CC418" s="30"/>
      <c r="CD418" s="30"/>
      <c r="CE418" s="30"/>
      <c r="CF418" s="30"/>
      <c r="CG418" s="30"/>
      <c r="CH418" s="30"/>
      <c r="CI418" s="30"/>
      <c r="CJ418" s="30"/>
      <c r="CK418" s="30"/>
      <c r="CL418" s="30"/>
      <c r="CM418" s="30"/>
      <c r="CN418" s="30"/>
      <c r="CO418" s="30"/>
      <c r="CP418" s="30"/>
      <c r="CQ418" s="30"/>
      <c r="CR418" s="30"/>
      <c r="CS418" s="30"/>
      <c r="CT418" s="30"/>
      <c r="CU418" s="30"/>
      <c r="CV418" s="30"/>
      <c r="CW418" s="30"/>
      <c r="CX418" s="30"/>
      <c r="CY418" s="30"/>
      <c r="CZ418" s="30"/>
      <c r="DA418" s="30"/>
      <c r="DB418" s="30"/>
      <c r="DC418" s="30"/>
      <c r="DD418" s="30"/>
      <c r="DE418" s="30"/>
      <c r="DF418" s="30"/>
      <c r="DG418" s="30"/>
      <c r="DH418" s="30"/>
      <c r="DI418" s="30"/>
      <c r="DJ418" s="30"/>
      <c r="DK418" s="30"/>
      <c r="DL418" s="30"/>
      <c r="DM418" s="30"/>
      <c r="DN418" s="30"/>
      <c r="DO418" s="30"/>
      <c r="DP418" s="30"/>
      <c r="DQ418" s="30"/>
      <c r="DR418" s="30"/>
      <c r="DS418" s="30"/>
      <c r="DT418" s="30"/>
      <c r="DU418" s="30"/>
      <c r="DV418" s="30"/>
      <c r="DW418" s="30"/>
      <c r="DX418" s="30"/>
      <c r="DY418" s="30"/>
      <c r="DZ418" s="30"/>
      <c r="EA418" s="30"/>
      <c r="EB418" s="30"/>
      <c r="EC418" s="30"/>
      <c r="ED418" s="30"/>
      <c r="EE418" s="30"/>
      <c r="EF418" s="30"/>
      <c r="EG418" s="30"/>
      <c r="EH418" s="30"/>
      <c r="EI418" s="30"/>
      <c r="EJ418" s="30"/>
      <c r="EK418" s="30"/>
      <c r="EL418" s="30"/>
      <c r="EM418" s="30"/>
      <c r="EN418" s="30"/>
      <c r="EO418" s="30"/>
      <c r="EP418" s="30"/>
      <c r="EQ418" s="30"/>
      <c r="ER418" s="30"/>
      <c r="ES418" s="30"/>
      <c r="ET418" s="30"/>
      <c r="EU418" s="30"/>
      <c r="EV418" s="30"/>
      <c r="EW418" s="30"/>
      <c r="EX418" s="30"/>
      <c r="EY418" s="30"/>
      <c r="EZ418" s="30"/>
      <c r="FA418" s="30"/>
      <c r="FB418" s="30"/>
      <c r="FC418" s="30"/>
      <c r="FD418" s="30"/>
      <c r="FE418" s="30"/>
      <c r="FF418" s="30"/>
      <c r="FG418" s="30"/>
      <c r="FH418" s="30"/>
      <c r="FI418" s="30"/>
      <c r="FJ418" s="30"/>
      <c r="FK418" s="30"/>
      <c r="FL418" s="30"/>
      <c r="FM418" s="30"/>
      <c r="FN418" s="30"/>
      <c r="FO418" s="30"/>
      <c r="FP418" s="30"/>
      <c r="FQ418" s="30"/>
    </row>
    <row r="419" spans="4:173">
      <c r="D419" s="76"/>
      <c r="E419" s="76"/>
      <c r="F419" s="76"/>
      <c r="G419" s="76"/>
      <c r="H419" s="76"/>
      <c r="I419" s="76"/>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0"/>
      <c r="BI419" s="30"/>
      <c r="BJ419" s="30"/>
      <c r="BK419" s="30"/>
      <c r="BL419" s="30"/>
      <c r="BM419" s="30"/>
      <c r="BN419" s="30"/>
      <c r="BO419" s="30"/>
      <c r="BP419" s="30"/>
      <c r="BQ419" s="30"/>
      <c r="BR419" s="30"/>
      <c r="BS419" s="30"/>
      <c r="BT419" s="30"/>
      <c r="BU419" s="30"/>
      <c r="BV419" s="30"/>
      <c r="BW419" s="30"/>
      <c r="BX419" s="30"/>
      <c r="BY419" s="30"/>
      <c r="BZ419" s="30"/>
      <c r="CA419" s="30"/>
      <c r="CB419" s="30"/>
      <c r="CC419" s="30"/>
      <c r="CD419" s="30"/>
      <c r="CE419" s="30"/>
      <c r="CF419" s="30"/>
      <c r="CG419" s="30"/>
      <c r="CH419" s="30"/>
      <c r="CI419" s="30"/>
      <c r="CJ419" s="30"/>
      <c r="CK419" s="30"/>
      <c r="CL419" s="30"/>
      <c r="CM419" s="30"/>
      <c r="CN419" s="30"/>
      <c r="CO419" s="30"/>
      <c r="CP419" s="30"/>
      <c r="CQ419" s="30"/>
      <c r="CR419" s="30"/>
      <c r="CS419" s="30"/>
      <c r="CT419" s="30"/>
      <c r="CU419" s="30"/>
      <c r="CV419" s="30"/>
      <c r="CW419" s="30"/>
      <c r="CX419" s="30"/>
      <c r="CY419" s="30"/>
      <c r="CZ419" s="30"/>
      <c r="DA419" s="30"/>
      <c r="DB419" s="30"/>
      <c r="DC419" s="30"/>
      <c r="DD419" s="30"/>
      <c r="DE419" s="30"/>
      <c r="DF419" s="30"/>
      <c r="DG419" s="30"/>
      <c r="DH419" s="30"/>
      <c r="DI419" s="30"/>
      <c r="DJ419" s="30"/>
      <c r="DK419" s="30"/>
      <c r="DL419" s="30"/>
      <c r="DM419" s="30"/>
      <c r="DN419" s="30"/>
      <c r="DO419" s="30"/>
      <c r="DP419" s="30"/>
      <c r="DQ419" s="30"/>
      <c r="DR419" s="30"/>
      <c r="DS419" s="30"/>
      <c r="DT419" s="30"/>
      <c r="DU419" s="30"/>
      <c r="DV419" s="30"/>
      <c r="DW419" s="30"/>
      <c r="DX419" s="30"/>
      <c r="DY419" s="30"/>
      <c r="DZ419" s="30"/>
      <c r="EA419" s="30"/>
      <c r="EB419" s="30"/>
      <c r="EC419" s="30"/>
      <c r="ED419" s="30"/>
      <c r="EE419" s="30"/>
      <c r="EF419" s="30"/>
      <c r="EG419" s="30"/>
      <c r="EH419" s="30"/>
      <c r="EI419" s="30"/>
      <c r="EJ419" s="30"/>
      <c r="EK419" s="30"/>
      <c r="EL419" s="30"/>
      <c r="EM419" s="30"/>
      <c r="EN419" s="30"/>
      <c r="EO419" s="30"/>
      <c r="EP419" s="30"/>
      <c r="EQ419" s="30"/>
      <c r="ER419" s="30"/>
      <c r="ES419" s="30"/>
      <c r="ET419" s="30"/>
      <c r="EU419" s="30"/>
      <c r="EV419" s="30"/>
      <c r="EW419" s="30"/>
      <c r="EX419" s="30"/>
      <c r="EY419" s="30"/>
      <c r="EZ419" s="30"/>
      <c r="FA419" s="30"/>
      <c r="FB419" s="30"/>
      <c r="FC419" s="30"/>
      <c r="FD419" s="30"/>
      <c r="FE419" s="30"/>
      <c r="FF419" s="30"/>
      <c r="FG419" s="30"/>
      <c r="FH419" s="30"/>
      <c r="FI419" s="30"/>
      <c r="FJ419" s="30"/>
      <c r="FK419" s="30"/>
      <c r="FL419" s="30"/>
      <c r="FM419" s="30"/>
      <c r="FN419" s="30"/>
      <c r="FO419" s="30"/>
      <c r="FP419" s="30"/>
      <c r="FQ419" s="30"/>
    </row>
    <row r="420" spans="4:173">
      <c r="D420" s="76"/>
      <c r="E420" s="76"/>
      <c r="F420" s="76"/>
      <c r="G420" s="76"/>
      <c r="H420" s="76"/>
      <c r="I420" s="76"/>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0"/>
      <c r="BI420" s="30"/>
      <c r="BJ420" s="30"/>
      <c r="BK420" s="30"/>
      <c r="BL420" s="30"/>
      <c r="BM420" s="30"/>
      <c r="BN420" s="30"/>
      <c r="BO420" s="30"/>
      <c r="BP420" s="30"/>
      <c r="BQ420" s="30"/>
      <c r="BR420" s="30"/>
      <c r="BS420" s="30"/>
      <c r="BT420" s="30"/>
      <c r="BU420" s="30"/>
      <c r="BV420" s="30"/>
      <c r="BW420" s="30"/>
      <c r="BX420" s="30"/>
      <c r="BY420" s="30"/>
      <c r="BZ420" s="30"/>
      <c r="CA420" s="30"/>
      <c r="CB420" s="30"/>
      <c r="CC420" s="30"/>
      <c r="CD420" s="30"/>
      <c r="CE420" s="30"/>
      <c r="CF420" s="30"/>
      <c r="CG420" s="30"/>
      <c r="CH420" s="30"/>
      <c r="CI420" s="30"/>
      <c r="CJ420" s="30"/>
      <c r="CK420" s="30"/>
      <c r="CL420" s="30"/>
      <c r="CM420" s="30"/>
      <c r="CN420" s="30"/>
      <c r="CO420" s="30"/>
      <c r="CP420" s="30"/>
      <c r="CQ420" s="30"/>
      <c r="CR420" s="30"/>
      <c r="CS420" s="30"/>
      <c r="CT420" s="30"/>
      <c r="CU420" s="30"/>
      <c r="CV420" s="30"/>
      <c r="CW420" s="30"/>
      <c r="CX420" s="30"/>
      <c r="CY420" s="30"/>
      <c r="CZ420" s="30"/>
      <c r="DA420" s="30"/>
      <c r="DB420" s="30"/>
      <c r="DC420" s="30"/>
      <c r="DD420" s="30"/>
      <c r="DE420" s="30"/>
      <c r="DF420" s="30"/>
      <c r="DG420" s="30"/>
      <c r="DH420" s="30"/>
      <c r="DI420" s="30"/>
      <c r="DJ420" s="30"/>
      <c r="DK420" s="30"/>
      <c r="DL420" s="30"/>
      <c r="DM420" s="30"/>
      <c r="DN420" s="30"/>
      <c r="DO420" s="30"/>
      <c r="DP420" s="30"/>
      <c r="DQ420" s="30"/>
      <c r="DR420" s="30"/>
      <c r="DS420" s="30"/>
      <c r="DT420" s="30"/>
      <c r="DU420" s="30"/>
      <c r="DV420" s="30"/>
      <c r="DW420" s="30"/>
      <c r="DX420" s="30"/>
      <c r="DY420" s="30"/>
      <c r="DZ420" s="30"/>
      <c r="EA420" s="30"/>
      <c r="EB420" s="30"/>
      <c r="EC420" s="30"/>
      <c r="ED420" s="30"/>
      <c r="EE420" s="30"/>
      <c r="EF420" s="30"/>
      <c r="EG420" s="30"/>
      <c r="EH420" s="30"/>
      <c r="EI420" s="30"/>
      <c r="EJ420" s="30"/>
      <c r="EK420" s="30"/>
      <c r="EL420" s="30"/>
      <c r="EM420" s="30"/>
      <c r="EN420" s="30"/>
      <c r="EO420" s="30"/>
      <c r="EP420" s="30"/>
      <c r="EQ420" s="30"/>
      <c r="ER420" s="30"/>
      <c r="ES420" s="30"/>
      <c r="ET420" s="30"/>
      <c r="EU420" s="30"/>
      <c r="EV420" s="30"/>
      <c r="EW420" s="30"/>
      <c r="EX420" s="30"/>
      <c r="EY420" s="30"/>
      <c r="EZ420" s="30"/>
      <c r="FA420" s="30"/>
      <c r="FB420" s="30"/>
      <c r="FC420" s="30"/>
      <c r="FD420" s="30"/>
      <c r="FE420" s="30"/>
      <c r="FF420" s="30"/>
      <c r="FG420" s="30"/>
      <c r="FH420" s="30"/>
      <c r="FI420" s="30"/>
      <c r="FJ420" s="30"/>
      <c r="FK420" s="30"/>
      <c r="FL420" s="30"/>
      <c r="FM420" s="30"/>
      <c r="FN420" s="30"/>
      <c r="FO420" s="30"/>
      <c r="FP420" s="30"/>
      <c r="FQ420" s="30"/>
    </row>
    <row r="421" spans="4:173">
      <c r="D421" s="76"/>
      <c r="E421" s="76"/>
      <c r="F421" s="76"/>
      <c r="G421" s="76"/>
      <c r="H421" s="76"/>
      <c r="I421" s="76"/>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0"/>
      <c r="BI421" s="30"/>
      <c r="BJ421" s="30"/>
      <c r="BK421" s="30"/>
      <c r="BL421" s="30"/>
      <c r="BM421" s="30"/>
      <c r="BN421" s="30"/>
      <c r="BO421" s="30"/>
      <c r="BP421" s="30"/>
      <c r="BQ421" s="30"/>
      <c r="BR421" s="30"/>
      <c r="BS421" s="30"/>
      <c r="BT421" s="30"/>
      <c r="BU421" s="30"/>
      <c r="BV421" s="30"/>
      <c r="BW421" s="30"/>
      <c r="BX421" s="30"/>
      <c r="BY421" s="30"/>
      <c r="BZ421" s="30"/>
      <c r="CA421" s="30"/>
      <c r="CB421" s="30"/>
      <c r="CC421" s="30"/>
      <c r="CD421" s="30"/>
      <c r="CE421" s="30"/>
      <c r="CF421" s="30"/>
      <c r="CG421" s="30"/>
      <c r="CH421" s="30"/>
      <c r="CI421" s="30"/>
      <c r="CJ421" s="30"/>
      <c r="CK421" s="30"/>
      <c r="CL421" s="30"/>
      <c r="CM421" s="30"/>
      <c r="CN421" s="30"/>
      <c r="CO421" s="30"/>
      <c r="CP421" s="30"/>
      <c r="CQ421" s="30"/>
      <c r="CR421" s="30"/>
      <c r="CS421" s="30"/>
      <c r="CT421" s="30"/>
      <c r="CU421" s="30"/>
      <c r="CV421" s="30"/>
      <c r="CW421" s="30"/>
      <c r="CX421" s="30"/>
      <c r="CY421" s="30"/>
      <c r="CZ421" s="30"/>
      <c r="DA421" s="30"/>
      <c r="DB421" s="30"/>
      <c r="DC421" s="30"/>
      <c r="DD421" s="30"/>
      <c r="DE421" s="30"/>
      <c r="DF421" s="30"/>
      <c r="DG421" s="30"/>
      <c r="DH421" s="30"/>
      <c r="DI421" s="30"/>
      <c r="DJ421" s="30"/>
      <c r="DK421" s="30"/>
      <c r="DL421" s="30"/>
      <c r="DM421" s="30"/>
      <c r="DN421" s="30"/>
      <c r="DO421" s="30"/>
      <c r="DP421" s="30"/>
      <c r="DQ421" s="30"/>
      <c r="DR421" s="30"/>
      <c r="DS421" s="30"/>
      <c r="DT421" s="30"/>
      <c r="DU421" s="30"/>
      <c r="DV421" s="30"/>
      <c r="DW421" s="30"/>
      <c r="DX421" s="30"/>
      <c r="DY421" s="30"/>
      <c r="DZ421" s="30"/>
      <c r="EA421" s="30"/>
      <c r="EB421" s="30"/>
      <c r="EC421" s="30"/>
      <c r="ED421" s="30"/>
      <c r="EE421" s="30"/>
      <c r="EF421" s="30"/>
      <c r="EG421" s="30"/>
      <c r="EH421" s="30"/>
      <c r="EI421" s="30"/>
      <c r="EJ421" s="30"/>
      <c r="EK421" s="30"/>
      <c r="EL421" s="30"/>
      <c r="EM421" s="30"/>
      <c r="EN421" s="30"/>
      <c r="EO421" s="30"/>
      <c r="EP421" s="30"/>
      <c r="EQ421" s="30"/>
      <c r="ER421" s="30"/>
      <c r="ES421" s="30"/>
      <c r="ET421" s="30"/>
      <c r="EU421" s="30"/>
      <c r="EV421" s="30"/>
      <c r="EW421" s="30"/>
      <c r="EX421" s="30"/>
      <c r="EY421" s="30"/>
      <c r="EZ421" s="30"/>
      <c r="FA421" s="30"/>
      <c r="FB421" s="30"/>
      <c r="FC421" s="30"/>
      <c r="FD421" s="30"/>
      <c r="FE421" s="30"/>
      <c r="FF421" s="30"/>
      <c r="FG421" s="30"/>
      <c r="FH421" s="30"/>
      <c r="FI421" s="30"/>
      <c r="FJ421" s="30"/>
      <c r="FK421" s="30"/>
      <c r="FL421" s="30"/>
      <c r="FM421" s="30"/>
      <c r="FN421" s="30"/>
      <c r="FO421" s="30"/>
      <c r="FP421" s="30"/>
      <c r="FQ421" s="30"/>
    </row>
    <row r="422" spans="4:173">
      <c r="D422" s="76"/>
      <c r="E422" s="76"/>
      <c r="F422" s="76"/>
      <c r="G422" s="76"/>
      <c r="H422" s="76"/>
      <c r="I422" s="76"/>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0"/>
      <c r="BI422" s="30"/>
      <c r="BJ422" s="30"/>
      <c r="BK422" s="30"/>
      <c r="BL422" s="30"/>
      <c r="BM422" s="30"/>
      <c r="BN422" s="30"/>
      <c r="BO422" s="30"/>
      <c r="BP422" s="30"/>
      <c r="BQ422" s="30"/>
      <c r="BR422" s="30"/>
      <c r="BS422" s="30"/>
      <c r="BT422" s="30"/>
      <c r="BU422" s="30"/>
      <c r="BV422" s="30"/>
      <c r="BW422" s="30"/>
      <c r="BX422" s="30"/>
      <c r="BY422" s="30"/>
      <c r="BZ422" s="30"/>
      <c r="CA422" s="30"/>
      <c r="CB422" s="30"/>
      <c r="CC422" s="30"/>
      <c r="CD422" s="30"/>
      <c r="CE422" s="30"/>
      <c r="CF422" s="30"/>
      <c r="CG422" s="30"/>
      <c r="CH422" s="30"/>
      <c r="CI422" s="30"/>
      <c r="CJ422" s="30"/>
      <c r="CK422" s="30"/>
      <c r="CL422" s="30"/>
      <c r="CM422" s="30"/>
      <c r="CN422" s="30"/>
      <c r="CO422" s="30"/>
      <c r="CP422" s="30"/>
      <c r="CQ422" s="30"/>
      <c r="CR422" s="30"/>
      <c r="CS422" s="30"/>
      <c r="CT422" s="30"/>
      <c r="CU422" s="30"/>
      <c r="CV422" s="30"/>
      <c r="CW422" s="30"/>
      <c r="CX422" s="30"/>
      <c r="CY422" s="30"/>
      <c r="CZ422" s="30"/>
      <c r="DA422" s="30"/>
      <c r="DB422" s="30"/>
      <c r="DC422" s="30"/>
      <c r="DD422" s="30"/>
      <c r="DE422" s="30"/>
      <c r="DF422" s="30"/>
      <c r="DG422" s="30"/>
      <c r="DH422" s="30"/>
      <c r="DI422" s="30"/>
      <c r="DJ422" s="30"/>
      <c r="DK422" s="30"/>
      <c r="DL422" s="30"/>
      <c r="DM422" s="30"/>
      <c r="DN422" s="30"/>
      <c r="DO422" s="30"/>
      <c r="DP422" s="30"/>
      <c r="DQ422" s="30"/>
      <c r="DR422" s="30"/>
      <c r="DS422" s="30"/>
      <c r="DT422" s="30"/>
      <c r="DU422" s="30"/>
      <c r="DV422" s="30"/>
      <c r="DW422" s="30"/>
      <c r="DX422" s="30"/>
      <c r="DY422" s="30"/>
      <c r="DZ422" s="30"/>
      <c r="EA422" s="30"/>
      <c r="EB422" s="30"/>
      <c r="EC422" s="30"/>
      <c r="ED422" s="30"/>
      <c r="EE422" s="30"/>
      <c r="EF422" s="30"/>
      <c r="EG422" s="30"/>
      <c r="EH422" s="30"/>
      <c r="EI422" s="30"/>
      <c r="EJ422" s="30"/>
      <c r="EK422" s="30"/>
      <c r="EL422" s="30"/>
      <c r="EM422" s="30"/>
      <c r="EN422" s="30"/>
      <c r="EO422" s="30"/>
      <c r="EP422" s="30"/>
      <c r="EQ422" s="30"/>
      <c r="ER422" s="30"/>
      <c r="ES422" s="30"/>
      <c r="ET422" s="30"/>
      <c r="EU422" s="30"/>
      <c r="EV422" s="30"/>
      <c r="EW422" s="30"/>
      <c r="EX422" s="30"/>
      <c r="EY422" s="30"/>
      <c r="EZ422" s="30"/>
      <c r="FA422" s="30"/>
      <c r="FB422" s="30"/>
      <c r="FC422" s="30"/>
      <c r="FD422" s="30"/>
      <c r="FE422" s="30"/>
      <c r="FF422" s="30"/>
      <c r="FG422" s="30"/>
      <c r="FH422" s="30"/>
      <c r="FI422" s="30"/>
      <c r="FJ422" s="30"/>
      <c r="FK422" s="30"/>
      <c r="FL422" s="30"/>
      <c r="FM422" s="30"/>
      <c r="FN422" s="30"/>
      <c r="FO422" s="30"/>
      <c r="FP422" s="30"/>
      <c r="FQ422" s="30"/>
    </row>
    <row r="423" spans="4:173">
      <c r="D423" s="76"/>
      <c r="E423" s="76"/>
      <c r="F423" s="76"/>
      <c r="G423" s="76"/>
      <c r="H423" s="76"/>
      <c r="I423" s="76"/>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0"/>
      <c r="BI423" s="30"/>
      <c r="BJ423" s="30"/>
      <c r="BK423" s="30"/>
      <c r="BL423" s="30"/>
      <c r="BM423" s="30"/>
      <c r="BN423" s="30"/>
      <c r="BO423" s="30"/>
      <c r="BP423" s="30"/>
      <c r="BQ423" s="30"/>
      <c r="BR423" s="30"/>
      <c r="BS423" s="30"/>
      <c r="BT423" s="30"/>
      <c r="BU423" s="30"/>
      <c r="BV423" s="30"/>
      <c r="BW423" s="30"/>
      <c r="BX423" s="30"/>
      <c r="BY423" s="30"/>
      <c r="BZ423" s="30"/>
      <c r="CA423" s="30"/>
      <c r="CB423" s="30"/>
      <c r="CC423" s="30"/>
      <c r="CD423" s="30"/>
      <c r="CE423" s="30"/>
      <c r="CF423" s="30"/>
      <c r="CG423" s="30"/>
      <c r="CH423" s="30"/>
      <c r="CI423" s="30"/>
      <c r="CJ423" s="30"/>
      <c r="CK423" s="30"/>
      <c r="CL423" s="30"/>
      <c r="CM423" s="30"/>
      <c r="CN423" s="30"/>
      <c r="CO423" s="30"/>
      <c r="CP423" s="30"/>
      <c r="CQ423" s="30"/>
      <c r="CR423" s="30"/>
      <c r="CS423" s="30"/>
      <c r="CT423" s="30"/>
      <c r="CU423" s="30"/>
      <c r="CV423" s="30"/>
      <c r="CW423" s="30"/>
      <c r="CX423" s="30"/>
      <c r="CY423" s="30"/>
      <c r="CZ423" s="30"/>
      <c r="DA423" s="30"/>
      <c r="DB423" s="30"/>
      <c r="DC423" s="30"/>
      <c r="DD423" s="30"/>
      <c r="DE423" s="30"/>
      <c r="DF423" s="30"/>
      <c r="DG423" s="30"/>
      <c r="DH423" s="30"/>
      <c r="DI423" s="30"/>
      <c r="DJ423" s="30"/>
      <c r="DK423" s="30"/>
      <c r="DL423" s="30"/>
      <c r="DM423" s="30"/>
      <c r="DN423" s="30"/>
      <c r="DO423" s="30"/>
      <c r="DP423" s="30"/>
      <c r="DQ423" s="30"/>
      <c r="DR423" s="30"/>
      <c r="DS423" s="30"/>
      <c r="DT423" s="30"/>
      <c r="DU423" s="30"/>
      <c r="DV423" s="30"/>
      <c r="DW423" s="30"/>
      <c r="DX423" s="30"/>
      <c r="DY423" s="30"/>
      <c r="DZ423" s="30"/>
      <c r="EA423" s="30"/>
      <c r="EB423" s="30"/>
      <c r="EC423" s="30"/>
      <c r="ED423" s="30"/>
      <c r="EE423" s="30"/>
      <c r="EF423" s="30"/>
      <c r="EG423" s="30"/>
      <c r="EH423" s="30"/>
      <c r="EI423" s="30"/>
      <c r="EJ423" s="30"/>
      <c r="EK423" s="30"/>
      <c r="EL423" s="30"/>
      <c r="EM423" s="30"/>
      <c r="EN423" s="30"/>
      <c r="EO423" s="30"/>
      <c r="EP423" s="30"/>
      <c r="EQ423" s="30"/>
      <c r="ER423" s="30"/>
      <c r="ES423" s="30"/>
      <c r="ET423" s="30"/>
      <c r="EU423" s="30"/>
      <c r="EV423" s="30"/>
      <c r="EW423" s="30"/>
      <c r="EX423" s="30"/>
      <c r="EY423" s="30"/>
      <c r="EZ423" s="30"/>
      <c r="FA423" s="30"/>
      <c r="FB423" s="30"/>
      <c r="FC423" s="30"/>
      <c r="FD423" s="30"/>
      <c r="FE423" s="30"/>
      <c r="FF423" s="30"/>
      <c r="FG423" s="30"/>
      <c r="FH423" s="30"/>
      <c r="FI423" s="30"/>
      <c r="FJ423" s="30"/>
      <c r="FK423" s="30"/>
      <c r="FL423" s="30"/>
      <c r="FM423" s="30"/>
      <c r="FN423" s="30"/>
      <c r="FO423" s="30"/>
      <c r="FP423" s="30"/>
      <c r="FQ423" s="30"/>
    </row>
    <row r="424" spans="4:173">
      <c r="D424" s="76"/>
      <c r="E424" s="76"/>
      <c r="F424" s="76"/>
      <c r="G424" s="76"/>
      <c r="H424" s="76"/>
      <c r="I424" s="76"/>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0"/>
      <c r="BI424" s="30"/>
      <c r="BJ424" s="30"/>
      <c r="BK424" s="30"/>
      <c r="BL424" s="30"/>
      <c r="BM424" s="30"/>
      <c r="BN424" s="30"/>
      <c r="BO424" s="30"/>
      <c r="BP424" s="30"/>
      <c r="BQ424" s="30"/>
      <c r="BR424" s="30"/>
      <c r="BS424" s="30"/>
      <c r="BT424" s="30"/>
      <c r="BU424" s="30"/>
      <c r="BV424" s="30"/>
      <c r="BW424" s="30"/>
      <c r="BX424" s="30"/>
      <c r="BY424" s="30"/>
      <c r="BZ424" s="30"/>
      <c r="CA424" s="30"/>
      <c r="CB424" s="30"/>
      <c r="CC424" s="30"/>
      <c r="CD424" s="30"/>
      <c r="CE424" s="30"/>
      <c r="CF424" s="30"/>
      <c r="CG424" s="30"/>
      <c r="CH424" s="30"/>
      <c r="CI424" s="30"/>
      <c r="CJ424" s="30"/>
      <c r="CK424" s="30"/>
      <c r="CL424" s="30"/>
      <c r="CM424" s="30"/>
      <c r="CN424" s="30"/>
      <c r="CO424" s="30"/>
      <c r="CP424" s="30"/>
      <c r="CQ424" s="30"/>
      <c r="CR424" s="30"/>
      <c r="CS424" s="30"/>
      <c r="CT424" s="30"/>
      <c r="CU424" s="30"/>
      <c r="CV424" s="30"/>
      <c r="CW424" s="30"/>
      <c r="CX424" s="30"/>
      <c r="CY424" s="30"/>
      <c r="CZ424" s="30"/>
      <c r="DA424" s="30"/>
      <c r="DB424" s="30"/>
      <c r="DC424" s="30"/>
      <c r="DD424" s="30"/>
      <c r="DE424" s="30"/>
      <c r="DF424" s="30"/>
      <c r="DG424" s="30"/>
      <c r="DH424" s="30"/>
      <c r="DI424" s="30"/>
      <c r="DJ424" s="30"/>
      <c r="DK424" s="30"/>
      <c r="DL424" s="30"/>
      <c r="DM424" s="30"/>
      <c r="DN424" s="30"/>
      <c r="DO424" s="30"/>
      <c r="DP424" s="30"/>
      <c r="DQ424" s="30"/>
      <c r="DR424" s="30"/>
      <c r="DS424" s="30"/>
      <c r="DT424" s="30"/>
      <c r="DU424" s="30"/>
      <c r="DV424" s="30"/>
      <c r="DW424" s="30"/>
      <c r="DX424" s="30"/>
      <c r="DY424" s="30"/>
      <c r="DZ424" s="30"/>
      <c r="EA424" s="30"/>
      <c r="EB424" s="30"/>
      <c r="EC424" s="30"/>
      <c r="ED424" s="30"/>
      <c r="EE424" s="30"/>
      <c r="EF424" s="30"/>
      <c r="EG424" s="30"/>
      <c r="EH424" s="30"/>
      <c r="EI424" s="30"/>
      <c r="EJ424" s="30"/>
      <c r="EK424" s="30"/>
      <c r="EL424" s="30"/>
      <c r="EM424" s="30"/>
      <c r="EN424" s="30"/>
      <c r="EO424" s="30"/>
      <c r="EP424" s="30"/>
      <c r="EQ424" s="30"/>
      <c r="ER424" s="30"/>
      <c r="ES424" s="30"/>
      <c r="ET424" s="30"/>
      <c r="EU424" s="30"/>
      <c r="EV424" s="30"/>
      <c r="EW424" s="30"/>
      <c r="EX424" s="30"/>
      <c r="EY424" s="30"/>
      <c r="EZ424" s="30"/>
      <c r="FA424" s="30"/>
      <c r="FB424" s="30"/>
      <c r="FC424" s="30"/>
      <c r="FD424" s="30"/>
      <c r="FE424" s="30"/>
      <c r="FF424" s="30"/>
      <c r="FG424" s="30"/>
      <c r="FH424" s="30"/>
      <c r="FI424" s="30"/>
      <c r="FJ424" s="30"/>
      <c r="FK424" s="30"/>
      <c r="FL424" s="30"/>
      <c r="FM424" s="30"/>
      <c r="FN424" s="30"/>
      <c r="FO424" s="30"/>
      <c r="FP424" s="30"/>
      <c r="FQ424" s="30"/>
    </row>
    <row r="425" spans="4:173">
      <c r="D425" s="76"/>
      <c r="E425" s="76"/>
      <c r="F425" s="76"/>
      <c r="G425" s="76"/>
      <c r="H425" s="76"/>
      <c r="I425" s="76"/>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0"/>
      <c r="BI425" s="30"/>
      <c r="BJ425" s="30"/>
      <c r="BK425" s="30"/>
      <c r="BL425" s="30"/>
      <c r="BM425" s="30"/>
      <c r="BN425" s="30"/>
      <c r="BO425" s="30"/>
      <c r="BP425" s="30"/>
      <c r="BQ425" s="30"/>
      <c r="BR425" s="30"/>
      <c r="BS425" s="30"/>
      <c r="BT425" s="30"/>
      <c r="BU425" s="30"/>
      <c r="BV425" s="30"/>
      <c r="BW425" s="30"/>
      <c r="BX425" s="30"/>
      <c r="BY425" s="30"/>
      <c r="BZ425" s="30"/>
      <c r="CA425" s="30"/>
      <c r="CB425" s="30"/>
      <c r="CC425" s="30"/>
      <c r="CD425" s="30"/>
      <c r="CE425" s="30"/>
      <c r="CF425" s="30"/>
      <c r="CG425" s="30"/>
      <c r="CH425" s="30"/>
      <c r="CI425" s="30"/>
      <c r="CJ425" s="30"/>
      <c r="CK425" s="30"/>
      <c r="CL425" s="30"/>
      <c r="CM425" s="30"/>
      <c r="CN425" s="30"/>
      <c r="CO425" s="30"/>
      <c r="CP425" s="30"/>
      <c r="CQ425" s="30"/>
      <c r="CR425" s="30"/>
      <c r="CS425" s="30"/>
      <c r="CT425" s="30"/>
      <c r="CU425" s="30"/>
      <c r="CV425" s="30"/>
      <c r="CW425" s="30"/>
      <c r="CX425" s="30"/>
      <c r="CY425" s="30"/>
      <c r="CZ425" s="30"/>
      <c r="DA425" s="30"/>
      <c r="DB425" s="30"/>
      <c r="DC425" s="30"/>
      <c r="DD425" s="30"/>
      <c r="DE425" s="30"/>
      <c r="DF425" s="30"/>
      <c r="DG425" s="30"/>
      <c r="DH425" s="30"/>
      <c r="DI425" s="30"/>
      <c r="DJ425" s="30"/>
      <c r="DK425" s="30"/>
      <c r="DL425" s="30"/>
      <c r="DM425" s="30"/>
      <c r="DN425" s="30"/>
      <c r="DO425" s="30"/>
      <c r="DP425" s="30"/>
      <c r="DQ425" s="30"/>
      <c r="DR425" s="30"/>
      <c r="DS425" s="30"/>
      <c r="DT425" s="30"/>
      <c r="DU425" s="30"/>
      <c r="DV425" s="30"/>
      <c r="DW425" s="30"/>
      <c r="DX425" s="30"/>
      <c r="DY425" s="30"/>
      <c r="DZ425" s="30"/>
      <c r="EA425" s="30"/>
      <c r="EB425" s="30"/>
      <c r="EC425" s="30"/>
      <c r="ED425" s="30"/>
      <c r="EE425" s="30"/>
      <c r="EF425" s="30"/>
      <c r="EG425" s="30"/>
      <c r="EH425" s="30"/>
      <c r="EI425" s="30"/>
      <c r="EJ425" s="30"/>
      <c r="EK425" s="30"/>
      <c r="EL425" s="30"/>
      <c r="EM425" s="30"/>
      <c r="EN425" s="30"/>
      <c r="EO425" s="30"/>
      <c r="EP425" s="30"/>
      <c r="EQ425" s="30"/>
      <c r="ER425" s="30"/>
      <c r="ES425" s="30"/>
      <c r="ET425" s="30"/>
      <c r="EU425" s="30"/>
      <c r="EV425" s="30"/>
      <c r="EW425" s="30"/>
      <c r="EX425" s="30"/>
      <c r="EY425" s="30"/>
      <c r="EZ425" s="30"/>
      <c r="FA425" s="30"/>
      <c r="FB425" s="30"/>
      <c r="FC425" s="30"/>
      <c r="FD425" s="30"/>
      <c r="FE425" s="30"/>
      <c r="FF425" s="30"/>
      <c r="FG425" s="30"/>
      <c r="FH425" s="30"/>
      <c r="FI425" s="30"/>
      <c r="FJ425" s="30"/>
      <c r="FK425" s="30"/>
      <c r="FL425" s="30"/>
      <c r="FM425" s="30"/>
      <c r="FN425" s="30"/>
      <c r="FO425" s="30"/>
      <c r="FP425" s="30"/>
      <c r="FQ425" s="30"/>
    </row>
    <row r="426" spans="4:173">
      <c r="D426" s="76"/>
      <c r="E426" s="76"/>
      <c r="F426" s="76"/>
      <c r="G426" s="76"/>
      <c r="H426" s="76"/>
      <c r="I426" s="76"/>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0"/>
      <c r="BI426" s="30"/>
      <c r="BJ426" s="30"/>
      <c r="BK426" s="30"/>
      <c r="BL426" s="30"/>
      <c r="BM426" s="30"/>
      <c r="BN426" s="30"/>
      <c r="BO426" s="30"/>
      <c r="BP426" s="30"/>
      <c r="BQ426" s="30"/>
      <c r="BR426" s="30"/>
      <c r="BS426" s="30"/>
      <c r="BT426" s="30"/>
      <c r="BU426" s="30"/>
      <c r="BV426" s="30"/>
      <c r="BW426" s="30"/>
      <c r="BX426" s="30"/>
      <c r="BY426" s="30"/>
      <c r="BZ426" s="30"/>
      <c r="CA426" s="30"/>
      <c r="CB426" s="30"/>
      <c r="CC426" s="30"/>
      <c r="CD426" s="30"/>
      <c r="CE426" s="30"/>
      <c r="CF426" s="30"/>
      <c r="CG426" s="30"/>
      <c r="CH426" s="30"/>
      <c r="CI426" s="30"/>
      <c r="CJ426" s="30"/>
      <c r="CK426" s="30"/>
      <c r="CL426" s="30"/>
      <c r="CM426" s="30"/>
      <c r="CN426" s="30"/>
      <c r="CO426" s="30"/>
      <c r="CP426" s="30"/>
      <c r="CQ426" s="30"/>
      <c r="CR426" s="30"/>
      <c r="CS426" s="30"/>
      <c r="CT426" s="30"/>
      <c r="CU426" s="30"/>
      <c r="CV426" s="30"/>
      <c r="CW426" s="30"/>
      <c r="CX426" s="30"/>
      <c r="CY426" s="30"/>
      <c r="CZ426" s="30"/>
      <c r="DA426" s="30"/>
      <c r="DB426" s="30"/>
      <c r="DC426" s="30"/>
      <c r="DD426" s="30"/>
      <c r="DE426" s="30"/>
      <c r="DF426" s="30"/>
      <c r="DG426" s="30"/>
      <c r="DH426" s="30"/>
      <c r="DI426" s="30"/>
      <c r="DJ426" s="30"/>
      <c r="DK426" s="30"/>
      <c r="DL426" s="30"/>
      <c r="DM426" s="30"/>
      <c r="DN426" s="30"/>
      <c r="DO426" s="30"/>
      <c r="DP426" s="30"/>
      <c r="DQ426" s="30"/>
      <c r="DR426" s="30"/>
      <c r="DS426" s="30"/>
      <c r="DT426" s="30"/>
      <c r="DU426" s="30"/>
      <c r="DV426" s="30"/>
      <c r="DW426" s="30"/>
      <c r="DX426" s="30"/>
      <c r="DY426" s="30"/>
      <c r="DZ426" s="30"/>
      <c r="EA426" s="30"/>
      <c r="EB426" s="30"/>
      <c r="EC426" s="30"/>
      <c r="ED426" s="30"/>
      <c r="EE426" s="30"/>
      <c r="EF426" s="30"/>
      <c r="EG426" s="30"/>
      <c r="EH426" s="30"/>
      <c r="EI426" s="30"/>
      <c r="EJ426" s="30"/>
      <c r="EK426" s="30"/>
      <c r="EL426" s="30"/>
      <c r="EM426" s="30"/>
      <c r="EN426" s="30"/>
      <c r="EO426" s="30"/>
      <c r="EP426" s="30"/>
      <c r="EQ426" s="30"/>
      <c r="ER426" s="30"/>
      <c r="ES426" s="30"/>
      <c r="ET426" s="30"/>
      <c r="EU426" s="30"/>
      <c r="EV426" s="30"/>
      <c r="EW426" s="30"/>
      <c r="EX426" s="30"/>
      <c r="EY426" s="30"/>
      <c r="EZ426" s="30"/>
      <c r="FA426" s="30"/>
      <c r="FB426" s="30"/>
      <c r="FC426" s="30"/>
      <c r="FD426" s="30"/>
      <c r="FE426" s="30"/>
      <c r="FF426" s="30"/>
      <c r="FG426" s="30"/>
      <c r="FH426" s="30"/>
      <c r="FI426" s="30"/>
      <c r="FJ426" s="30"/>
      <c r="FK426" s="30"/>
      <c r="FL426" s="30"/>
      <c r="FM426" s="30"/>
      <c r="FN426" s="30"/>
      <c r="FO426" s="30"/>
      <c r="FP426" s="30"/>
      <c r="FQ426" s="30"/>
    </row>
    <row r="427" spans="4:173">
      <c r="D427" s="76"/>
      <c r="E427" s="76"/>
      <c r="F427" s="76"/>
      <c r="G427" s="76"/>
      <c r="H427" s="76"/>
      <c r="I427" s="76"/>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0"/>
      <c r="BI427" s="30"/>
      <c r="BJ427" s="30"/>
      <c r="BK427" s="30"/>
      <c r="BL427" s="30"/>
      <c r="BM427" s="30"/>
      <c r="BN427" s="30"/>
      <c r="BO427" s="30"/>
      <c r="BP427" s="30"/>
      <c r="BQ427" s="30"/>
      <c r="BR427" s="30"/>
      <c r="BS427" s="30"/>
      <c r="BT427" s="30"/>
      <c r="BU427" s="30"/>
      <c r="BV427" s="30"/>
      <c r="BW427" s="30"/>
      <c r="BX427" s="30"/>
      <c r="BY427" s="30"/>
      <c r="BZ427" s="30"/>
      <c r="CA427" s="30"/>
      <c r="CB427" s="30"/>
      <c r="CC427" s="30"/>
      <c r="CD427" s="30"/>
      <c r="CE427" s="30"/>
      <c r="CF427" s="30"/>
      <c r="CG427" s="30"/>
      <c r="CH427" s="30"/>
      <c r="CI427" s="30"/>
      <c r="CJ427" s="30"/>
      <c r="CK427" s="30"/>
      <c r="CL427" s="30"/>
      <c r="CM427" s="30"/>
      <c r="CN427" s="30"/>
      <c r="CO427" s="30"/>
      <c r="CP427" s="30"/>
      <c r="CQ427" s="30"/>
      <c r="CR427" s="30"/>
      <c r="CS427" s="30"/>
      <c r="CT427" s="30"/>
      <c r="CU427" s="30"/>
      <c r="CV427" s="30"/>
      <c r="CW427" s="30"/>
      <c r="CX427" s="30"/>
      <c r="CY427" s="30"/>
      <c r="CZ427" s="30"/>
      <c r="DA427" s="30"/>
      <c r="DB427" s="30"/>
      <c r="DC427" s="30"/>
      <c r="DD427" s="30"/>
      <c r="DE427" s="30"/>
      <c r="DF427" s="30"/>
      <c r="DG427" s="30"/>
      <c r="DH427" s="30"/>
      <c r="DI427" s="30"/>
      <c r="DJ427" s="30"/>
      <c r="DK427" s="30"/>
      <c r="DL427" s="30"/>
      <c r="DM427" s="30"/>
      <c r="DN427" s="30"/>
      <c r="DO427" s="30"/>
      <c r="DP427" s="30"/>
      <c r="DQ427" s="30"/>
      <c r="DR427" s="30"/>
      <c r="DS427" s="30"/>
      <c r="DT427" s="30"/>
      <c r="DU427" s="30"/>
      <c r="DV427" s="30"/>
      <c r="DW427" s="30"/>
      <c r="DX427" s="30"/>
      <c r="DY427" s="30"/>
      <c r="DZ427" s="30"/>
      <c r="EA427" s="30"/>
      <c r="EB427" s="30"/>
      <c r="EC427" s="30"/>
      <c r="ED427" s="30"/>
      <c r="EE427" s="30"/>
      <c r="EF427" s="30"/>
      <c r="EG427" s="30"/>
      <c r="EH427" s="30"/>
      <c r="EI427" s="30"/>
      <c r="EJ427" s="30"/>
      <c r="EK427" s="30"/>
      <c r="EL427" s="30"/>
      <c r="EM427" s="30"/>
      <c r="EN427" s="30"/>
      <c r="EO427" s="30"/>
      <c r="EP427" s="30"/>
      <c r="EQ427" s="30"/>
      <c r="ER427" s="30"/>
      <c r="ES427" s="30"/>
      <c r="ET427" s="30"/>
      <c r="EU427" s="30"/>
      <c r="EV427" s="30"/>
      <c r="EW427" s="30"/>
      <c r="EX427" s="30"/>
      <c r="EY427" s="30"/>
      <c r="EZ427" s="30"/>
      <c r="FA427" s="30"/>
      <c r="FB427" s="30"/>
      <c r="FC427" s="30"/>
      <c r="FD427" s="30"/>
      <c r="FE427" s="30"/>
      <c r="FF427" s="30"/>
      <c r="FG427" s="30"/>
      <c r="FH427" s="30"/>
      <c r="FI427" s="30"/>
      <c r="FJ427" s="30"/>
      <c r="FK427" s="30"/>
      <c r="FL427" s="30"/>
      <c r="FM427" s="30"/>
      <c r="FN427" s="30"/>
      <c r="FO427" s="30"/>
      <c r="FP427" s="30"/>
      <c r="FQ427" s="30"/>
    </row>
    <row r="428" spans="4:173">
      <c r="D428" s="76"/>
      <c r="E428" s="76"/>
      <c r="F428" s="76"/>
      <c r="G428" s="76"/>
      <c r="H428" s="76"/>
      <c r="I428" s="76"/>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0"/>
      <c r="BI428" s="30"/>
      <c r="BJ428" s="30"/>
      <c r="BK428" s="30"/>
      <c r="BL428" s="30"/>
      <c r="BM428" s="30"/>
      <c r="BN428" s="30"/>
      <c r="BO428" s="30"/>
      <c r="BP428" s="30"/>
      <c r="BQ428" s="30"/>
      <c r="BR428" s="30"/>
      <c r="BS428" s="30"/>
      <c r="BT428" s="30"/>
      <c r="BU428" s="30"/>
      <c r="BV428" s="30"/>
      <c r="BW428" s="30"/>
      <c r="BX428" s="30"/>
      <c r="BY428" s="30"/>
      <c r="BZ428" s="30"/>
      <c r="CA428" s="30"/>
      <c r="CB428" s="30"/>
      <c r="CC428" s="30"/>
      <c r="CD428" s="30"/>
      <c r="CE428" s="30"/>
      <c r="CF428" s="30"/>
      <c r="CG428" s="30"/>
      <c r="CH428" s="30"/>
      <c r="CI428" s="30"/>
      <c r="CJ428" s="30"/>
      <c r="CK428" s="30"/>
      <c r="CL428" s="30"/>
      <c r="CM428" s="30"/>
      <c r="CN428" s="30"/>
      <c r="CO428" s="30"/>
      <c r="CP428" s="30"/>
      <c r="CQ428" s="30"/>
      <c r="CR428" s="30"/>
      <c r="CS428" s="30"/>
      <c r="CT428" s="30"/>
      <c r="CU428" s="30"/>
      <c r="CV428" s="30"/>
      <c r="CW428" s="30"/>
      <c r="CX428" s="30"/>
      <c r="CY428" s="30"/>
      <c r="CZ428" s="30"/>
      <c r="DA428" s="30"/>
      <c r="DB428" s="30"/>
      <c r="DC428" s="30"/>
      <c r="DD428" s="30"/>
      <c r="DE428" s="30"/>
      <c r="DF428" s="30"/>
      <c r="DG428" s="30"/>
      <c r="DH428" s="30"/>
      <c r="DI428" s="30"/>
      <c r="DJ428" s="30"/>
      <c r="DK428" s="30"/>
      <c r="DL428" s="30"/>
      <c r="DM428" s="30"/>
      <c r="DN428" s="30"/>
      <c r="DO428" s="30"/>
      <c r="DP428" s="30"/>
      <c r="DQ428" s="30"/>
      <c r="DR428" s="30"/>
      <c r="DS428" s="30"/>
      <c r="DT428" s="30"/>
      <c r="DU428" s="30"/>
      <c r="DV428" s="30"/>
      <c r="DW428" s="30"/>
      <c r="DX428" s="30"/>
      <c r="DY428" s="30"/>
      <c r="DZ428" s="30"/>
      <c r="EA428" s="30"/>
      <c r="EB428" s="30"/>
      <c r="EC428" s="30"/>
      <c r="ED428" s="30"/>
      <c r="EE428" s="30"/>
      <c r="EF428" s="30"/>
      <c r="EG428" s="30"/>
      <c r="EH428" s="30"/>
      <c r="EI428" s="30"/>
      <c r="EJ428" s="30"/>
      <c r="EK428" s="30"/>
      <c r="EL428" s="30"/>
      <c r="EM428" s="30"/>
      <c r="EN428" s="30"/>
      <c r="EO428" s="30"/>
      <c r="EP428" s="30"/>
      <c r="EQ428" s="30"/>
      <c r="ER428" s="30"/>
      <c r="ES428" s="30"/>
      <c r="ET428" s="30"/>
      <c r="EU428" s="30"/>
      <c r="EV428" s="30"/>
      <c r="EW428" s="30"/>
      <c r="EX428" s="30"/>
      <c r="EY428" s="30"/>
      <c r="EZ428" s="30"/>
      <c r="FA428" s="30"/>
      <c r="FB428" s="30"/>
      <c r="FC428" s="30"/>
      <c r="FD428" s="30"/>
      <c r="FE428" s="30"/>
      <c r="FF428" s="30"/>
      <c r="FG428" s="30"/>
      <c r="FH428" s="30"/>
      <c r="FI428" s="30"/>
      <c r="FJ428" s="30"/>
      <c r="FK428" s="30"/>
      <c r="FL428" s="30"/>
      <c r="FM428" s="30"/>
      <c r="FN428" s="30"/>
      <c r="FO428" s="30"/>
      <c r="FP428" s="30"/>
      <c r="FQ428" s="30"/>
    </row>
    <row r="429" spans="4:173">
      <c r="D429" s="76"/>
      <c r="E429" s="76"/>
      <c r="F429" s="76"/>
      <c r="G429" s="76"/>
      <c r="H429" s="76"/>
      <c r="I429" s="76"/>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0"/>
      <c r="BI429" s="30"/>
      <c r="BJ429" s="30"/>
      <c r="BK429" s="30"/>
      <c r="BL429" s="30"/>
      <c r="BM429" s="30"/>
      <c r="BN429" s="30"/>
      <c r="BO429" s="30"/>
      <c r="BP429" s="30"/>
      <c r="BQ429" s="30"/>
      <c r="BR429" s="30"/>
      <c r="BS429" s="30"/>
      <c r="BT429" s="30"/>
      <c r="BU429" s="30"/>
      <c r="BV429" s="30"/>
      <c r="BW429" s="30"/>
      <c r="BX429" s="30"/>
      <c r="BY429" s="30"/>
      <c r="BZ429" s="30"/>
      <c r="CA429" s="30"/>
      <c r="CB429" s="30"/>
      <c r="CC429" s="30"/>
      <c r="CD429" s="30"/>
      <c r="CE429" s="30"/>
      <c r="CF429" s="30"/>
      <c r="CG429" s="30"/>
      <c r="CH429" s="30"/>
      <c r="CI429" s="30"/>
      <c r="CJ429" s="30"/>
      <c r="CK429" s="30"/>
      <c r="CL429" s="30"/>
      <c r="CM429" s="30"/>
      <c r="CN429" s="30"/>
      <c r="CO429" s="30"/>
      <c r="CP429" s="30"/>
      <c r="CQ429" s="30"/>
      <c r="CR429" s="30"/>
      <c r="CS429" s="30"/>
      <c r="CT429" s="30"/>
      <c r="CU429" s="30"/>
      <c r="CV429" s="30"/>
      <c r="CW429" s="30"/>
      <c r="CX429" s="30"/>
      <c r="CY429" s="30"/>
      <c r="CZ429" s="30"/>
      <c r="DA429" s="30"/>
      <c r="DB429" s="30"/>
      <c r="DC429" s="30"/>
      <c r="DD429" s="30"/>
      <c r="DE429" s="30"/>
      <c r="DF429" s="30"/>
      <c r="DG429" s="30"/>
      <c r="DH429" s="30"/>
      <c r="DI429" s="30"/>
      <c r="DJ429" s="30"/>
      <c r="DK429" s="30"/>
      <c r="DL429" s="30"/>
      <c r="DM429" s="30"/>
      <c r="DN429" s="30"/>
      <c r="DO429" s="30"/>
      <c r="DP429" s="30"/>
      <c r="DQ429" s="30"/>
      <c r="DR429" s="30"/>
      <c r="DS429" s="30"/>
      <c r="DT429" s="30"/>
      <c r="DU429" s="30"/>
      <c r="DV429" s="30"/>
      <c r="DW429" s="30"/>
      <c r="DX429" s="30"/>
      <c r="DY429" s="30"/>
      <c r="DZ429" s="30"/>
      <c r="EA429" s="30"/>
      <c r="EB429" s="30"/>
      <c r="EC429" s="30"/>
      <c r="ED429" s="30"/>
      <c r="EE429" s="30"/>
      <c r="EF429" s="30"/>
      <c r="EG429" s="30"/>
      <c r="EH429" s="30"/>
      <c r="EI429" s="30"/>
      <c r="EJ429" s="30"/>
      <c r="EK429" s="30"/>
      <c r="EL429" s="30"/>
      <c r="EM429" s="30"/>
      <c r="EN429" s="30"/>
      <c r="EO429" s="30"/>
      <c r="EP429" s="30"/>
      <c r="EQ429" s="30"/>
      <c r="ER429" s="30"/>
      <c r="ES429" s="30"/>
      <c r="ET429" s="30"/>
      <c r="EU429" s="30"/>
      <c r="EV429" s="30"/>
      <c r="EW429" s="30"/>
      <c r="EX429" s="30"/>
      <c r="EY429" s="30"/>
      <c r="EZ429" s="30"/>
      <c r="FA429" s="30"/>
      <c r="FB429" s="30"/>
      <c r="FC429" s="30"/>
      <c r="FD429" s="30"/>
      <c r="FE429" s="30"/>
      <c r="FF429" s="30"/>
      <c r="FG429" s="30"/>
      <c r="FH429" s="30"/>
      <c r="FI429" s="30"/>
      <c r="FJ429" s="30"/>
      <c r="FK429" s="30"/>
      <c r="FL429" s="30"/>
      <c r="FM429" s="30"/>
      <c r="FN429" s="30"/>
      <c r="FO429" s="30"/>
      <c r="FP429" s="30"/>
      <c r="FQ429" s="30"/>
    </row>
    <row r="430" spans="4:173">
      <c r="D430" s="76"/>
      <c r="E430" s="76"/>
      <c r="F430" s="76"/>
      <c r="G430" s="76"/>
      <c r="H430" s="76"/>
      <c r="I430" s="76"/>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0"/>
      <c r="BI430" s="30"/>
      <c r="BJ430" s="30"/>
      <c r="BK430" s="30"/>
      <c r="BL430" s="30"/>
      <c r="BM430" s="30"/>
      <c r="BN430" s="30"/>
      <c r="BO430" s="30"/>
      <c r="BP430" s="30"/>
      <c r="BQ430" s="30"/>
      <c r="BR430" s="30"/>
      <c r="BS430" s="30"/>
      <c r="BT430" s="30"/>
      <c r="BU430" s="30"/>
      <c r="BV430" s="30"/>
      <c r="BW430" s="30"/>
      <c r="BX430" s="30"/>
      <c r="BY430" s="30"/>
      <c r="BZ430" s="30"/>
      <c r="CA430" s="30"/>
      <c r="CB430" s="30"/>
      <c r="CC430" s="30"/>
      <c r="CD430" s="30"/>
      <c r="CE430" s="30"/>
      <c r="CF430" s="30"/>
      <c r="CG430" s="30"/>
      <c r="CH430" s="30"/>
      <c r="CI430" s="30"/>
      <c r="CJ430" s="30"/>
      <c r="CK430" s="30"/>
      <c r="CL430" s="30"/>
      <c r="CM430" s="30"/>
      <c r="CN430" s="30"/>
      <c r="CO430" s="30"/>
      <c r="CP430" s="30"/>
      <c r="CQ430" s="30"/>
      <c r="CR430" s="30"/>
      <c r="CS430" s="30"/>
      <c r="CT430" s="30"/>
      <c r="CU430" s="30"/>
      <c r="CV430" s="30"/>
      <c r="CW430" s="30"/>
      <c r="CX430" s="30"/>
      <c r="CY430" s="30"/>
      <c r="CZ430" s="30"/>
      <c r="DA430" s="30"/>
      <c r="DB430" s="30"/>
      <c r="DC430" s="30"/>
      <c r="DD430" s="30"/>
      <c r="DE430" s="30"/>
      <c r="DF430" s="30"/>
      <c r="DG430" s="30"/>
      <c r="DH430" s="30"/>
      <c r="DI430" s="30"/>
      <c r="DJ430" s="30"/>
      <c r="DK430" s="30"/>
      <c r="DL430" s="30"/>
      <c r="DM430" s="30"/>
      <c r="DN430" s="30"/>
      <c r="DO430" s="30"/>
      <c r="DP430" s="30"/>
      <c r="DQ430" s="30"/>
      <c r="DR430" s="30"/>
      <c r="DS430" s="30"/>
      <c r="DT430" s="30"/>
      <c r="DU430" s="30"/>
      <c r="DV430" s="30"/>
      <c r="DW430" s="30"/>
      <c r="DX430" s="30"/>
      <c r="DY430" s="30"/>
      <c r="DZ430" s="30"/>
      <c r="EA430" s="30"/>
      <c r="EB430" s="30"/>
      <c r="EC430" s="30"/>
      <c r="ED430" s="30"/>
      <c r="EE430" s="30"/>
      <c r="EF430" s="30"/>
      <c r="EG430" s="30"/>
      <c r="EH430" s="30"/>
      <c r="EI430" s="30"/>
      <c r="EJ430" s="30"/>
      <c r="EK430" s="30"/>
      <c r="EL430" s="30"/>
      <c r="EM430" s="30"/>
      <c r="EN430" s="30"/>
      <c r="EO430" s="30"/>
      <c r="EP430" s="30"/>
      <c r="EQ430" s="30"/>
      <c r="ER430" s="30"/>
      <c r="ES430" s="30"/>
      <c r="ET430" s="30"/>
      <c r="EU430" s="30"/>
      <c r="EV430" s="30"/>
      <c r="EW430" s="30"/>
      <c r="EX430" s="30"/>
      <c r="EY430" s="30"/>
      <c r="EZ430" s="30"/>
      <c r="FA430" s="30"/>
      <c r="FB430" s="30"/>
      <c r="FC430" s="30"/>
      <c r="FD430" s="30"/>
      <c r="FE430" s="30"/>
      <c r="FF430" s="30"/>
      <c r="FG430" s="30"/>
      <c r="FH430" s="30"/>
      <c r="FI430" s="30"/>
      <c r="FJ430" s="30"/>
      <c r="FK430" s="30"/>
      <c r="FL430" s="30"/>
      <c r="FM430" s="30"/>
      <c r="FN430" s="30"/>
      <c r="FO430" s="30"/>
      <c r="FP430" s="30"/>
      <c r="FQ430" s="30"/>
    </row>
    <row r="431" spans="4:173">
      <c r="D431" s="76"/>
      <c r="E431" s="76"/>
      <c r="F431" s="76"/>
      <c r="G431" s="76"/>
      <c r="H431" s="76"/>
      <c r="I431" s="76"/>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0"/>
      <c r="BI431" s="30"/>
      <c r="BJ431" s="30"/>
      <c r="BK431" s="30"/>
      <c r="BL431" s="30"/>
      <c r="BM431" s="30"/>
      <c r="BN431" s="30"/>
      <c r="BO431" s="30"/>
      <c r="BP431" s="30"/>
      <c r="BQ431" s="30"/>
      <c r="BR431" s="30"/>
      <c r="BS431" s="30"/>
      <c r="BT431" s="30"/>
      <c r="BU431" s="30"/>
      <c r="BV431" s="30"/>
      <c r="BW431" s="30"/>
      <c r="BX431" s="30"/>
      <c r="BY431" s="30"/>
      <c r="BZ431" s="30"/>
      <c r="CA431" s="30"/>
      <c r="CB431" s="30"/>
      <c r="CC431" s="30"/>
      <c r="CD431" s="30"/>
      <c r="CE431" s="30"/>
      <c r="CF431" s="30"/>
      <c r="CG431" s="30"/>
      <c r="CH431" s="30"/>
      <c r="CI431" s="30"/>
      <c r="CJ431" s="30"/>
      <c r="CK431" s="30"/>
      <c r="CL431" s="30"/>
      <c r="CM431" s="30"/>
      <c r="CN431" s="30"/>
      <c r="CO431" s="30"/>
      <c r="CP431" s="30"/>
      <c r="CQ431" s="30"/>
      <c r="CR431" s="30"/>
      <c r="CS431" s="30"/>
      <c r="CT431" s="30"/>
      <c r="CU431" s="30"/>
      <c r="CV431" s="30"/>
      <c r="CW431" s="30"/>
      <c r="CX431" s="30"/>
      <c r="CY431" s="30"/>
      <c r="CZ431" s="30"/>
      <c r="DA431" s="30"/>
      <c r="DB431" s="30"/>
      <c r="DC431" s="30"/>
      <c r="DD431" s="30"/>
      <c r="DE431" s="30"/>
      <c r="DF431" s="30"/>
      <c r="DG431" s="30"/>
      <c r="DH431" s="30"/>
      <c r="DI431" s="30"/>
      <c r="DJ431" s="30"/>
      <c r="DK431" s="30"/>
      <c r="DL431" s="30"/>
      <c r="DM431" s="30"/>
      <c r="DN431" s="30"/>
      <c r="DO431" s="30"/>
      <c r="DP431" s="30"/>
      <c r="DQ431" s="30"/>
      <c r="DR431" s="30"/>
      <c r="DS431" s="30"/>
      <c r="DT431" s="30"/>
      <c r="DU431" s="30"/>
      <c r="DV431" s="30"/>
      <c r="DW431" s="30"/>
      <c r="DX431" s="30"/>
      <c r="DY431" s="30"/>
      <c r="DZ431" s="30"/>
      <c r="EA431" s="30"/>
      <c r="EB431" s="30"/>
      <c r="EC431" s="30"/>
      <c r="ED431" s="30"/>
      <c r="EE431" s="30"/>
      <c r="EF431" s="30"/>
      <c r="EG431" s="30"/>
      <c r="EH431" s="30"/>
      <c r="EI431" s="30"/>
      <c r="EJ431" s="30"/>
      <c r="EK431" s="30"/>
      <c r="EL431" s="30"/>
      <c r="EM431" s="30"/>
      <c r="EN431" s="30"/>
      <c r="EO431" s="30"/>
      <c r="EP431" s="30"/>
      <c r="EQ431" s="30"/>
      <c r="ER431" s="30"/>
      <c r="ES431" s="30"/>
      <c r="ET431" s="30"/>
      <c r="EU431" s="30"/>
      <c r="EV431" s="30"/>
      <c r="EW431" s="30"/>
      <c r="EX431" s="30"/>
      <c r="EY431" s="30"/>
      <c r="EZ431" s="30"/>
      <c r="FA431" s="30"/>
      <c r="FB431" s="30"/>
      <c r="FC431" s="30"/>
      <c r="FD431" s="30"/>
      <c r="FE431" s="30"/>
      <c r="FF431" s="30"/>
      <c r="FG431" s="30"/>
      <c r="FH431" s="30"/>
      <c r="FI431" s="30"/>
      <c r="FJ431" s="30"/>
      <c r="FK431" s="30"/>
      <c r="FL431" s="30"/>
      <c r="FM431" s="30"/>
      <c r="FN431" s="30"/>
      <c r="FO431" s="30"/>
      <c r="FP431" s="30"/>
      <c r="FQ431" s="30"/>
    </row>
    <row r="432" spans="4:173">
      <c r="D432" s="76"/>
      <c r="E432" s="76"/>
      <c r="F432" s="76"/>
      <c r="G432" s="76"/>
      <c r="H432" s="76"/>
      <c r="I432" s="76"/>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0"/>
      <c r="BI432" s="30"/>
      <c r="BJ432" s="30"/>
      <c r="BK432" s="30"/>
      <c r="BL432" s="30"/>
      <c r="BM432" s="30"/>
      <c r="BN432" s="30"/>
      <c r="BO432" s="30"/>
      <c r="BP432" s="30"/>
      <c r="BQ432" s="30"/>
      <c r="BR432" s="30"/>
      <c r="BS432" s="30"/>
      <c r="BT432" s="30"/>
      <c r="BU432" s="30"/>
      <c r="BV432" s="30"/>
      <c r="BW432" s="30"/>
      <c r="BX432" s="30"/>
      <c r="BY432" s="30"/>
      <c r="BZ432" s="30"/>
      <c r="CA432" s="30"/>
      <c r="CB432" s="30"/>
      <c r="CC432" s="30"/>
      <c r="CD432" s="30"/>
      <c r="CE432" s="30"/>
      <c r="CF432" s="30"/>
      <c r="CG432" s="30"/>
      <c r="CH432" s="30"/>
      <c r="CI432" s="30"/>
      <c r="CJ432" s="30"/>
      <c r="CK432" s="30"/>
      <c r="CL432" s="30"/>
      <c r="CM432" s="30"/>
      <c r="CN432" s="30"/>
      <c r="CO432" s="30"/>
      <c r="CP432" s="30"/>
      <c r="CQ432" s="30"/>
      <c r="CR432" s="30"/>
      <c r="CS432" s="30"/>
      <c r="CT432" s="30"/>
      <c r="CU432" s="30"/>
      <c r="CV432" s="30"/>
      <c r="CW432" s="30"/>
      <c r="CX432" s="30"/>
      <c r="CY432" s="30"/>
      <c r="CZ432" s="30"/>
      <c r="DA432" s="30"/>
      <c r="DB432" s="30"/>
      <c r="DC432" s="30"/>
      <c r="DD432" s="30"/>
      <c r="DE432" s="30"/>
      <c r="DF432" s="30"/>
      <c r="DG432" s="30"/>
      <c r="DH432" s="30"/>
      <c r="DI432" s="30"/>
      <c r="DJ432" s="30"/>
      <c r="DK432" s="30"/>
      <c r="DL432" s="30"/>
      <c r="DM432" s="30"/>
      <c r="DN432" s="30"/>
      <c r="DO432" s="30"/>
      <c r="DP432" s="30"/>
      <c r="DQ432" s="30"/>
      <c r="DR432" s="30"/>
      <c r="DS432" s="30"/>
      <c r="DT432" s="30"/>
      <c r="DU432" s="30"/>
      <c r="DV432" s="30"/>
      <c r="DW432" s="30"/>
      <c r="DX432" s="30"/>
      <c r="DY432" s="30"/>
      <c r="DZ432" s="30"/>
      <c r="EA432" s="30"/>
      <c r="EB432" s="30"/>
      <c r="EC432" s="30"/>
      <c r="ED432" s="30"/>
      <c r="EE432" s="30"/>
      <c r="EF432" s="30"/>
      <c r="EG432" s="30"/>
      <c r="EH432" s="30"/>
      <c r="EI432" s="30"/>
      <c r="EJ432" s="30"/>
      <c r="EK432" s="30"/>
      <c r="EL432" s="30"/>
      <c r="EM432" s="30"/>
      <c r="EN432" s="30"/>
      <c r="EO432" s="30"/>
      <c r="EP432" s="30"/>
      <c r="EQ432" s="30"/>
      <c r="ER432" s="30"/>
      <c r="ES432" s="30"/>
      <c r="ET432" s="30"/>
      <c r="EU432" s="30"/>
      <c r="EV432" s="30"/>
      <c r="EW432" s="30"/>
      <c r="EX432" s="30"/>
      <c r="EY432" s="30"/>
      <c r="EZ432" s="30"/>
      <c r="FA432" s="30"/>
      <c r="FB432" s="30"/>
      <c r="FC432" s="30"/>
      <c r="FD432" s="30"/>
      <c r="FE432" s="30"/>
      <c r="FF432" s="30"/>
      <c r="FG432" s="30"/>
      <c r="FH432" s="30"/>
      <c r="FI432" s="30"/>
      <c r="FJ432" s="30"/>
      <c r="FK432" s="30"/>
      <c r="FL432" s="30"/>
      <c r="FM432" s="30"/>
      <c r="FN432" s="30"/>
      <c r="FO432" s="30"/>
      <c r="FP432" s="30"/>
      <c r="FQ432" s="30"/>
    </row>
    <row r="433" spans="4:173">
      <c r="D433" s="76"/>
      <c r="E433" s="76"/>
      <c r="F433" s="76"/>
      <c r="G433" s="76"/>
      <c r="H433" s="76"/>
      <c r="I433" s="76"/>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0"/>
      <c r="BI433" s="30"/>
      <c r="BJ433" s="30"/>
      <c r="BK433" s="30"/>
      <c r="BL433" s="30"/>
      <c r="BM433" s="30"/>
      <c r="BN433" s="30"/>
      <c r="BO433" s="30"/>
      <c r="BP433" s="30"/>
      <c r="BQ433" s="30"/>
      <c r="BR433" s="30"/>
      <c r="BS433" s="30"/>
      <c r="BT433" s="30"/>
      <c r="BU433" s="30"/>
      <c r="BV433" s="30"/>
      <c r="BW433" s="30"/>
      <c r="BX433" s="30"/>
      <c r="BY433" s="30"/>
      <c r="BZ433" s="30"/>
      <c r="CA433" s="30"/>
      <c r="CB433" s="30"/>
      <c r="CC433" s="30"/>
      <c r="CD433" s="30"/>
      <c r="CE433" s="30"/>
      <c r="CF433" s="30"/>
      <c r="CG433" s="30"/>
      <c r="CH433" s="30"/>
      <c r="CI433" s="30"/>
      <c r="CJ433" s="30"/>
      <c r="CK433" s="30"/>
      <c r="CL433" s="30"/>
      <c r="CM433" s="30"/>
      <c r="CN433" s="30"/>
      <c r="CO433" s="30"/>
      <c r="CP433" s="30"/>
      <c r="CQ433" s="30"/>
      <c r="CR433" s="30"/>
      <c r="CS433" s="30"/>
      <c r="CT433" s="30"/>
      <c r="CU433" s="30"/>
      <c r="CV433" s="30"/>
      <c r="CW433" s="30"/>
      <c r="CX433" s="30"/>
      <c r="CY433" s="30"/>
      <c r="CZ433" s="30"/>
      <c r="DA433" s="30"/>
      <c r="DB433" s="30"/>
      <c r="DC433" s="30"/>
      <c r="DD433" s="30"/>
      <c r="DE433" s="30"/>
      <c r="DF433" s="30"/>
      <c r="DG433" s="30"/>
      <c r="DH433" s="30"/>
      <c r="DI433" s="30"/>
      <c r="DJ433" s="30"/>
      <c r="DK433" s="30"/>
      <c r="DL433" s="30"/>
      <c r="DM433" s="30"/>
      <c r="DN433" s="30"/>
      <c r="DO433" s="30"/>
      <c r="DP433" s="30"/>
      <c r="DQ433" s="30"/>
      <c r="DR433" s="30"/>
      <c r="DS433" s="30"/>
      <c r="DT433" s="30"/>
      <c r="DU433" s="30"/>
      <c r="DV433" s="30"/>
      <c r="DW433" s="30"/>
      <c r="DX433" s="30"/>
      <c r="DY433" s="30"/>
      <c r="DZ433" s="30"/>
      <c r="EA433" s="30"/>
      <c r="EB433" s="30"/>
      <c r="EC433" s="30"/>
      <c r="ED433" s="30"/>
      <c r="EE433" s="30"/>
      <c r="EF433" s="30"/>
      <c r="EG433" s="30"/>
      <c r="EH433" s="30"/>
      <c r="EI433" s="30"/>
      <c r="EJ433" s="30"/>
      <c r="EK433" s="30"/>
      <c r="EL433" s="30"/>
      <c r="EM433" s="30"/>
      <c r="EN433" s="30"/>
      <c r="EO433" s="30"/>
      <c r="EP433" s="30"/>
      <c r="EQ433" s="30"/>
      <c r="ER433" s="30"/>
      <c r="ES433" s="30"/>
      <c r="ET433" s="30"/>
      <c r="EU433" s="30"/>
      <c r="EV433" s="30"/>
      <c r="EW433" s="30"/>
      <c r="EX433" s="30"/>
      <c r="EY433" s="30"/>
      <c r="EZ433" s="30"/>
      <c r="FA433" s="30"/>
      <c r="FB433" s="30"/>
      <c r="FC433" s="30"/>
      <c r="FD433" s="30"/>
      <c r="FE433" s="30"/>
      <c r="FF433" s="30"/>
      <c r="FG433" s="30"/>
      <c r="FH433" s="30"/>
      <c r="FI433" s="30"/>
      <c r="FJ433" s="30"/>
      <c r="FK433" s="30"/>
      <c r="FL433" s="30"/>
      <c r="FM433" s="30"/>
      <c r="FN433" s="30"/>
      <c r="FO433" s="30"/>
      <c r="FP433" s="30"/>
      <c r="FQ433" s="30"/>
    </row>
    <row r="434" spans="4:173">
      <c r="D434" s="76"/>
      <c r="E434" s="76"/>
      <c r="F434" s="76"/>
      <c r="G434" s="76"/>
      <c r="H434" s="76"/>
      <c r="I434" s="76"/>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0"/>
      <c r="BI434" s="30"/>
      <c r="BJ434" s="30"/>
      <c r="BK434" s="30"/>
      <c r="BL434" s="30"/>
      <c r="BM434" s="30"/>
      <c r="BN434" s="30"/>
      <c r="BO434" s="30"/>
      <c r="BP434" s="30"/>
      <c r="BQ434" s="30"/>
      <c r="BR434" s="30"/>
      <c r="BS434" s="30"/>
      <c r="BT434" s="30"/>
      <c r="BU434" s="30"/>
      <c r="BV434" s="30"/>
      <c r="BW434" s="30"/>
      <c r="BX434" s="30"/>
      <c r="BY434" s="30"/>
      <c r="BZ434" s="30"/>
      <c r="CA434" s="30"/>
      <c r="CB434" s="30"/>
      <c r="CC434" s="30"/>
      <c r="CD434" s="30"/>
      <c r="CE434" s="30"/>
      <c r="CF434" s="30"/>
      <c r="CG434" s="30"/>
      <c r="CH434" s="30"/>
      <c r="CI434" s="30"/>
      <c r="CJ434" s="30"/>
      <c r="CK434" s="30"/>
      <c r="CL434" s="30"/>
      <c r="CM434" s="30"/>
      <c r="CN434" s="30"/>
      <c r="CO434" s="30"/>
      <c r="CP434" s="30"/>
      <c r="CQ434" s="30"/>
      <c r="CR434" s="30"/>
      <c r="CS434" s="30"/>
      <c r="CT434" s="30"/>
      <c r="CU434" s="30"/>
      <c r="CV434" s="30"/>
      <c r="CW434" s="30"/>
      <c r="CX434" s="30"/>
      <c r="CY434" s="30"/>
      <c r="CZ434" s="30"/>
      <c r="DA434" s="30"/>
      <c r="DB434" s="30"/>
      <c r="DC434" s="30"/>
      <c r="DD434" s="30"/>
      <c r="DE434" s="30"/>
      <c r="DF434" s="30"/>
      <c r="DG434" s="30"/>
      <c r="DH434" s="30"/>
      <c r="DI434" s="30"/>
      <c r="DJ434" s="30"/>
      <c r="DK434" s="30"/>
      <c r="DL434" s="30"/>
      <c r="DM434" s="30"/>
      <c r="DN434" s="30"/>
      <c r="DO434" s="30"/>
      <c r="DP434" s="30"/>
      <c r="DQ434" s="30"/>
      <c r="DR434" s="30"/>
      <c r="DS434" s="30"/>
      <c r="DT434" s="30"/>
      <c r="DU434" s="30"/>
      <c r="DV434" s="30"/>
      <c r="DW434" s="30"/>
      <c r="DX434" s="30"/>
      <c r="DY434" s="30"/>
      <c r="DZ434" s="30"/>
      <c r="EA434" s="30"/>
      <c r="EB434" s="30"/>
      <c r="EC434" s="30"/>
      <c r="ED434" s="30"/>
      <c r="EE434" s="30"/>
      <c r="EF434" s="30"/>
      <c r="EG434" s="30"/>
      <c r="EH434" s="30"/>
      <c r="EI434" s="30"/>
      <c r="EJ434" s="30"/>
      <c r="EK434" s="30"/>
      <c r="EL434" s="30"/>
      <c r="EM434" s="30"/>
      <c r="EN434" s="30"/>
      <c r="EO434" s="30"/>
      <c r="EP434" s="30"/>
      <c r="EQ434" s="30"/>
      <c r="ER434" s="30"/>
      <c r="ES434" s="30"/>
      <c r="ET434" s="30"/>
      <c r="EU434" s="30"/>
      <c r="EV434" s="30"/>
      <c r="EW434" s="30"/>
      <c r="EX434" s="30"/>
      <c r="EY434" s="30"/>
      <c r="EZ434" s="30"/>
      <c r="FA434" s="30"/>
      <c r="FB434" s="30"/>
      <c r="FC434" s="30"/>
      <c r="FD434" s="30"/>
      <c r="FE434" s="30"/>
      <c r="FF434" s="30"/>
      <c r="FG434" s="30"/>
      <c r="FH434" s="30"/>
      <c r="FI434" s="30"/>
      <c r="FJ434" s="30"/>
      <c r="FK434" s="30"/>
      <c r="FL434" s="30"/>
      <c r="FM434" s="30"/>
      <c r="FN434" s="30"/>
      <c r="FO434" s="30"/>
      <c r="FP434" s="30"/>
      <c r="FQ434" s="30"/>
    </row>
    <row r="435" spans="4:173">
      <c r="D435" s="76"/>
      <c r="E435" s="76"/>
      <c r="F435" s="76"/>
      <c r="G435" s="76"/>
      <c r="H435" s="76"/>
      <c r="I435" s="76"/>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0"/>
      <c r="BI435" s="30"/>
      <c r="BJ435" s="30"/>
      <c r="BK435" s="30"/>
      <c r="BL435" s="30"/>
      <c r="BM435" s="30"/>
      <c r="BN435" s="30"/>
      <c r="BO435" s="30"/>
      <c r="BP435" s="30"/>
      <c r="BQ435" s="30"/>
      <c r="BR435" s="30"/>
      <c r="BS435" s="30"/>
      <c r="BT435" s="30"/>
      <c r="BU435" s="30"/>
      <c r="BV435" s="30"/>
      <c r="BW435" s="30"/>
      <c r="BX435" s="30"/>
      <c r="BY435" s="30"/>
      <c r="BZ435" s="30"/>
      <c r="CA435" s="30"/>
      <c r="CB435" s="30"/>
      <c r="CC435" s="30"/>
      <c r="CD435" s="30"/>
      <c r="CE435" s="30"/>
      <c r="CF435" s="30"/>
      <c r="CG435" s="30"/>
      <c r="CH435" s="30"/>
      <c r="CI435" s="30"/>
      <c r="CJ435" s="30"/>
      <c r="CK435" s="30"/>
      <c r="CL435" s="30"/>
      <c r="CM435" s="30"/>
      <c r="CN435" s="30"/>
      <c r="CO435" s="30"/>
      <c r="CP435" s="30"/>
      <c r="CQ435" s="30"/>
      <c r="CR435" s="30"/>
      <c r="CS435" s="30"/>
      <c r="CT435" s="30"/>
      <c r="CU435" s="30"/>
      <c r="CV435" s="30"/>
      <c r="CW435" s="30"/>
      <c r="CX435" s="30"/>
      <c r="CY435" s="30"/>
      <c r="CZ435" s="30"/>
      <c r="DA435" s="30"/>
      <c r="DB435" s="30"/>
      <c r="DC435" s="30"/>
      <c r="DD435" s="30"/>
      <c r="DE435" s="30"/>
      <c r="DF435" s="30"/>
      <c r="DG435" s="30"/>
      <c r="DH435" s="30"/>
      <c r="DI435" s="30"/>
      <c r="DJ435" s="30"/>
      <c r="DK435" s="30"/>
      <c r="DL435" s="30"/>
      <c r="DM435" s="30"/>
      <c r="DN435" s="30"/>
      <c r="DO435" s="30"/>
      <c r="DP435" s="30"/>
      <c r="DQ435" s="30"/>
      <c r="DR435" s="30"/>
      <c r="DS435" s="30"/>
      <c r="DT435" s="30"/>
      <c r="DU435" s="30"/>
      <c r="DV435" s="30"/>
      <c r="DW435" s="30"/>
      <c r="DX435" s="30"/>
      <c r="DY435" s="30"/>
      <c r="DZ435" s="30"/>
      <c r="EA435" s="30"/>
      <c r="EB435" s="30"/>
      <c r="EC435" s="30"/>
      <c r="ED435" s="30"/>
      <c r="EE435" s="30"/>
      <c r="EF435" s="30"/>
      <c r="EG435" s="30"/>
      <c r="EH435" s="30"/>
      <c r="EI435" s="30"/>
      <c r="EJ435" s="30"/>
      <c r="EK435" s="30"/>
      <c r="EL435" s="30"/>
      <c r="EM435" s="30"/>
      <c r="EN435" s="30"/>
      <c r="EO435" s="30"/>
      <c r="EP435" s="30"/>
      <c r="EQ435" s="30"/>
      <c r="ER435" s="30"/>
      <c r="ES435" s="30"/>
      <c r="ET435" s="30"/>
      <c r="EU435" s="30"/>
      <c r="EV435" s="30"/>
      <c r="EW435" s="30"/>
      <c r="EX435" s="30"/>
      <c r="EY435" s="30"/>
      <c r="EZ435" s="30"/>
      <c r="FA435" s="30"/>
      <c r="FB435" s="30"/>
      <c r="FC435" s="30"/>
      <c r="FD435" s="30"/>
      <c r="FE435" s="30"/>
      <c r="FF435" s="30"/>
      <c r="FG435" s="30"/>
      <c r="FH435" s="30"/>
      <c r="FI435" s="30"/>
      <c r="FJ435" s="30"/>
      <c r="FK435" s="30"/>
      <c r="FL435" s="30"/>
      <c r="FM435" s="30"/>
      <c r="FN435" s="30"/>
      <c r="FO435" s="30"/>
      <c r="FP435" s="30"/>
      <c r="FQ435" s="30"/>
    </row>
    <row r="436" spans="4:173">
      <c r="D436" s="76"/>
      <c r="E436" s="76"/>
      <c r="F436" s="76"/>
      <c r="G436" s="76"/>
      <c r="H436" s="76"/>
      <c r="I436" s="76"/>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0"/>
      <c r="BI436" s="30"/>
      <c r="BJ436" s="30"/>
      <c r="BK436" s="30"/>
      <c r="BL436" s="30"/>
      <c r="BM436" s="30"/>
      <c r="BN436" s="30"/>
      <c r="BO436" s="30"/>
      <c r="BP436" s="30"/>
      <c r="BQ436" s="30"/>
      <c r="BR436" s="30"/>
      <c r="BS436" s="30"/>
      <c r="BT436" s="30"/>
      <c r="BU436" s="30"/>
      <c r="BV436" s="30"/>
      <c r="BW436" s="30"/>
      <c r="BX436" s="30"/>
      <c r="BY436" s="30"/>
      <c r="BZ436" s="30"/>
      <c r="CA436" s="30"/>
      <c r="CB436" s="30"/>
      <c r="CC436" s="30"/>
      <c r="CD436" s="30"/>
      <c r="CE436" s="30"/>
      <c r="CF436" s="30"/>
      <c r="CG436" s="30"/>
      <c r="CH436" s="30"/>
      <c r="CI436" s="30"/>
      <c r="CJ436" s="30"/>
      <c r="CK436" s="30"/>
      <c r="CL436" s="30"/>
      <c r="CM436" s="30"/>
      <c r="CN436" s="30"/>
      <c r="CO436" s="30"/>
      <c r="CP436" s="30"/>
      <c r="CQ436" s="30"/>
      <c r="CR436" s="30"/>
      <c r="CS436" s="30"/>
      <c r="CT436" s="30"/>
      <c r="CU436" s="30"/>
      <c r="CV436" s="30"/>
      <c r="CW436" s="30"/>
      <c r="CX436" s="30"/>
      <c r="CY436" s="30"/>
      <c r="CZ436" s="30"/>
      <c r="DA436" s="30"/>
      <c r="DB436" s="30"/>
      <c r="DC436" s="30"/>
      <c r="DD436" s="30"/>
      <c r="DE436" s="30"/>
      <c r="DF436" s="30"/>
      <c r="DG436" s="30"/>
      <c r="DH436" s="30"/>
      <c r="DI436" s="30"/>
      <c r="DJ436" s="30"/>
      <c r="DK436" s="30"/>
      <c r="DL436" s="30"/>
      <c r="DM436" s="30"/>
      <c r="DN436" s="30"/>
      <c r="DO436" s="30"/>
      <c r="DP436" s="30"/>
      <c r="DQ436" s="30"/>
      <c r="DR436" s="30"/>
      <c r="DS436" s="30"/>
      <c r="DT436" s="30"/>
      <c r="DU436" s="30"/>
      <c r="DV436" s="30"/>
      <c r="DW436" s="30"/>
      <c r="DX436" s="30"/>
      <c r="DY436" s="30"/>
      <c r="DZ436" s="30"/>
      <c r="EA436" s="30"/>
      <c r="EB436" s="30"/>
      <c r="EC436" s="30"/>
      <c r="ED436" s="30"/>
      <c r="EE436" s="30"/>
      <c r="EF436" s="30"/>
      <c r="EG436" s="30"/>
      <c r="EH436" s="30"/>
      <c r="EI436" s="30"/>
      <c r="EJ436" s="30"/>
      <c r="EK436" s="30"/>
      <c r="EL436" s="30"/>
      <c r="EM436" s="30"/>
      <c r="EN436" s="30"/>
      <c r="EO436" s="30"/>
      <c r="EP436" s="30"/>
      <c r="EQ436" s="30"/>
      <c r="ER436" s="30"/>
      <c r="ES436" s="30"/>
      <c r="ET436" s="30"/>
      <c r="EU436" s="30"/>
      <c r="EV436" s="30"/>
      <c r="EW436" s="30"/>
      <c r="EX436" s="30"/>
      <c r="EY436" s="30"/>
      <c r="EZ436" s="30"/>
      <c r="FA436" s="30"/>
      <c r="FB436" s="30"/>
      <c r="FC436" s="30"/>
      <c r="FD436" s="30"/>
      <c r="FE436" s="30"/>
      <c r="FF436" s="30"/>
      <c r="FG436" s="30"/>
      <c r="FH436" s="30"/>
      <c r="FI436" s="30"/>
      <c r="FJ436" s="30"/>
      <c r="FK436" s="30"/>
      <c r="FL436" s="30"/>
      <c r="FM436" s="30"/>
      <c r="FN436" s="30"/>
      <c r="FO436" s="30"/>
      <c r="FP436" s="30"/>
      <c r="FQ436" s="30"/>
    </row>
    <row r="437" spans="4:173">
      <c r="D437" s="76"/>
      <c r="E437" s="76"/>
      <c r="F437" s="76"/>
      <c r="G437" s="76"/>
      <c r="H437" s="76"/>
      <c r="I437" s="76"/>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0"/>
      <c r="BI437" s="30"/>
      <c r="BJ437" s="30"/>
      <c r="BK437" s="30"/>
      <c r="BL437" s="30"/>
      <c r="BM437" s="30"/>
      <c r="BN437" s="30"/>
      <c r="BO437" s="30"/>
      <c r="BP437" s="30"/>
      <c r="BQ437" s="30"/>
      <c r="BR437" s="30"/>
      <c r="BS437" s="30"/>
      <c r="BT437" s="30"/>
      <c r="BU437" s="30"/>
      <c r="BV437" s="30"/>
      <c r="BW437" s="30"/>
      <c r="BX437" s="30"/>
      <c r="BY437" s="30"/>
      <c r="BZ437" s="30"/>
      <c r="CA437" s="30"/>
      <c r="CB437" s="30"/>
      <c r="CC437" s="30"/>
      <c r="CD437" s="30"/>
      <c r="CE437" s="30"/>
      <c r="CF437" s="30"/>
      <c r="CG437" s="30"/>
      <c r="CH437" s="30"/>
      <c r="CI437" s="30"/>
      <c r="CJ437" s="30"/>
      <c r="CK437" s="30"/>
      <c r="CL437" s="30"/>
      <c r="CM437" s="30"/>
      <c r="CN437" s="30"/>
      <c r="CO437" s="30"/>
      <c r="CP437" s="30"/>
      <c r="CQ437" s="30"/>
      <c r="CR437" s="30"/>
      <c r="CS437" s="30"/>
      <c r="CT437" s="30"/>
      <c r="CU437" s="30"/>
      <c r="CV437" s="30"/>
      <c r="CW437" s="30"/>
      <c r="CX437" s="30"/>
      <c r="CY437" s="30"/>
      <c r="CZ437" s="30"/>
      <c r="DA437" s="30"/>
      <c r="DB437" s="30"/>
      <c r="DC437" s="30"/>
      <c r="DD437" s="30"/>
      <c r="DE437" s="30"/>
      <c r="DF437" s="30"/>
      <c r="DG437" s="30"/>
      <c r="DH437" s="30"/>
      <c r="DI437" s="30"/>
      <c r="DJ437" s="30"/>
      <c r="DK437" s="30"/>
      <c r="DL437" s="30"/>
      <c r="DM437" s="30"/>
      <c r="DN437" s="30"/>
      <c r="DO437" s="30"/>
      <c r="DP437" s="30"/>
      <c r="DQ437" s="30"/>
      <c r="DR437" s="30"/>
      <c r="DS437" s="30"/>
      <c r="DT437" s="30"/>
      <c r="DU437" s="30"/>
      <c r="DV437" s="30"/>
      <c r="DW437" s="30"/>
      <c r="DX437" s="30"/>
      <c r="DY437" s="30"/>
      <c r="DZ437" s="30"/>
      <c r="EA437" s="30"/>
      <c r="EB437" s="30"/>
      <c r="EC437" s="30"/>
      <c r="ED437" s="30"/>
      <c r="EE437" s="30"/>
      <c r="EF437" s="30"/>
      <c r="EG437" s="30"/>
      <c r="EH437" s="30"/>
      <c r="EI437" s="30"/>
      <c r="EJ437" s="30"/>
      <c r="EK437" s="30"/>
      <c r="EL437" s="30"/>
      <c r="EM437" s="30"/>
      <c r="EN437" s="30"/>
      <c r="EO437" s="30"/>
      <c r="EP437" s="30"/>
      <c r="EQ437" s="30"/>
      <c r="ER437" s="30"/>
      <c r="ES437" s="30"/>
      <c r="ET437" s="30"/>
      <c r="EU437" s="30"/>
      <c r="EV437" s="30"/>
      <c r="EW437" s="30"/>
      <c r="EX437" s="30"/>
      <c r="EY437" s="30"/>
      <c r="EZ437" s="30"/>
      <c r="FA437" s="30"/>
      <c r="FB437" s="30"/>
      <c r="FC437" s="30"/>
      <c r="FD437" s="30"/>
      <c r="FE437" s="30"/>
      <c r="FF437" s="30"/>
      <c r="FG437" s="30"/>
      <c r="FH437" s="30"/>
      <c r="FI437" s="30"/>
      <c r="FJ437" s="30"/>
      <c r="FK437" s="30"/>
      <c r="FL437" s="30"/>
      <c r="FM437" s="30"/>
      <c r="FN437" s="30"/>
      <c r="FO437" s="30"/>
      <c r="FP437" s="30"/>
      <c r="FQ437" s="30"/>
    </row>
    <row r="438" spans="4:173">
      <c r="D438" s="76"/>
      <c r="E438" s="76"/>
      <c r="F438" s="76"/>
      <c r="G438" s="76"/>
      <c r="H438" s="76"/>
      <c r="I438" s="76"/>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0"/>
      <c r="BI438" s="30"/>
      <c r="BJ438" s="30"/>
      <c r="BK438" s="30"/>
      <c r="BL438" s="30"/>
      <c r="BM438" s="30"/>
      <c r="BN438" s="30"/>
      <c r="BO438" s="30"/>
      <c r="BP438" s="30"/>
      <c r="BQ438" s="30"/>
      <c r="BR438" s="30"/>
      <c r="BS438" s="30"/>
      <c r="BT438" s="30"/>
      <c r="BU438" s="30"/>
      <c r="BV438" s="30"/>
      <c r="BW438" s="30"/>
      <c r="BX438" s="30"/>
      <c r="BY438" s="30"/>
      <c r="BZ438" s="30"/>
      <c r="CA438" s="30"/>
      <c r="CB438" s="30"/>
      <c r="CC438" s="30"/>
      <c r="CD438" s="30"/>
      <c r="CE438" s="30"/>
      <c r="CF438" s="30"/>
      <c r="CG438" s="30"/>
      <c r="CH438" s="30"/>
      <c r="CI438" s="30"/>
      <c r="CJ438" s="30"/>
      <c r="CK438" s="30"/>
      <c r="CL438" s="30"/>
      <c r="CM438" s="30"/>
      <c r="CN438" s="30"/>
      <c r="CO438" s="30"/>
      <c r="CP438" s="30"/>
      <c r="CQ438" s="30"/>
      <c r="CR438" s="30"/>
      <c r="CS438" s="30"/>
      <c r="CT438" s="30"/>
      <c r="CU438" s="30"/>
      <c r="CV438" s="30"/>
      <c r="CW438" s="30"/>
      <c r="CX438" s="30"/>
      <c r="CY438" s="30"/>
      <c r="CZ438" s="30"/>
      <c r="DA438" s="30"/>
      <c r="DB438" s="30"/>
      <c r="DC438" s="30"/>
      <c r="DD438" s="30"/>
      <c r="DE438" s="30"/>
      <c r="DF438" s="30"/>
      <c r="DG438" s="30"/>
      <c r="DH438" s="30"/>
      <c r="DI438" s="30"/>
      <c r="DJ438" s="30"/>
      <c r="DK438" s="30"/>
      <c r="DL438" s="30"/>
      <c r="DM438" s="30"/>
      <c r="DN438" s="30"/>
      <c r="DO438" s="30"/>
      <c r="DP438" s="30"/>
      <c r="DQ438" s="30"/>
      <c r="DR438" s="30"/>
      <c r="DS438" s="30"/>
      <c r="DT438" s="30"/>
      <c r="DU438" s="30"/>
      <c r="DV438" s="30"/>
      <c r="DW438" s="30"/>
      <c r="DX438" s="30"/>
      <c r="DY438" s="30"/>
      <c r="DZ438" s="30"/>
      <c r="EA438" s="30"/>
      <c r="EB438" s="30"/>
      <c r="EC438" s="30"/>
      <c r="ED438" s="30"/>
      <c r="EE438" s="30"/>
      <c r="EF438" s="30"/>
      <c r="EG438" s="30"/>
      <c r="EH438" s="30"/>
      <c r="EI438" s="30"/>
      <c r="EJ438" s="30"/>
      <c r="EK438" s="30"/>
      <c r="EL438" s="30"/>
      <c r="EM438" s="30"/>
      <c r="EN438" s="30"/>
      <c r="EO438" s="30"/>
      <c r="EP438" s="30"/>
      <c r="EQ438" s="30"/>
      <c r="ER438" s="30"/>
      <c r="ES438" s="30"/>
      <c r="ET438" s="30"/>
      <c r="EU438" s="30"/>
      <c r="EV438" s="30"/>
      <c r="EW438" s="30"/>
      <c r="EX438" s="30"/>
      <c r="EY438" s="30"/>
      <c r="EZ438" s="30"/>
      <c r="FA438" s="30"/>
      <c r="FB438" s="30"/>
      <c r="FC438" s="30"/>
      <c r="FD438" s="30"/>
      <c r="FE438" s="30"/>
      <c r="FF438" s="30"/>
      <c r="FG438" s="30"/>
      <c r="FH438" s="30"/>
      <c r="FI438" s="30"/>
      <c r="FJ438" s="30"/>
      <c r="FK438" s="30"/>
      <c r="FL438" s="30"/>
      <c r="FM438" s="30"/>
      <c r="FN438" s="30"/>
      <c r="FO438" s="30"/>
      <c r="FP438" s="30"/>
      <c r="FQ438" s="30"/>
    </row>
    <row r="439" spans="4:173">
      <c r="D439" s="76"/>
      <c r="E439" s="76"/>
      <c r="F439" s="76"/>
      <c r="G439" s="76"/>
      <c r="H439" s="76"/>
      <c r="I439" s="76"/>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c r="BS439" s="30"/>
      <c r="BT439" s="30"/>
      <c r="BU439" s="30"/>
      <c r="BV439" s="30"/>
      <c r="BW439" s="30"/>
      <c r="BX439" s="30"/>
      <c r="BY439" s="30"/>
      <c r="BZ439" s="30"/>
      <c r="CA439" s="30"/>
      <c r="CB439" s="30"/>
      <c r="CC439" s="30"/>
      <c r="CD439" s="30"/>
      <c r="CE439" s="30"/>
      <c r="CF439" s="30"/>
      <c r="CG439" s="30"/>
      <c r="CH439" s="30"/>
      <c r="CI439" s="30"/>
      <c r="CJ439" s="30"/>
      <c r="CK439" s="30"/>
      <c r="CL439" s="30"/>
      <c r="CM439" s="30"/>
      <c r="CN439" s="30"/>
      <c r="CO439" s="30"/>
      <c r="CP439" s="30"/>
      <c r="CQ439" s="30"/>
      <c r="CR439" s="30"/>
      <c r="CS439" s="30"/>
      <c r="CT439" s="30"/>
      <c r="CU439" s="30"/>
      <c r="CV439" s="30"/>
      <c r="CW439" s="30"/>
      <c r="CX439" s="30"/>
      <c r="CY439" s="30"/>
      <c r="CZ439" s="30"/>
      <c r="DA439" s="30"/>
      <c r="DB439" s="30"/>
      <c r="DC439" s="30"/>
      <c r="DD439" s="30"/>
      <c r="DE439" s="30"/>
      <c r="DF439" s="30"/>
      <c r="DG439" s="30"/>
      <c r="DH439" s="30"/>
      <c r="DI439" s="30"/>
      <c r="DJ439" s="30"/>
      <c r="DK439" s="30"/>
      <c r="DL439" s="30"/>
      <c r="DM439" s="30"/>
      <c r="DN439" s="30"/>
      <c r="DO439" s="30"/>
      <c r="DP439" s="30"/>
      <c r="DQ439" s="30"/>
      <c r="DR439" s="30"/>
      <c r="DS439" s="30"/>
      <c r="DT439" s="30"/>
      <c r="DU439" s="30"/>
      <c r="DV439" s="30"/>
      <c r="DW439" s="30"/>
      <c r="DX439" s="30"/>
      <c r="DY439" s="30"/>
      <c r="DZ439" s="30"/>
      <c r="EA439" s="30"/>
      <c r="EB439" s="30"/>
      <c r="EC439" s="30"/>
      <c r="ED439" s="30"/>
      <c r="EE439" s="30"/>
      <c r="EF439" s="30"/>
      <c r="EG439" s="30"/>
      <c r="EH439" s="30"/>
      <c r="EI439" s="30"/>
      <c r="EJ439" s="30"/>
      <c r="EK439" s="30"/>
      <c r="EL439" s="30"/>
      <c r="EM439" s="30"/>
      <c r="EN439" s="30"/>
      <c r="EO439" s="30"/>
      <c r="EP439" s="30"/>
      <c r="EQ439" s="30"/>
      <c r="ER439" s="30"/>
      <c r="ES439" s="30"/>
      <c r="ET439" s="30"/>
      <c r="EU439" s="30"/>
      <c r="EV439" s="30"/>
      <c r="EW439" s="30"/>
      <c r="EX439" s="30"/>
      <c r="EY439" s="30"/>
      <c r="EZ439" s="30"/>
      <c r="FA439" s="30"/>
      <c r="FB439" s="30"/>
      <c r="FC439" s="30"/>
      <c r="FD439" s="30"/>
      <c r="FE439" s="30"/>
      <c r="FF439" s="30"/>
      <c r="FG439" s="30"/>
      <c r="FH439" s="30"/>
      <c r="FI439" s="30"/>
      <c r="FJ439" s="30"/>
      <c r="FK439" s="30"/>
      <c r="FL439" s="30"/>
      <c r="FM439" s="30"/>
      <c r="FN439" s="30"/>
      <c r="FO439" s="30"/>
      <c r="FP439" s="30"/>
      <c r="FQ439" s="30"/>
    </row>
    <row r="440" spans="4:173">
      <c r="D440" s="76"/>
      <c r="E440" s="76"/>
      <c r="F440" s="76"/>
      <c r="G440" s="76"/>
      <c r="H440" s="76"/>
      <c r="I440" s="76"/>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0"/>
      <c r="BI440" s="30"/>
      <c r="BJ440" s="30"/>
      <c r="BK440" s="30"/>
      <c r="BL440" s="30"/>
      <c r="BM440" s="30"/>
      <c r="BN440" s="30"/>
      <c r="BO440" s="30"/>
      <c r="BP440" s="30"/>
      <c r="BQ440" s="30"/>
      <c r="BR440" s="30"/>
      <c r="BS440" s="30"/>
      <c r="BT440" s="30"/>
      <c r="BU440" s="30"/>
      <c r="BV440" s="30"/>
      <c r="BW440" s="30"/>
      <c r="BX440" s="30"/>
      <c r="BY440" s="30"/>
      <c r="BZ440" s="30"/>
      <c r="CA440" s="30"/>
      <c r="CB440" s="30"/>
      <c r="CC440" s="30"/>
      <c r="CD440" s="30"/>
      <c r="CE440" s="30"/>
      <c r="CF440" s="30"/>
      <c r="CG440" s="30"/>
      <c r="CH440" s="30"/>
      <c r="CI440" s="30"/>
      <c r="CJ440" s="30"/>
      <c r="CK440" s="30"/>
      <c r="CL440" s="30"/>
      <c r="CM440" s="30"/>
      <c r="CN440" s="30"/>
      <c r="CO440" s="30"/>
      <c r="CP440" s="30"/>
      <c r="CQ440" s="30"/>
      <c r="CR440" s="30"/>
      <c r="CS440" s="30"/>
      <c r="CT440" s="30"/>
      <c r="CU440" s="30"/>
      <c r="CV440" s="30"/>
      <c r="CW440" s="30"/>
      <c r="CX440" s="30"/>
      <c r="CY440" s="30"/>
      <c r="CZ440" s="30"/>
      <c r="DA440" s="30"/>
      <c r="DB440" s="30"/>
      <c r="DC440" s="30"/>
      <c r="DD440" s="30"/>
      <c r="DE440" s="30"/>
      <c r="DF440" s="30"/>
      <c r="DG440" s="30"/>
      <c r="DH440" s="30"/>
      <c r="DI440" s="30"/>
      <c r="DJ440" s="30"/>
      <c r="DK440" s="30"/>
      <c r="DL440" s="30"/>
      <c r="DM440" s="30"/>
      <c r="DN440" s="30"/>
      <c r="DO440" s="30"/>
      <c r="DP440" s="30"/>
      <c r="DQ440" s="30"/>
      <c r="DR440" s="30"/>
      <c r="DS440" s="30"/>
      <c r="DT440" s="30"/>
      <c r="DU440" s="30"/>
      <c r="DV440" s="30"/>
      <c r="DW440" s="30"/>
      <c r="DX440" s="30"/>
      <c r="DY440" s="30"/>
      <c r="DZ440" s="30"/>
      <c r="EA440" s="30"/>
      <c r="EB440" s="30"/>
      <c r="EC440" s="30"/>
      <c r="ED440" s="30"/>
      <c r="EE440" s="30"/>
      <c r="EF440" s="30"/>
      <c r="EG440" s="30"/>
      <c r="EH440" s="30"/>
      <c r="EI440" s="30"/>
      <c r="EJ440" s="30"/>
      <c r="EK440" s="30"/>
      <c r="EL440" s="30"/>
      <c r="EM440" s="30"/>
      <c r="EN440" s="30"/>
      <c r="EO440" s="30"/>
      <c r="EP440" s="30"/>
      <c r="EQ440" s="30"/>
      <c r="ER440" s="30"/>
      <c r="ES440" s="30"/>
      <c r="ET440" s="30"/>
      <c r="EU440" s="30"/>
      <c r="EV440" s="30"/>
      <c r="EW440" s="30"/>
      <c r="EX440" s="30"/>
      <c r="EY440" s="30"/>
      <c r="EZ440" s="30"/>
      <c r="FA440" s="30"/>
      <c r="FB440" s="30"/>
      <c r="FC440" s="30"/>
      <c r="FD440" s="30"/>
      <c r="FE440" s="30"/>
      <c r="FF440" s="30"/>
      <c r="FG440" s="30"/>
      <c r="FH440" s="30"/>
      <c r="FI440" s="30"/>
      <c r="FJ440" s="30"/>
      <c r="FK440" s="30"/>
      <c r="FL440" s="30"/>
      <c r="FM440" s="30"/>
      <c r="FN440" s="30"/>
      <c r="FO440" s="30"/>
      <c r="FP440" s="30"/>
      <c r="FQ440" s="30"/>
    </row>
    <row r="441" spans="4:173">
      <c r="D441" s="76"/>
      <c r="E441" s="76"/>
      <c r="F441" s="76"/>
      <c r="G441" s="76"/>
      <c r="H441" s="76"/>
      <c r="I441" s="76"/>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0"/>
      <c r="BI441" s="30"/>
      <c r="BJ441" s="30"/>
      <c r="BK441" s="30"/>
      <c r="BL441" s="30"/>
      <c r="BM441" s="30"/>
      <c r="BN441" s="30"/>
      <c r="BO441" s="30"/>
      <c r="BP441" s="30"/>
      <c r="BQ441" s="30"/>
      <c r="BR441" s="30"/>
      <c r="BS441" s="30"/>
      <c r="BT441" s="30"/>
      <c r="BU441" s="30"/>
      <c r="BV441" s="30"/>
      <c r="BW441" s="30"/>
      <c r="BX441" s="30"/>
      <c r="BY441" s="30"/>
      <c r="BZ441" s="30"/>
      <c r="CA441" s="30"/>
      <c r="CB441" s="30"/>
      <c r="CC441" s="30"/>
      <c r="CD441" s="30"/>
      <c r="CE441" s="30"/>
      <c r="CF441" s="30"/>
      <c r="CG441" s="30"/>
      <c r="CH441" s="30"/>
      <c r="CI441" s="30"/>
      <c r="CJ441" s="30"/>
      <c r="CK441" s="30"/>
      <c r="CL441" s="30"/>
      <c r="CM441" s="30"/>
      <c r="CN441" s="30"/>
      <c r="CO441" s="30"/>
      <c r="CP441" s="30"/>
      <c r="CQ441" s="30"/>
      <c r="CR441" s="30"/>
      <c r="CS441" s="30"/>
      <c r="CT441" s="30"/>
      <c r="CU441" s="30"/>
      <c r="CV441" s="30"/>
      <c r="CW441" s="30"/>
      <c r="CX441" s="30"/>
      <c r="CY441" s="30"/>
      <c r="CZ441" s="30"/>
      <c r="DA441" s="30"/>
      <c r="DB441" s="30"/>
      <c r="DC441" s="30"/>
      <c r="DD441" s="30"/>
      <c r="DE441" s="30"/>
      <c r="DF441" s="30"/>
      <c r="DG441" s="30"/>
      <c r="DH441" s="30"/>
      <c r="DI441" s="30"/>
      <c r="DJ441" s="30"/>
      <c r="DK441" s="30"/>
      <c r="DL441" s="30"/>
      <c r="DM441" s="30"/>
      <c r="DN441" s="30"/>
      <c r="DO441" s="30"/>
      <c r="DP441" s="30"/>
      <c r="DQ441" s="30"/>
      <c r="DR441" s="30"/>
      <c r="DS441" s="30"/>
      <c r="DT441" s="30"/>
      <c r="DU441" s="30"/>
      <c r="DV441" s="30"/>
      <c r="DW441" s="30"/>
      <c r="DX441" s="30"/>
      <c r="DY441" s="30"/>
      <c r="DZ441" s="30"/>
      <c r="EA441" s="30"/>
      <c r="EB441" s="30"/>
      <c r="EC441" s="30"/>
      <c r="ED441" s="30"/>
      <c r="EE441" s="30"/>
      <c r="EF441" s="30"/>
      <c r="EG441" s="30"/>
      <c r="EH441" s="30"/>
      <c r="EI441" s="30"/>
      <c r="EJ441" s="30"/>
      <c r="EK441" s="30"/>
      <c r="EL441" s="30"/>
      <c r="EM441" s="30"/>
      <c r="EN441" s="30"/>
      <c r="EO441" s="30"/>
      <c r="EP441" s="30"/>
      <c r="EQ441" s="30"/>
      <c r="ER441" s="30"/>
      <c r="ES441" s="30"/>
      <c r="ET441" s="30"/>
      <c r="EU441" s="30"/>
      <c r="EV441" s="30"/>
      <c r="EW441" s="30"/>
      <c r="EX441" s="30"/>
      <c r="EY441" s="30"/>
      <c r="EZ441" s="30"/>
      <c r="FA441" s="30"/>
      <c r="FB441" s="30"/>
      <c r="FC441" s="30"/>
      <c r="FD441" s="30"/>
      <c r="FE441" s="30"/>
      <c r="FF441" s="30"/>
      <c r="FG441" s="30"/>
      <c r="FH441" s="30"/>
      <c r="FI441" s="30"/>
      <c r="FJ441" s="30"/>
      <c r="FK441" s="30"/>
      <c r="FL441" s="30"/>
      <c r="FM441" s="30"/>
      <c r="FN441" s="30"/>
      <c r="FO441" s="30"/>
      <c r="FP441" s="30"/>
      <c r="FQ441" s="30"/>
    </row>
    <row r="442" spans="4:173">
      <c r="D442" s="76"/>
      <c r="E442" s="76"/>
      <c r="F442" s="76"/>
      <c r="G442" s="76"/>
      <c r="H442" s="76"/>
      <c r="I442" s="76"/>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0"/>
      <c r="BI442" s="30"/>
      <c r="BJ442" s="30"/>
      <c r="BK442" s="30"/>
      <c r="BL442" s="30"/>
      <c r="BM442" s="30"/>
      <c r="BN442" s="30"/>
      <c r="BO442" s="30"/>
      <c r="BP442" s="30"/>
      <c r="BQ442" s="30"/>
      <c r="BR442" s="30"/>
      <c r="BS442" s="30"/>
      <c r="BT442" s="30"/>
      <c r="BU442" s="30"/>
      <c r="BV442" s="30"/>
      <c r="BW442" s="30"/>
      <c r="BX442" s="30"/>
      <c r="BY442" s="30"/>
      <c r="BZ442" s="30"/>
      <c r="CA442" s="30"/>
      <c r="CB442" s="30"/>
      <c r="CC442" s="30"/>
      <c r="CD442" s="30"/>
      <c r="CE442" s="30"/>
      <c r="CF442" s="30"/>
      <c r="CG442" s="30"/>
      <c r="CH442" s="30"/>
      <c r="CI442" s="30"/>
      <c r="CJ442" s="30"/>
      <c r="CK442" s="30"/>
      <c r="CL442" s="30"/>
      <c r="CM442" s="30"/>
      <c r="CN442" s="30"/>
      <c r="CO442" s="30"/>
      <c r="CP442" s="30"/>
      <c r="CQ442" s="30"/>
      <c r="CR442" s="30"/>
      <c r="CS442" s="30"/>
      <c r="CT442" s="30"/>
      <c r="CU442" s="30"/>
      <c r="CV442" s="30"/>
      <c r="CW442" s="30"/>
      <c r="CX442" s="30"/>
      <c r="CY442" s="30"/>
      <c r="CZ442" s="30"/>
      <c r="DA442" s="30"/>
      <c r="DB442" s="30"/>
      <c r="DC442" s="30"/>
      <c r="DD442" s="30"/>
      <c r="DE442" s="30"/>
      <c r="DF442" s="30"/>
      <c r="DG442" s="30"/>
      <c r="DH442" s="30"/>
      <c r="DI442" s="30"/>
      <c r="DJ442" s="30"/>
      <c r="DK442" s="30"/>
      <c r="DL442" s="30"/>
      <c r="DM442" s="30"/>
      <c r="DN442" s="30"/>
      <c r="DO442" s="30"/>
      <c r="DP442" s="30"/>
      <c r="DQ442" s="30"/>
      <c r="DR442" s="30"/>
      <c r="DS442" s="30"/>
      <c r="DT442" s="30"/>
      <c r="DU442" s="30"/>
      <c r="DV442" s="30"/>
      <c r="DW442" s="30"/>
      <c r="DX442" s="30"/>
      <c r="DY442" s="30"/>
      <c r="DZ442" s="30"/>
      <c r="EA442" s="30"/>
      <c r="EB442" s="30"/>
      <c r="EC442" s="30"/>
      <c r="ED442" s="30"/>
      <c r="EE442" s="30"/>
      <c r="EF442" s="30"/>
      <c r="EG442" s="30"/>
      <c r="EH442" s="30"/>
      <c r="EI442" s="30"/>
      <c r="EJ442" s="30"/>
      <c r="EK442" s="30"/>
      <c r="EL442" s="30"/>
      <c r="EM442" s="30"/>
      <c r="EN442" s="30"/>
      <c r="EO442" s="30"/>
      <c r="EP442" s="30"/>
      <c r="EQ442" s="30"/>
      <c r="ER442" s="30"/>
      <c r="ES442" s="30"/>
      <c r="ET442" s="30"/>
      <c r="EU442" s="30"/>
      <c r="EV442" s="30"/>
      <c r="EW442" s="30"/>
      <c r="EX442" s="30"/>
      <c r="EY442" s="30"/>
      <c r="EZ442" s="30"/>
      <c r="FA442" s="30"/>
      <c r="FB442" s="30"/>
      <c r="FC442" s="30"/>
      <c r="FD442" s="30"/>
      <c r="FE442" s="30"/>
      <c r="FF442" s="30"/>
      <c r="FG442" s="30"/>
      <c r="FH442" s="30"/>
      <c r="FI442" s="30"/>
      <c r="FJ442" s="30"/>
      <c r="FK442" s="30"/>
      <c r="FL442" s="30"/>
      <c r="FM442" s="30"/>
      <c r="FN442" s="30"/>
      <c r="FO442" s="30"/>
      <c r="FP442" s="30"/>
      <c r="FQ442" s="30"/>
    </row>
    <row r="443" spans="4:173">
      <c r="D443" s="76"/>
      <c r="E443" s="76"/>
      <c r="F443" s="76"/>
      <c r="G443" s="76"/>
      <c r="H443" s="76"/>
      <c r="I443" s="76"/>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0"/>
      <c r="BI443" s="30"/>
      <c r="BJ443" s="30"/>
      <c r="BK443" s="30"/>
      <c r="BL443" s="30"/>
      <c r="BM443" s="30"/>
      <c r="BN443" s="30"/>
      <c r="BO443" s="30"/>
      <c r="BP443" s="30"/>
      <c r="BQ443" s="30"/>
      <c r="BR443" s="30"/>
      <c r="BS443" s="30"/>
      <c r="BT443" s="30"/>
      <c r="BU443" s="30"/>
      <c r="BV443" s="30"/>
      <c r="BW443" s="30"/>
      <c r="BX443" s="30"/>
      <c r="BY443" s="30"/>
      <c r="BZ443" s="30"/>
      <c r="CA443" s="30"/>
      <c r="CB443" s="30"/>
      <c r="CC443" s="30"/>
      <c r="CD443" s="30"/>
      <c r="CE443" s="30"/>
      <c r="CF443" s="30"/>
      <c r="CG443" s="30"/>
      <c r="CH443" s="30"/>
      <c r="CI443" s="30"/>
      <c r="CJ443" s="30"/>
      <c r="CK443" s="30"/>
      <c r="CL443" s="30"/>
      <c r="CM443" s="30"/>
      <c r="CN443" s="30"/>
      <c r="CO443" s="30"/>
      <c r="CP443" s="30"/>
      <c r="CQ443" s="30"/>
      <c r="CR443" s="30"/>
      <c r="CS443" s="30"/>
      <c r="CT443" s="30"/>
      <c r="CU443" s="30"/>
      <c r="CV443" s="30"/>
      <c r="CW443" s="30"/>
      <c r="CX443" s="30"/>
      <c r="CY443" s="30"/>
      <c r="CZ443" s="30"/>
      <c r="DA443" s="30"/>
      <c r="DB443" s="30"/>
      <c r="DC443" s="30"/>
      <c r="DD443" s="30"/>
      <c r="DE443" s="30"/>
      <c r="DF443" s="30"/>
      <c r="DG443" s="30"/>
      <c r="DH443" s="30"/>
      <c r="DI443" s="30"/>
      <c r="DJ443" s="30"/>
      <c r="DK443" s="30"/>
      <c r="DL443" s="30"/>
      <c r="DM443" s="30"/>
      <c r="DN443" s="30"/>
      <c r="DO443" s="30"/>
      <c r="DP443" s="30"/>
      <c r="DQ443" s="30"/>
      <c r="DR443" s="30"/>
      <c r="DS443" s="30"/>
      <c r="DT443" s="30"/>
      <c r="DU443" s="30"/>
      <c r="DV443" s="30"/>
      <c r="DW443" s="30"/>
      <c r="DX443" s="30"/>
      <c r="DY443" s="30"/>
      <c r="DZ443" s="30"/>
      <c r="EA443" s="30"/>
      <c r="EB443" s="30"/>
      <c r="EC443" s="30"/>
      <c r="ED443" s="30"/>
      <c r="EE443" s="30"/>
      <c r="EF443" s="30"/>
      <c r="EG443" s="30"/>
      <c r="EH443" s="30"/>
      <c r="EI443" s="30"/>
      <c r="EJ443" s="30"/>
      <c r="EK443" s="30"/>
      <c r="EL443" s="30"/>
      <c r="EM443" s="30"/>
      <c r="EN443" s="30"/>
      <c r="EO443" s="30"/>
      <c r="EP443" s="30"/>
      <c r="EQ443" s="30"/>
      <c r="ER443" s="30"/>
      <c r="ES443" s="30"/>
      <c r="ET443" s="30"/>
      <c r="EU443" s="30"/>
      <c r="EV443" s="30"/>
      <c r="EW443" s="30"/>
      <c r="EX443" s="30"/>
      <c r="EY443" s="30"/>
      <c r="EZ443" s="30"/>
      <c r="FA443" s="30"/>
      <c r="FB443" s="30"/>
      <c r="FC443" s="30"/>
      <c r="FD443" s="30"/>
      <c r="FE443" s="30"/>
      <c r="FF443" s="30"/>
      <c r="FG443" s="30"/>
      <c r="FH443" s="30"/>
      <c r="FI443" s="30"/>
      <c r="FJ443" s="30"/>
      <c r="FK443" s="30"/>
      <c r="FL443" s="30"/>
      <c r="FM443" s="30"/>
      <c r="FN443" s="30"/>
      <c r="FO443" s="30"/>
      <c r="FP443" s="30"/>
      <c r="FQ443" s="30"/>
    </row>
    <row r="444" spans="4:173">
      <c r="D444" s="76"/>
      <c r="E444" s="76"/>
      <c r="F444" s="76"/>
      <c r="G444" s="76"/>
      <c r="H444" s="76"/>
      <c r="I444" s="76"/>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0"/>
      <c r="BI444" s="30"/>
      <c r="BJ444" s="30"/>
      <c r="BK444" s="30"/>
      <c r="BL444" s="30"/>
      <c r="BM444" s="30"/>
      <c r="BN444" s="30"/>
      <c r="BO444" s="30"/>
      <c r="BP444" s="30"/>
      <c r="BQ444" s="30"/>
      <c r="BR444" s="30"/>
      <c r="BS444" s="30"/>
      <c r="BT444" s="30"/>
      <c r="BU444" s="30"/>
      <c r="BV444" s="30"/>
      <c r="BW444" s="30"/>
      <c r="BX444" s="30"/>
      <c r="BY444" s="30"/>
      <c r="BZ444" s="30"/>
      <c r="CA444" s="30"/>
      <c r="CB444" s="30"/>
      <c r="CC444" s="30"/>
      <c r="CD444" s="30"/>
      <c r="CE444" s="30"/>
      <c r="CF444" s="30"/>
      <c r="CG444" s="30"/>
      <c r="CH444" s="30"/>
      <c r="CI444" s="30"/>
      <c r="CJ444" s="30"/>
      <c r="CK444" s="30"/>
      <c r="CL444" s="30"/>
      <c r="CM444" s="30"/>
      <c r="CN444" s="30"/>
      <c r="CO444" s="30"/>
      <c r="CP444" s="30"/>
      <c r="CQ444" s="30"/>
      <c r="CR444" s="30"/>
      <c r="CS444" s="30"/>
      <c r="CT444" s="30"/>
      <c r="CU444" s="30"/>
      <c r="CV444" s="30"/>
      <c r="CW444" s="30"/>
      <c r="CX444" s="30"/>
      <c r="CY444" s="30"/>
      <c r="CZ444" s="30"/>
      <c r="DA444" s="30"/>
      <c r="DB444" s="30"/>
      <c r="DC444" s="30"/>
      <c r="DD444" s="30"/>
      <c r="DE444" s="30"/>
      <c r="DF444" s="30"/>
      <c r="DG444" s="30"/>
      <c r="DH444" s="30"/>
      <c r="DI444" s="30"/>
      <c r="DJ444" s="30"/>
      <c r="DK444" s="30"/>
      <c r="DL444" s="30"/>
      <c r="DM444" s="30"/>
      <c r="DN444" s="30"/>
      <c r="DO444" s="30"/>
      <c r="DP444" s="30"/>
      <c r="DQ444" s="30"/>
      <c r="DR444" s="30"/>
      <c r="DS444" s="30"/>
      <c r="DT444" s="30"/>
      <c r="DU444" s="30"/>
      <c r="DV444" s="30"/>
      <c r="DW444" s="30"/>
      <c r="DX444" s="30"/>
      <c r="DY444" s="30"/>
      <c r="DZ444" s="30"/>
      <c r="EA444" s="30"/>
      <c r="EB444" s="30"/>
      <c r="EC444" s="30"/>
      <c r="ED444" s="30"/>
      <c r="EE444" s="30"/>
      <c r="EF444" s="30"/>
      <c r="EG444" s="30"/>
      <c r="EH444" s="30"/>
      <c r="EI444" s="30"/>
      <c r="EJ444" s="30"/>
      <c r="EK444" s="30"/>
      <c r="EL444" s="30"/>
      <c r="EM444" s="30"/>
      <c r="EN444" s="30"/>
      <c r="EO444" s="30"/>
      <c r="EP444" s="30"/>
      <c r="EQ444" s="30"/>
      <c r="ER444" s="30"/>
      <c r="ES444" s="30"/>
      <c r="ET444" s="30"/>
      <c r="EU444" s="30"/>
      <c r="EV444" s="30"/>
      <c r="EW444" s="30"/>
      <c r="EX444" s="30"/>
      <c r="EY444" s="30"/>
      <c r="EZ444" s="30"/>
      <c r="FA444" s="30"/>
      <c r="FB444" s="30"/>
      <c r="FC444" s="30"/>
      <c r="FD444" s="30"/>
      <c r="FE444" s="30"/>
      <c r="FF444" s="30"/>
      <c r="FG444" s="30"/>
      <c r="FH444" s="30"/>
      <c r="FI444" s="30"/>
      <c r="FJ444" s="30"/>
      <c r="FK444" s="30"/>
      <c r="FL444" s="30"/>
      <c r="FM444" s="30"/>
      <c r="FN444" s="30"/>
      <c r="FO444" s="30"/>
      <c r="FP444" s="30"/>
      <c r="FQ444" s="30"/>
    </row>
    <row r="445" spans="4:173">
      <c r="D445" s="76"/>
      <c r="E445" s="76"/>
      <c r="F445" s="76"/>
      <c r="G445" s="76"/>
      <c r="H445" s="76"/>
      <c r="I445" s="76"/>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0"/>
      <c r="BI445" s="30"/>
      <c r="BJ445" s="30"/>
      <c r="BK445" s="30"/>
      <c r="BL445" s="30"/>
      <c r="BM445" s="30"/>
      <c r="BN445" s="30"/>
      <c r="BO445" s="30"/>
      <c r="BP445" s="30"/>
      <c r="BQ445" s="30"/>
      <c r="BR445" s="30"/>
      <c r="BS445" s="30"/>
      <c r="BT445" s="30"/>
      <c r="BU445" s="30"/>
      <c r="BV445" s="30"/>
      <c r="BW445" s="30"/>
      <c r="BX445" s="30"/>
      <c r="BY445" s="30"/>
      <c r="BZ445" s="30"/>
      <c r="CA445" s="30"/>
      <c r="CB445" s="30"/>
      <c r="CC445" s="30"/>
      <c r="CD445" s="30"/>
      <c r="CE445" s="30"/>
      <c r="CF445" s="30"/>
      <c r="CG445" s="30"/>
      <c r="CH445" s="30"/>
      <c r="CI445" s="30"/>
      <c r="CJ445" s="30"/>
      <c r="CK445" s="30"/>
      <c r="CL445" s="30"/>
      <c r="CM445" s="30"/>
      <c r="CN445" s="30"/>
      <c r="CO445" s="30"/>
      <c r="CP445" s="30"/>
      <c r="CQ445" s="30"/>
      <c r="CR445" s="30"/>
      <c r="CS445" s="30"/>
      <c r="CT445" s="30"/>
      <c r="CU445" s="30"/>
      <c r="CV445" s="30"/>
      <c r="CW445" s="30"/>
      <c r="CX445" s="30"/>
      <c r="CY445" s="30"/>
      <c r="CZ445" s="30"/>
      <c r="DA445" s="30"/>
      <c r="DB445" s="30"/>
      <c r="DC445" s="30"/>
      <c r="DD445" s="30"/>
      <c r="DE445" s="30"/>
      <c r="DF445" s="30"/>
      <c r="DG445" s="30"/>
      <c r="DH445" s="30"/>
      <c r="DI445" s="30"/>
      <c r="DJ445" s="30"/>
      <c r="DK445" s="30"/>
      <c r="DL445" s="30"/>
      <c r="DM445" s="30"/>
      <c r="DN445" s="30"/>
      <c r="DO445" s="30"/>
      <c r="DP445" s="30"/>
      <c r="DQ445" s="30"/>
      <c r="DR445" s="30"/>
      <c r="DS445" s="30"/>
      <c r="DT445" s="30"/>
      <c r="DU445" s="30"/>
      <c r="DV445" s="30"/>
      <c r="DW445" s="30"/>
      <c r="DX445" s="30"/>
      <c r="DY445" s="30"/>
      <c r="DZ445" s="30"/>
      <c r="EA445" s="30"/>
      <c r="EB445" s="30"/>
      <c r="EC445" s="30"/>
      <c r="ED445" s="30"/>
      <c r="EE445" s="30"/>
      <c r="EF445" s="30"/>
      <c r="EG445" s="30"/>
      <c r="EH445" s="30"/>
      <c r="EI445" s="30"/>
      <c r="EJ445" s="30"/>
      <c r="EK445" s="30"/>
      <c r="EL445" s="30"/>
      <c r="EM445" s="30"/>
      <c r="EN445" s="30"/>
      <c r="EO445" s="30"/>
      <c r="EP445" s="30"/>
      <c r="EQ445" s="30"/>
      <c r="ER445" s="30"/>
      <c r="ES445" s="30"/>
      <c r="ET445" s="30"/>
      <c r="EU445" s="30"/>
      <c r="EV445" s="30"/>
      <c r="EW445" s="30"/>
      <c r="EX445" s="30"/>
      <c r="EY445" s="30"/>
      <c r="EZ445" s="30"/>
      <c r="FA445" s="30"/>
      <c r="FB445" s="30"/>
      <c r="FC445" s="30"/>
      <c r="FD445" s="30"/>
      <c r="FE445" s="30"/>
      <c r="FF445" s="30"/>
      <c r="FG445" s="30"/>
      <c r="FH445" s="30"/>
      <c r="FI445" s="30"/>
      <c r="FJ445" s="30"/>
      <c r="FK445" s="30"/>
      <c r="FL445" s="30"/>
      <c r="FM445" s="30"/>
      <c r="FN445" s="30"/>
      <c r="FO445" s="30"/>
      <c r="FP445" s="30"/>
      <c r="FQ445" s="30"/>
    </row>
    <row r="446" spans="4:173">
      <c r="D446" s="76"/>
      <c r="E446" s="76"/>
      <c r="F446" s="76"/>
      <c r="G446" s="76"/>
      <c r="H446" s="76"/>
      <c r="I446" s="76"/>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0"/>
      <c r="BI446" s="30"/>
      <c r="BJ446" s="30"/>
      <c r="BK446" s="30"/>
      <c r="BL446" s="30"/>
      <c r="BM446" s="30"/>
      <c r="BN446" s="30"/>
      <c r="BO446" s="30"/>
      <c r="BP446" s="30"/>
      <c r="BQ446" s="30"/>
      <c r="BR446" s="30"/>
      <c r="BS446" s="30"/>
      <c r="BT446" s="30"/>
      <c r="BU446" s="30"/>
      <c r="BV446" s="30"/>
      <c r="BW446" s="30"/>
      <c r="BX446" s="30"/>
      <c r="BY446" s="30"/>
      <c r="BZ446" s="30"/>
      <c r="CA446" s="30"/>
      <c r="CB446" s="30"/>
      <c r="CC446" s="30"/>
      <c r="CD446" s="30"/>
      <c r="CE446" s="30"/>
      <c r="CF446" s="30"/>
      <c r="CG446" s="30"/>
      <c r="CH446" s="30"/>
      <c r="CI446" s="30"/>
      <c r="CJ446" s="30"/>
      <c r="CK446" s="30"/>
      <c r="CL446" s="30"/>
      <c r="CM446" s="30"/>
      <c r="CN446" s="30"/>
      <c r="CO446" s="30"/>
      <c r="CP446" s="30"/>
      <c r="CQ446" s="30"/>
      <c r="CR446" s="30"/>
      <c r="CS446" s="30"/>
      <c r="CT446" s="30"/>
      <c r="CU446" s="30"/>
      <c r="CV446" s="30"/>
      <c r="CW446" s="30"/>
      <c r="CX446" s="30"/>
      <c r="CY446" s="30"/>
      <c r="CZ446" s="30"/>
      <c r="DA446" s="30"/>
      <c r="DB446" s="30"/>
      <c r="DC446" s="30"/>
      <c r="DD446" s="30"/>
      <c r="DE446" s="30"/>
      <c r="DF446" s="30"/>
      <c r="DG446" s="30"/>
      <c r="DH446" s="30"/>
      <c r="DI446" s="30"/>
      <c r="DJ446" s="30"/>
      <c r="DK446" s="30"/>
      <c r="DL446" s="30"/>
      <c r="DM446" s="30"/>
      <c r="DN446" s="30"/>
      <c r="DO446" s="30"/>
      <c r="DP446" s="30"/>
      <c r="DQ446" s="30"/>
      <c r="DR446" s="30"/>
      <c r="DS446" s="30"/>
      <c r="DT446" s="30"/>
      <c r="DU446" s="30"/>
      <c r="DV446" s="30"/>
      <c r="DW446" s="30"/>
      <c r="DX446" s="30"/>
      <c r="DY446" s="30"/>
      <c r="DZ446" s="30"/>
      <c r="EA446" s="30"/>
      <c r="EB446" s="30"/>
      <c r="EC446" s="30"/>
      <c r="ED446" s="30"/>
      <c r="EE446" s="30"/>
      <c r="EF446" s="30"/>
      <c r="EG446" s="30"/>
      <c r="EH446" s="30"/>
      <c r="EI446" s="30"/>
      <c r="EJ446" s="30"/>
      <c r="EK446" s="30"/>
      <c r="EL446" s="30"/>
      <c r="EM446" s="30"/>
      <c r="EN446" s="30"/>
      <c r="EO446" s="30"/>
      <c r="EP446" s="30"/>
      <c r="EQ446" s="30"/>
      <c r="ER446" s="30"/>
      <c r="ES446" s="30"/>
      <c r="ET446" s="30"/>
      <c r="EU446" s="30"/>
      <c r="EV446" s="30"/>
      <c r="EW446" s="30"/>
      <c r="EX446" s="30"/>
      <c r="EY446" s="30"/>
      <c r="EZ446" s="30"/>
      <c r="FA446" s="30"/>
      <c r="FB446" s="30"/>
      <c r="FC446" s="30"/>
      <c r="FD446" s="30"/>
      <c r="FE446" s="30"/>
      <c r="FF446" s="30"/>
      <c r="FG446" s="30"/>
      <c r="FH446" s="30"/>
      <c r="FI446" s="30"/>
      <c r="FJ446" s="30"/>
      <c r="FK446" s="30"/>
      <c r="FL446" s="30"/>
      <c r="FM446" s="30"/>
      <c r="FN446" s="30"/>
      <c r="FO446" s="30"/>
      <c r="FP446" s="30"/>
      <c r="FQ446" s="30"/>
    </row>
    <row r="447" spans="4:173">
      <c r="D447" s="76"/>
      <c r="E447" s="76"/>
      <c r="F447" s="76"/>
      <c r="G447" s="76"/>
      <c r="H447" s="76"/>
      <c r="I447" s="76"/>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0"/>
      <c r="BI447" s="30"/>
      <c r="BJ447" s="30"/>
      <c r="BK447" s="30"/>
      <c r="BL447" s="30"/>
      <c r="BM447" s="30"/>
      <c r="BN447" s="30"/>
      <c r="BO447" s="30"/>
      <c r="BP447" s="30"/>
      <c r="BQ447" s="30"/>
      <c r="BR447" s="30"/>
      <c r="BS447" s="30"/>
      <c r="BT447" s="30"/>
      <c r="BU447" s="30"/>
      <c r="BV447" s="30"/>
      <c r="BW447" s="30"/>
      <c r="BX447" s="30"/>
      <c r="BY447" s="30"/>
      <c r="BZ447" s="30"/>
      <c r="CA447" s="30"/>
      <c r="CB447" s="30"/>
      <c r="CC447" s="30"/>
      <c r="CD447" s="30"/>
      <c r="CE447" s="30"/>
      <c r="CF447" s="30"/>
      <c r="CG447" s="30"/>
      <c r="CH447" s="30"/>
      <c r="CI447" s="30"/>
      <c r="CJ447" s="30"/>
      <c r="CK447" s="30"/>
      <c r="CL447" s="30"/>
      <c r="CM447" s="30"/>
      <c r="CN447" s="30"/>
      <c r="CO447" s="30"/>
      <c r="CP447" s="30"/>
      <c r="CQ447" s="30"/>
      <c r="CR447" s="30"/>
      <c r="CS447" s="30"/>
      <c r="CT447" s="30"/>
      <c r="CU447" s="30"/>
      <c r="CV447" s="30"/>
      <c r="CW447" s="30"/>
      <c r="CX447" s="30"/>
      <c r="CY447" s="30"/>
      <c r="CZ447" s="30"/>
      <c r="DA447" s="30"/>
      <c r="DB447" s="30"/>
      <c r="DC447" s="30"/>
      <c r="DD447" s="30"/>
      <c r="DE447" s="30"/>
      <c r="DF447" s="30"/>
      <c r="DG447" s="30"/>
      <c r="DH447" s="30"/>
      <c r="DI447" s="30"/>
      <c r="DJ447" s="30"/>
      <c r="DK447" s="30"/>
      <c r="DL447" s="30"/>
      <c r="DM447" s="30"/>
      <c r="DN447" s="30"/>
      <c r="DO447" s="30"/>
      <c r="DP447" s="30"/>
      <c r="DQ447" s="30"/>
      <c r="DR447" s="30"/>
      <c r="DS447" s="30"/>
      <c r="DT447" s="30"/>
      <c r="DU447" s="30"/>
      <c r="DV447" s="30"/>
      <c r="DW447" s="30"/>
      <c r="DX447" s="30"/>
      <c r="DY447" s="30"/>
      <c r="DZ447" s="30"/>
      <c r="EA447" s="30"/>
      <c r="EB447" s="30"/>
      <c r="EC447" s="30"/>
      <c r="ED447" s="30"/>
      <c r="EE447" s="30"/>
      <c r="EF447" s="30"/>
      <c r="EG447" s="30"/>
      <c r="EH447" s="30"/>
      <c r="EI447" s="30"/>
      <c r="EJ447" s="30"/>
      <c r="EK447" s="30"/>
      <c r="EL447" s="30"/>
      <c r="EM447" s="30"/>
      <c r="EN447" s="30"/>
      <c r="EO447" s="30"/>
      <c r="EP447" s="30"/>
      <c r="EQ447" s="30"/>
      <c r="ER447" s="30"/>
      <c r="ES447" s="30"/>
      <c r="ET447" s="30"/>
      <c r="EU447" s="30"/>
      <c r="EV447" s="30"/>
      <c r="EW447" s="30"/>
      <c r="EX447" s="30"/>
      <c r="EY447" s="30"/>
      <c r="EZ447" s="30"/>
      <c r="FA447" s="30"/>
      <c r="FB447" s="30"/>
      <c r="FC447" s="30"/>
      <c r="FD447" s="30"/>
      <c r="FE447" s="30"/>
      <c r="FF447" s="30"/>
      <c r="FG447" s="30"/>
      <c r="FH447" s="30"/>
      <c r="FI447" s="30"/>
      <c r="FJ447" s="30"/>
      <c r="FK447" s="30"/>
      <c r="FL447" s="30"/>
      <c r="FM447" s="30"/>
      <c r="FN447" s="30"/>
      <c r="FO447" s="30"/>
      <c r="FP447" s="30"/>
      <c r="FQ447" s="30"/>
    </row>
    <row r="448" spans="4:173">
      <c r="D448" s="76"/>
      <c r="E448" s="76"/>
      <c r="F448" s="76"/>
      <c r="G448" s="76"/>
      <c r="H448" s="76"/>
      <c r="I448" s="76"/>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0"/>
      <c r="BI448" s="30"/>
      <c r="BJ448" s="30"/>
      <c r="BK448" s="30"/>
      <c r="BL448" s="30"/>
      <c r="BM448" s="30"/>
      <c r="BN448" s="30"/>
      <c r="BO448" s="30"/>
      <c r="BP448" s="30"/>
      <c r="BQ448" s="30"/>
      <c r="BR448" s="30"/>
      <c r="BS448" s="30"/>
      <c r="BT448" s="30"/>
      <c r="BU448" s="30"/>
      <c r="BV448" s="30"/>
      <c r="BW448" s="30"/>
      <c r="BX448" s="30"/>
      <c r="BY448" s="30"/>
      <c r="BZ448" s="30"/>
      <c r="CA448" s="30"/>
      <c r="CB448" s="30"/>
      <c r="CC448" s="30"/>
      <c r="CD448" s="30"/>
      <c r="CE448" s="30"/>
      <c r="CF448" s="30"/>
      <c r="CG448" s="30"/>
      <c r="CH448" s="30"/>
      <c r="CI448" s="30"/>
      <c r="CJ448" s="30"/>
      <c r="CK448" s="30"/>
      <c r="CL448" s="30"/>
      <c r="CM448" s="30"/>
      <c r="CN448" s="30"/>
      <c r="CO448" s="30"/>
      <c r="CP448" s="30"/>
      <c r="CQ448" s="30"/>
      <c r="CR448" s="30"/>
      <c r="CS448" s="30"/>
      <c r="CT448" s="30"/>
      <c r="CU448" s="30"/>
      <c r="CV448" s="30"/>
      <c r="CW448" s="30"/>
      <c r="CX448" s="30"/>
      <c r="CY448" s="30"/>
      <c r="CZ448" s="30"/>
      <c r="DA448" s="30"/>
      <c r="DB448" s="30"/>
      <c r="DC448" s="30"/>
      <c r="DD448" s="30"/>
      <c r="DE448" s="30"/>
      <c r="DF448" s="30"/>
      <c r="DG448" s="30"/>
      <c r="DH448" s="30"/>
      <c r="DI448" s="30"/>
      <c r="DJ448" s="30"/>
      <c r="DK448" s="30"/>
      <c r="DL448" s="30"/>
      <c r="DM448" s="30"/>
      <c r="DN448" s="30"/>
      <c r="DO448" s="30"/>
      <c r="DP448" s="30"/>
      <c r="DQ448" s="30"/>
      <c r="DR448" s="30"/>
      <c r="DS448" s="30"/>
      <c r="DT448" s="30"/>
      <c r="DU448" s="30"/>
      <c r="DV448" s="30"/>
      <c r="DW448" s="30"/>
      <c r="DX448" s="30"/>
      <c r="DY448" s="30"/>
      <c r="DZ448" s="30"/>
      <c r="EA448" s="30"/>
      <c r="EB448" s="30"/>
      <c r="EC448" s="30"/>
      <c r="ED448" s="30"/>
      <c r="EE448" s="30"/>
      <c r="EF448" s="30"/>
      <c r="EG448" s="30"/>
      <c r="EH448" s="30"/>
      <c r="EI448" s="30"/>
      <c r="EJ448" s="30"/>
      <c r="EK448" s="30"/>
      <c r="EL448" s="30"/>
      <c r="EM448" s="30"/>
      <c r="EN448" s="30"/>
      <c r="EO448" s="30"/>
      <c r="EP448" s="30"/>
      <c r="EQ448" s="30"/>
      <c r="ER448" s="30"/>
      <c r="ES448" s="30"/>
      <c r="ET448" s="30"/>
      <c r="EU448" s="30"/>
      <c r="EV448" s="30"/>
      <c r="EW448" s="30"/>
      <c r="EX448" s="30"/>
      <c r="EY448" s="30"/>
      <c r="EZ448" s="30"/>
      <c r="FA448" s="30"/>
      <c r="FB448" s="30"/>
      <c r="FC448" s="30"/>
      <c r="FD448" s="30"/>
      <c r="FE448" s="30"/>
      <c r="FF448" s="30"/>
      <c r="FG448" s="30"/>
      <c r="FH448" s="30"/>
      <c r="FI448" s="30"/>
      <c r="FJ448" s="30"/>
      <c r="FK448" s="30"/>
      <c r="FL448" s="30"/>
      <c r="FM448" s="30"/>
      <c r="FN448" s="30"/>
      <c r="FO448" s="30"/>
      <c r="FP448" s="30"/>
      <c r="FQ448" s="30"/>
    </row>
    <row r="449" spans="4:173">
      <c r="D449" s="76"/>
      <c r="E449" s="76"/>
      <c r="F449" s="76"/>
      <c r="G449" s="76"/>
      <c r="H449" s="76"/>
      <c r="I449" s="76"/>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0"/>
      <c r="BI449" s="30"/>
      <c r="BJ449" s="30"/>
      <c r="BK449" s="30"/>
      <c r="BL449" s="30"/>
      <c r="BM449" s="30"/>
      <c r="BN449" s="30"/>
      <c r="BO449" s="30"/>
      <c r="BP449" s="30"/>
      <c r="BQ449" s="30"/>
      <c r="BR449" s="30"/>
      <c r="BS449" s="30"/>
      <c r="BT449" s="30"/>
      <c r="BU449" s="30"/>
      <c r="BV449" s="30"/>
      <c r="BW449" s="30"/>
      <c r="BX449" s="30"/>
      <c r="BY449" s="30"/>
      <c r="BZ449" s="30"/>
      <c r="CA449" s="30"/>
      <c r="CB449" s="30"/>
      <c r="CC449" s="30"/>
      <c r="CD449" s="30"/>
      <c r="CE449" s="30"/>
      <c r="CF449" s="30"/>
      <c r="CG449" s="30"/>
      <c r="CH449" s="30"/>
      <c r="CI449" s="30"/>
      <c r="CJ449" s="30"/>
      <c r="CK449" s="30"/>
      <c r="CL449" s="30"/>
      <c r="CM449" s="30"/>
      <c r="CN449" s="30"/>
      <c r="CO449" s="30"/>
      <c r="CP449" s="30"/>
      <c r="CQ449" s="30"/>
      <c r="CR449" s="30"/>
      <c r="CS449" s="30"/>
      <c r="CT449" s="30"/>
      <c r="CU449" s="30"/>
      <c r="CV449" s="30"/>
      <c r="CW449" s="30"/>
      <c r="CX449" s="30"/>
      <c r="CY449" s="30"/>
      <c r="CZ449" s="30"/>
      <c r="DA449" s="30"/>
      <c r="DB449" s="30"/>
      <c r="DC449" s="30"/>
      <c r="DD449" s="30"/>
      <c r="DE449" s="30"/>
      <c r="DF449" s="30"/>
      <c r="DG449" s="30"/>
      <c r="DH449" s="30"/>
      <c r="DI449" s="30"/>
      <c r="DJ449" s="30"/>
      <c r="DK449" s="30"/>
      <c r="DL449" s="30"/>
      <c r="DM449" s="30"/>
      <c r="DN449" s="30"/>
      <c r="DO449" s="30"/>
      <c r="DP449" s="30"/>
      <c r="DQ449" s="30"/>
      <c r="DR449" s="30"/>
      <c r="DS449" s="30"/>
      <c r="DT449" s="30"/>
      <c r="DU449" s="30"/>
      <c r="DV449" s="30"/>
      <c r="DW449" s="30"/>
      <c r="DX449" s="30"/>
      <c r="DY449" s="30"/>
      <c r="DZ449" s="30"/>
      <c r="EA449" s="30"/>
      <c r="EB449" s="30"/>
      <c r="EC449" s="30"/>
      <c r="ED449" s="30"/>
      <c r="EE449" s="30"/>
      <c r="EF449" s="30"/>
      <c r="EG449" s="30"/>
      <c r="EH449" s="30"/>
      <c r="EI449" s="30"/>
      <c r="EJ449" s="30"/>
      <c r="EK449" s="30"/>
      <c r="EL449" s="30"/>
      <c r="EM449" s="30"/>
      <c r="EN449" s="30"/>
      <c r="EO449" s="30"/>
      <c r="EP449" s="30"/>
      <c r="EQ449" s="30"/>
      <c r="ER449" s="30"/>
      <c r="ES449" s="30"/>
      <c r="ET449" s="30"/>
      <c r="EU449" s="30"/>
      <c r="EV449" s="30"/>
      <c r="EW449" s="30"/>
      <c r="EX449" s="30"/>
      <c r="EY449" s="30"/>
      <c r="EZ449" s="30"/>
      <c r="FA449" s="30"/>
      <c r="FB449" s="30"/>
      <c r="FC449" s="30"/>
      <c r="FD449" s="30"/>
      <c r="FE449" s="30"/>
      <c r="FF449" s="30"/>
      <c r="FG449" s="30"/>
      <c r="FH449" s="30"/>
      <c r="FI449" s="30"/>
      <c r="FJ449" s="30"/>
      <c r="FK449" s="30"/>
      <c r="FL449" s="30"/>
      <c r="FM449" s="30"/>
      <c r="FN449" s="30"/>
      <c r="FO449" s="30"/>
      <c r="FP449" s="30"/>
      <c r="FQ449" s="30"/>
    </row>
    <row r="450" spans="4:173">
      <c r="D450" s="76"/>
      <c r="E450" s="76"/>
      <c r="F450" s="76"/>
      <c r="G450" s="76"/>
      <c r="H450" s="76"/>
      <c r="I450" s="76"/>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0"/>
      <c r="BI450" s="30"/>
      <c r="BJ450" s="30"/>
      <c r="BK450" s="30"/>
      <c r="BL450" s="30"/>
      <c r="BM450" s="30"/>
      <c r="BN450" s="30"/>
      <c r="BO450" s="30"/>
      <c r="BP450" s="30"/>
      <c r="BQ450" s="30"/>
      <c r="BR450" s="30"/>
      <c r="BS450" s="30"/>
      <c r="BT450" s="30"/>
      <c r="BU450" s="30"/>
      <c r="BV450" s="30"/>
      <c r="BW450" s="30"/>
      <c r="BX450" s="30"/>
      <c r="BY450" s="30"/>
      <c r="BZ450" s="30"/>
      <c r="CA450" s="30"/>
      <c r="CB450" s="30"/>
      <c r="CC450" s="30"/>
      <c r="CD450" s="30"/>
      <c r="CE450" s="30"/>
      <c r="CF450" s="30"/>
      <c r="CG450" s="30"/>
      <c r="CH450" s="30"/>
      <c r="CI450" s="30"/>
      <c r="CJ450" s="30"/>
      <c r="CK450" s="30"/>
      <c r="CL450" s="30"/>
      <c r="CM450" s="30"/>
      <c r="CN450" s="30"/>
      <c r="CO450" s="30"/>
      <c r="CP450" s="30"/>
      <c r="CQ450" s="30"/>
      <c r="CR450" s="30"/>
      <c r="CS450" s="30"/>
      <c r="CT450" s="30"/>
      <c r="CU450" s="30"/>
      <c r="CV450" s="30"/>
      <c r="CW450" s="30"/>
      <c r="CX450" s="30"/>
      <c r="CY450" s="30"/>
      <c r="CZ450" s="30"/>
      <c r="DA450" s="30"/>
      <c r="DB450" s="30"/>
      <c r="DC450" s="30"/>
      <c r="DD450" s="30"/>
      <c r="DE450" s="30"/>
      <c r="DF450" s="30"/>
      <c r="DG450" s="30"/>
      <c r="DH450" s="30"/>
      <c r="DI450" s="30"/>
      <c r="DJ450" s="30"/>
      <c r="DK450" s="30"/>
      <c r="DL450" s="30"/>
      <c r="DM450" s="30"/>
      <c r="DN450" s="30"/>
      <c r="DO450" s="30"/>
      <c r="DP450" s="30"/>
      <c r="DQ450" s="30"/>
      <c r="DR450" s="30"/>
      <c r="DS450" s="30"/>
      <c r="DT450" s="30"/>
      <c r="DU450" s="30"/>
      <c r="DV450" s="30"/>
      <c r="DW450" s="30"/>
      <c r="DX450" s="30"/>
      <c r="DY450" s="30"/>
      <c r="DZ450" s="30"/>
      <c r="EA450" s="30"/>
      <c r="EB450" s="30"/>
      <c r="EC450" s="30"/>
      <c r="ED450" s="30"/>
      <c r="EE450" s="30"/>
      <c r="EF450" s="30"/>
      <c r="EG450" s="30"/>
      <c r="EH450" s="30"/>
      <c r="EI450" s="30"/>
      <c r="EJ450" s="30"/>
      <c r="EK450" s="30"/>
      <c r="EL450" s="30"/>
      <c r="EM450" s="30"/>
      <c r="EN450" s="30"/>
      <c r="EO450" s="30"/>
      <c r="EP450" s="30"/>
      <c r="EQ450" s="30"/>
      <c r="ER450" s="30"/>
      <c r="ES450" s="30"/>
      <c r="ET450" s="30"/>
      <c r="EU450" s="30"/>
      <c r="EV450" s="30"/>
      <c r="EW450" s="30"/>
      <c r="EX450" s="30"/>
      <c r="EY450" s="30"/>
      <c r="EZ450" s="30"/>
      <c r="FA450" s="30"/>
      <c r="FB450" s="30"/>
      <c r="FC450" s="30"/>
      <c r="FD450" s="30"/>
      <c r="FE450" s="30"/>
      <c r="FF450" s="30"/>
      <c r="FG450" s="30"/>
      <c r="FH450" s="30"/>
      <c r="FI450" s="30"/>
      <c r="FJ450" s="30"/>
      <c r="FK450" s="30"/>
      <c r="FL450" s="30"/>
      <c r="FM450" s="30"/>
      <c r="FN450" s="30"/>
      <c r="FO450" s="30"/>
      <c r="FP450" s="30"/>
      <c r="FQ450" s="30"/>
    </row>
    <row r="451" spans="4:173">
      <c r="D451" s="76"/>
      <c r="E451" s="76"/>
      <c r="F451" s="76"/>
      <c r="G451" s="76"/>
      <c r="H451" s="76"/>
      <c r="I451" s="76"/>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c r="BW451" s="30"/>
      <c r="BX451" s="30"/>
      <c r="BY451" s="30"/>
      <c r="BZ451" s="30"/>
      <c r="CA451" s="30"/>
      <c r="CB451" s="30"/>
      <c r="CC451" s="30"/>
      <c r="CD451" s="30"/>
      <c r="CE451" s="30"/>
      <c r="CF451" s="30"/>
      <c r="CG451" s="30"/>
      <c r="CH451" s="30"/>
      <c r="CI451" s="30"/>
      <c r="CJ451" s="30"/>
      <c r="CK451" s="30"/>
      <c r="CL451" s="30"/>
      <c r="CM451" s="30"/>
      <c r="CN451" s="30"/>
      <c r="CO451" s="30"/>
      <c r="CP451" s="30"/>
      <c r="CQ451" s="30"/>
      <c r="CR451" s="30"/>
      <c r="CS451" s="30"/>
      <c r="CT451" s="30"/>
      <c r="CU451" s="30"/>
      <c r="CV451" s="30"/>
      <c r="CW451" s="30"/>
      <c r="CX451" s="30"/>
      <c r="CY451" s="30"/>
      <c r="CZ451" s="30"/>
      <c r="DA451" s="30"/>
      <c r="DB451" s="30"/>
      <c r="DC451" s="30"/>
      <c r="DD451" s="30"/>
      <c r="DE451" s="30"/>
      <c r="DF451" s="30"/>
      <c r="DG451" s="30"/>
      <c r="DH451" s="30"/>
      <c r="DI451" s="30"/>
      <c r="DJ451" s="30"/>
      <c r="DK451" s="30"/>
      <c r="DL451" s="30"/>
      <c r="DM451" s="30"/>
      <c r="DN451" s="30"/>
      <c r="DO451" s="30"/>
      <c r="DP451" s="30"/>
      <c r="DQ451" s="30"/>
      <c r="DR451" s="30"/>
      <c r="DS451" s="30"/>
      <c r="DT451" s="30"/>
      <c r="DU451" s="30"/>
      <c r="DV451" s="30"/>
      <c r="DW451" s="30"/>
      <c r="DX451" s="30"/>
      <c r="DY451" s="30"/>
      <c r="DZ451" s="30"/>
      <c r="EA451" s="30"/>
      <c r="EB451" s="30"/>
      <c r="EC451" s="30"/>
      <c r="ED451" s="30"/>
      <c r="EE451" s="30"/>
      <c r="EF451" s="30"/>
      <c r="EG451" s="30"/>
      <c r="EH451" s="30"/>
      <c r="EI451" s="30"/>
      <c r="EJ451" s="30"/>
      <c r="EK451" s="30"/>
      <c r="EL451" s="30"/>
      <c r="EM451" s="30"/>
      <c r="EN451" s="30"/>
      <c r="EO451" s="30"/>
      <c r="EP451" s="30"/>
      <c r="EQ451" s="30"/>
      <c r="ER451" s="30"/>
      <c r="ES451" s="30"/>
      <c r="ET451" s="30"/>
      <c r="EU451" s="30"/>
      <c r="EV451" s="30"/>
      <c r="EW451" s="30"/>
      <c r="EX451" s="30"/>
      <c r="EY451" s="30"/>
      <c r="EZ451" s="30"/>
      <c r="FA451" s="30"/>
      <c r="FB451" s="30"/>
      <c r="FC451" s="30"/>
      <c r="FD451" s="30"/>
      <c r="FE451" s="30"/>
      <c r="FF451" s="30"/>
      <c r="FG451" s="30"/>
      <c r="FH451" s="30"/>
      <c r="FI451" s="30"/>
      <c r="FJ451" s="30"/>
      <c r="FK451" s="30"/>
      <c r="FL451" s="30"/>
      <c r="FM451" s="30"/>
      <c r="FN451" s="30"/>
      <c r="FO451" s="30"/>
      <c r="FP451" s="30"/>
      <c r="FQ451" s="30"/>
    </row>
    <row r="452" spans="4:173">
      <c r="D452" s="76"/>
      <c r="E452" s="76"/>
      <c r="F452" s="76"/>
      <c r="G452" s="76"/>
      <c r="H452" s="76"/>
      <c r="I452" s="76"/>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c r="BW452" s="30"/>
      <c r="BX452" s="30"/>
      <c r="BY452" s="30"/>
      <c r="BZ452" s="30"/>
      <c r="CA452" s="30"/>
      <c r="CB452" s="30"/>
      <c r="CC452" s="30"/>
      <c r="CD452" s="30"/>
      <c r="CE452" s="30"/>
      <c r="CF452" s="30"/>
      <c r="CG452" s="30"/>
      <c r="CH452" s="30"/>
      <c r="CI452" s="30"/>
      <c r="CJ452" s="30"/>
      <c r="CK452" s="30"/>
      <c r="CL452" s="30"/>
      <c r="CM452" s="30"/>
      <c r="CN452" s="30"/>
      <c r="CO452" s="30"/>
      <c r="CP452" s="30"/>
      <c r="CQ452" s="30"/>
      <c r="CR452" s="30"/>
      <c r="CS452" s="30"/>
      <c r="CT452" s="30"/>
      <c r="CU452" s="30"/>
      <c r="CV452" s="30"/>
      <c r="CW452" s="30"/>
      <c r="CX452" s="30"/>
      <c r="CY452" s="30"/>
      <c r="CZ452" s="30"/>
      <c r="DA452" s="30"/>
      <c r="DB452" s="30"/>
      <c r="DC452" s="30"/>
      <c r="DD452" s="30"/>
      <c r="DE452" s="30"/>
      <c r="DF452" s="30"/>
      <c r="DG452" s="30"/>
      <c r="DH452" s="30"/>
      <c r="DI452" s="30"/>
      <c r="DJ452" s="30"/>
      <c r="DK452" s="30"/>
      <c r="DL452" s="30"/>
      <c r="DM452" s="30"/>
      <c r="DN452" s="30"/>
      <c r="DO452" s="30"/>
      <c r="DP452" s="30"/>
      <c r="DQ452" s="30"/>
      <c r="DR452" s="30"/>
      <c r="DS452" s="30"/>
      <c r="DT452" s="30"/>
      <c r="DU452" s="30"/>
      <c r="DV452" s="30"/>
      <c r="DW452" s="30"/>
      <c r="DX452" s="30"/>
      <c r="DY452" s="30"/>
      <c r="DZ452" s="30"/>
      <c r="EA452" s="30"/>
      <c r="EB452" s="30"/>
      <c r="EC452" s="30"/>
      <c r="ED452" s="30"/>
      <c r="EE452" s="30"/>
      <c r="EF452" s="30"/>
      <c r="EG452" s="30"/>
      <c r="EH452" s="30"/>
      <c r="EI452" s="30"/>
      <c r="EJ452" s="30"/>
      <c r="EK452" s="30"/>
      <c r="EL452" s="30"/>
      <c r="EM452" s="30"/>
      <c r="EN452" s="30"/>
      <c r="EO452" s="30"/>
      <c r="EP452" s="30"/>
      <c r="EQ452" s="30"/>
      <c r="ER452" s="30"/>
      <c r="ES452" s="30"/>
      <c r="ET452" s="30"/>
      <c r="EU452" s="30"/>
      <c r="EV452" s="30"/>
      <c r="EW452" s="30"/>
      <c r="EX452" s="30"/>
      <c r="EY452" s="30"/>
      <c r="EZ452" s="30"/>
      <c r="FA452" s="30"/>
      <c r="FB452" s="30"/>
      <c r="FC452" s="30"/>
      <c r="FD452" s="30"/>
      <c r="FE452" s="30"/>
      <c r="FF452" s="30"/>
      <c r="FG452" s="30"/>
      <c r="FH452" s="30"/>
      <c r="FI452" s="30"/>
      <c r="FJ452" s="30"/>
      <c r="FK452" s="30"/>
      <c r="FL452" s="30"/>
      <c r="FM452" s="30"/>
      <c r="FN452" s="30"/>
      <c r="FO452" s="30"/>
      <c r="FP452" s="30"/>
      <c r="FQ452" s="30"/>
    </row>
    <row r="453" spans="4:173">
      <c r="D453" s="76"/>
      <c r="E453" s="76"/>
      <c r="F453" s="76"/>
      <c r="G453" s="76"/>
      <c r="H453" s="76"/>
      <c r="I453" s="76"/>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c r="BW453" s="30"/>
      <c r="BX453" s="30"/>
      <c r="BY453" s="30"/>
      <c r="BZ453" s="30"/>
      <c r="CA453" s="30"/>
      <c r="CB453" s="30"/>
      <c r="CC453" s="30"/>
      <c r="CD453" s="30"/>
      <c r="CE453" s="30"/>
      <c r="CF453" s="30"/>
      <c r="CG453" s="30"/>
      <c r="CH453" s="30"/>
      <c r="CI453" s="30"/>
      <c r="CJ453" s="30"/>
      <c r="CK453" s="30"/>
      <c r="CL453" s="30"/>
      <c r="CM453" s="30"/>
      <c r="CN453" s="30"/>
      <c r="CO453" s="30"/>
      <c r="CP453" s="30"/>
      <c r="CQ453" s="30"/>
      <c r="CR453" s="30"/>
      <c r="CS453" s="30"/>
      <c r="CT453" s="30"/>
      <c r="CU453" s="30"/>
      <c r="CV453" s="30"/>
      <c r="CW453" s="30"/>
      <c r="CX453" s="30"/>
      <c r="CY453" s="30"/>
      <c r="CZ453" s="30"/>
      <c r="DA453" s="30"/>
      <c r="DB453" s="30"/>
      <c r="DC453" s="30"/>
      <c r="DD453" s="30"/>
      <c r="DE453" s="30"/>
      <c r="DF453" s="30"/>
      <c r="DG453" s="30"/>
      <c r="DH453" s="30"/>
      <c r="DI453" s="30"/>
      <c r="DJ453" s="30"/>
      <c r="DK453" s="30"/>
      <c r="DL453" s="30"/>
      <c r="DM453" s="30"/>
      <c r="DN453" s="30"/>
      <c r="DO453" s="30"/>
      <c r="DP453" s="30"/>
      <c r="DQ453" s="30"/>
      <c r="DR453" s="30"/>
      <c r="DS453" s="30"/>
      <c r="DT453" s="30"/>
      <c r="DU453" s="30"/>
      <c r="DV453" s="30"/>
      <c r="DW453" s="30"/>
      <c r="DX453" s="30"/>
      <c r="DY453" s="30"/>
      <c r="DZ453" s="30"/>
      <c r="EA453" s="30"/>
      <c r="EB453" s="30"/>
      <c r="EC453" s="30"/>
      <c r="ED453" s="30"/>
      <c r="EE453" s="30"/>
      <c r="EF453" s="30"/>
      <c r="EG453" s="30"/>
      <c r="EH453" s="30"/>
      <c r="EI453" s="30"/>
      <c r="EJ453" s="30"/>
      <c r="EK453" s="30"/>
      <c r="EL453" s="30"/>
      <c r="EM453" s="30"/>
      <c r="EN453" s="30"/>
      <c r="EO453" s="30"/>
      <c r="EP453" s="30"/>
      <c r="EQ453" s="30"/>
      <c r="ER453" s="30"/>
      <c r="ES453" s="30"/>
      <c r="ET453" s="30"/>
      <c r="EU453" s="30"/>
      <c r="EV453" s="30"/>
      <c r="EW453" s="30"/>
      <c r="EX453" s="30"/>
      <c r="EY453" s="30"/>
      <c r="EZ453" s="30"/>
      <c r="FA453" s="30"/>
      <c r="FB453" s="30"/>
      <c r="FC453" s="30"/>
      <c r="FD453" s="30"/>
      <c r="FE453" s="30"/>
      <c r="FF453" s="30"/>
      <c r="FG453" s="30"/>
      <c r="FH453" s="30"/>
      <c r="FI453" s="30"/>
      <c r="FJ453" s="30"/>
      <c r="FK453" s="30"/>
      <c r="FL453" s="30"/>
      <c r="FM453" s="30"/>
      <c r="FN453" s="30"/>
      <c r="FO453" s="30"/>
      <c r="FP453" s="30"/>
      <c r="FQ453" s="30"/>
    </row>
    <row r="454" spans="4:173">
      <c r="D454" s="76"/>
      <c r="E454" s="76"/>
      <c r="F454" s="76"/>
      <c r="G454" s="76"/>
      <c r="H454" s="76"/>
      <c r="I454" s="76"/>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c r="BW454" s="30"/>
      <c r="BX454" s="30"/>
      <c r="BY454" s="30"/>
      <c r="BZ454" s="30"/>
      <c r="CA454" s="30"/>
      <c r="CB454" s="30"/>
      <c r="CC454" s="30"/>
      <c r="CD454" s="30"/>
      <c r="CE454" s="30"/>
      <c r="CF454" s="30"/>
      <c r="CG454" s="30"/>
      <c r="CH454" s="30"/>
      <c r="CI454" s="30"/>
      <c r="CJ454" s="30"/>
      <c r="CK454" s="30"/>
      <c r="CL454" s="30"/>
      <c r="CM454" s="30"/>
      <c r="CN454" s="30"/>
      <c r="CO454" s="30"/>
      <c r="CP454" s="30"/>
      <c r="CQ454" s="30"/>
      <c r="CR454" s="30"/>
      <c r="CS454" s="30"/>
      <c r="CT454" s="30"/>
      <c r="CU454" s="30"/>
      <c r="CV454" s="30"/>
      <c r="CW454" s="30"/>
      <c r="CX454" s="30"/>
      <c r="CY454" s="30"/>
      <c r="CZ454" s="30"/>
      <c r="DA454" s="30"/>
      <c r="DB454" s="30"/>
      <c r="DC454" s="30"/>
      <c r="DD454" s="30"/>
      <c r="DE454" s="30"/>
      <c r="DF454" s="30"/>
      <c r="DG454" s="30"/>
      <c r="DH454" s="30"/>
      <c r="DI454" s="30"/>
      <c r="DJ454" s="30"/>
      <c r="DK454" s="30"/>
      <c r="DL454" s="30"/>
      <c r="DM454" s="30"/>
      <c r="DN454" s="30"/>
      <c r="DO454" s="30"/>
      <c r="DP454" s="30"/>
      <c r="DQ454" s="30"/>
      <c r="DR454" s="30"/>
      <c r="DS454" s="30"/>
      <c r="DT454" s="30"/>
      <c r="DU454" s="30"/>
      <c r="DV454" s="30"/>
      <c r="DW454" s="30"/>
      <c r="DX454" s="30"/>
      <c r="DY454" s="30"/>
      <c r="DZ454" s="30"/>
      <c r="EA454" s="30"/>
      <c r="EB454" s="30"/>
      <c r="EC454" s="30"/>
      <c r="ED454" s="30"/>
      <c r="EE454" s="30"/>
      <c r="EF454" s="30"/>
      <c r="EG454" s="30"/>
      <c r="EH454" s="30"/>
      <c r="EI454" s="30"/>
      <c r="EJ454" s="30"/>
      <c r="EK454" s="30"/>
      <c r="EL454" s="30"/>
      <c r="EM454" s="30"/>
      <c r="EN454" s="30"/>
      <c r="EO454" s="30"/>
      <c r="EP454" s="30"/>
      <c r="EQ454" s="30"/>
      <c r="ER454" s="30"/>
      <c r="ES454" s="30"/>
      <c r="ET454" s="30"/>
      <c r="EU454" s="30"/>
      <c r="EV454" s="30"/>
      <c r="EW454" s="30"/>
      <c r="EX454" s="30"/>
      <c r="EY454" s="30"/>
      <c r="EZ454" s="30"/>
      <c r="FA454" s="30"/>
      <c r="FB454" s="30"/>
      <c r="FC454" s="30"/>
      <c r="FD454" s="30"/>
      <c r="FE454" s="30"/>
      <c r="FF454" s="30"/>
      <c r="FG454" s="30"/>
      <c r="FH454" s="30"/>
      <c r="FI454" s="30"/>
      <c r="FJ454" s="30"/>
      <c r="FK454" s="30"/>
      <c r="FL454" s="30"/>
      <c r="FM454" s="30"/>
      <c r="FN454" s="30"/>
      <c r="FO454" s="30"/>
      <c r="FP454" s="30"/>
      <c r="FQ454" s="30"/>
    </row>
    <row r="455" spans="4:173">
      <c r="D455" s="76"/>
      <c r="E455" s="76"/>
      <c r="F455" s="76"/>
      <c r="G455" s="76"/>
      <c r="H455" s="76"/>
      <c r="I455" s="76"/>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c r="BW455" s="30"/>
      <c r="BX455" s="30"/>
      <c r="BY455" s="30"/>
      <c r="BZ455" s="30"/>
      <c r="CA455" s="30"/>
      <c r="CB455" s="30"/>
      <c r="CC455" s="30"/>
      <c r="CD455" s="30"/>
      <c r="CE455" s="30"/>
      <c r="CF455" s="30"/>
      <c r="CG455" s="30"/>
      <c r="CH455" s="30"/>
      <c r="CI455" s="30"/>
      <c r="CJ455" s="30"/>
      <c r="CK455" s="30"/>
      <c r="CL455" s="30"/>
      <c r="CM455" s="30"/>
      <c r="CN455" s="30"/>
      <c r="CO455" s="30"/>
      <c r="CP455" s="30"/>
      <c r="CQ455" s="30"/>
      <c r="CR455" s="30"/>
      <c r="CS455" s="30"/>
      <c r="CT455" s="30"/>
      <c r="CU455" s="30"/>
      <c r="CV455" s="30"/>
      <c r="CW455" s="30"/>
      <c r="CX455" s="30"/>
      <c r="CY455" s="30"/>
      <c r="CZ455" s="30"/>
      <c r="DA455" s="30"/>
      <c r="DB455" s="30"/>
      <c r="DC455" s="30"/>
      <c r="DD455" s="30"/>
      <c r="DE455" s="30"/>
      <c r="DF455" s="30"/>
      <c r="DG455" s="30"/>
      <c r="DH455" s="30"/>
      <c r="DI455" s="30"/>
      <c r="DJ455" s="30"/>
      <c r="DK455" s="30"/>
      <c r="DL455" s="30"/>
      <c r="DM455" s="30"/>
      <c r="DN455" s="30"/>
      <c r="DO455" s="30"/>
      <c r="DP455" s="30"/>
      <c r="DQ455" s="30"/>
      <c r="DR455" s="30"/>
      <c r="DS455" s="30"/>
      <c r="DT455" s="30"/>
      <c r="DU455" s="30"/>
      <c r="DV455" s="30"/>
      <c r="DW455" s="30"/>
      <c r="DX455" s="30"/>
      <c r="DY455" s="30"/>
      <c r="DZ455" s="30"/>
      <c r="EA455" s="30"/>
      <c r="EB455" s="30"/>
      <c r="EC455" s="30"/>
      <c r="ED455" s="30"/>
      <c r="EE455" s="30"/>
      <c r="EF455" s="30"/>
      <c r="EG455" s="30"/>
      <c r="EH455" s="30"/>
      <c r="EI455" s="30"/>
      <c r="EJ455" s="30"/>
      <c r="EK455" s="30"/>
      <c r="EL455" s="30"/>
      <c r="EM455" s="30"/>
      <c r="EN455" s="30"/>
      <c r="EO455" s="30"/>
      <c r="EP455" s="30"/>
      <c r="EQ455" s="30"/>
      <c r="ER455" s="30"/>
      <c r="ES455" s="30"/>
      <c r="ET455" s="30"/>
      <c r="EU455" s="30"/>
      <c r="EV455" s="30"/>
      <c r="EW455" s="30"/>
      <c r="EX455" s="30"/>
      <c r="EY455" s="30"/>
      <c r="EZ455" s="30"/>
      <c r="FA455" s="30"/>
      <c r="FB455" s="30"/>
      <c r="FC455" s="30"/>
      <c r="FD455" s="30"/>
      <c r="FE455" s="30"/>
      <c r="FF455" s="30"/>
      <c r="FG455" s="30"/>
      <c r="FH455" s="30"/>
      <c r="FI455" s="30"/>
      <c r="FJ455" s="30"/>
      <c r="FK455" s="30"/>
      <c r="FL455" s="30"/>
      <c r="FM455" s="30"/>
      <c r="FN455" s="30"/>
      <c r="FO455" s="30"/>
      <c r="FP455" s="30"/>
      <c r="FQ455" s="30"/>
    </row>
    <row r="456" spans="4:173">
      <c r="D456" s="76"/>
      <c r="E456" s="76"/>
      <c r="F456" s="76"/>
      <c r="G456" s="76"/>
      <c r="H456" s="76"/>
      <c r="I456" s="76"/>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c r="BW456" s="30"/>
      <c r="BX456" s="30"/>
      <c r="BY456" s="30"/>
      <c r="BZ456" s="30"/>
      <c r="CA456" s="30"/>
      <c r="CB456" s="30"/>
      <c r="CC456" s="30"/>
      <c r="CD456" s="30"/>
      <c r="CE456" s="30"/>
      <c r="CF456" s="30"/>
      <c r="CG456" s="30"/>
      <c r="CH456" s="30"/>
      <c r="CI456" s="30"/>
      <c r="CJ456" s="30"/>
      <c r="CK456" s="30"/>
      <c r="CL456" s="30"/>
      <c r="CM456" s="30"/>
      <c r="CN456" s="30"/>
      <c r="CO456" s="30"/>
      <c r="CP456" s="30"/>
      <c r="CQ456" s="30"/>
      <c r="CR456" s="30"/>
      <c r="CS456" s="30"/>
      <c r="CT456" s="30"/>
      <c r="CU456" s="30"/>
      <c r="CV456" s="30"/>
      <c r="CW456" s="30"/>
      <c r="CX456" s="30"/>
      <c r="CY456" s="30"/>
      <c r="CZ456" s="30"/>
      <c r="DA456" s="30"/>
      <c r="DB456" s="30"/>
      <c r="DC456" s="30"/>
      <c r="DD456" s="30"/>
      <c r="DE456" s="30"/>
      <c r="DF456" s="30"/>
      <c r="DG456" s="30"/>
      <c r="DH456" s="30"/>
      <c r="DI456" s="30"/>
      <c r="DJ456" s="30"/>
      <c r="DK456" s="30"/>
      <c r="DL456" s="30"/>
      <c r="DM456" s="30"/>
      <c r="DN456" s="30"/>
      <c r="DO456" s="30"/>
      <c r="DP456" s="30"/>
      <c r="DQ456" s="30"/>
      <c r="DR456" s="30"/>
      <c r="DS456" s="30"/>
      <c r="DT456" s="30"/>
      <c r="DU456" s="30"/>
      <c r="DV456" s="30"/>
      <c r="DW456" s="30"/>
      <c r="DX456" s="30"/>
      <c r="DY456" s="30"/>
      <c r="DZ456" s="30"/>
      <c r="EA456" s="30"/>
      <c r="EB456" s="30"/>
      <c r="EC456" s="30"/>
      <c r="ED456" s="30"/>
      <c r="EE456" s="30"/>
      <c r="EF456" s="30"/>
      <c r="EG456" s="30"/>
      <c r="EH456" s="30"/>
      <c r="EI456" s="30"/>
      <c r="EJ456" s="30"/>
      <c r="EK456" s="30"/>
      <c r="EL456" s="30"/>
      <c r="EM456" s="30"/>
      <c r="EN456" s="30"/>
      <c r="EO456" s="30"/>
      <c r="EP456" s="30"/>
      <c r="EQ456" s="30"/>
      <c r="ER456" s="30"/>
      <c r="ES456" s="30"/>
      <c r="ET456" s="30"/>
      <c r="EU456" s="30"/>
      <c r="EV456" s="30"/>
      <c r="EW456" s="30"/>
      <c r="EX456" s="30"/>
      <c r="EY456" s="30"/>
      <c r="EZ456" s="30"/>
      <c r="FA456" s="30"/>
      <c r="FB456" s="30"/>
      <c r="FC456" s="30"/>
      <c r="FD456" s="30"/>
      <c r="FE456" s="30"/>
      <c r="FF456" s="30"/>
      <c r="FG456" s="30"/>
      <c r="FH456" s="30"/>
      <c r="FI456" s="30"/>
      <c r="FJ456" s="30"/>
      <c r="FK456" s="30"/>
      <c r="FL456" s="30"/>
      <c r="FM456" s="30"/>
      <c r="FN456" s="30"/>
      <c r="FO456" s="30"/>
      <c r="FP456" s="30"/>
      <c r="FQ456" s="30"/>
    </row>
    <row r="457" spans="4:173">
      <c r="D457" s="76"/>
      <c r="E457" s="76"/>
      <c r="F457" s="76"/>
      <c r="G457" s="76"/>
      <c r="H457" s="76"/>
      <c r="I457" s="76"/>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c r="BW457" s="30"/>
      <c r="BX457" s="30"/>
      <c r="BY457" s="30"/>
      <c r="BZ457" s="30"/>
      <c r="CA457" s="30"/>
      <c r="CB457" s="30"/>
      <c r="CC457" s="30"/>
      <c r="CD457" s="30"/>
      <c r="CE457" s="30"/>
      <c r="CF457" s="30"/>
      <c r="CG457" s="30"/>
      <c r="CH457" s="30"/>
      <c r="CI457" s="30"/>
      <c r="CJ457" s="30"/>
      <c r="CK457" s="30"/>
      <c r="CL457" s="30"/>
      <c r="CM457" s="30"/>
      <c r="CN457" s="30"/>
      <c r="CO457" s="30"/>
      <c r="CP457" s="30"/>
      <c r="CQ457" s="30"/>
      <c r="CR457" s="30"/>
      <c r="CS457" s="30"/>
      <c r="CT457" s="30"/>
      <c r="CU457" s="30"/>
      <c r="CV457" s="30"/>
      <c r="CW457" s="30"/>
      <c r="CX457" s="30"/>
      <c r="CY457" s="30"/>
      <c r="CZ457" s="30"/>
      <c r="DA457" s="30"/>
      <c r="DB457" s="30"/>
      <c r="DC457" s="30"/>
      <c r="DD457" s="30"/>
      <c r="DE457" s="30"/>
      <c r="DF457" s="30"/>
      <c r="DG457" s="30"/>
      <c r="DH457" s="30"/>
      <c r="DI457" s="30"/>
      <c r="DJ457" s="30"/>
      <c r="DK457" s="30"/>
      <c r="DL457" s="30"/>
      <c r="DM457" s="30"/>
      <c r="DN457" s="30"/>
      <c r="DO457" s="30"/>
      <c r="DP457" s="30"/>
      <c r="DQ457" s="30"/>
      <c r="DR457" s="30"/>
      <c r="DS457" s="30"/>
      <c r="DT457" s="30"/>
      <c r="DU457" s="30"/>
      <c r="DV457" s="30"/>
      <c r="DW457" s="30"/>
      <c r="DX457" s="30"/>
      <c r="DY457" s="30"/>
      <c r="DZ457" s="30"/>
      <c r="EA457" s="30"/>
      <c r="EB457" s="30"/>
      <c r="EC457" s="30"/>
      <c r="ED457" s="30"/>
      <c r="EE457" s="30"/>
      <c r="EF457" s="30"/>
      <c r="EG457" s="30"/>
      <c r="EH457" s="30"/>
      <c r="EI457" s="30"/>
      <c r="EJ457" s="30"/>
      <c r="EK457" s="30"/>
      <c r="EL457" s="30"/>
      <c r="EM457" s="30"/>
      <c r="EN457" s="30"/>
      <c r="EO457" s="30"/>
      <c r="EP457" s="30"/>
      <c r="EQ457" s="30"/>
      <c r="ER457" s="30"/>
      <c r="ES457" s="30"/>
      <c r="ET457" s="30"/>
      <c r="EU457" s="30"/>
      <c r="EV457" s="30"/>
      <c r="EW457" s="30"/>
      <c r="EX457" s="30"/>
      <c r="EY457" s="30"/>
      <c r="EZ457" s="30"/>
      <c r="FA457" s="30"/>
      <c r="FB457" s="30"/>
      <c r="FC457" s="30"/>
      <c r="FD457" s="30"/>
      <c r="FE457" s="30"/>
      <c r="FF457" s="30"/>
      <c r="FG457" s="30"/>
      <c r="FH457" s="30"/>
      <c r="FI457" s="30"/>
      <c r="FJ457" s="30"/>
      <c r="FK457" s="30"/>
      <c r="FL457" s="30"/>
      <c r="FM457" s="30"/>
      <c r="FN457" s="30"/>
      <c r="FO457" s="30"/>
      <c r="FP457" s="30"/>
      <c r="FQ457" s="30"/>
    </row>
    <row r="458" spans="4:173">
      <c r="D458" s="76"/>
      <c r="E458" s="76"/>
      <c r="F458" s="76"/>
      <c r="G458" s="76"/>
      <c r="H458" s="76"/>
      <c r="I458" s="76"/>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0"/>
      <c r="BI458" s="30"/>
      <c r="BJ458" s="30"/>
      <c r="BK458" s="30"/>
      <c r="BL458" s="30"/>
      <c r="BM458" s="30"/>
      <c r="BN458" s="30"/>
      <c r="BO458" s="30"/>
      <c r="BP458" s="30"/>
      <c r="BQ458" s="30"/>
      <c r="BR458" s="30"/>
      <c r="BS458" s="30"/>
      <c r="BT458" s="30"/>
      <c r="BU458" s="30"/>
      <c r="BV458" s="30"/>
      <c r="BW458" s="30"/>
      <c r="BX458" s="30"/>
      <c r="BY458" s="30"/>
      <c r="BZ458" s="30"/>
      <c r="CA458" s="30"/>
      <c r="CB458" s="30"/>
      <c r="CC458" s="30"/>
      <c r="CD458" s="30"/>
      <c r="CE458" s="30"/>
      <c r="CF458" s="30"/>
      <c r="CG458" s="30"/>
      <c r="CH458" s="30"/>
      <c r="CI458" s="30"/>
      <c r="CJ458" s="30"/>
      <c r="CK458" s="30"/>
      <c r="CL458" s="30"/>
      <c r="CM458" s="30"/>
      <c r="CN458" s="30"/>
      <c r="CO458" s="30"/>
      <c r="CP458" s="30"/>
      <c r="CQ458" s="30"/>
      <c r="CR458" s="30"/>
      <c r="CS458" s="30"/>
      <c r="CT458" s="30"/>
      <c r="CU458" s="30"/>
      <c r="CV458" s="30"/>
      <c r="CW458" s="30"/>
      <c r="CX458" s="30"/>
      <c r="CY458" s="30"/>
      <c r="CZ458" s="30"/>
      <c r="DA458" s="30"/>
      <c r="DB458" s="30"/>
      <c r="DC458" s="30"/>
      <c r="DD458" s="30"/>
      <c r="DE458" s="30"/>
      <c r="DF458" s="30"/>
      <c r="DG458" s="30"/>
      <c r="DH458" s="30"/>
      <c r="DI458" s="30"/>
      <c r="DJ458" s="30"/>
      <c r="DK458" s="30"/>
      <c r="DL458" s="30"/>
      <c r="DM458" s="30"/>
      <c r="DN458" s="30"/>
      <c r="DO458" s="30"/>
      <c r="DP458" s="30"/>
      <c r="DQ458" s="30"/>
      <c r="DR458" s="30"/>
      <c r="DS458" s="30"/>
      <c r="DT458" s="30"/>
      <c r="DU458" s="30"/>
      <c r="DV458" s="30"/>
      <c r="DW458" s="30"/>
      <c r="DX458" s="30"/>
      <c r="DY458" s="30"/>
      <c r="DZ458" s="30"/>
      <c r="EA458" s="30"/>
      <c r="EB458" s="30"/>
      <c r="EC458" s="30"/>
      <c r="ED458" s="30"/>
      <c r="EE458" s="30"/>
      <c r="EF458" s="30"/>
      <c r="EG458" s="30"/>
      <c r="EH458" s="30"/>
      <c r="EI458" s="30"/>
      <c r="EJ458" s="30"/>
      <c r="EK458" s="30"/>
      <c r="EL458" s="30"/>
      <c r="EM458" s="30"/>
      <c r="EN458" s="30"/>
      <c r="EO458" s="30"/>
      <c r="EP458" s="30"/>
      <c r="EQ458" s="30"/>
      <c r="ER458" s="30"/>
      <c r="ES458" s="30"/>
      <c r="ET458" s="30"/>
      <c r="EU458" s="30"/>
      <c r="EV458" s="30"/>
      <c r="EW458" s="30"/>
      <c r="EX458" s="30"/>
      <c r="EY458" s="30"/>
      <c r="EZ458" s="30"/>
      <c r="FA458" s="30"/>
      <c r="FB458" s="30"/>
      <c r="FC458" s="30"/>
      <c r="FD458" s="30"/>
      <c r="FE458" s="30"/>
      <c r="FF458" s="30"/>
      <c r="FG458" s="30"/>
      <c r="FH458" s="30"/>
      <c r="FI458" s="30"/>
      <c r="FJ458" s="30"/>
      <c r="FK458" s="30"/>
      <c r="FL458" s="30"/>
      <c r="FM458" s="30"/>
      <c r="FN458" s="30"/>
      <c r="FO458" s="30"/>
      <c r="FP458" s="30"/>
      <c r="FQ458" s="30"/>
    </row>
    <row r="459" spans="4:173">
      <c r="D459" s="76"/>
      <c r="E459" s="76"/>
      <c r="F459" s="76"/>
      <c r="G459" s="76"/>
      <c r="H459" s="76"/>
      <c r="I459" s="76"/>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0"/>
      <c r="BI459" s="30"/>
      <c r="BJ459" s="30"/>
      <c r="BK459" s="30"/>
      <c r="BL459" s="30"/>
      <c r="BM459" s="30"/>
      <c r="BN459" s="30"/>
      <c r="BO459" s="30"/>
      <c r="BP459" s="30"/>
      <c r="BQ459" s="30"/>
      <c r="BR459" s="30"/>
      <c r="BS459" s="30"/>
      <c r="BT459" s="30"/>
      <c r="BU459" s="30"/>
      <c r="BV459" s="30"/>
      <c r="BW459" s="30"/>
      <c r="BX459" s="30"/>
      <c r="BY459" s="30"/>
      <c r="BZ459" s="30"/>
      <c r="CA459" s="30"/>
      <c r="CB459" s="30"/>
      <c r="CC459" s="30"/>
      <c r="CD459" s="30"/>
      <c r="CE459" s="30"/>
      <c r="CF459" s="30"/>
      <c r="CG459" s="30"/>
      <c r="CH459" s="30"/>
      <c r="CI459" s="30"/>
      <c r="CJ459" s="30"/>
      <c r="CK459" s="30"/>
      <c r="CL459" s="30"/>
      <c r="CM459" s="30"/>
      <c r="CN459" s="30"/>
      <c r="CO459" s="30"/>
      <c r="CP459" s="30"/>
      <c r="CQ459" s="30"/>
      <c r="CR459" s="30"/>
      <c r="CS459" s="30"/>
      <c r="CT459" s="30"/>
      <c r="CU459" s="30"/>
      <c r="CV459" s="30"/>
      <c r="CW459" s="30"/>
      <c r="CX459" s="30"/>
      <c r="CY459" s="30"/>
      <c r="CZ459" s="30"/>
      <c r="DA459" s="30"/>
      <c r="DB459" s="30"/>
      <c r="DC459" s="30"/>
      <c r="DD459" s="30"/>
      <c r="DE459" s="30"/>
      <c r="DF459" s="30"/>
      <c r="DG459" s="30"/>
      <c r="DH459" s="30"/>
      <c r="DI459" s="30"/>
      <c r="DJ459" s="30"/>
      <c r="DK459" s="30"/>
      <c r="DL459" s="30"/>
      <c r="DM459" s="30"/>
      <c r="DN459" s="30"/>
      <c r="DO459" s="30"/>
      <c r="DP459" s="30"/>
      <c r="DQ459" s="30"/>
      <c r="DR459" s="30"/>
      <c r="DS459" s="30"/>
      <c r="DT459" s="30"/>
      <c r="DU459" s="30"/>
      <c r="DV459" s="30"/>
      <c r="DW459" s="30"/>
      <c r="DX459" s="30"/>
      <c r="DY459" s="30"/>
      <c r="DZ459" s="30"/>
      <c r="EA459" s="30"/>
      <c r="EB459" s="30"/>
      <c r="EC459" s="30"/>
      <c r="ED459" s="30"/>
      <c r="EE459" s="30"/>
      <c r="EF459" s="30"/>
      <c r="EG459" s="30"/>
      <c r="EH459" s="30"/>
      <c r="EI459" s="30"/>
      <c r="EJ459" s="30"/>
      <c r="EK459" s="30"/>
      <c r="EL459" s="30"/>
      <c r="EM459" s="30"/>
      <c r="EN459" s="30"/>
      <c r="EO459" s="30"/>
      <c r="EP459" s="30"/>
      <c r="EQ459" s="30"/>
      <c r="ER459" s="30"/>
      <c r="ES459" s="30"/>
      <c r="ET459" s="30"/>
      <c r="EU459" s="30"/>
      <c r="EV459" s="30"/>
      <c r="EW459" s="30"/>
      <c r="EX459" s="30"/>
      <c r="EY459" s="30"/>
      <c r="EZ459" s="30"/>
      <c r="FA459" s="30"/>
      <c r="FB459" s="30"/>
      <c r="FC459" s="30"/>
      <c r="FD459" s="30"/>
      <c r="FE459" s="30"/>
      <c r="FF459" s="30"/>
      <c r="FG459" s="30"/>
      <c r="FH459" s="30"/>
      <c r="FI459" s="30"/>
      <c r="FJ459" s="30"/>
      <c r="FK459" s="30"/>
      <c r="FL459" s="30"/>
      <c r="FM459" s="30"/>
      <c r="FN459" s="30"/>
      <c r="FO459" s="30"/>
      <c r="FP459" s="30"/>
      <c r="FQ459" s="30"/>
    </row>
    <row r="460" spans="4:173">
      <c r="D460" s="76"/>
      <c r="E460" s="76"/>
      <c r="F460" s="76"/>
      <c r="G460" s="76"/>
      <c r="H460" s="76"/>
      <c r="I460" s="76"/>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0"/>
      <c r="BI460" s="30"/>
      <c r="BJ460" s="30"/>
      <c r="BK460" s="30"/>
      <c r="BL460" s="30"/>
      <c r="BM460" s="30"/>
      <c r="BN460" s="30"/>
      <c r="BO460" s="30"/>
      <c r="BP460" s="30"/>
      <c r="BQ460" s="30"/>
      <c r="BR460" s="30"/>
      <c r="BS460" s="30"/>
      <c r="BT460" s="30"/>
      <c r="BU460" s="30"/>
      <c r="BV460" s="30"/>
      <c r="BW460" s="30"/>
      <c r="BX460" s="30"/>
      <c r="BY460" s="30"/>
      <c r="BZ460" s="30"/>
      <c r="CA460" s="30"/>
      <c r="CB460" s="30"/>
      <c r="CC460" s="30"/>
      <c r="CD460" s="30"/>
      <c r="CE460" s="30"/>
      <c r="CF460" s="30"/>
      <c r="CG460" s="30"/>
      <c r="CH460" s="30"/>
      <c r="CI460" s="30"/>
      <c r="CJ460" s="30"/>
      <c r="CK460" s="30"/>
      <c r="CL460" s="30"/>
      <c r="CM460" s="30"/>
      <c r="CN460" s="30"/>
      <c r="CO460" s="30"/>
      <c r="CP460" s="30"/>
      <c r="CQ460" s="30"/>
      <c r="CR460" s="30"/>
      <c r="CS460" s="30"/>
      <c r="CT460" s="30"/>
      <c r="CU460" s="30"/>
      <c r="CV460" s="30"/>
      <c r="CW460" s="30"/>
      <c r="CX460" s="30"/>
      <c r="CY460" s="30"/>
      <c r="CZ460" s="30"/>
      <c r="DA460" s="30"/>
      <c r="DB460" s="30"/>
      <c r="DC460" s="30"/>
      <c r="DD460" s="30"/>
      <c r="DE460" s="30"/>
      <c r="DF460" s="30"/>
      <c r="DG460" s="30"/>
      <c r="DH460" s="30"/>
      <c r="DI460" s="30"/>
      <c r="DJ460" s="30"/>
      <c r="DK460" s="30"/>
      <c r="DL460" s="30"/>
      <c r="DM460" s="30"/>
      <c r="DN460" s="30"/>
      <c r="DO460" s="30"/>
      <c r="DP460" s="30"/>
      <c r="DQ460" s="30"/>
      <c r="DR460" s="30"/>
      <c r="DS460" s="30"/>
      <c r="DT460" s="30"/>
      <c r="DU460" s="30"/>
      <c r="DV460" s="30"/>
      <c r="DW460" s="30"/>
      <c r="DX460" s="30"/>
      <c r="DY460" s="30"/>
      <c r="DZ460" s="30"/>
      <c r="EA460" s="30"/>
      <c r="EB460" s="30"/>
      <c r="EC460" s="30"/>
      <c r="ED460" s="30"/>
      <c r="EE460" s="30"/>
      <c r="EF460" s="30"/>
      <c r="EG460" s="30"/>
      <c r="EH460" s="30"/>
      <c r="EI460" s="30"/>
      <c r="EJ460" s="30"/>
      <c r="EK460" s="30"/>
      <c r="EL460" s="30"/>
      <c r="EM460" s="30"/>
      <c r="EN460" s="30"/>
      <c r="EO460" s="30"/>
      <c r="EP460" s="30"/>
      <c r="EQ460" s="30"/>
      <c r="ER460" s="30"/>
      <c r="ES460" s="30"/>
      <c r="ET460" s="30"/>
      <c r="EU460" s="30"/>
      <c r="EV460" s="30"/>
      <c r="EW460" s="30"/>
      <c r="EX460" s="30"/>
      <c r="EY460" s="30"/>
      <c r="EZ460" s="30"/>
      <c r="FA460" s="30"/>
      <c r="FB460" s="30"/>
      <c r="FC460" s="30"/>
      <c r="FD460" s="30"/>
      <c r="FE460" s="30"/>
      <c r="FF460" s="30"/>
      <c r="FG460" s="30"/>
      <c r="FH460" s="30"/>
      <c r="FI460" s="30"/>
      <c r="FJ460" s="30"/>
      <c r="FK460" s="30"/>
      <c r="FL460" s="30"/>
      <c r="FM460" s="30"/>
      <c r="FN460" s="30"/>
      <c r="FO460" s="30"/>
      <c r="FP460" s="30"/>
      <c r="FQ460" s="30"/>
    </row>
    <row r="461" spans="4:173">
      <c r="D461" s="76"/>
      <c r="E461" s="76"/>
      <c r="F461" s="76"/>
      <c r="G461" s="76"/>
      <c r="H461" s="76"/>
      <c r="I461" s="76"/>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c r="BW461" s="30"/>
      <c r="BX461" s="30"/>
      <c r="BY461" s="30"/>
      <c r="BZ461" s="30"/>
      <c r="CA461" s="30"/>
      <c r="CB461" s="30"/>
      <c r="CC461" s="30"/>
      <c r="CD461" s="30"/>
      <c r="CE461" s="30"/>
      <c r="CF461" s="30"/>
      <c r="CG461" s="30"/>
      <c r="CH461" s="30"/>
      <c r="CI461" s="30"/>
      <c r="CJ461" s="30"/>
      <c r="CK461" s="30"/>
      <c r="CL461" s="30"/>
      <c r="CM461" s="30"/>
      <c r="CN461" s="30"/>
      <c r="CO461" s="30"/>
      <c r="CP461" s="30"/>
      <c r="CQ461" s="30"/>
      <c r="CR461" s="30"/>
      <c r="CS461" s="30"/>
      <c r="CT461" s="30"/>
      <c r="CU461" s="30"/>
      <c r="CV461" s="30"/>
      <c r="CW461" s="30"/>
      <c r="CX461" s="30"/>
      <c r="CY461" s="30"/>
      <c r="CZ461" s="30"/>
      <c r="DA461" s="30"/>
      <c r="DB461" s="30"/>
      <c r="DC461" s="30"/>
      <c r="DD461" s="30"/>
      <c r="DE461" s="30"/>
      <c r="DF461" s="30"/>
      <c r="DG461" s="30"/>
      <c r="DH461" s="30"/>
      <c r="DI461" s="30"/>
      <c r="DJ461" s="30"/>
      <c r="DK461" s="30"/>
      <c r="DL461" s="30"/>
      <c r="DM461" s="30"/>
      <c r="DN461" s="30"/>
      <c r="DO461" s="30"/>
      <c r="DP461" s="30"/>
      <c r="DQ461" s="30"/>
      <c r="DR461" s="30"/>
      <c r="DS461" s="30"/>
      <c r="DT461" s="30"/>
      <c r="DU461" s="30"/>
      <c r="DV461" s="30"/>
      <c r="DW461" s="30"/>
      <c r="DX461" s="30"/>
      <c r="DY461" s="30"/>
      <c r="DZ461" s="30"/>
      <c r="EA461" s="30"/>
      <c r="EB461" s="30"/>
      <c r="EC461" s="30"/>
      <c r="ED461" s="30"/>
      <c r="EE461" s="30"/>
      <c r="EF461" s="30"/>
      <c r="EG461" s="30"/>
      <c r="EH461" s="30"/>
      <c r="EI461" s="30"/>
      <c r="EJ461" s="30"/>
      <c r="EK461" s="30"/>
      <c r="EL461" s="30"/>
      <c r="EM461" s="30"/>
      <c r="EN461" s="30"/>
      <c r="EO461" s="30"/>
      <c r="EP461" s="30"/>
      <c r="EQ461" s="30"/>
      <c r="ER461" s="30"/>
      <c r="ES461" s="30"/>
      <c r="ET461" s="30"/>
      <c r="EU461" s="30"/>
      <c r="EV461" s="30"/>
      <c r="EW461" s="30"/>
      <c r="EX461" s="30"/>
      <c r="EY461" s="30"/>
      <c r="EZ461" s="30"/>
      <c r="FA461" s="30"/>
      <c r="FB461" s="30"/>
      <c r="FC461" s="30"/>
      <c r="FD461" s="30"/>
      <c r="FE461" s="30"/>
      <c r="FF461" s="30"/>
      <c r="FG461" s="30"/>
      <c r="FH461" s="30"/>
      <c r="FI461" s="30"/>
      <c r="FJ461" s="30"/>
      <c r="FK461" s="30"/>
      <c r="FL461" s="30"/>
      <c r="FM461" s="30"/>
      <c r="FN461" s="30"/>
      <c r="FO461" s="30"/>
      <c r="FP461" s="30"/>
      <c r="FQ461" s="30"/>
    </row>
    <row r="462" spans="4:173">
      <c r="D462" s="76"/>
      <c r="E462" s="76"/>
      <c r="F462" s="76"/>
      <c r="G462" s="76"/>
      <c r="H462" s="76"/>
      <c r="I462" s="76"/>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c r="BW462" s="30"/>
      <c r="BX462" s="30"/>
      <c r="BY462" s="30"/>
      <c r="BZ462" s="30"/>
      <c r="CA462" s="30"/>
      <c r="CB462" s="30"/>
      <c r="CC462" s="30"/>
      <c r="CD462" s="30"/>
      <c r="CE462" s="30"/>
      <c r="CF462" s="30"/>
      <c r="CG462" s="30"/>
      <c r="CH462" s="30"/>
      <c r="CI462" s="30"/>
      <c r="CJ462" s="30"/>
      <c r="CK462" s="30"/>
      <c r="CL462" s="30"/>
      <c r="CM462" s="30"/>
      <c r="CN462" s="30"/>
      <c r="CO462" s="30"/>
      <c r="CP462" s="30"/>
      <c r="CQ462" s="30"/>
      <c r="CR462" s="30"/>
      <c r="CS462" s="30"/>
      <c r="CT462" s="30"/>
      <c r="CU462" s="30"/>
      <c r="CV462" s="30"/>
      <c r="CW462" s="30"/>
      <c r="CX462" s="30"/>
      <c r="CY462" s="30"/>
      <c r="CZ462" s="30"/>
      <c r="DA462" s="30"/>
      <c r="DB462" s="30"/>
      <c r="DC462" s="30"/>
      <c r="DD462" s="30"/>
      <c r="DE462" s="30"/>
      <c r="DF462" s="30"/>
      <c r="DG462" s="30"/>
      <c r="DH462" s="30"/>
      <c r="DI462" s="30"/>
      <c r="DJ462" s="30"/>
      <c r="DK462" s="30"/>
      <c r="DL462" s="30"/>
      <c r="DM462" s="30"/>
      <c r="DN462" s="30"/>
      <c r="DO462" s="30"/>
      <c r="DP462" s="30"/>
      <c r="DQ462" s="30"/>
      <c r="DR462" s="30"/>
      <c r="DS462" s="30"/>
      <c r="DT462" s="30"/>
      <c r="DU462" s="30"/>
      <c r="DV462" s="30"/>
      <c r="DW462" s="30"/>
      <c r="DX462" s="30"/>
      <c r="DY462" s="30"/>
      <c r="DZ462" s="30"/>
      <c r="EA462" s="30"/>
      <c r="EB462" s="30"/>
      <c r="EC462" s="30"/>
      <c r="ED462" s="30"/>
      <c r="EE462" s="30"/>
      <c r="EF462" s="30"/>
      <c r="EG462" s="30"/>
      <c r="EH462" s="30"/>
      <c r="EI462" s="30"/>
      <c r="EJ462" s="30"/>
      <c r="EK462" s="30"/>
      <c r="EL462" s="30"/>
      <c r="EM462" s="30"/>
      <c r="EN462" s="30"/>
      <c r="EO462" s="30"/>
      <c r="EP462" s="30"/>
      <c r="EQ462" s="30"/>
      <c r="ER462" s="30"/>
      <c r="ES462" s="30"/>
      <c r="ET462" s="30"/>
      <c r="EU462" s="30"/>
      <c r="EV462" s="30"/>
      <c r="EW462" s="30"/>
      <c r="EX462" s="30"/>
      <c r="EY462" s="30"/>
      <c r="EZ462" s="30"/>
      <c r="FA462" s="30"/>
      <c r="FB462" s="30"/>
      <c r="FC462" s="30"/>
      <c r="FD462" s="30"/>
      <c r="FE462" s="30"/>
      <c r="FF462" s="30"/>
      <c r="FG462" s="30"/>
      <c r="FH462" s="30"/>
      <c r="FI462" s="30"/>
      <c r="FJ462" s="30"/>
      <c r="FK462" s="30"/>
      <c r="FL462" s="30"/>
      <c r="FM462" s="30"/>
      <c r="FN462" s="30"/>
      <c r="FO462" s="30"/>
      <c r="FP462" s="30"/>
      <c r="FQ462" s="30"/>
    </row>
    <row r="463" spans="4:173">
      <c r="D463" s="76"/>
      <c r="E463" s="76"/>
      <c r="F463" s="76"/>
      <c r="G463" s="76"/>
      <c r="H463" s="76"/>
      <c r="I463" s="76"/>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c r="BW463" s="30"/>
      <c r="BX463" s="30"/>
      <c r="BY463" s="30"/>
      <c r="BZ463" s="30"/>
      <c r="CA463" s="30"/>
      <c r="CB463" s="30"/>
      <c r="CC463" s="30"/>
      <c r="CD463" s="30"/>
      <c r="CE463" s="30"/>
      <c r="CF463" s="30"/>
      <c r="CG463" s="30"/>
      <c r="CH463" s="30"/>
      <c r="CI463" s="30"/>
      <c r="CJ463" s="30"/>
      <c r="CK463" s="30"/>
      <c r="CL463" s="30"/>
      <c r="CM463" s="30"/>
      <c r="CN463" s="30"/>
      <c r="CO463" s="30"/>
      <c r="CP463" s="30"/>
      <c r="CQ463" s="30"/>
      <c r="CR463" s="30"/>
      <c r="CS463" s="30"/>
      <c r="CT463" s="30"/>
      <c r="CU463" s="30"/>
      <c r="CV463" s="30"/>
      <c r="CW463" s="30"/>
      <c r="CX463" s="30"/>
      <c r="CY463" s="30"/>
      <c r="CZ463" s="30"/>
      <c r="DA463" s="30"/>
      <c r="DB463" s="30"/>
      <c r="DC463" s="30"/>
      <c r="DD463" s="30"/>
      <c r="DE463" s="30"/>
      <c r="DF463" s="30"/>
      <c r="DG463" s="30"/>
      <c r="DH463" s="30"/>
      <c r="DI463" s="30"/>
      <c r="DJ463" s="30"/>
      <c r="DK463" s="30"/>
      <c r="DL463" s="30"/>
      <c r="DM463" s="30"/>
      <c r="DN463" s="30"/>
      <c r="DO463" s="30"/>
      <c r="DP463" s="30"/>
      <c r="DQ463" s="30"/>
      <c r="DR463" s="30"/>
      <c r="DS463" s="30"/>
      <c r="DT463" s="30"/>
      <c r="DU463" s="30"/>
      <c r="DV463" s="30"/>
      <c r="DW463" s="30"/>
      <c r="DX463" s="30"/>
      <c r="DY463" s="30"/>
      <c r="DZ463" s="30"/>
      <c r="EA463" s="30"/>
      <c r="EB463" s="30"/>
      <c r="EC463" s="30"/>
      <c r="ED463" s="30"/>
      <c r="EE463" s="30"/>
      <c r="EF463" s="30"/>
      <c r="EG463" s="30"/>
      <c r="EH463" s="30"/>
      <c r="EI463" s="30"/>
      <c r="EJ463" s="30"/>
      <c r="EK463" s="30"/>
      <c r="EL463" s="30"/>
      <c r="EM463" s="30"/>
      <c r="EN463" s="30"/>
      <c r="EO463" s="30"/>
      <c r="EP463" s="30"/>
      <c r="EQ463" s="30"/>
      <c r="ER463" s="30"/>
      <c r="ES463" s="30"/>
      <c r="ET463" s="30"/>
      <c r="EU463" s="30"/>
      <c r="EV463" s="30"/>
      <c r="EW463" s="30"/>
      <c r="EX463" s="30"/>
      <c r="EY463" s="30"/>
      <c r="EZ463" s="30"/>
      <c r="FA463" s="30"/>
      <c r="FB463" s="30"/>
      <c r="FC463" s="30"/>
      <c r="FD463" s="30"/>
      <c r="FE463" s="30"/>
      <c r="FF463" s="30"/>
      <c r="FG463" s="30"/>
      <c r="FH463" s="30"/>
      <c r="FI463" s="30"/>
      <c r="FJ463" s="30"/>
      <c r="FK463" s="30"/>
      <c r="FL463" s="30"/>
      <c r="FM463" s="30"/>
      <c r="FN463" s="30"/>
      <c r="FO463" s="30"/>
      <c r="FP463" s="30"/>
      <c r="FQ463" s="30"/>
    </row>
    <row r="464" spans="4:173">
      <c r="D464" s="76"/>
      <c r="E464" s="76"/>
      <c r="F464" s="76"/>
      <c r="G464" s="76"/>
      <c r="H464" s="76"/>
      <c r="I464" s="76"/>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c r="BW464" s="30"/>
      <c r="BX464" s="30"/>
      <c r="BY464" s="30"/>
      <c r="BZ464" s="30"/>
      <c r="CA464" s="30"/>
      <c r="CB464" s="30"/>
      <c r="CC464" s="30"/>
      <c r="CD464" s="30"/>
      <c r="CE464" s="30"/>
      <c r="CF464" s="30"/>
      <c r="CG464" s="30"/>
      <c r="CH464" s="30"/>
      <c r="CI464" s="30"/>
      <c r="CJ464" s="30"/>
      <c r="CK464" s="30"/>
      <c r="CL464" s="30"/>
      <c r="CM464" s="30"/>
      <c r="CN464" s="30"/>
      <c r="CO464" s="30"/>
      <c r="CP464" s="30"/>
      <c r="CQ464" s="30"/>
      <c r="CR464" s="30"/>
      <c r="CS464" s="30"/>
      <c r="CT464" s="30"/>
      <c r="CU464" s="30"/>
      <c r="CV464" s="30"/>
      <c r="CW464" s="30"/>
      <c r="CX464" s="30"/>
      <c r="CY464" s="30"/>
      <c r="CZ464" s="30"/>
      <c r="DA464" s="30"/>
      <c r="DB464" s="30"/>
      <c r="DC464" s="30"/>
      <c r="DD464" s="30"/>
      <c r="DE464" s="30"/>
      <c r="DF464" s="30"/>
      <c r="DG464" s="30"/>
      <c r="DH464" s="30"/>
      <c r="DI464" s="30"/>
      <c r="DJ464" s="30"/>
      <c r="DK464" s="30"/>
      <c r="DL464" s="30"/>
      <c r="DM464" s="30"/>
      <c r="DN464" s="30"/>
      <c r="DO464" s="30"/>
      <c r="DP464" s="30"/>
      <c r="DQ464" s="30"/>
      <c r="DR464" s="30"/>
      <c r="DS464" s="30"/>
      <c r="DT464" s="30"/>
      <c r="DU464" s="30"/>
      <c r="DV464" s="30"/>
      <c r="DW464" s="30"/>
      <c r="DX464" s="30"/>
      <c r="DY464" s="30"/>
      <c r="DZ464" s="30"/>
      <c r="EA464" s="30"/>
      <c r="EB464" s="30"/>
      <c r="EC464" s="30"/>
      <c r="ED464" s="30"/>
      <c r="EE464" s="30"/>
      <c r="EF464" s="30"/>
      <c r="EG464" s="30"/>
      <c r="EH464" s="30"/>
      <c r="EI464" s="30"/>
      <c r="EJ464" s="30"/>
      <c r="EK464" s="30"/>
      <c r="EL464" s="30"/>
      <c r="EM464" s="30"/>
      <c r="EN464" s="30"/>
      <c r="EO464" s="30"/>
      <c r="EP464" s="30"/>
      <c r="EQ464" s="30"/>
      <c r="ER464" s="30"/>
      <c r="ES464" s="30"/>
      <c r="ET464" s="30"/>
      <c r="EU464" s="30"/>
      <c r="EV464" s="30"/>
      <c r="EW464" s="30"/>
      <c r="EX464" s="30"/>
      <c r="EY464" s="30"/>
      <c r="EZ464" s="30"/>
      <c r="FA464" s="30"/>
      <c r="FB464" s="30"/>
      <c r="FC464" s="30"/>
      <c r="FD464" s="30"/>
      <c r="FE464" s="30"/>
      <c r="FF464" s="30"/>
      <c r="FG464" s="30"/>
      <c r="FH464" s="30"/>
      <c r="FI464" s="30"/>
      <c r="FJ464" s="30"/>
      <c r="FK464" s="30"/>
      <c r="FL464" s="30"/>
      <c r="FM464" s="30"/>
      <c r="FN464" s="30"/>
      <c r="FO464" s="30"/>
      <c r="FP464" s="30"/>
      <c r="FQ464" s="30"/>
    </row>
    <row r="465" spans="4:173">
      <c r="D465" s="76"/>
      <c r="E465" s="76"/>
      <c r="F465" s="76"/>
      <c r="G465" s="76"/>
      <c r="H465" s="76"/>
      <c r="I465" s="76"/>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c r="BW465" s="30"/>
      <c r="BX465" s="30"/>
      <c r="BY465" s="30"/>
      <c r="BZ465" s="30"/>
      <c r="CA465" s="30"/>
      <c r="CB465" s="30"/>
      <c r="CC465" s="30"/>
      <c r="CD465" s="30"/>
      <c r="CE465" s="30"/>
      <c r="CF465" s="30"/>
      <c r="CG465" s="30"/>
      <c r="CH465" s="30"/>
      <c r="CI465" s="30"/>
      <c r="CJ465" s="30"/>
      <c r="CK465" s="30"/>
      <c r="CL465" s="30"/>
      <c r="CM465" s="30"/>
      <c r="CN465" s="30"/>
      <c r="CO465" s="30"/>
      <c r="CP465" s="30"/>
      <c r="CQ465" s="30"/>
      <c r="CR465" s="30"/>
      <c r="CS465" s="30"/>
      <c r="CT465" s="30"/>
      <c r="CU465" s="30"/>
      <c r="CV465" s="30"/>
      <c r="CW465" s="30"/>
      <c r="CX465" s="30"/>
      <c r="CY465" s="30"/>
      <c r="CZ465" s="30"/>
      <c r="DA465" s="30"/>
      <c r="DB465" s="30"/>
      <c r="DC465" s="30"/>
      <c r="DD465" s="30"/>
      <c r="DE465" s="30"/>
      <c r="DF465" s="30"/>
      <c r="DG465" s="30"/>
      <c r="DH465" s="30"/>
      <c r="DI465" s="30"/>
      <c r="DJ465" s="30"/>
      <c r="DK465" s="30"/>
      <c r="DL465" s="30"/>
      <c r="DM465" s="30"/>
      <c r="DN465" s="30"/>
      <c r="DO465" s="30"/>
      <c r="DP465" s="30"/>
      <c r="DQ465" s="30"/>
      <c r="DR465" s="30"/>
      <c r="DS465" s="30"/>
      <c r="DT465" s="30"/>
      <c r="DU465" s="30"/>
      <c r="DV465" s="30"/>
      <c r="DW465" s="30"/>
      <c r="DX465" s="30"/>
      <c r="DY465" s="30"/>
      <c r="DZ465" s="30"/>
      <c r="EA465" s="30"/>
      <c r="EB465" s="30"/>
      <c r="EC465" s="30"/>
      <c r="ED465" s="30"/>
      <c r="EE465" s="30"/>
      <c r="EF465" s="30"/>
      <c r="EG465" s="30"/>
      <c r="EH465" s="30"/>
      <c r="EI465" s="30"/>
      <c r="EJ465" s="30"/>
      <c r="EK465" s="30"/>
      <c r="EL465" s="30"/>
      <c r="EM465" s="30"/>
      <c r="EN465" s="30"/>
      <c r="EO465" s="30"/>
      <c r="EP465" s="30"/>
      <c r="EQ465" s="30"/>
      <c r="ER465" s="30"/>
      <c r="ES465" s="30"/>
      <c r="ET465" s="30"/>
      <c r="EU465" s="30"/>
      <c r="EV465" s="30"/>
      <c r="EW465" s="30"/>
      <c r="EX465" s="30"/>
      <c r="EY465" s="30"/>
      <c r="EZ465" s="30"/>
      <c r="FA465" s="30"/>
      <c r="FB465" s="30"/>
      <c r="FC465" s="30"/>
      <c r="FD465" s="30"/>
      <c r="FE465" s="30"/>
      <c r="FF465" s="30"/>
      <c r="FG465" s="30"/>
      <c r="FH465" s="30"/>
      <c r="FI465" s="30"/>
      <c r="FJ465" s="30"/>
      <c r="FK465" s="30"/>
      <c r="FL465" s="30"/>
      <c r="FM465" s="30"/>
      <c r="FN465" s="30"/>
      <c r="FO465" s="30"/>
      <c r="FP465" s="30"/>
      <c r="FQ465" s="30"/>
    </row>
    <row r="466" spans="4:173">
      <c r="D466" s="76"/>
      <c r="E466" s="76"/>
      <c r="F466" s="76"/>
      <c r="G466" s="76"/>
      <c r="H466" s="76"/>
      <c r="I466" s="76"/>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c r="BW466" s="30"/>
      <c r="BX466" s="30"/>
      <c r="BY466" s="30"/>
      <c r="BZ466" s="30"/>
      <c r="CA466" s="30"/>
      <c r="CB466" s="30"/>
      <c r="CC466" s="30"/>
      <c r="CD466" s="30"/>
      <c r="CE466" s="30"/>
      <c r="CF466" s="30"/>
      <c r="CG466" s="30"/>
      <c r="CH466" s="30"/>
      <c r="CI466" s="30"/>
      <c r="CJ466" s="30"/>
      <c r="CK466" s="30"/>
      <c r="CL466" s="30"/>
      <c r="CM466" s="30"/>
      <c r="CN466" s="30"/>
      <c r="CO466" s="30"/>
      <c r="CP466" s="30"/>
      <c r="CQ466" s="30"/>
      <c r="CR466" s="30"/>
      <c r="CS466" s="30"/>
      <c r="CT466" s="30"/>
      <c r="CU466" s="30"/>
      <c r="CV466" s="30"/>
      <c r="CW466" s="30"/>
      <c r="CX466" s="30"/>
      <c r="CY466" s="30"/>
      <c r="CZ466" s="30"/>
      <c r="DA466" s="30"/>
      <c r="DB466" s="30"/>
      <c r="DC466" s="30"/>
      <c r="DD466" s="30"/>
      <c r="DE466" s="30"/>
      <c r="DF466" s="30"/>
      <c r="DG466" s="30"/>
      <c r="DH466" s="30"/>
      <c r="DI466" s="30"/>
      <c r="DJ466" s="30"/>
      <c r="DK466" s="30"/>
      <c r="DL466" s="30"/>
      <c r="DM466" s="30"/>
      <c r="DN466" s="30"/>
      <c r="DO466" s="30"/>
      <c r="DP466" s="30"/>
      <c r="DQ466" s="30"/>
      <c r="DR466" s="30"/>
      <c r="DS466" s="30"/>
      <c r="DT466" s="30"/>
      <c r="DU466" s="30"/>
      <c r="DV466" s="30"/>
      <c r="DW466" s="30"/>
      <c r="DX466" s="30"/>
      <c r="DY466" s="30"/>
      <c r="DZ466" s="30"/>
      <c r="EA466" s="30"/>
      <c r="EB466" s="30"/>
      <c r="EC466" s="30"/>
      <c r="ED466" s="30"/>
      <c r="EE466" s="30"/>
      <c r="EF466" s="30"/>
      <c r="EG466" s="30"/>
      <c r="EH466" s="30"/>
      <c r="EI466" s="30"/>
      <c r="EJ466" s="30"/>
      <c r="EK466" s="30"/>
      <c r="EL466" s="30"/>
      <c r="EM466" s="30"/>
      <c r="EN466" s="30"/>
      <c r="EO466" s="30"/>
      <c r="EP466" s="30"/>
      <c r="EQ466" s="30"/>
      <c r="ER466" s="30"/>
      <c r="ES466" s="30"/>
      <c r="ET466" s="30"/>
      <c r="EU466" s="30"/>
      <c r="EV466" s="30"/>
      <c r="EW466" s="30"/>
      <c r="EX466" s="30"/>
      <c r="EY466" s="30"/>
      <c r="EZ466" s="30"/>
      <c r="FA466" s="30"/>
      <c r="FB466" s="30"/>
      <c r="FC466" s="30"/>
      <c r="FD466" s="30"/>
      <c r="FE466" s="30"/>
      <c r="FF466" s="30"/>
      <c r="FG466" s="30"/>
      <c r="FH466" s="30"/>
      <c r="FI466" s="30"/>
      <c r="FJ466" s="30"/>
      <c r="FK466" s="30"/>
      <c r="FL466" s="30"/>
      <c r="FM466" s="30"/>
      <c r="FN466" s="30"/>
      <c r="FO466" s="30"/>
      <c r="FP466" s="30"/>
      <c r="FQ466" s="30"/>
    </row>
    <row r="467" spans="4:173">
      <c r="D467" s="76"/>
      <c r="E467" s="76"/>
      <c r="F467" s="76"/>
      <c r="G467" s="76"/>
      <c r="H467" s="76"/>
      <c r="I467" s="76"/>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c r="BT467" s="30"/>
      <c r="BU467" s="30"/>
      <c r="BV467" s="30"/>
      <c r="BW467" s="30"/>
      <c r="BX467" s="30"/>
      <c r="BY467" s="30"/>
      <c r="BZ467" s="30"/>
      <c r="CA467" s="30"/>
      <c r="CB467" s="30"/>
      <c r="CC467" s="30"/>
      <c r="CD467" s="30"/>
      <c r="CE467" s="30"/>
      <c r="CF467" s="30"/>
      <c r="CG467" s="30"/>
      <c r="CH467" s="30"/>
      <c r="CI467" s="30"/>
      <c r="CJ467" s="30"/>
      <c r="CK467" s="30"/>
      <c r="CL467" s="30"/>
      <c r="CM467" s="30"/>
      <c r="CN467" s="30"/>
      <c r="CO467" s="30"/>
      <c r="CP467" s="30"/>
      <c r="CQ467" s="30"/>
      <c r="CR467" s="30"/>
      <c r="CS467" s="30"/>
      <c r="CT467" s="30"/>
      <c r="CU467" s="30"/>
      <c r="CV467" s="30"/>
      <c r="CW467" s="30"/>
      <c r="CX467" s="30"/>
      <c r="CY467" s="30"/>
      <c r="CZ467" s="30"/>
      <c r="DA467" s="30"/>
      <c r="DB467" s="30"/>
      <c r="DC467" s="30"/>
      <c r="DD467" s="30"/>
      <c r="DE467" s="30"/>
      <c r="DF467" s="30"/>
      <c r="DG467" s="30"/>
      <c r="DH467" s="30"/>
      <c r="DI467" s="30"/>
      <c r="DJ467" s="30"/>
      <c r="DK467" s="30"/>
      <c r="DL467" s="30"/>
      <c r="DM467" s="30"/>
      <c r="DN467" s="30"/>
      <c r="DO467" s="30"/>
      <c r="DP467" s="30"/>
      <c r="DQ467" s="30"/>
      <c r="DR467" s="30"/>
      <c r="DS467" s="30"/>
      <c r="DT467" s="30"/>
      <c r="DU467" s="30"/>
      <c r="DV467" s="30"/>
      <c r="DW467" s="30"/>
      <c r="DX467" s="30"/>
      <c r="DY467" s="30"/>
      <c r="DZ467" s="30"/>
      <c r="EA467" s="30"/>
      <c r="EB467" s="30"/>
      <c r="EC467" s="30"/>
      <c r="ED467" s="30"/>
      <c r="EE467" s="30"/>
      <c r="EF467" s="30"/>
      <c r="EG467" s="30"/>
      <c r="EH467" s="30"/>
      <c r="EI467" s="30"/>
      <c r="EJ467" s="30"/>
      <c r="EK467" s="30"/>
      <c r="EL467" s="30"/>
      <c r="EM467" s="30"/>
      <c r="EN467" s="30"/>
      <c r="EO467" s="30"/>
      <c r="EP467" s="30"/>
      <c r="EQ467" s="30"/>
      <c r="ER467" s="30"/>
      <c r="ES467" s="30"/>
      <c r="ET467" s="30"/>
      <c r="EU467" s="30"/>
      <c r="EV467" s="30"/>
      <c r="EW467" s="30"/>
      <c r="EX467" s="30"/>
      <c r="EY467" s="30"/>
      <c r="EZ467" s="30"/>
      <c r="FA467" s="30"/>
      <c r="FB467" s="30"/>
      <c r="FC467" s="30"/>
      <c r="FD467" s="30"/>
      <c r="FE467" s="30"/>
      <c r="FF467" s="30"/>
      <c r="FG467" s="30"/>
      <c r="FH467" s="30"/>
      <c r="FI467" s="30"/>
      <c r="FJ467" s="30"/>
      <c r="FK467" s="30"/>
      <c r="FL467" s="30"/>
      <c r="FM467" s="30"/>
      <c r="FN467" s="30"/>
      <c r="FO467" s="30"/>
      <c r="FP467" s="30"/>
      <c r="FQ467" s="30"/>
    </row>
    <row r="468" spans="4:173">
      <c r="D468" s="76"/>
      <c r="E468" s="76"/>
      <c r="F468" s="76"/>
      <c r="G468" s="76"/>
      <c r="H468" s="76"/>
      <c r="I468" s="76"/>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0"/>
      <c r="BI468" s="30"/>
      <c r="BJ468" s="30"/>
      <c r="BK468" s="30"/>
      <c r="BL468" s="30"/>
      <c r="BM468" s="30"/>
      <c r="BN468" s="30"/>
      <c r="BO468" s="30"/>
      <c r="BP468" s="30"/>
      <c r="BQ468" s="30"/>
      <c r="BR468" s="30"/>
      <c r="BS468" s="30"/>
      <c r="BT468" s="30"/>
      <c r="BU468" s="30"/>
      <c r="BV468" s="30"/>
      <c r="BW468" s="30"/>
      <c r="BX468" s="30"/>
      <c r="BY468" s="30"/>
      <c r="BZ468" s="30"/>
      <c r="CA468" s="30"/>
      <c r="CB468" s="30"/>
      <c r="CC468" s="30"/>
      <c r="CD468" s="30"/>
      <c r="CE468" s="30"/>
      <c r="CF468" s="30"/>
      <c r="CG468" s="30"/>
      <c r="CH468" s="30"/>
      <c r="CI468" s="30"/>
      <c r="CJ468" s="30"/>
      <c r="CK468" s="30"/>
      <c r="CL468" s="30"/>
      <c r="CM468" s="30"/>
      <c r="CN468" s="30"/>
      <c r="CO468" s="30"/>
      <c r="CP468" s="30"/>
      <c r="CQ468" s="30"/>
      <c r="CR468" s="30"/>
      <c r="CS468" s="30"/>
      <c r="CT468" s="30"/>
      <c r="CU468" s="30"/>
      <c r="CV468" s="30"/>
      <c r="CW468" s="30"/>
      <c r="CX468" s="30"/>
      <c r="CY468" s="30"/>
      <c r="CZ468" s="30"/>
      <c r="DA468" s="30"/>
      <c r="DB468" s="30"/>
      <c r="DC468" s="30"/>
      <c r="DD468" s="30"/>
      <c r="DE468" s="30"/>
      <c r="DF468" s="30"/>
      <c r="DG468" s="30"/>
      <c r="DH468" s="30"/>
      <c r="DI468" s="30"/>
      <c r="DJ468" s="30"/>
      <c r="DK468" s="30"/>
      <c r="DL468" s="30"/>
      <c r="DM468" s="30"/>
      <c r="DN468" s="30"/>
      <c r="DO468" s="30"/>
      <c r="DP468" s="30"/>
      <c r="DQ468" s="30"/>
      <c r="DR468" s="30"/>
      <c r="DS468" s="30"/>
      <c r="DT468" s="30"/>
      <c r="DU468" s="30"/>
      <c r="DV468" s="30"/>
      <c r="DW468" s="30"/>
      <c r="DX468" s="30"/>
      <c r="DY468" s="30"/>
      <c r="DZ468" s="30"/>
      <c r="EA468" s="30"/>
      <c r="EB468" s="30"/>
      <c r="EC468" s="30"/>
      <c r="ED468" s="30"/>
      <c r="EE468" s="30"/>
      <c r="EF468" s="30"/>
      <c r="EG468" s="30"/>
      <c r="EH468" s="30"/>
      <c r="EI468" s="30"/>
      <c r="EJ468" s="30"/>
      <c r="EK468" s="30"/>
      <c r="EL468" s="30"/>
      <c r="EM468" s="30"/>
      <c r="EN468" s="30"/>
      <c r="EO468" s="30"/>
      <c r="EP468" s="30"/>
      <c r="EQ468" s="30"/>
      <c r="ER468" s="30"/>
      <c r="ES468" s="30"/>
      <c r="ET468" s="30"/>
      <c r="EU468" s="30"/>
      <c r="EV468" s="30"/>
      <c r="EW468" s="30"/>
      <c r="EX468" s="30"/>
      <c r="EY468" s="30"/>
      <c r="EZ468" s="30"/>
      <c r="FA468" s="30"/>
      <c r="FB468" s="30"/>
      <c r="FC468" s="30"/>
      <c r="FD468" s="30"/>
      <c r="FE468" s="30"/>
      <c r="FF468" s="30"/>
      <c r="FG468" s="30"/>
      <c r="FH468" s="30"/>
      <c r="FI468" s="30"/>
      <c r="FJ468" s="30"/>
      <c r="FK468" s="30"/>
      <c r="FL468" s="30"/>
      <c r="FM468" s="30"/>
      <c r="FN468" s="30"/>
      <c r="FO468" s="30"/>
      <c r="FP468" s="30"/>
      <c r="FQ468" s="30"/>
    </row>
    <row r="469" spans="4:173">
      <c r="D469" s="76"/>
      <c r="E469" s="76"/>
      <c r="F469" s="76"/>
      <c r="G469" s="76"/>
      <c r="H469" s="76"/>
      <c r="I469" s="76"/>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0"/>
      <c r="BI469" s="30"/>
      <c r="BJ469" s="30"/>
      <c r="BK469" s="30"/>
      <c r="BL469" s="30"/>
      <c r="BM469" s="30"/>
      <c r="BN469" s="30"/>
      <c r="BO469" s="30"/>
      <c r="BP469" s="30"/>
      <c r="BQ469" s="30"/>
      <c r="BR469" s="30"/>
      <c r="BS469" s="30"/>
      <c r="BT469" s="30"/>
      <c r="BU469" s="30"/>
      <c r="BV469" s="30"/>
      <c r="BW469" s="30"/>
      <c r="BX469" s="30"/>
      <c r="BY469" s="30"/>
      <c r="BZ469" s="30"/>
      <c r="CA469" s="30"/>
      <c r="CB469" s="30"/>
      <c r="CC469" s="30"/>
      <c r="CD469" s="30"/>
      <c r="CE469" s="30"/>
      <c r="CF469" s="30"/>
      <c r="CG469" s="30"/>
      <c r="CH469" s="30"/>
      <c r="CI469" s="30"/>
      <c r="CJ469" s="30"/>
      <c r="CK469" s="30"/>
      <c r="CL469" s="30"/>
      <c r="CM469" s="30"/>
      <c r="CN469" s="30"/>
      <c r="CO469" s="30"/>
      <c r="CP469" s="30"/>
      <c r="CQ469" s="30"/>
      <c r="CR469" s="30"/>
      <c r="CS469" s="30"/>
      <c r="CT469" s="30"/>
      <c r="CU469" s="30"/>
      <c r="CV469" s="30"/>
      <c r="CW469" s="30"/>
      <c r="CX469" s="30"/>
      <c r="CY469" s="30"/>
      <c r="CZ469" s="30"/>
      <c r="DA469" s="30"/>
      <c r="DB469" s="30"/>
      <c r="DC469" s="30"/>
      <c r="DD469" s="30"/>
      <c r="DE469" s="30"/>
      <c r="DF469" s="30"/>
      <c r="DG469" s="30"/>
      <c r="DH469" s="30"/>
      <c r="DI469" s="30"/>
      <c r="DJ469" s="30"/>
      <c r="DK469" s="30"/>
      <c r="DL469" s="30"/>
      <c r="DM469" s="30"/>
      <c r="DN469" s="30"/>
      <c r="DO469" s="30"/>
      <c r="DP469" s="30"/>
      <c r="DQ469" s="30"/>
      <c r="DR469" s="30"/>
      <c r="DS469" s="30"/>
      <c r="DT469" s="30"/>
      <c r="DU469" s="30"/>
      <c r="DV469" s="30"/>
      <c r="DW469" s="30"/>
      <c r="DX469" s="30"/>
      <c r="DY469" s="30"/>
      <c r="DZ469" s="30"/>
      <c r="EA469" s="30"/>
      <c r="EB469" s="30"/>
      <c r="EC469" s="30"/>
      <c r="ED469" s="30"/>
      <c r="EE469" s="30"/>
      <c r="EF469" s="30"/>
      <c r="EG469" s="30"/>
      <c r="EH469" s="30"/>
      <c r="EI469" s="30"/>
      <c r="EJ469" s="30"/>
      <c r="EK469" s="30"/>
      <c r="EL469" s="30"/>
      <c r="EM469" s="30"/>
      <c r="EN469" s="30"/>
      <c r="EO469" s="30"/>
      <c r="EP469" s="30"/>
      <c r="EQ469" s="30"/>
      <c r="ER469" s="30"/>
      <c r="ES469" s="30"/>
      <c r="ET469" s="30"/>
      <c r="EU469" s="30"/>
      <c r="EV469" s="30"/>
      <c r="EW469" s="30"/>
      <c r="EX469" s="30"/>
      <c r="EY469" s="30"/>
      <c r="EZ469" s="30"/>
      <c r="FA469" s="30"/>
      <c r="FB469" s="30"/>
      <c r="FC469" s="30"/>
      <c r="FD469" s="30"/>
      <c r="FE469" s="30"/>
      <c r="FF469" s="30"/>
      <c r="FG469" s="30"/>
      <c r="FH469" s="30"/>
      <c r="FI469" s="30"/>
      <c r="FJ469" s="30"/>
      <c r="FK469" s="30"/>
      <c r="FL469" s="30"/>
      <c r="FM469" s="30"/>
      <c r="FN469" s="30"/>
      <c r="FO469" s="30"/>
      <c r="FP469" s="30"/>
      <c r="FQ469" s="30"/>
    </row>
    <row r="470" spans="4:173">
      <c r="D470" s="76"/>
      <c r="E470" s="76"/>
      <c r="F470" s="76"/>
      <c r="G470" s="76"/>
      <c r="H470" s="76"/>
      <c r="I470" s="76"/>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c r="BW470" s="30"/>
      <c r="BX470" s="30"/>
      <c r="BY470" s="30"/>
      <c r="BZ470" s="30"/>
      <c r="CA470" s="30"/>
      <c r="CB470" s="30"/>
      <c r="CC470" s="30"/>
      <c r="CD470" s="30"/>
      <c r="CE470" s="30"/>
      <c r="CF470" s="30"/>
      <c r="CG470" s="30"/>
      <c r="CH470" s="30"/>
      <c r="CI470" s="30"/>
      <c r="CJ470" s="30"/>
      <c r="CK470" s="30"/>
      <c r="CL470" s="30"/>
      <c r="CM470" s="30"/>
      <c r="CN470" s="30"/>
      <c r="CO470" s="30"/>
      <c r="CP470" s="30"/>
      <c r="CQ470" s="30"/>
      <c r="CR470" s="30"/>
      <c r="CS470" s="30"/>
      <c r="CT470" s="30"/>
      <c r="CU470" s="30"/>
      <c r="CV470" s="30"/>
      <c r="CW470" s="30"/>
      <c r="CX470" s="30"/>
      <c r="CY470" s="30"/>
      <c r="CZ470" s="30"/>
      <c r="DA470" s="30"/>
      <c r="DB470" s="30"/>
      <c r="DC470" s="30"/>
      <c r="DD470" s="30"/>
      <c r="DE470" s="30"/>
      <c r="DF470" s="30"/>
      <c r="DG470" s="30"/>
      <c r="DH470" s="30"/>
      <c r="DI470" s="30"/>
      <c r="DJ470" s="30"/>
      <c r="DK470" s="30"/>
      <c r="DL470" s="30"/>
      <c r="DM470" s="30"/>
      <c r="DN470" s="30"/>
      <c r="DO470" s="30"/>
      <c r="DP470" s="30"/>
      <c r="DQ470" s="30"/>
      <c r="DR470" s="30"/>
      <c r="DS470" s="30"/>
      <c r="DT470" s="30"/>
      <c r="DU470" s="30"/>
      <c r="DV470" s="30"/>
      <c r="DW470" s="30"/>
      <c r="DX470" s="30"/>
      <c r="DY470" s="30"/>
      <c r="DZ470" s="30"/>
      <c r="EA470" s="30"/>
      <c r="EB470" s="30"/>
      <c r="EC470" s="30"/>
      <c r="ED470" s="30"/>
      <c r="EE470" s="30"/>
      <c r="EF470" s="30"/>
      <c r="EG470" s="30"/>
      <c r="EH470" s="30"/>
      <c r="EI470" s="30"/>
      <c r="EJ470" s="30"/>
      <c r="EK470" s="30"/>
      <c r="EL470" s="30"/>
      <c r="EM470" s="30"/>
      <c r="EN470" s="30"/>
      <c r="EO470" s="30"/>
      <c r="EP470" s="30"/>
      <c r="EQ470" s="30"/>
      <c r="ER470" s="30"/>
      <c r="ES470" s="30"/>
      <c r="ET470" s="30"/>
      <c r="EU470" s="30"/>
      <c r="EV470" s="30"/>
      <c r="EW470" s="30"/>
      <c r="EX470" s="30"/>
      <c r="EY470" s="30"/>
      <c r="EZ470" s="30"/>
      <c r="FA470" s="30"/>
      <c r="FB470" s="30"/>
      <c r="FC470" s="30"/>
      <c r="FD470" s="30"/>
      <c r="FE470" s="30"/>
      <c r="FF470" s="30"/>
      <c r="FG470" s="30"/>
      <c r="FH470" s="30"/>
      <c r="FI470" s="30"/>
      <c r="FJ470" s="30"/>
      <c r="FK470" s="30"/>
      <c r="FL470" s="30"/>
      <c r="FM470" s="30"/>
      <c r="FN470" s="30"/>
      <c r="FO470" s="30"/>
      <c r="FP470" s="30"/>
      <c r="FQ470" s="30"/>
    </row>
    <row r="471" spans="4:173">
      <c r="D471" s="76"/>
      <c r="E471" s="76"/>
      <c r="F471" s="76"/>
      <c r="G471" s="76"/>
      <c r="H471" s="76"/>
      <c r="I471" s="76"/>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c r="BW471" s="30"/>
      <c r="BX471" s="30"/>
      <c r="BY471" s="30"/>
      <c r="BZ471" s="30"/>
      <c r="CA471" s="30"/>
      <c r="CB471" s="30"/>
      <c r="CC471" s="30"/>
      <c r="CD471" s="30"/>
      <c r="CE471" s="30"/>
      <c r="CF471" s="30"/>
      <c r="CG471" s="30"/>
      <c r="CH471" s="30"/>
      <c r="CI471" s="30"/>
      <c r="CJ471" s="30"/>
      <c r="CK471" s="30"/>
      <c r="CL471" s="30"/>
      <c r="CM471" s="30"/>
      <c r="CN471" s="30"/>
      <c r="CO471" s="30"/>
      <c r="CP471" s="30"/>
      <c r="CQ471" s="30"/>
      <c r="CR471" s="30"/>
      <c r="CS471" s="30"/>
      <c r="CT471" s="30"/>
      <c r="CU471" s="30"/>
      <c r="CV471" s="30"/>
      <c r="CW471" s="30"/>
      <c r="CX471" s="30"/>
      <c r="CY471" s="30"/>
      <c r="CZ471" s="30"/>
      <c r="DA471" s="30"/>
      <c r="DB471" s="30"/>
      <c r="DC471" s="30"/>
      <c r="DD471" s="30"/>
      <c r="DE471" s="30"/>
      <c r="DF471" s="30"/>
      <c r="DG471" s="30"/>
      <c r="DH471" s="30"/>
      <c r="DI471" s="30"/>
      <c r="DJ471" s="30"/>
      <c r="DK471" s="30"/>
      <c r="DL471" s="30"/>
      <c r="DM471" s="30"/>
      <c r="DN471" s="30"/>
      <c r="DO471" s="30"/>
      <c r="DP471" s="30"/>
      <c r="DQ471" s="30"/>
      <c r="DR471" s="30"/>
      <c r="DS471" s="30"/>
      <c r="DT471" s="30"/>
      <c r="DU471" s="30"/>
      <c r="DV471" s="30"/>
      <c r="DW471" s="30"/>
      <c r="DX471" s="30"/>
      <c r="DY471" s="30"/>
      <c r="DZ471" s="30"/>
      <c r="EA471" s="30"/>
      <c r="EB471" s="30"/>
      <c r="EC471" s="30"/>
      <c r="ED471" s="30"/>
      <c r="EE471" s="30"/>
      <c r="EF471" s="30"/>
      <c r="EG471" s="30"/>
      <c r="EH471" s="30"/>
      <c r="EI471" s="30"/>
      <c r="EJ471" s="30"/>
      <c r="EK471" s="30"/>
      <c r="EL471" s="30"/>
      <c r="EM471" s="30"/>
      <c r="EN471" s="30"/>
      <c r="EO471" s="30"/>
      <c r="EP471" s="30"/>
      <c r="EQ471" s="30"/>
      <c r="ER471" s="30"/>
      <c r="ES471" s="30"/>
      <c r="ET471" s="30"/>
      <c r="EU471" s="30"/>
      <c r="EV471" s="30"/>
      <c r="EW471" s="30"/>
      <c r="EX471" s="30"/>
      <c r="EY471" s="30"/>
      <c r="EZ471" s="30"/>
      <c r="FA471" s="30"/>
      <c r="FB471" s="30"/>
      <c r="FC471" s="30"/>
      <c r="FD471" s="30"/>
      <c r="FE471" s="30"/>
      <c r="FF471" s="30"/>
      <c r="FG471" s="30"/>
      <c r="FH471" s="30"/>
      <c r="FI471" s="30"/>
      <c r="FJ471" s="30"/>
      <c r="FK471" s="30"/>
      <c r="FL471" s="30"/>
      <c r="FM471" s="30"/>
      <c r="FN471" s="30"/>
      <c r="FO471" s="30"/>
      <c r="FP471" s="30"/>
      <c r="FQ471" s="30"/>
    </row>
    <row r="472" spans="4:173">
      <c r="D472" s="76"/>
      <c r="E472" s="76"/>
      <c r="F472" s="76"/>
      <c r="G472" s="76"/>
      <c r="H472" s="76"/>
      <c r="I472" s="76"/>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c r="BW472" s="30"/>
      <c r="BX472" s="30"/>
      <c r="BY472" s="30"/>
      <c r="BZ472" s="30"/>
      <c r="CA472" s="30"/>
      <c r="CB472" s="30"/>
      <c r="CC472" s="30"/>
      <c r="CD472" s="30"/>
      <c r="CE472" s="30"/>
      <c r="CF472" s="30"/>
      <c r="CG472" s="30"/>
      <c r="CH472" s="30"/>
      <c r="CI472" s="30"/>
      <c r="CJ472" s="30"/>
      <c r="CK472" s="30"/>
      <c r="CL472" s="30"/>
      <c r="CM472" s="30"/>
      <c r="CN472" s="30"/>
      <c r="CO472" s="30"/>
      <c r="CP472" s="30"/>
      <c r="CQ472" s="30"/>
      <c r="CR472" s="30"/>
      <c r="CS472" s="30"/>
      <c r="CT472" s="30"/>
      <c r="CU472" s="30"/>
      <c r="CV472" s="30"/>
      <c r="CW472" s="30"/>
      <c r="CX472" s="30"/>
      <c r="CY472" s="30"/>
      <c r="CZ472" s="30"/>
      <c r="DA472" s="30"/>
      <c r="DB472" s="30"/>
      <c r="DC472" s="30"/>
      <c r="DD472" s="30"/>
      <c r="DE472" s="30"/>
      <c r="DF472" s="30"/>
      <c r="DG472" s="30"/>
      <c r="DH472" s="30"/>
      <c r="DI472" s="30"/>
      <c r="DJ472" s="30"/>
      <c r="DK472" s="30"/>
      <c r="DL472" s="30"/>
      <c r="DM472" s="30"/>
      <c r="DN472" s="30"/>
      <c r="DO472" s="30"/>
      <c r="DP472" s="30"/>
      <c r="DQ472" s="30"/>
      <c r="DR472" s="30"/>
      <c r="DS472" s="30"/>
      <c r="DT472" s="30"/>
      <c r="DU472" s="30"/>
      <c r="DV472" s="30"/>
      <c r="DW472" s="30"/>
      <c r="DX472" s="30"/>
      <c r="DY472" s="30"/>
      <c r="DZ472" s="30"/>
      <c r="EA472" s="30"/>
      <c r="EB472" s="30"/>
      <c r="EC472" s="30"/>
      <c r="ED472" s="30"/>
      <c r="EE472" s="30"/>
      <c r="EF472" s="30"/>
      <c r="EG472" s="30"/>
      <c r="EH472" s="30"/>
      <c r="EI472" s="30"/>
      <c r="EJ472" s="30"/>
      <c r="EK472" s="30"/>
      <c r="EL472" s="30"/>
      <c r="EM472" s="30"/>
      <c r="EN472" s="30"/>
      <c r="EO472" s="30"/>
      <c r="EP472" s="30"/>
      <c r="EQ472" s="30"/>
      <c r="ER472" s="30"/>
      <c r="ES472" s="30"/>
      <c r="ET472" s="30"/>
      <c r="EU472" s="30"/>
      <c r="EV472" s="30"/>
      <c r="EW472" s="30"/>
      <c r="EX472" s="30"/>
      <c r="EY472" s="30"/>
      <c r="EZ472" s="30"/>
      <c r="FA472" s="30"/>
      <c r="FB472" s="30"/>
      <c r="FC472" s="30"/>
      <c r="FD472" s="30"/>
      <c r="FE472" s="30"/>
      <c r="FF472" s="30"/>
      <c r="FG472" s="30"/>
      <c r="FH472" s="30"/>
      <c r="FI472" s="30"/>
      <c r="FJ472" s="30"/>
      <c r="FK472" s="30"/>
      <c r="FL472" s="30"/>
      <c r="FM472" s="30"/>
      <c r="FN472" s="30"/>
      <c r="FO472" s="30"/>
      <c r="FP472" s="30"/>
      <c r="FQ472" s="30"/>
    </row>
    <row r="473" spans="4:173">
      <c r="D473" s="76"/>
      <c r="E473" s="76"/>
      <c r="F473" s="76"/>
      <c r="G473" s="76"/>
      <c r="H473" s="76"/>
      <c r="I473" s="76"/>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c r="BW473" s="30"/>
      <c r="BX473" s="30"/>
      <c r="BY473" s="30"/>
      <c r="BZ473" s="30"/>
      <c r="CA473" s="30"/>
      <c r="CB473" s="30"/>
      <c r="CC473" s="30"/>
      <c r="CD473" s="30"/>
      <c r="CE473" s="30"/>
      <c r="CF473" s="30"/>
      <c r="CG473" s="30"/>
      <c r="CH473" s="30"/>
      <c r="CI473" s="30"/>
      <c r="CJ473" s="30"/>
      <c r="CK473" s="30"/>
      <c r="CL473" s="30"/>
      <c r="CM473" s="30"/>
      <c r="CN473" s="30"/>
      <c r="CO473" s="30"/>
      <c r="CP473" s="30"/>
      <c r="CQ473" s="30"/>
      <c r="CR473" s="30"/>
      <c r="CS473" s="30"/>
      <c r="CT473" s="30"/>
      <c r="CU473" s="30"/>
      <c r="CV473" s="30"/>
      <c r="CW473" s="30"/>
      <c r="CX473" s="30"/>
      <c r="CY473" s="30"/>
      <c r="CZ473" s="30"/>
      <c r="DA473" s="30"/>
      <c r="DB473" s="30"/>
      <c r="DC473" s="30"/>
      <c r="DD473" s="30"/>
      <c r="DE473" s="30"/>
      <c r="DF473" s="30"/>
      <c r="DG473" s="30"/>
      <c r="DH473" s="30"/>
      <c r="DI473" s="30"/>
      <c r="DJ473" s="30"/>
      <c r="DK473" s="30"/>
      <c r="DL473" s="30"/>
      <c r="DM473" s="30"/>
      <c r="DN473" s="30"/>
      <c r="DO473" s="30"/>
      <c r="DP473" s="30"/>
      <c r="DQ473" s="30"/>
      <c r="DR473" s="30"/>
      <c r="DS473" s="30"/>
      <c r="DT473" s="30"/>
      <c r="DU473" s="30"/>
      <c r="DV473" s="30"/>
      <c r="DW473" s="30"/>
      <c r="DX473" s="30"/>
      <c r="DY473" s="30"/>
      <c r="DZ473" s="30"/>
      <c r="EA473" s="30"/>
      <c r="EB473" s="30"/>
      <c r="EC473" s="30"/>
      <c r="ED473" s="30"/>
      <c r="EE473" s="30"/>
      <c r="EF473" s="30"/>
      <c r="EG473" s="30"/>
      <c r="EH473" s="30"/>
      <c r="EI473" s="30"/>
      <c r="EJ473" s="30"/>
      <c r="EK473" s="30"/>
      <c r="EL473" s="30"/>
      <c r="EM473" s="30"/>
      <c r="EN473" s="30"/>
      <c r="EO473" s="30"/>
      <c r="EP473" s="30"/>
      <c r="EQ473" s="30"/>
      <c r="ER473" s="30"/>
      <c r="ES473" s="30"/>
      <c r="ET473" s="30"/>
      <c r="EU473" s="30"/>
      <c r="EV473" s="30"/>
      <c r="EW473" s="30"/>
      <c r="EX473" s="30"/>
      <c r="EY473" s="30"/>
      <c r="EZ473" s="30"/>
      <c r="FA473" s="30"/>
      <c r="FB473" s="30"/>
      <c r="FC473" s="30"/>
      <c r="FD473" s="30"/>
      <c r="FE473" s="30"/>
      <c r="FF473" s="30"/>
      <c r="FG473" s="30"/>
      <c r="FH473" s="30"/>
      <c r="FI473" s="30"/>
      <c r="FJ473" s="30"/>
      <c r="FK473" s="30"/>
      <c r="FL473" s="30"/>
      <c r="FM473" s="30"/>
      <c r="FN473" s="30"/>
      <c r="FO473" s="30"/>
      <c r="FP473" s="30"/>
      <c r="FQ473" s="30"/>
    </row>
    <row r="474" spans="4:173">
      <c r="D474" s="76"/>
      <c r="E474" s="76"/>
      <c r="F474" s="76"/>
      <c r="G474" s="76"/>
      <c r="H474" s="76"/>
      <c r="I474" s="76"/>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c r="BW474" s="30"/>
      <c r="BX474" s="30"/>
      <c r="BY474" s="30"/>
      <c r="BZ474" s="30"/>
      <c r="CA474" s="30"/>
      <c r="CB474" s="30"/>
      <c r="CC474" s="30"/>
      <c r="CD474" s="30"/>
      <c r="CE474" s="30"/>
      <c r="CF474" s="30"/>
      <c r="CG474" s="30"/>
      <c r="CH474" s="30"/>
      <c r="CI474" s="30"/>
      <c r="CJ474" s="30"/>
      <c r="CK474" s="30"/>
      <c r="CL474" s="30"/>
      <c r="CM474" s="30"/>
      <c r="CN474" s="30"/>
      <c r="CO474" s="30"/>
      <c r="CP474" s="30"/>
      <c r="CQ474" s="30"/>
      <c r="CR474" s="30"/>
      <c r="CS474" s="30"/>
      <c r="CT474" s="30"/>
      <c r="CU474" s="30"/>
      <c r="CV474" s="30"/>
      <c r="CW474" s="30"/>
      <c r="CX474" s="30"/>
      <c r="CY474" s="30"/>
      <c r="CZ474" s="30"/>
      <c r="DA474" s="30"/>
      <c r="DB474" s="30"/>
      <c r="DC474" s="30"/>
      <c r="DD474" s="30"/>
      <c r="DE474" s="30"/>
      <c r="DF474" s="30"/>
      <c r="DG474" s="30"/>
      <c r="DH474" s="30"/>
      <c r="DI474" s="30"/>
      <c r="DJ474" s="30"/>
      <c r="DK474" s="30"/>
      <c r="DL474" s="30"/>
      <c r="DM474" s="30"/>
      <c r="DN474" s="30"/>
      <c r="DO474" s="30"/>
      <c r="DP474" s="30"/>
      <c r="DQ474" s="30"/>
      <c r="DR474" s="30"/>
      <c r="DS474" s="30"/>
      <c r="DT474" s="30"/>
      <c r="DU474" s="30"/>
      <c r="DV474" s="30"/>
      <c r="DW474" s="30"/>
      <c r="DX474" s="30"/>
      <c r="DY474" s="30"/>
      <c r="DZ474" s="30"/>
      <c r="EA474" s="30"/>
      <c r="EB474" s="30"/>
      <c r="EC474" s="30"/>
      <c r="ED474" s="30"/>
      <c r="EE474" s="30"/>
      <c r="EF474" s="30"/>
      <c r="EG474" s="30"/>
      <c r="EH474" s="30"/>
      <c r="EI474" s="30"/>
      <c r="EJ474" s="30"/>
      <c r="EK474" s="30"/>
      <c r="EL474" s="30"/>
      <c r="EM474" s="30"/>
      <c r="EN474" s="30"/>
      <c r="EO474" s="30"/>
      <c r="EP474" s="30"/>
      <c r="EQ474" s="30"/>
      <c r="ER474" s="30"/>
      <c r="ES474" s="30"/>
      <c r="ET474" s="30"/>
      <c r="EU474" s="30"/>
      <c r="EV474" s="30"/>
      <c r="EW474" s="30"/>
      <c r="EX474" s="30"/>
      <c r="EY474" s="30"/>
      <c r="EZ474" s="30"/>
      <c r="FA474" s="30"/>
      <c r="FB474" s="30"/>
      <c r="FC474" s="30"/>
      <c r="FD474" s="30"/>
      <c r="FE474" s="30"/>
      <c r="FF474" s="30"/>
      <c r="FG474" s="30"/>
      <c r="FH474" s="30"/>
      <c r="FI474" s="30"/>
      <c r="FJ474" s="30"/>
      <c r="FK474" s="30"/>
      <c r="FL474" s="30"/>
      <c r="FM474" s="30"/>
      <c r="FN474" s="30"/>
      <c r="FO474" s="30"/>
      <c r="FP474" s="30"/>
      <c r="FQ474" s="30"/>
    </row>
    <row r="475" spans="4:173">
      <c r="D475" s="76"/>
      <c r="E475" s="76"/>
      <c r="F475" s="76"/>
      <c r="G475" s="76"/>
      <c r="H475" s="76"/>
      <c r="I475" s="76"/>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c r="BW475" s="30"/>
      <c r="BX475" s="30"/>
      <c r="BY475" s="30"/>
      <c r="BZ475" s="30"/>
      <c r="CA475" s="30"/>
      <c r="CB475" s="30"/>
      <c r="CC475" s="30"/>
      <c r="CD475" s="30"/>
      <c r="CE475" s="30"/>
      <c r="CF475" s="30"/>
      <c r="CG475" s="30"/>
      <c r="CH475" s="30"/>
      <c r="CI475" s="30"/>
      <c r="CJ475" s="30"/>
      <c r="CK475" s="30"/>
      <c r="CL475" s="30"/>
      <c r="CM475" s="30"/>
      <c r="CN475" s="30"/>
      <c r="CO475" s="30"/>
      <c r="CP475" s="30"/>
      <c r="CQ475" s="30"/>
      <c r="CR475" s="30"/>
      <c r="CS475" s="30"/>
      <c r="CT475" s="30"/>
      <c r="CU475" s="30"/>
      <c r="CV475" s="30"/>
      <c r="CW475" s="30"/>
      <c r="CX475" s="30"/>
      <c r="CY475" s="30"/>
      <c r="CZ475" s="30"/>
      <c r="DA475" s="30"/>
      <c r="DB475" s="30"/>
      <c r="DC475" s="30"/>
      <c r="DD475" s="30"/>
      <c r="DE475" s="30"/>
      <c r="DF475" s="30"/>
      <c r="DG475" s="30"/>
      <c r="DH475" s="30"/>
      <c r="DI475" s="30"/>
      <c r="DJ475" s="30"/>
      <c r="DK475" s="30"/>
      <c r="DL475" s="30"/>
      <c r="DM475" s="30"/>
      <c r="DN475" s="30"/>
      <c r="DO475" s="30"/>
      <c r="DP475" s="30"/>
      <c r="DQ475" s="30"/>
      <c r="DR475" s="30"/>
      <c r="DS475" s="30"/>
      <c r="DT475" s="30"/>
      <c r="DU475" s="30"/>
      <c r="DV475" s="30"/>
      <c r="DW475" s="30"/>
      <c r="DX475" s="30"/>
      <c r="DY475" s="30"/>
      <c r="DZ475" s="30"/>
      <c r="EA475" s="30"/>
      <c r="EB475" s="30"/>
      <c r="EC475" s="30"/>
      <c r="ED475" s="30"/>
      <c r="EE475" s="30"/>
      <c r="EF475" s="30"/>
      <c r="EG475" s="30"/>
      <c r="EH475" s="30"/>
      <c r="EI475" s="30"/>
      <c r="EJ475" s="30"/>
      <c r="EK475" s="30"/>
      <c r="EL475" s="30"/>
      <c r="EM475" s="30"/>
      <c r="EN475" s="30"/>
      <c r="EO475" s="30"/>
      <c r="EP475" s="30"/>
      <c r="EQ475" s="30"/>
      <c r="ER475" s="30"/>
      <c r="ES475" s="30"/>
      <c r="ET475" s="30"/>
      <c r="EU475" s="30"/>
      <c r="EV475" s="30"/>
      <c r="EW475" s="30"/>
      <c r="EX475" s="30"/>
      <c r="EY475" s="30"/>
      <c r="EZ475" s="30"/>
      <c r="FA475" s="30"/>
      <c r="FB475" s="30"/>
      <c r="FC475" s="30"/>
      <c r="FD475" s="30"/>
      <c r="FE475" s="30"/>
      <c r="FF475" s="30"/>
      <c r="FG475" s="30"/>
      <c r="FH475" s="30"/>
      <c r="FI475" s="30"/>
      <c r="FJ475" s="30"/>
      <c r="FK475" s="30"/>
      <c r="FL475" s="30"/>
      <c r="FM475" s="30"/>
      <c r="FN475" s="30"/>
      <c r="FO475" s="30"/>
      <c r="FP475" s="30"/>
      <c r="FQ475" s="30"/>
    </row>
    <row r="476" spans="4:173">
      <c r="D476" s="76"/>
      <c r="E476" s="76"/>
      <c r="F476" s="76"/>
      <c r="G476" s="76"/>
      <c r="H476" s="76"/>
      <c r="I476" s="76"/>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c r="BW476" s="30"/>
      <c r="BX476" s="30"/>
      <c r="BY476" s="30"/>
      <c r="BZ476" s="30"/>
      <c r="CA476" s="30"/>
      <c r="CB476" s="30"/>
      <c r="CC476" s="30"/>
      <c r="CD476" s="30"/>
      <c r="CE476" s="30"/>
      <c r="CF476" s="30"/>
      <c r="CG476" s="30"/>
      <c r="CH476" s="30"/>
      <c r="CI476" s="30"/>
      <c r="CJ476" s="30"/>
      <c r="CK476" s="30"/>
      <c r="CL476" s="30"/>
      <c r="CM476" s="30"/>
      <c r="CN476" s="30"/>
      <c r="CO476" s="30"/>
      <c r="CP476" s="30"/>
      <c r="CQ476" s="30"/>
      <c r="CR476" s="30"/>
      <c r="CS476" s="30"/>
      <c r="CT476" s="30"/>
      <c r="CU476" s="30"/>
      <c r="CV476" s="30"/>
      <c r="CW476" s="30"/>
      <c r="CX476" s="30"/>
      <c r="CY476" s="30"/>
      <c r="CZ476" s="30"/>
      <c r="DA476" s="30"/>
      <c r="DB476" s="30"/>
      <c r="DC476" s="30"/>
      <c r="DD476" s="30"/>
      <c r="DE476" s="30"/>
      <c r="DF476" s="30"/>
      <c r="DG476" s="30"/>
      <c r="DH476" s="30"/>
      <c r="DI476" s="30"/>
      <c r="DJ476" s="30"/>
      <c r="DK476" s="30"/>
      <c r="DL476" s="30"/>
      <c r="DM476" s="30"/>
      <c r="DN476" s="30"/>
      <c r="DO476" s="30"/>
      <c r="DP476" s="30"/>
      <c r="DQ476" s="30"/>
      <c r="DR476" s="30"/>
      <c r="DS476" s="30"/>
      <c r="DT476" s="30"/>
      <c r="DU476" s="30"/>
      <c r="DV476" s="30"/>
      <c r="DW476" s="30"/>
      <c r="DX476" s="30"/>
      <c r="DY476" s="30"/>
      <c r="DZ476" s="30"/>
      <c r="EA476" s="30"/>
      <c r="EB476" s="30"/>
      <c r="EC476" s="30"/>
      <c r="ED476" s="30"/>
      <c r="EE476" s="30"/>
      <c r="EF476" s="30"/>
      <c r="EG476" s="30"/>
      <c r="EH476" s="30"/>
      <c r="EI476" s="30"/>
      <c r="EJ476" s="30"/>
      <c r="EK476" s="30"/>
      <c r="EL476" s="30"/>
      <c r="EM476" s="30"/>
      <c r="EN476" s="30"/>
      <c r="EO476" s="30"/>
      <c r="EP476" s="30"/>
      <c r="EQ476" s="30"/>
      <c r="ER476" s="30"/>
      <c r="ES476" s="30"/>
      <c r="ET476" s="30"/>
      <c r="EU476" s="30"/>
      <c r="EV476" s="30"/>
      <c r="EW476" s="30"/>
      <c r="EX476" s="30"/>
      <c r="EY476" s="30"/>
      <c r="EZ476" s="30"/>
      <c r="FA476" s="30"/>
      <c r="FB476" s="30"/>
      <c r="FC476" s="30"/>
      <c r="FD476" s="30"/>
      <c r="FE476" s="30"/>
      <c r="FF476" s="30"/>
      <c r="FG476" s="30"/>
      <c r="FH476" s="30"/>
      <c r="FI476" s="30"/>
      <c r="FJ476" s="30"/>
      <c r="FK476" s="30"/>
      <c r="FL476" s="30"/>
      <c r="FM476" s="30"/>
      <c r="FN476" s="30"/>
      <c r="FO476" s="30"/>
      <c r="FP476" s="30"/>
      <c r="FQ476" s="30"/>
    </row>
    <row r="477" spans="4:173">
      <c r="D477" s="76"/>
      <c r="E477" s="76"/>
      <c r="F477" s="76"/>
      <c r="G477" s="76"/>
      <c r="H477" s="76"/>
      <c r="I477" s="76"/>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c r="BW477" s="30"/>
      <c r="BX477" s="30"/>
      <c r="BY477" s="30"/>
      <c r="BZ477" s="30"/>
      <c r="CA477" s="30"/>
      <c r="CB477" s="30"/>
      <c r="CC477" s="30"/>
      <c r="CD477" s="30"/>
      <c r="CE477" s="30"/>
      <c r="CF477" s="30"/>
      <c r="CG477" s="30"/>
      <c r="CH477" s="30"/>
      <c r="CI477" s="30"/>
      <c r="CJ477" s="30"/>
      <c r="CK477" s="30"/>
      <c r="CL477" s="30"/>
      <c r="CM477" s="30"/>
      <c r="CN477" s="30"/>
      <c r="CO477" s="30"/>
      <c r="CP477" s="30"/>
      <c r="CQ477" s="30"/>
      <c r="CR477" s="30"/>
      <c r="CS477" s="30"/>
      <c r="CT477" s="30"/>
      <c r="CU477" s="30"/>
      <c r="CV477" s="30"/>
      <c r="CW477" s="30"/>
      <c r="CX477" s="30"/>
      <c r="CY477" s="30"/>
      <c r="CZ477" s="30"/>
      <c r="DA477" s="30"/>
      <c r="DB477" s="30"/>
      <c r="DC477" s="30"/>
      <c r="DD477" s="30"/>
      <c r="DE477" s="30"/>
      <c r="DF477" s="30"/>
      <c r="DG477" s="30"/>
      <c r="DH477" s="30"/>
      <c r="DI477" s="30"/>
      <c r="DJ477" s="30"/>
      <c r="DK477" s="30"/>
      <c r="DL477" s="30"/>
      <c r="DM477" s="30"/>
      <c r="DN477" s="30"/>
      <c r="DO477" s="30"/>
      <c r="DP477" s="30"/>
      <c r="DQ477" s="30"/>
      <c r="DR477" s="30"/>
      <c r="DS477" s="30"/>
      <c r="DT477" s="30"/>
      <c r="DU477" s="30"/>
      <c r="DV477" s="30"/>
      <c r="DW477" s="30"/>
      <c r="DX477" s="30"/>
      <c r="DY477" s="30"/>
      <c r="DZ477" s="30"/>
      <c r="EA477" s="30"/>
      <c r="EB477" s="30"/>
      <c r="EC477" s="30"/>
      <c r="ED477" s="30"/>
      <c r="EE477" s="30"/>
      <c r="EF477" s="30"/>
      <c r="EG477" s="30"/>
      <c r="EH477" s="30"/>
      <c r="EI477" s="30"/>
      <c r="EJ477" s="30"/>
      <c r="EK477" s="30"/>
      <c r="EL477" s="30"/>
      <c r="EM477" s="30"/>
      <c r="EN477" s="30"/>
      <c r="EO477" s="30"/>
      <c r="EP477" s="30"/>
      <c r="EQ477" s="30"/>
      <c r="ER477" s="30"/>
      <c r="ES477" s="30"/>
      <c r="ET477" s="30"/>
      <c r="EU477" s="30"/>
      <c r="EV477" s="30"/>
      <c r="EW477" s="30"/>
      <c r="EX477" s="30"/>
      <c r="EY477" s="30"/>
      <c r="EZ477" s="30"/>
      <c r="FA477" s="30"/>
      <c r="FB477" s="30"/>
      <c r="FC477" s="30"/>
      <c r="FD477" s="30"/>
      <c r="FE477" s="30"/>
      <c r="FF477" s="30"/>
      <c r="FG477" s="30"/>
      <c r="FH477" s="30"/>
      <c r="FI477" s="30"/>
      <c r="FJ477" s="30"/>
      <c r="FK477" s="30"/>
      <c r="FL477" s="30"/>
      <c r="FM477" s="30"/>
      <c r="FN477" s="30"/>
      <c r="FO477" s="30"/>
      <c r="FP477" s="30"/>
      <c r="FQ477" s="30"/>
    </row>
    <row r="478" spans="4:173">
      <c r="D478" s="76"/>
      <c r="E478" s="76"/>
      <c r="F478" s="76"/>
      <c r="G478" s="76"/>
      <c r="H478" s="76"/>
      <c r="I478" s="76"/>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c r="BW478" s="30"/>
      <c r="BX478" s="30"/>
      <c r="BY478" s="30"/>
      <c r="BZ478" s="30"/>
      <c r="CA478" s="30"/>
      <c r="CB478" s="30"/>
      <c r="CC478" s="30"/>
      <c r="CD478" s="30"/>
      <c r="CE478" s="30"/>
      <c r="CF478" s="30"/>
      <c r="CG478" s="30"/>
      <c r="CH478" s="30"/>
      <c r="CI478" s="30"/>
      <c r="CJ478" s="30"/>
      <c r="CK478" s="30"/>
      <c r="CL478" s="30"/>
      <c r="CM478" s="30"/>
      <c r="CN478" s="30"/>
      <c r="CO478" s="30"/>
      <c r="CP478" s="30"/>
      <c r="CQ478" s="30"/>
      <c r="CR478" s="30"/>
      <c r="CS478" s="30"/>
      <c r="CT478" s="30"/>
      <c r="CU478" s="30"/>
      <c r="CV478" s="30"/>
      <c r="CW478" s="30"/>
      <c r="CX478" s="30"/>
      <c r="CY478" s="30"/>
      <c r="CZ478" s="30"/>
      <c r="DA478" s="30"/>
      <c r="DB478" s="30"/>
      <c r="DC478" s="30"/>
      <c r="DD478" s="30"/>
      <c r="DE478" s="30"/>
      <c r="DF478" s="30"/>
      <c r="DG478" s="30"/>
      <c r="DH478" s="30"/>
      <c r="DI478" s="30"/>
      <c r="DJ478" s="30"/>
      <c r="DK478" s="30"/>
      <c r="DL478" s="30"/>
      <c r="DM478" s="30"/>
      <c r="DN478" s="30"/>
      <c r="DO478" s="30"/>
      <c r="DP478" s="30"/>
      <c r="DQ478" s="30"/>
      <c r="DR478" s="30"/>
      <c r="DS478" s="30"/>
      <c r="DT478" s="30"/>
      <c r="DU478" s="30"/>
      <c r="DV478" s="30"/>
      <c r="DW478" s="30"/>
      <c r="DX478" s="30"/>
      <c r="DY478" s="30"/>
      <c r="DZ478" s="30"/>
      <c r="EA478" s="30"/>
      <c r="EB478" s="30"/>
      <c r="EC478" s="30"/>
      <c r="ED478" s="30"/>
      <c r="EE478" s="30"/>
      <c r="EF478" s="30"/>
      <c r="EG478" s="30"/>
      <c r="EH478" s="30"/>
      <c r="EI478" s="30"/>
      <c r="EJ478" s="30"/>
      <c r="EK478" s="30"/>
      <c r="EL478" s="30"/>
      <c r="EM478" s="30"/>
      <c r="EN478" s="30"/>
      <c r="EO478" s="30"/>
      <c r="EP478" s="30"/>
      <c r="EQ478" s="30"/>
      <c r="ER478" s="30"/>
      <c r="ES478" s="30"/>
      <c r="ET478" s="30"/>
      <c r="EU478" s="30"/>
      <c r="EV478" s="30"/>
      <c r="EW478" s="30"/>
      <c r="EX478" s="30"/>
      <c r="EY478" s="30"/>
      <c r="EZ478" s="30"/>
      <c r="FA478" s="30"/>
      <c r="FB478" s="30"/>
      <c r="FC478" s="30"/>
      <c r="FD478" s="30"/>
      <c r="FE478" s="30"/>
      <c r="FF478" s="30"/>
      <c r="FG478" s="30"/>
      <c r="FH478" s="30"/>
      <c r="FI478" s="30"/>
      <c r="FJ478" s="30"/>
      <c r="FK478" s="30"/>
      <c r="FL478" s="30"/>
      <c r="FM478" s="30"/>
      <c r="FN478" s="30"/>
      <c r="FO478" s="30"/>
      <c r="FP478" s="30"/>
      <c r="FQ478" s="30"/>
    </row>
    <row r="479" spans="4:173">
      <c r="D479" s="76"/>
      <c r="E479" s="76"/>
      <c r="F479" s="76"/>
      <c r="G479" s="76"/>
      <c r="H479" s="76"/>
      <c r="I479" s="76"/>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c r="BW479" s="30"/>
      <c r="BX479" s="30"/>
      <c r="BY479" s="30"/>
      <c r="BZ479" s="30"/>
      <c r="CA479" s="30"/>
      <c r="CB479" s="30"/>
      <c r="CC479" s="30"/>
      <c r="CD479" s="30"/>
      <c r="CE479" s="30"/>
      <c r="CF479" s="30"/>
      <c r="CG479" s="30"/>
      <c r="CH479" s="30"/>
      <c r="CI479" s="30"/>
      <c r="CJ479" s="30"/>
      <c r="CK479" s="30"/>
      <c r="CL479" s="30"/>
      <c r="CM479" s="30"/>
      <c r="CN479" s="30"/>
      <c r="CO479" s="30"/>
      <c r="CP479" s="30"/>
      <c r="CQ479" s="30"/>
      <c r="CR479" s="30"/>
      <c r="CS479" s="30"/>
      <c r="CT479" s="30"/>
      <c r="CU479" s="30"/>
      <c r="CV479" s="30"/>
      <c r="CW479" s="30"/>
      <c r="CX479" s="30"/>
      <c r="CY479" s="30"/>
      <c r="CZ479" s="30"/>
      <c r="DA479" s="30"/>
      <c r="DB479" s="30"/>
      <c r="DC479" s="30"/>
      <c r="DD479" s="30"/>
      <c r="DE479" s="30"/>
      <c r="DF479" s="30"/>
      <c r="DG479" s="30"/>
      <c r="DH479" s="30"/>
      <c r="DI479" s="30"/>
      <c r="DJ479" s="30"/>
      <c r="DK479" s="30"/>
      <c r="DL479" s="30"/>
      <c r="DM479" s="30"/>
      <c r="DN479" s="30"/>
      <c r="DO479" s="30"/>
      <c r="DP479" s="30"/>
      <c r="DQ479" s="30"/>
      <c r="DR479" s="30"/>
      <c r="DS479" s="30"/>
      <c r="DT479" s="30"/>
      <c r="DU479" s="30"/>
      <c r="DV479" s="30"/>
      <c r="DW479" s="30"/>
      <c r="DX479" s="30"/>
      <c r="DY479" s="30"/>
      <c r="DZ479" s="30"/>
      <c r="EA479" s="30"/>
      <c r="EB479" s="30"/>
      <c r="EC479" s="30"/>
      <c r="ED479" s="30"/>
      <c r="EE479" s="30"/>
      <c r="EF479" s="30"/>
      <c r="EG479" s="30"/>
      <c r="EH479" s="30"/>
      <c r="EI479" s="30"/>
      <c r="EJ479" s="30"/>
      <c r="EK479" s="30"/>
      <c r="EL479" s="30"/>
      <c r="EM479" s="30"/>
      <c r="EN479" s="30"/>
      <c r="EO479" s="30"/>
      <c r="EP479" s="30"/>
      <c r="EQ479" s="30"/>
      <c r="ER479" s="30"/>
      <c r="ES479" s="30"/>
      <c r="ET479" s="30"/>
      <c r="EU479" s="30"/>
      <c r="EV479" s="30"/>
      <c r="EW479" s="30"/>
      <c r="EX479" s="30"/>
      <c r="EY479" s="30"/>
      <c r="EZ479" s="30"/>
      <c r="FA479" s="30"/>
      <c r="FB479" s="30"/>
      <c r="FC479" s="30"/>
      <c r="FD479" s="30"/>
      <c r="FE479" s="30"/>
      <c r="FF479" s="30"/>
      <c r="FG479" s="30"/>
      <c r="FH479" s="30"/>
      <c r="FI479" s="30"/>
      <c r="FJ479" s="30"/>
      <c r="FK479" s="30"/>
      <c r="FL479" s="30"/>
      <c r="FM479" s="30"/>
      <c r="FN479" s="30"/>
      <c r="FO479" s="30"/>
      <c r="FP479" s="30"/>
      <c r="FQ479" s="30"/>
    </row>
    <row r="480" spans="4:173">
      <c r="D480" s="76"/>
      <c r="E480" s="76"/>
      <c r="F480" s="76"/>
      <c r="G480" s="76"/>
      <c r="H480" s="76"/>
      <c r="I480" s="76"/>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c r="BW480" s="30"/>
      <c r="BX480" s="30"/>
      <c r="BY480" s="30"/>
      <c r="BZ480" s="30"/>
      <c r="CA480" s="30"/>
      <c r="CB480" s="30"/>
      <c r="CC480" s="30"/>
      <c r="CD480" s="30"/>
      <c r="CE480" s="30"/>
      <c r="CF480" s="30"/>
      <c r="CG480" s="30"/>
      <c r="CH480" s="30"/>
      <c r="CI480" s="30"/>
      <c r="CJ480" s="30"/>
      <c r="CK480" s="30"/>
      <c r="CL480" s="30"/>
      <c r="CM480" s="30"/>
      <c r="CN480" s="30"/>
      <c r="CO480" s="30"/>
      <c r="CP480" s="30"/>
      <c r="CQ480" s="30"/>
      <c r="CR480" s="30"/>
      <c r="CS480" s="30"/>
      <c r="CT480" s="30"/>
      <c r="CU480" s="30"/>
      <c r="CV480" s="30"/>
      <c r="CW480" s="30"/>
      <c r="CX480" s="30"/>
      <c r="CY480" s="30"/>
      <c r="CZ480" s="30"/>
      <c r="DA480" s="30"/>
      <c r="DB480" s="30"/>
      <c r="DC480" s="30"/>
      <c r="DD480" s="30"/>
      <c r="DE480" s="30"/>
      <c r="DF480" s="30"/>
      <c r="DG480" s="30"/>
      <c r="DH480" s="30"/>
      <c r="DI480" s="30"/>
      <c r="DJ480" s="30"/>
      <c r="DK480" s="30"/>
      <c r="DL480" s="30"/>
      <c r="DM480" s="30"/>
      <c r="DN480" s="30"/>
      <c r="DO480" s="30"/>
      <c r="DP480" s="30"/>
      <c r="DQ480" s="30"/>
      <c r="DR480" s="30"/>
      <c r="DS480" s="30"/>
      <c r="DT480" s="30"/>
      <c r="DU480" s="30"/>
      <c r="DV480" s="30"/>
      <c r="DW480" s="30"/>
      <c r="DX480" s="30"/>
      <c r="DY480" s="30"/>
      <c r="DZ480" s="30"/>
      <c r="EA480" s="30"/>
      <c r="EB480" s="30"/>
      <c r="EC480" s="30"/>
      <c r="ED480" s="30"/>
      <c r="EE480" s="30"/>
      <c r="EF480" s="30"/>
      <c r="EG480" s="30"/>
      <c r="EH480" s="30"/>
      <c r="EI480" s="30"/>
      <c r="EJ480" s="30"/>
      <c r="EK480" s="30"/>
      <c r="EL480" s="30"/>
      <c r="EM480" s="30"/>
      <c r="EN480" s="30"/>
      <c r="EO480" s="30"/>
      <c r="EP480" s="30"/>
      <c r="EQ480" s="30"/>
      <c r="ER480" s="30"/>
      <c r="ES480" s="30"/>
      <c r="ET480" s="30"/>
      <c r="EU480" s="30"/>
      <c r="EV480" s="30"/>
      <c r="EW480" s="30"/>
      <c r="EX480" s="30"/>
      <c r="EY480" s="30"/>
      <c r="EZ480" s="30"/>
      <c r="FA480" s="30"/>
      <c r="FB480" s="30"/>
      <c r="FC480" s="30"/>
      <c r="FD480" s="30"/>
      <c r="FE480" s="30"/>
      <c r="FF480" s="30"/>
      <c r="FG480" s="30"/>
      <c r="FH480" s="30"/>
      <c r="FI480" s="30"/>
      <c r="FJ480" s="30"/>
      <c r="FK480" s="30"/>
      <c r="FL480" s="30"/>
      <c r="FM480" s="30"/>
      <c r="FN480" s="30"/>
      <c r="FO480" s="30"/>
      <c r="FP480" s="30"/>
      <c r="FQ480" s="30"/>
    </row>
    <row r="481" spans="4:173">
      <c r="D481" s="76"/>
      <c r="E481" s="76"/>
      <c r="F481" s="76"/>
      <c r="G481" s="76"/>
      <c r="H481" s="76"/>
      <c r="I481" s="76"/>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c r="BW481" s="30"/>
      <c r="BX481" s="30"/>
      <c r="BY481" s="30"/>
      <c r="BZ481" s="30"/>
      <c r="CA481" s="30"/>
      <c r="CB481" s="30"/>
      <c r="CC481" s="30"/>
      <c r="CD481" s="30"/>
      <c r="CE481" s="30"/>
      <c r="CF481" s="30"/>
      <c r="CG481" s="30"/>
      <c r="CH481" s="30"/>
      <c r="CI481" s="30"/>
      <c r="CJ481" s="30"/>
      <c r="CK481" s="30"/>
      <c r="CL481" s="30"/>
      <c r="CM481" s="30"/>
      <c r="CN481" s="30"/>
      <c r="CO481" s="30"/>
      <c r="CP481" s="30"/>
      <c r="CQ481" s="30"/>
      <c r="CR481" s="30"/>
      <c r="CS481" s="30"/>
      <c r="CT481" s="30"/>
      <c r="CU481" s="30"/>
      <c r="CV481" s="30"/>
      <c r="CW481" s="30"/>
      <c r="CX481" s="30"/>
      <c r="CY481" s="30"/>
      <c r="CZ481" s="30"/>
      <c r="DA481" s="30"/>
      <c r="DB481" s="30"/>
      <c r="DC481" s="30"/>
      <c r="DD481" s="30"/>
      <c r="DE481" s="30"/>
      <c r="DF481" s="30"/>
      <c r="DG481" s="30"/>
      <c r="DH481" s="30"/>
      <c r="DI481" s="30"/>
      <c r="DJ481" s="30"/>
      <c r="DK481" s="30"/>
      <c r="DL481" s="30"/>
      <c r="DM481" s="30"/>
      <c r="DN481" s="30"/>
      <c r="DO481" s="30"/>
      <c r="DP481" s="30"/>
      <c r="DQ481" s="30"/>
      <c r="DR481" s="30"/>
      <c r="DS481" s="30"/>
      <c r="DT481" s="30"/>
      <c r="DU481" s="30"/>
      <c r="DV481" s="30"/>
      <c r="DW481" s="30"/>
      <c r="DX481" s="30"/>
      <c r="DY481" s="30"/>
      <c r="DZ481" s="30"/>
      <c r="EA481" s="30"/>
      <c r="EB481" s="30"/>
      <c r="EC481" s="30"/>
      <c r="ED481" s="30"/>
      <c r="EE481" s="30"/>
      <c r="EF481" s="30"/>
      <c r="EG481" s="30"/>
      <c r="EH481" s="30"/>
      <c r="EI481" s="30"/>
      <c r="EJ481" s="30"/>
      <c r="EK481" s="30"/>
      <c r="EL481" s="30"/>
      <c r="EM481" s="30"/>
      <c r="EN481" s="30"/>
      <c r="EO481" s="30"/>
      <c r="EP481" s="30"/>
      <c r="EQ481" s="30"/>
      <c r="ER481" s="30"/>
      <c r="ES481" s="30"/>
      <c r="ET481" s="30"/>
      <c r="EU481" s="30"/>
      <c r="EV481" s="30"/>
      <c r="EW481" s="30"/>
      <c r="EX481" s="30"/>
      <c r="EY481" s="30"/>
      <c r="EZ481" s="30"/>
      <c r="FA481" s="30"/>
      <c r="FB481" s="30"/>
      <c r="FC481" s="30"/>
      <c r="FD481" s="30"/>
      <c r="FE481" s="30"/>
      <c r="FF481" s="30"/>
      <c r="FG481" s="30"/>
      <c r="FH481" s="30"/>
      <c r="FI481" s="30"/>
      <c r="FJ481" s="30"/>
      <c r="FK481" s="30"/>
      <c r="FL481" s="30"/>
      <c r="FM481" s="30"/>
      <c r="FN481" s="30"/>
      <c r="FO481" s="30"/>
      <c r="FP481" s="30"/>
      <c r="FQ481" s="30"/>
    </row>
    <row r="482" spans="4:173">
      <c r="D482" s="76"/>
      <c r="E482" s="76"/>
      <c r="F482" s="76"/>
      <c r="G482" s="76"/>
      <c r="H482" s="76"/>
      <c r="I482" s="76"/>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c r="BW482" s="30"/>
      <c r="BX482" s="30"/>
      <c r="BY482" s="30"/>
      <c r="BZ482" s="30"/>
      <c r="CA482" s="30"/>
      <c r="CB482" s="30"/>
      <c r="CC482" s="30"/>
      <c r="CD482" s="30"/>
      <c r="CE482" s="30"/>
      <c r="CF482" s="30"/>
      <c r="CG482" s="30"/>
      <c r="CH482" s="30"/>
      <c r="CI482" s="30"/>
      <c r="CJ482" s="30"/>
      <c r="CK482" s="30"/>
      <c r="CL482" s="30"/>
      <c r="CM482" s="30"/>
      <c r="CN482" s="30"/>
      <c r="CO482" s="30"/>
      <c r="CP482" s="30"/>
      <c r="CQ482" s="30"/>
      <c r="CR482" s="30"/>
      <c r="CS482" s="30"/>
      <c r="CT482" s="30"/>
      <c r="CU482" s="30"/>
      <c r="CV482" s="30"/>
      <c r="CW482" s="30"/>
      <c r="CX482" s="30"/>
      <c r="CY482" s="30"/>
      <c r="CZ482" s="30"/>
      <c r="DA482" s="30"/>
      <c r="DB482" s="30"/>
      <c r="DC482" s="30"/>
      <c r="DD482" s="30"/>
      <c r="DE482" s="30"/>
      <c r="DF482" s="30"/>
      <c r="DG482" s="30"/>
      <c r="DH482" s="30"/>
      <c r="DI482" s="30"/>
      <c r="DJ482" s="30"/>
      <c r="DK482" s="30"/>
      <c r="DL482" s="30"/>
      <c r="DM482" s="30"/>
      <c r="DN482" s="30"/>
      <c r="DO482" s="30"/>
      <c r="DP482" s="30"/>
      <c r="DQ482" s="30"/>
      <c r="DR482" s="30"/>
      <c r="DS482" s="30"/>
      <c r="DT482" s="30"/>
      <c r="DU482" s="30"/>
      <c r="DV482" s="30"/>
      <c r="DW482" s="30"/>
      <c r="DX482" s="30"/>
      <c r="DY482" s="30"/>
      <c r="DZ482" s="30"/>
      <c r="EA482" s="30"/>
      <c r="EB482" s="30"/>
      <c r="EC482" s="30"/>
      <c r="ED482" s="30"/>
      <c r="EE482" s="30"/>
      <c r="EF482" s="30"/>
      <c r="EG482" s="30"/>
      <c r="EH482" s="30"/>
      <c r="EI482" s="30"/>
      <c r="EJ482" s="30"/>
      <c r="EK482" s="30"/>
      <c r="EL482" s="30"/>
      <c r="EM482" s="30"/>
      <c r="EN482" s="30"/>
      <c r="EO482" s="30"/>
      <c r="EP482" s="30"/>
      <c r="EQ482" s="30"/>
      <c r="ER482" s="30"/>
      <c r="ES482" s="30"/>
      <c r="ET482" s="30"/>
      <c r="EU482" s="30"/>
      <c r="EV482" s="30"/>
      <c r="EW482" s="30"/>
      <c r="EX482" s="30"/>
      <c r="EY482" s="30"/>
      <c r="EZ482" s="30"/>
      <c r="FA482" s="30"/>
      <c r="FB482" s="30"/>
      <c r="FC482" s="30"/>
      <c r="FD482" s="30"/>
      <c r="FE482" s="30"/>
      <c r="FF482" s="30"/>
      <c r="FG482" s="30"/>
      <c r="FH482" s="30"/>
      <c r="FI482" s="30"/>
      <c r="FJ482" s="30"/>
      <c r="FK482" s="30"/>
      <c r="FL482" s="30"/>
      <c r="FM482" s="30"/>
      <c r="FN482" s="30"/>
      <c r="FO482" s="30"/>
      <c r="FP482" s="30"/>
      <c r="FQ482" s="30"/>
    </row>
    <row r="483" spans="4:173">
      <c r="D483" s="76"/>
      <c r="E483" s="76"/>
      <c r="F483" s="76"/>
      <c r="G483" s="76"/>
      <c r="H483" s="76"/>
      <c r="I483" s="76"/>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c r="BW483" s="30"/>
      <c r="BX483" s="30"/>
      <c r="BY483" s="30"/>
      <c r="BZ483" s="30"/>
      <c r="CA483" s="30"/>
      <c r="CB483" s="30"/>
      <c r="CC483" s="30"/>
      <c r="CD483" s="30"/>
      <c r="CE483" s="30"/>
      <c r="CF483" s="30"/>
      <c r="CG483" s="30"/>
      <c r="CH483" s="30"/>
      <c r="CI483" s="30"/>
      <c r="CJ483" s="30"/>
      <c r="CK483" s="30"/>
      <c r="CL483" s="30"/>
      <c r="CM483" s="30"/>
      <c r="CN483" s="30"/>
      <c r="CO483" s="30"/>
      <c r="CP483" s="30"/>
      <c r="CQ483" s="30"/>
      <c r="CR483" s="30"/>
      <c r="CS483" s="30"/>
      <c r="CT483" s="30"/>
      <c r="CU483" s="30"/>
      <c r="CV483" s="30"/>
      <c r="CW483" s="30"/>
      <c r="CX483" s="30"/>
      <c r="CY483" s="30"/>
      <c r="CZ483" s="30"/>
      <c r="DA483" s="30"/>
      <c r="DB483" s="30"/>
      <c r="DC483" s="30"/>
      <c r="DD483" s="30"/>
      <c r="DE483" s="30"/>
      <c r="DF483" s="30"/>
      <c r="DG483" s="30"/>
      <c r="DH483" s="30"/>
      <c r="DI483" s="30"/>
      <c r="DJ483" s="30"/>
      <c r="DK483" s="30"/>
      <c r="DL483" s="30"/>
      <c r="DM483" s="30"/>
      <c r="DN483" s="30"/>
      <c r="DO483" s="30"/>
      <c r="DP483" s="30"/>
      <c r="DQ483" s="30"/>
      <c r="DR483" s="30"/>
      <c r="DS483" s="30"/>
      <c r="DT483" s="30"/>
      <c r="DU483" s="30"/>
      <c r="DV483" s="30"/>
      <c r="DW483" s="30"/>
      <c r="DX483" s="30"/>
      <c r="DY483" s="30"/>
      <c r="DZ483" s="30"/>
      <c r="EA483" s="30"/>
      <c r="EB483" s="30"/>
      <c r="EC483" s="30"/>
      <c r="ED483" s="30"/>
      <c r="EE483" s="30"/>
      <c r="EF483" s="30"/>
      <c r="EG483" s="30"/>
      <c r="EH483" s="30"/>
      <c r="EI483" s="30"/>
      <c r="EJ483" s="30"/>
      <c r="EK483" s="30"/>
      <c r="EL483" s="30"/>
      <c r="EM483" s="30"/>
      <c r="EN483" s="30"/>
      <c r="EO483" s="30"/>
      <c r="EP483" s="30"/>
      <c r="EQ483" s="30"/>
      <c r="ER483" s="30"/>
      <c r="ES483" s="30"/>
      <c r="ET483" s="30"/>
      <c r="EU483" s="30"/>
      <c r="EV483" s="30"/>
      <c r="EW483" s="30"/>
      <c r="EX483" s="30"/>
      <c r="EY483" s="30"/>
      <c r="EZ483" s="30"/>
      <c r="FA483" s="30"/>
      <c r="FB483" s="30"/>
      <c r="FC483" s="30"/>
      <c r="FD483" s="30"/>
      <c r="FE483" s="30"/>
      <c r="FF483" s="30"/>
      <c r="FG483" s="30"/>
      <c r="FH483" s="30"/>
      <c r="FI483" s="30"/>
      <c r="FJ483" s="30"/>
      <c r="FK483" s="30"/>
      <c r="FL483" s="30"/>
      <c r="FM483" s="30"/>
      <c r="FN483" s="30"/>
      <c r="FO483" s="30"/>
      <c r="FP483" s="30"/>
      <c r="FQ483" s="30"/>
    </row>
    <row r="484" spans="4:173">
      <c r="D484" s="76"/>
      <c r="E484" s="76"/>
      <c r="F484" s="76"/>
      <c r="G484" s="76"/>
      <c r="H484" s="76"/>
      <c r="I484" s="76"/>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c r="BW484" s="30"/>
      <c r="BX484" s="30"/>
      <c r="BY484" s="30"/>
      <c r="BZ484" s="30"/>
      <c r="CA484" s="30"/>
      <c r="CB484" s="30"/>
      <c r="CC484" s="30"/>
      <c r="CD484" s="30"/>
      <c r="CE484" s="30"/>
      <c r="CF484" s="30"/>
      <c r="CG484" s="30"/>
      <c r="CH484" s="30"/>
      <c r="CI484" s="30"/>
      <c r="CJ484" s="30"/>
      <c r="CK484" s="30"/>
      <c r="CL484" s="30"/>
      <c r="CM484" s="30"/>
      <c r="CN484" s="30"/>
      <c r="CO484" s="30"/>
      <c r="CP484" s="30"/>
      <c r="CQ484" s="30"/>
      <c r="CR484" s="30"/>
      <c r="CS484" s="30"/>
      <c r="CT484" s="30"/>
      <c r="CU484" s="30"/>
      <c r="CV484" s="30"/>
      <c r="CW484" s="30"/>
      <c r="CX484" s="30"/>
      <c r="CY484" s="30"/>
      <c r="CZ484" s="30"/>
      <c r="DA484" s="30"/>
      <c r="DB484" s="30"/>
      <c r="DC484" s="30"/>
      <c r="DD484" s="30"/>
      <c r="DE484" s="30"/>
      <c r="DF484" s="30"/>
      <c r="DG484" s="30"/>
      <c r="DH484" s="30"/>
      <c r="DI484" s="30"/>
      <c r="DJ484" s="30"/>
      <c r="DK484" s="30"/>
      <c r="DL484" s="30"/>
      <c r="DM484" s="30"/>
      <c r="DN484" s="30"/>
      <c r="DO484" s="30"/>
      <c r="DP484" s="30"/>
      <c r="DQ484" s="30"/>
      <c r="DR484" s="30"/>
      <c r="DS484" s="30"/>
      <c r="DT484" s="30"/>
      <c r="DU484" s="30"/>
      <c r="DV484" s="30"/>
      <c r="DW484" s="30"/>
      <c r="DX484" s="30"/>
      <c r="DY484" s="30"/>
      <c r="DZ484" s="30"/>
      <c r="EA484" s="30"/>
      <c r="EB484" s="30"/>
      <c r="EC484" s="30"/>
      <c r="ED484" s="30"/>
      <c r="EE484" s="30"/>
      <c r="EF484" s="30"/>
      <c r="EG484" s="30"/>
      <c r="EH484" s="30"/>
      <c r="EI484" s="30"/>
      <c r="EJ484" s="30"/>
      <c r="EK484" s="30"/>
      <c r="EL484" s="30"/>
      <c r="EM484" s="30"/>
      <c r="EN484" s="30"/>
      <c r="EO484" s="30"/>
      <c r="EP484" s="30"/>
      <c r="EQ484" s="30"/>
      <c r="ER484" s="30"/>
      <c r="ES484" s="30"/>
      <c r="ET484" s="30"/>
      <c r="EU484" s="30"/>
      <c r="EV484" s="30"/>
      <c r="EW484" s="30"/>
      <c r="EX484" s="30"/>
      <c r="EY484" s="30"/>
      <c r="EZ484" s="30"/>
      <c r="FA484" s="30"/>
      <c r="FB484" s="30"/>
      <c r="FC484" s="30"/>
      <c r="FD484" s="30"/>
      <c r="FE484" s="30"/>
      <c r="FF484" s="30"/>
      <c r="FG484" s="30"/>
      <c r="FH484" s="30"/>
      <c r="FI484" s="30"/>
      <c r="FJ484" s="30"/>
      <c r="FK484" s="30"/>
      <c r="FL484" s="30"/>
      <c r="FM484" s="30"/>
      <c r="FN484" s="30"/>
      <c r="FO484" s="30"/>
      <c r="FP484" s="30"/>
      <c r="FQ484" s="30"/>
    </row>
    <row r="485" spans="4:173">
      <c r="D485" s="76"/>
      <c r="E485" s="76"/>
      <c r="F485" s="76"/>
      <c r="G485" s="76"/>
      <c r="H485" s="76"/>
      <c r="I485" s="76"/>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c r="BW485" s="30"/>
      <c r="BX485" s="30"/>
      <c r="BY485" s="30"/>
      <c r="BZ485" s="30"/>
      <c r="CA485" s="30"/>
      <c r="CB485" s="30"/>
      <c r="CC485" s="30"/>
      <c r="CD485" s="30"/>
      <c r="CE485" s="30"/>
      <c r="CF485" s="30"/>
      <c r="CG485" s="30"/>
      <c r="CH485" s="30"/>
      <c r="CI485" s="30"/>
      <c r="CJ485" s="30"/>
      <c r="CK485" s="30"/>
      <c r="CL485" s="30"/>
      <c r="CM485" s="30"/>
      <c r="CN485" s="30"/>
      <c r="CO485" s="30"/>
      <c r="CP485" s="30"/>
      <c r="CQ485" s="30"/>
      <c r="CR485" s="30"/>
      <c r="CS485" s="30"/>
      <c r="CT485" s="30"/>
      <c r="CU485" s="30"/>
      <c r="CV485" s="30"/>
      <c r="CW485" s="30"/>
      <c r="CX485" s="30"/>
      <c r="CY485" s="30"/>
      <c r="CZ485" s="30"/>
      <c r="DA485" s="30"/>
      <c r="DB485" s="30"/>
      <c r="DC485" s="30"/>
      <c r="DD485" s="30"/>
      <c r="DE485" s="30"/>
      <c r="DF485" s="30"/>
      <c r="DG485" s="30"/>
      <c r="DH485" s="30"/>
      <c r="DI485" s="30"/>
      <c r="DJ485" s="30"/>
      <c r="DK485" s="30"/>
      <c r="DL485" s="30"/>
      <c r="DM485" s="30"/>
      <c r="DN485" s="30"/>
      <c r="DO485" s="30"/>
      <c r="DP485" s="30"/>
      <c r="DQ485" s="30"/>
      <c r="DR485" s="30"/>
      <c r="DS485" s="30"/>
      <c r="DT485" s="30"/>
      <c r="DU485" s="30"/>
      <c r="DV485" s="30"/>
      <c r="DW485" s="30"/>
      <c r="DX485" s="30"/>
      <c r="DY485" s="30"/>
      <c r="DZ485" s="30"/>
      <c r="EA485" s="30"/>
      <c r="EB485" s="30"/>
      <c r="EC485" s="30"/>
      <c r="ED485" s="30"/>
      <c r="EE485" s="30"/>
      <c r="EF485" s="30"/>
      <c r="EG485" s="30"/>
      <c r="EH485" s="30"/>
      <c r="EI485" s="30"/>
      <c r="EJ485" s="30"/>
      <c r="EK485" s="30"/>
      <c r="EL485" s="30"/>
      <c r="EM485" s="30"/>
      <c r="EN485" s="30"/>
      <c r="EO485" s="30"/>
      <c r="EP485" s="30"/>
      <c r="EQ485" s="30"/>
      <c r="ER485" s="30"/>
      <c r="ES485" s="30"/>
      <c r="ET485" s="30"/>
      <c r="EU485" s="30"/>
      <c r="EV485" s="30"/>
      <c r="EW485" s="30"/>
      <c r="EX485" s="30"/>
      <c r="EY485" s="30"/>
      <c r="EZ485" s="30"/>
      <c r="FA485" s="30"/>
      <c r="FB485" s="30"/>
      <c r="FC485" s="30"/>
      <c r="FD485" s="30"/>
      <c r="FE485" s="30"/>
      <c r="FF485" s="30"/>
      <c r="FG485" s="30"/>
      <c r="FH485" s="30"/>
      <c r="FI485" s="30"/>
      <c r="FJ485" s="30"/>
      <c r="FK485" s="30"/>
      <c r="FL485" s="30"/>
      <c r="FM485" s="30"/>
      <c r="FN485" s="30"/>
      <c r="FO485" s="30"/>
      <c r="FP485" s="30"/>
      <c r="FQ485" s="30"/>
    </row>
    <row r="486" spans="4:173">
      <c r="D486" s="76"/>
      <c r="E486" s="76"/>
      <c r="F486" s="76"/>
      <c r="G486" s="76"/>
      <c r="H486" s="76"/>
      <c r="I486" s="76"/>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c r="BW486" s="30"/>
      <c r="BX486" s="30"/>
      <c r="BY486" s="30"/>
      <c r="BZ486" s="30"/>
      <c r="CA486" s="30"/>
      <c r="CB486" s="30"/>
      <c r="CC486" s="30"/>
      <c r="CD486" s="30"/>
      <c r="CE486" s="30"/>
      <c r="CF486" s="30"/>
      <c r="CG486" s="30"/>
      <c r="CH486" s="30"/>
      <c r="CI486" s="30"/>
      <c r="CJ486" s="30"/>
      <c r="CK486" s="30"/>
      <c r="CL486" s="30"/>
      <c r="CM486" s="30"/>
      <c r="CN486" s="30"/>
      <c r="CO486" s="30"/>
      <c r="CP486" s="30"/>
      <c r="CQ486" s="30"/>
      <c r="CR486" s="30"/>
      <c r="CS486" s="30"/>
      <c r="CT486" s="30"/>
      <c r="CU486" s="30"/>
      <c r="CV486" s="30"/>
      <c r="CW486" s="30"/>
      <c r="CX486" s="30"/>
      <c r="CY486" s="30"/>
      <c r="CZ486" s="30"/>
      <c r="DA486" s="30"/>
      <c r="DB486" s="30"/>
      <c r="DC486" s="30"/>
      <c r="DD486" s="30"/>
      <c r="DE486" s="30"/>
      <c r="DF486" s="30"/>
      <c r="DG486" s="30"/>
      <c r="DH486" s="30"/>
      <c r="DI486" s="30"/>
      <c r="DJ486" s="30"/>
      <c r="DK486" s="30"/>
      <c r="DL486" s="30"/>
      <c r="DM486" s="30"/>
      <c r="DN486" s="30"/>
      <c r="DO486" s="30"/>
      <c r="DP486" s="30"/>
      <c r="DQ486" s="30"/>
      <c r="DR486" s="30"/>
      <c r="DS486" s="30"/>
      <c r="DT486" s="30"/>
      <c r="DU486" s="30"/>
      <c r="DV486" s="30"/>
      <c r="DW486" s="30"/>
      <c r="DX486" s="30"/>
      <c r="DY486" s="30"/>
      <c r="DZ486" s="30"/>
      <c r="EA486" s="30"/>
      <c r="EB486" s="30"/>
      <c r="EC486" s="30"/>
      <c r="ED486" s="30"/>
      <c r="EE486" s="30"/>
      <c r="EF486" s="30"/>
      <c r="EG486" s="30"/>
      <c r="EH486" s="30"/>
      <c r="EI486" s="30"/>
      <c r="EJ486" s="30"/>
      <c r="EK486" s="30"/>
      <c r="EL486" s="30"/>
      <c r="EM486" s="30"/>
      <c r="EN486" s="30"/>
      <c r="EO486" s="30"/>
      <c r="EP486" s="30"/>
      <c r="EQ486" s="30"/>
      <c r="ER486" s="30"/>
      <c r="ES486" s="30"/>
      <c r="ET486" s="30"/>
      <c r="EU486" s="30"/>
      <c r="EV486" s="30"/>
      <c r="EW486" s="30"/>
      <c r="EX486" s="30"/>
      <c r="EY486" s="30"/>
      <c r="EZ486" s="30"/>
      <c r="FA486" s="30"/>
      <c r="FB486" s="30"/>
      <c r="FC486" s="30"/>
      <c r="FD486" s="30"/>
      <c r="FE486" s="30"/>
      <c r="FF486" s="30"/>
      <c r="FG486" s="30"/>
      <c r="FH486" s="30"/>
      <c r="FI486" s="30"/>
      <c r="FJ486" s="30"/>
      <c r="FK486" s="30"/>
      <c r="FL486" s="30"/>
      <c r="FM486" s="30"/>
      <c r="FN486" s="30"/>
      <c r="FO486" s="30"/>
      <c r="FP486" s="30"/>
      <c r="FQ486" s="30"/>
    </row>
    <row r="487" spans="4:173">
      <c r="D487" s="76"/>
      <c r="E487" s="76"/>
      <c r="F487" s="76"/>
      <c r="G487" s="76"/>
      <c r="H487" s="76"/>
      <c r="I487" s="76"/>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c r="BW487" s="30"/>
      <c r="BX487" s="30"/>
      <c r="BY487" s="30"/>
      <c r="BZ487" s="30"/>
      <c r="CA487" s="30"/>
      <c r="CB487" s="30"/>
      <c r="CC487" s="30"/>
      <c r="CD487" s="30"/>
      <c r="CE487" s="30"/>
      <c r="CF487" s="30"/>
      <c r="CG487" s="30"/>
      <c r="CH487" s="30"/>
      <c r="CI487" s="30"/>
      <c r="CJ487" s="30"/>
      <c r="CK487" s="30"/>
      <c r="CL487" s="30"/>
      <c r="CM487" s="30"/>
      <c r="CN487" s="30"/>
      <c r="CO487" s="30"/>
      <c r="CP487" s="30"/>
      <c r="CQ487" s="30"/>
      <c r="CR487" s="30"/>
      <c r="CS487" s="30"/>
      <c r="CT487" s="30"/>
      <c r="CU487" s="30"/>
      <c r="CV487" s="30"/>
      <c r="CW487" s="30"/>
      <c r="CX487" s="30"/>
      <c r="CY487" s="30"/>
      <c r="CZ487" s="30"/>
      <c r="DA487" s="30"/>
      <c r="DB487" s="30"/>
      <c r="DC487" s="30"/>
      <c r="DD487" s="30"/>
      <c r="DE487" s="30"/>
      <c r="DF487" s="30"/>
      <c r="DG487" s="30"/>
      <c r="DH487" s="30"/>
      <c r="DI487" s="30"/>
      <c r="DJ487" s="30"/>
      <c r="DK487" s="30"/>
      <c r="DL487" s="30"/>
      <c r="DM487" s="30"/>
      <c r="DN487" s="30"/>
      <c r="DO487" s="30"/>
      <c r="DP487" s="30"/>
      <c r="DQ487" s="30"/>
      <c r="DR487" s="30"/>
      <c r="DS487" s="30"/>
      <c r="DT487" s="30"/>
      <c r="DU487" s="30"/>
      <c r="DV487" s="30"/>
      <c r="DW487" s="30"/>
      <c r="DX487" s="30"/>
      <c r="DY487" s="30"/>
      <c r="DZ487" s="30"/>
      <c r="EA487" s="30"/>
      <c r="EB487" s="30"/>
      <c r="EC487" s="30"/>
      <c r="ED487" s="30"/>
      <c r="EE487" s="30"/>
      <c r="EF487" s="30"/>
      <c r="EG487" s="30"/>
      <c r="EH487" s="30"/>
      <c r="EI487" s="30"/>
      <c r="EJ487" s="30"/>
      <c r="EK487" s="30"/>
      <c r="EL487" s="30"/>
      <c r="EM487" s="30"/>
      <c r="EN487" s="30"/>
      <c r="EO487" s="30"/>
      <c r="EP487" s="30"/>
      <c r="EQ487" s="30"/>
      <c r="ER487" s="30"/>
      <c r="ES487" s="30"/>
      <c r="ET487" s="30"/>
      <c r="EU487" s="30"/>
      <c r="EV487" s="30"/>
      <c r="EW487" s="30"/>
      <c r="EX487" s="30"/>
      <c r="EY487" s="30"/>
      <c r="EZ487" s="30"/>
      <c r="FA487" s="30"/>
      <c r="FB487" s="30"/>
      <c r="FC487" s="30"/>
      <c r="FD487" s="30"/>
      <c r="FE487" s="30"/>
      <c r="FF487" s="30"/>
      <c r="FG487" s="30"/>
      <c r="FH487" s="30"/>
      <c r="FI487" s="30"/>
      <c r="FJ487" s="30"/>
      <c r="FK487" s="30"/>
      <c r="FL487" s="30"/>
      <c r="FM487" s="30"/>
      <c r="FN487" s="30"/>
      <c r="FO487" s="30"/>
      <c r="FP487" s="30"/>
      <c r="FQ487" s="30"/>
    </row>
    <row r="488" spans="4:173">
      <c r="D488" s="76"/>
      <c r="E488" s="76"/>
      <c r="F488" s="76"/>
      <c r="G488" s="76"/>
      <c r="H488" s="76"/>
      <c r="I488" s="76"/>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c r="BW488" s="30"/>
      <c r="BX488" s="30"/>
      <c r="BY488" s="30"/>
      <c r="BZ488" s="30"/>
      <c r="CA488" s="30"/>
      <c r="CB488" s="30"/>
      <c r="CC488" s="30"/>
      <c r="CD488" s="30"/>
      <c r="CE488" s="30"/>
      <c r="CF488" s="30"/>
      <c r="CG488" s="30"/>
      <c r="CH488" s="30"/>
      <c r="CI488" s="30"/>
      <c r="CJ488" s="30"/>
      <c r="CK488" s="30"/>
      <c r="CL488" s="30"/>
      <c r="CM488" s="30"/>
      <c r="CN488" s="30"/>
      <c r="CO488" s="30"/>
      <c r="CP488" s="30"/>
      <c r="CQ488" s="30"/>
      <c r="CR488" s="30"/>
      <c r="CS488" s="30"/>
      <c r="CT488" s="30"/>
      <c r="CU488" s="30"/>
      <c r="CV488" s="30"/>
      <c r="CW488" s="30"/>
      <c r="CX488" s="30"/>
      <c r="CY488" s="30"/>
      <c r="CZ488" s="30"/>
      <c r="DA488" s="30"/>
      <c r="DB488" s="30"/>
      <c r="DC488" s="30"/>
      <c r="DD488" s="30"/>
      <c r="DE488" s="30"/>
      <c r="DF488" s="30"/>
      <c r="DG488" s="30"/>
      <c r="DH488" s="30"/>
      <c r="DI488" s="30"/>
      <c r="DJ488" s="30"/>
      <c r="DK488" s="30"/>
      <c r="DL488" s="30"/>
      <c r="DM488" s="30"/>
      <c r="DN488" s="30"/>
      <c r="DO488" s="30"/>
      <c r="DP488" s="30"/>
      <c r="DQ488" s="30"/>
      <c r="DR488" s="30"/>
      <c r="DS488" s="30"/>
      <c r="DT488" s="30"/>
      <c r="DU488" s="30"/>
      <c r="DV488" s="30"/>
      <c r="DW488" s="30"/>
      <c r="DX488" s="30"/>
      <c r="DY488" s="30"/>
      <c r="DZ488" s="30"/>
      <c r="EA488" s="30"/>
      <c r="EB488" s="30"/>
      <c r="EC488" s="30"/>
      <c r="ED488" s="30"/>
      <c r="EE488" s="30"/>
      <c r="EF488" s="30"/>
      <c r="EG488" s="30"/>
      <c r="EH488" s="30"/>
      <c r="EI488" s="30"/>
      <c r="EJ488" s="30"/>
      <c r="EK488" s="30"/>
      <c r="EL488" s="30"/>
      <c r="EM488" s="30"/>
      <c r="EN488" s="30"/>
      <c r="EO488" s="30"/>
      <c r="EP488" s="30"/>
      <c r="EQ488" s="30"/>
      <c r="ER488" s="30"/>
      <c r="ES488" s="30"/>
      <c r="ET488" s="30"/>
      <c r="EU488" s="30"/>
      <c r="EV488" s="30"/>
      <c r="EW488" s="30"/>
      <c r="EX488" s="30"/>
      <c r="EY488" s="30"/>
      <c r="EZ488" s="30"/>
      <c r="FA488" s="30"/>
      <c r="FB488" s="30"/>
      <c r="FC488" s="30"/>
      <c r="FD488" s="30"/>
      <c r="FE488" s="30"/>
      <c r="FF488" s="30"/>
      <c r="FG488" s="30"/>
      <c r="FH488" s="30"/>
      <c r="FI488" s="30"/>
      <c r="FJ488" s="30"/>
      <c r="FK488" s="30"/>
      <c r="FL488" s="30"/>
      <c r="FM488" s="30"/>
      <c r="FN488" s="30"/>
      <c r="FO488" s="30"/>
      <c r="FP488" s="30"/>
      <c r="FQ488" s="30"/>
    </row>
    <row r="489" spans="4:173">
      <c r="D489" s="76"/>
      <c r="E489" s="76"/>
      <c r="F489" s="76"/>
      <c r="G489" s="76"/>
      <c r="H489" s="76"/>
      <c r="I489" s="76"/>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c r="BW489" s="30"/>
      <c r="BX489" s="30"/>
      <c r="BY489" s="30"/>
      <c r="BZ489" s="30"/>
      <c r="CA489" s="30"/>
      <c r="CB489" s="30"/>
      <c r="CC489" s="30"/>
      <c r="CD489" s="30"/>
      <c r="CE489" s="30"/>
      <c r="CF489" s="30"/>
      <c r="CG489" s="30"/>
      <c r="CH489" s="30"/>
      <c r="CI489" s="30"/>
      <c r="CJ489" s="30"/>
      <c r="CK489" s="30"/>
      <c r="CL489" s="30"/>
      <c r="CM489" s="30"/>
      <c r="CN489" s="30"/>
      <c r="CO489" s="30"/>
      <c r="CP489" s="30"/>
      <c r="CQ489" s="30"/>
      <c r="CR489" s="30"/>
      <c r="CS489" s="30"/>
      <c r="CT489" s="30"/>
      <c r="CU489" s="30"/>
      <c r="CV489" s="30"/>
      <c r="CW489" s="30"/>
      <c r="CX489" s="30"/>
      <c r="CY489" s="30"/>
      <c r="CZ489" s="30"/>
      <c r="DA489" s="30"/>
      <c r="DB489" s="30"/>
      <c r="DC489" s="30"/>
      <c r="DD489" s="30"/>
      <c r="DE489" s="30"/>
      <c r="DF489" s="30"/>
      <c r="DG489" s="30"/>
      <c r="DH489" s="30"/>
      <c r="DI489" s="30"/>
      <c r="DJ489" s="30"/>
      <c r="DK489" s="30"/>
      <c r="DL489" s="30"/>
      <c r="DM489" s="30"/>
      <c r="DN489" s="30"/>
      <c r="DO489" s="30"/>
      <c r="DP489" s="30"/>
      <c r="DQ489" s="30"/>
      <c r="DR489" s="30"/>
      <c r="DS489" s="30"/>
      <c r="DT489" s="30"/>
      <c r="DU489" s="30"/>
      <c r="DV489" s="30"/>
      <c r="DW489" s="30"/>
      <c r="DX489" s="30"/>
      <c r="DY489" s="30"/>
      <c r="DZ489" s="30"/>
      <c r="EA489" s="30"/>
      <c r="EB489" s="30"/>
      <c r="EC489" s="30"/>
      <c r="ED489" s="30"/>
      <c r="EE489" s="30"/>
      <c r="EF489" s="30"/>
      <c r="EG489" s="30"/>
      <c r="EH489" s="30"/>
      <c r="EI489" s="30"/>
      <c r="EJ489" s="30"/>
      <c r="EK489" s="30"/>
      <c r="EL489" s="30"/>
      <c r="EM489" s="30"/>
      <c r="EN489" s="30"/>
      <c r="EO489" s="30"/>
      <c r="EP489" s="30"/>
      <c r="EQ489" s="30"/>
      <c r="ER489" s="30"/>
      <c r="ES489" s="30"/>
      <c r="ET489" s="30"/>
      <c r="EU489" s="30"/>
      <c r="EV489" s="30"/>
      <c r="EW489" s="30"/>
      <c r="EX489" s="30"/>
      <c r="EY489" s="30"/>
      <c r="EZ489" s="30"/>
      <c r="FA489" s="30"/>
      <c r="FB489" s="30"/>
      <c r="FC489" s="30"/>
      <c r="FD489" s="30"/>
      <c r="FE489" s="30"/>
      <c r="FF489" s="30"/>
      <c r="FG489" s="30"/>
      <c r="FH489" s="30"/>
      <c r="FI489" s="30"/>
      <c r="FJ489" s="30"/>
      <c r="FK489" s="30"/>
      <c r="FL489" s="30"/>
      <c r="FM489" s="30"/>
      <c r="FN489" s="30"/>
      <c r="FO489" s="30"/>
      <c r="FP489" s="30"/>
      <c r="FQ489" s="30"/>
    </row>
    <row r="490" spans="4:173">
      <c r="D490" s="76"/>
      <c r="E490" s="76"/>
      <c r="F490" s="76"/>
      <c r="G490" s="76"/>
      <c r="H490" s="76"/>
      <c r="I490" s="76"/>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c r="BW490" s="30"/>
      <c r="BX490" s="30"/>
      <c r="BY490" s="30"/>
      <c r="BZ490" s="30"/>
      <c r="CA490" s="30"/>
      <c r="CB490" s="30"/>
      <c r="CC490" s="30"/>
      <c r="CD490" s="30"/>
      <c r="CE490" s="30"/>
      <c r="CF490" s="30"/>
      <c r="CG490" s="30"/>
      <c r="CH490" s="30"/>
      <c r="CI490" s="30"/>
      <c r="CJ490" s="30"/>
      <c r="CK490" s="30"/>
      <c r="CL490" s="30"/>
      <c r="CM490" s="30"/>
      <c r="CN490" s="30"/>
      <c r="CO490" s="30"/>
      <c r="CP490" s="30"/>
      <c r="CQ490" s="30"/>
      <c r="CR490" s="30"/>
      <c r="CS490" s="30"/>
      <c r="CT490" s="30"/>
      <c r="CU490" s="30"/>
      <c r="CV490" s="30"/>
      <c r="CW490" s="30"/>
      <c r="CX490" s="30"/>
      <c r="CY490" s="30"/>
      <c r="CZ490" s="30"/>
      <c r="DA490" s="30"/>
      <c r="DB490" s="30"/>
      <c r="DC490" s="30"/>
      <c r="DD490" s="30"/>
      <c r="DE490" s="30"/>
      <c r="DF490" s="30"/>
      <c r="DG490" s="30"/>
      <c r="DH490" s="30"/>
      <c r="DI490" s="30"/>
      <c r="DJ490" s="30"/>
      <c r="DK490" s="30"/>
      <c r="DL490" s="30"/>
      <c r="DM490" s="30"/>
      <c r="DN490" s="30"/>
      <c r="DO490" s="30"/>
      <c r="DP490" s="30"/>
      <c r="DQ490" s="30"/>
      <c r="DR490" s="30"/>
      <c r="DS490" s="30"/>
      <c r="DT490" s="30"/>
      <c r="DU490" s="30"/>
      <c r="DV490" s="30"/>
      <c r="DW490" s="30"/>
      <c r="DX490" s="30"/>
      <c r="DY490" s="30"/>
      <c r="DZ490" s="30"/>
      <c r="EA490" s="30"/>
      <c r="EB490" s="30"/>
      <c r="EC490" s="30"/>
      <c r="ED490" s="30"/>
      <c r="EE490" s="30"/>
      <c r="EF490" s="30"/>
      <c r="EG490" s="30"/>
      <c r="EH490" s="30"/>
      <c r="EI490" s="30"/>
      <c r="EJ490" s="30"/>
      <c r="EK490" s="30"/>
      <c r="EL490" s="30"/>
      <c r="EM490" s="30"/>
      <c r="EN490" s="30"/>
      <c r="EO490" s="30"/>
      <c r="EP490" s="30"/>
      <c r="EQ490" s="30"/>
      <c r="ER490" s="30"/>
      <c r="ES490" s="30"/>
      <c r="ET490" s="30"/>
      <c r="EU490" s="30"/>
      <c r="EV490" s="30"/>
      <c r="EW490" s="30"/>
      <c r="EX490" s="30"/>
      <c r="EY490" s="30"/>
      <c r="EZ490" s="30"/>
      <c r="FA490" s="30"/>
      <c r="FB490" s="30"/>
      <c r="FC490" s="30"/>
      <c r="FD490" s="30"/>
      <c r="FE490" s="30"/>
      <c r="FF490" s="30"/>
      <c r="FG490" s="30"/>
      <c r="FH490" s="30"/>
      <c r="FI490" s="30"/>
      <c r="FJ490" s="30"/>
      <c r="FK490" s="30"/>
      <c r="FL490" s="30"/>
      <c r="FM490" s="30"/>
      <c r="FN490" s="30"/>
      <c r="FO490" s="30"/>
      <c r="FP490" s="30"/>
      <c r="FQ490" s="30"/>
    </row>
    <row r="491" spans="4:173">
      <c r="D491" s="76"/>
      <c r="E491" s="76"/>
      <c r="F491" s="76"/>
      <c r="G491" s="76"/>
      <c r="H491" s="76"/>
      <c r="I491" s="76"/>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c r="BW491" s="30"/>
      <c r="BX491" s="30"/>
      <c r="BY491" s="30"/>
      <c r="BZ491" s="30"/>
      <c r="CA491" s="30"/>
      <c r="CB491" s="30"/>
      <c r="CC491" s="30"/>
      <c r="CD491" s="30"/>
      <c r="CE491" s="30"/>
      <c r="CF491" s="30"/>
      <c r="CG491" s="30"/>
      <c r="CH491" s="30"/>
      <c r="CI491" s="30"/>
      <c r="CJ491" s="30"/>
      <c r="CK491" s="30"/>
      <c r="CL491" s="30"/>
      <c r="CM491" s="30"/>
      <c r="CN491" s="30"/>
      <c r="CO491" s="30"/>
      <c r="CP491" s="30"/>
      <c r="CQ491" s="30"/>
      <c r="CR491" s="30"/>
      <c r="CS491" s="30"/>
      <c r="CT491" s="30"/>
      <c r="CU491" s="30"/>
      <c r="CV491" s="30"/>
      <c r="CW491" s="30"/>
      <c r="CX491" s="30"/>
      <c r="CY491" s="30"/>
      <c r="CZ491" s="30"/>
      <c r="DA491" s="30"/>
      <c r="DB491" s="30"/>
      <c r="DC491" s="30"/>
      <c r="DD491" s="30"/>
      <c r="DE491" s="30"/>
      <c r="DF491" s="30"/>
      <c r="DG491" s="30"/>
      <c r="DH491" s="30"/>
      <c r="DI491" s="30"/>
      <c r="DJ491" s="30"/>
      <c r="DK491" s="30"/>
      <c r="DL491" s="30"/>
      <c r="DM491" s="30"/>
      <c r="DN491" s="30"/>
      <c r="DO491" s="30"/>
      <c r="DP491" s="30"/>
      <c r="DQ491" s="30"/>
      <c r="DR491" s="30"/>
      <c r="DS491" s="30"/>
      <c r="DT491" s="30"/>
      <c r="DU491" s="30"/>
      <c r="DV491" s="30"/>
      <c r="DW491" s="30"/>
      <c r="DX491" s="30"/>
      <c r="DY491" s="30"/>
      <c r="DZ491" s="30"/>
      <c r="EA491" s="30"/>
      <c r="EB491" s="30"/>
      <c r="EC491" s="30"/>
      <c r="ED491" s="30"/>
      <c r="EE491" s="30"/>
      <c r="EF491" s="30"/>
      <c r="EG491" s="30"/>
      <c r="EH491" s="30"/>
      <c r="EI491" s="30"/>
      <c r="EJ491" s="30"/>
      <c r="EK491" s="30"/>
      <c r="EL491" s="30"/>
      <c r="EM491" s="30"/>
      <c r="EN491" s="30"/>
      <c r="EO491" s="30"/>
      <c r="EP491" s="30"/>
      <c r="EQ491" s="30"/>
      <c r="ER491" s="30"/>
      <c r="ES491" s="30"/>
      <c r="ET491" s="30"/>
      <c r="EU491" s="30"/>
      <c r="EV491" s="30"/>
      <c r="EW491" s="30"/>
      <c r="EX491" s="30"/>
      <c r="EY491" s="30"/>
      <c r="EZ491" s="30"/>
      <c r="FA491" s="30"/>
      <c r="FB491" s="30"/>
      <c r="FC491" s="30"/>
      <c r="FD491" s="30"/>
      <c r="FE491" s="30"/>
      <c r="FF491" s="30"/>
      <c r="FG491" s="30"/>
      <c r="FH491" s="30"/>
      <c r="FI491" s="30"/>
      <c r="FJ491" s="30"/>
      <c r="FK491" s="30"/>
      <c r="FL491" s="30"/>
      <c r="FM491" s="30"/>
      <c r="FN491" s="30"/>
      <c r="FO491" s="30"/>
      <c r="FP491" s="30"/>
      <c r="FQ491" s="30"/>
    </row>
    <row r="492" spans="4:173">
      <c r="D492" s="76"/>
      <c r="E492" s="76"/>
      <c r="F492" s="76"/>
      <c r="G492" s="76"/>
      <c r="H492" s="76"/>
      <c r="I492" s="76"/>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c r="BW492" s="30"/>
      <c r="BX492" s="30"/>
      <c r="BY492" s="30"/>
      <c r="BZ492" s="30"/>
      <c r="CA492" s="30"/>
      <c r="CB492" s="30"/>
      <c r="CC492" s="30"/>
      <c r="CD492" s="30"/>
      <c r="CE492" s="30"/>
      <c r="CF492" s="30"/>
      <c r="CG492" s="30"/>
      <c r="CH492" s="30"/>
      <c r="CI492" s="30"/>
      <c r="CJ492" s="30"/>
      <c r="CK492" s="30"/>
      <c r="CL492" s="30"/>
      <c r="CM492" s="30"/>
      <c r="CN492" s="30"/>
      <c r="CO492" s="30"/>
      <c r="CP492" s="30"/>
      <c r="CQ492" s="30"/>
      <c r="CR492" s="30"/>
      <c r="CS492" s="30"/>
      <c r="CT492" s="30"/>
      <c r="CU492" s="30"/>
      <c r="CV492" s="30"/>
      <c r="CW492" s="30"/>
      <c r="CX492" s="30"/>
      <c r="CY492" s="30"/>
      <c r="CZ492" s="30"/>
      <c r="DA492" s="30"/>
      <c r="DB492" s="30"/>
      <c r="DC492" s="30"/>
      <c r="DD492" s="30"/>
      <c r="DE492" s="30"/>
      <c r="DF492" s="30"/>
      <c r="DG492" s="30"/>
      <c r="DH492" s="30"/>
      <c r="DI492" s="30"/>
      <c r="DJ492" s="30"/>
      <c r="DK492" s="30"/>
      <c r="DL492" s="30"/>
      <c r="DM492" s="30"/>
      <c r="DN492" s="30"/>
      <c r="DO492" s="30"/>
      <c r="DP492" s="30"/>
      <c r="DQ492" s="30"/>
      <c r="DR492" s="30"/>
      <c r="DS492" s="30"/>
      <c r="DT492" s="30"/>
      <c r="DU492" s="30"/>
      <c r="DV492" s="30"/>
      <c r="DW492" s="30"/>
      <c r="DX492" s="30"/>
      <c r="DY492" s="30"/>
      <c r="DZ492" s="30"/>
      <c r="EA492" s="30"/>
      <c r="EB492" s="30"/>
      <c r="EC492" s="30"/>
      <c r="ED492" s="30"/>
      <c r="EE492" s="30"/>
      <c r="EF492" s="30"/>
      <c r="EG492" s="30"/>
      <c r="EH492" s="30"/>
      <c r="EI492" s="30"/>
      <c r="EJ492" s="30"/>
      <c r="EK492" s="30"/>
      <c r="EL492" s="30"/>
      <c r="EM492" s="30"/>
      <c r="EN492" s="30"/>
      <c r="EO492" s="30"/>
      <c r="EP492" s="30"/>
      <c r="EQ492" s="30"/>
      <c r="ER492" s="30"/>
      <c r="ES492" s="30"/>
      <c r="ET492" s="30"/>
      <c r="EU492" s="30"/>
      <c r="EV492" s="30"/>
      <c r="EW492" s="30"/>
      <c r="EX492" s="30"/>
      <c r="EY492" s="30"/>
      <c r="EZ492" s="30"/>
      <c r="FA492" s="30"/>
      <c r="FB492" s="30"/>
      <c r="FC492" s="30"/>
      <c r="FD492" s="30"/>
      <c r="FE492" s="30"/>
      <c r="FF492" s="30"/>
      <c r="FG492" s="30"/>
      <c r="FH492" s="30"/>
      <c r="FI492" s="30"/>
      <c r="FJ492" s="30"/>
      <c r="FK492" s="30"/>
      <c r="FL492" s="30"/>
      <c r="FM492" s="30"/>
      <c r="FN492" s="30"/>
      <c r="FO492" s="30"/>
      <c r="FP492" s="30"/>
      <c r="FQ492" s="30"/>
    </row>
    <row r="493" spans="4:173">
      <c r="D493" s="76"/>
      <c r="E493" s="76"/>
      <c r="F493" s="76"/>
      <c r="G493" s="76"/>
      <c r="H493" s="76"/>
      <c r="I493" s="76"/>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c r="BW493" s="30"/>
      <c r="BX493" s="30"/>
      <c r="BY493" s="30"/>
      <c r="BZ493" s="30"/>
      <c r="CA493" s="30"/>
      <c r="CB493" s="30"/>
      <c r="CC493" s="30"/>
      <c r="CD493" s="30"/>
      <c r="CE493" s="30"/>
      <c r="CF493" s="30"/>
      <c r="CG493" s="30"/>
      <c r="CH493" s="30"/>
      <c r="CI493" s="30"/>
      <c r="CJ493" s="30"/>
      <c r="CK493" s="30"/>
      <c r="CL493" s="30"/>
      <c r="CM493" s="30"/>
      <c r="CN493" s="30"/>
      <c r="CO493" s="30"/>
      <c r="CP493" s="30"/>
      <c r="CQ493" s="30"/>
      <c r="CR493" s="30"/>
      <c r="CS493" s="30"/>
      <c r="CT493" s="30"/>
      <c r="CU493" s="30"/>
      <c r="CV493" s="30"/>
      <c r="CW493" s="30"/>
      <c r="CX493" s="30"/>
      <c r="CY493" s="30"/>
      <c r="CZ493" s="30"/>
      <c r="DA493" s="30"/>
      <c r="DB493" s="30"/>
      <c r="DC493" s="30"/>
      <c r="DD493" s="30"/>
      <c r="DE493" s="30"/>
      <c r="DF493" s="30"/>
      <c r="DG493" s="30"/>
      <c r="DH493" s="30"/>
      <c r="DI493" s="30"/>
      <c r="DJ493" s="30"/>
      <c r="DK493" s="30"/>
      <c r="DL493" s="30"/>
      <c r="DM493" s="30"/>
      <c r="DN493" s="30"/>
      <c r="DO493" s="30"/>
      <c r="DP493" s="30"/>
      <c r="DQ493" s="30"/>
      <c r="DR493" s="30"/>
      <c r="DS493" s="30"/>
      <c r="DT493" s="30"/>
      <c r="DU493" s="30"/>
      <c r="DV493" s="30"/>
      <c r="DW493" s="30"/>
      <c r="DX493" s="30"/>
      <c r="DY493" s="30"/>
      <c r="DZ493" s="30"/>
      <c r="EA493" s="30"/>
      <c r="EB493" s="30"/>
      <c r="EC493" s="30"/>
      <c r="ED493" s="30"/>
      <c r="EE493" s="30"/>
      <c r="EF493" s="30"/>
      <c r="EG493" s="30"/>
      <c r="EH493" s="30"/>
      <c r="EI493" s="30"/>
      <c r="EJ493" s="30"/>
      <c r="EK493" s="30"/>
      <c r="EL493" s="30"/>
      <c r="EM493" s="30"/>
      <c r="EN493" s="30"/>
      <c r="EO493" s="30"/>
      <c r="EP493" s="30"/>
      <c r="EQ493" s="30"/>
      <c r="ER493" s="30"/>
      <c r="ES493" s="30"/>
      <c r="ET493" s="30"/>
      <c r="EU493" s="30"/>
      <c r="EV493" s="30"/>
      <c r="EW493" s="30"/>
      <c r="EX493" s="30"/>
      <c r="EY493" s="30"/>
      <c r="EZ493" s="30"/>
      <c r="FA493" s="30"/>
      <c r="FB493" s="30"/>
      <c r="FC493" s="30"/>
      <c r="FD493" s="30"/>
      <c r="FE493" s="30"/>
      <c r="FF493" s="30"/>
      <c r="FG493" s="30"/>
      <c r="FH493" s="30"/>
      <c r="FI493" s="30"/>
      <c r="FJ493" s="30"/>
      <c r="FK493" s="30"/>
      <c r="FL493" s="30"/>
      <c r="FM493" s="30"/>
      <c r="FN493" s="30"/>
      <c r="FO493" s="30"/>
      <c r="FP493" s="30"/>
      <c r="FQ493" s="30"/>
    </row>
    <row r="494" spans="4:173">
      <c r="D494" s="76"/>
      <c r="E494" s="76"/>
      <c r="F494" s="76"/>
      <c r="G494" s="76"/>
      <c r="H494" s="76"/>
      <c r="I494" s="76"/>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0"/>
      <c r="BI494" s="30"/>
      <c r="BJ494" s="30"/>
      <c r="BK494" s="30"/>
      <c r="BL494" s="30"/>
      <c r="BM494" s="30"/>
      <c r="BN494" s="30"/>
      <c r="BO494" s="30"/>
      <c r="BP494" s="30"/>
      <c r="BQ494" s="30"/>
      <c r="BR494" s="30"/>
      <c r="BS494" s="30"/>
      <c r="BT494" s="30"/>
      <c r="BU494" s="30"/>
      <c r="BV494" s="30"/>
      <c r="BW494" s="30"/>
      <c r="BX494" s="30"/>
      <c r="BY494" s="30"/>
      <c r="BZ494" s="30"/>
      <c r="CA494" s="30"/>
      <c r="CB494" s="30"/>
      <c r="CC494" s="30"/>
      <c r="CD494" s="30"/>
      <c r="CE494" s="30"/>
      <c r="CF494" s="30"/>
      <c r="CG494" s="30"/>
      <c r="CH494" s="30"/>
      <c r="CI494" s="30"/>
      <c r="CJ494" s="30"/>
      <c r="CK494" s="30"/>
      <c r="CL494" s="30"/>
      <c r="CM494" s="30"/>
      <c r="CN494" s="30"/>
      <c r="CO494" s="30"/>
      <c r="CP494" s="30"/>
      <c r="CQ494" s="30"/>
      <c r="CR494" s="30"/>
      <c r="CS494" s="30"/>
      <c r="CT494" s="30"/>
      <c r="CU494" s="30"/>
      <c r="CV494" s="30"/>
      <c r="CW494" s="30"/>
      <c r="CX494" s="30"/>
      <c r="CY494" s="30"/>
      <c r="CZ494" s="30"/>
      <c r="DA494" s="30"/>
      <c r="DB494" s="30"/>
      <c r="DC494" s="30"/>
      <c r="DD494" s="30"/>
      <c r="DE494" s="30"/>
      <c r="DF494" s="30"/>
      <c r="DG494" s="30"/>
      <c r="DH494" s="30"/>
      <c r="DI494" s="30"/>
      <c r="DJ494" s="30"/>
      <c r="DK494" s="30"/>
      <c r="DL494" s="30"/>
      <c r="DM494" s="30"/>
      <c r="DN494" s="30"/>
      <c r="DO494" s="30"/>
      <c r="DP494" s="30"/>
      <c r="DQ494" s="30"/>
      <c r="DR494" s="30"/>
      <c r="DS494" s="30"/>
      <c r="DT494" s="30"/>
      <c r="DU494" s="30"/>
      <c r="DV494" s="30"/>
      <c r="DW494" s="30"/>
      <c r="DX494" s="30"/>
      <c r="DY494" s="30"/>
      <c r="DZ494" s="30"/>
      <c r="EA494" s="30"/>
      <c r="EB494" s="30"/>
      <c r="EC494" s="30"/>
      <c r="ED494" s="30"/>
      <c r="EE494" s="30"/>
      <c r="EF494" s="30"/>
      <c r="EG494" s="30"/>
      <c r="EH494" s="30"/>
      <c r="EI494" s="30"/>
      <c r="EJ494" s="30"/>
      <c r="EK494" s="30"/>
      <c r="EL494" s="30"/>
      <c r="EM494" s="30"/>
      <c r="EN494" s="30"/>
      <c r="EO494" s="30"/>
      <c r="EP494" s="30"/>
      <c r="EQ494" s="30"/>
      <c r="ER494" s="30"/>
      <c r="ES494" s="30"/>
      <c r="ET494" s="30"/>
      <c r="EU494" s="30"/>
      <c r="EV494" s="30"/>
      <c r="EW494" s="30"/>
      <c r="EX494" s="30"/>
      <c r="EY494" s="30"/>
      <c r="EZ494" s="30"/>
      <c r="FA494" s="30"/>
      <c r="FB494" s="30"/>
      <c r="FC494" s="30"/>
      <c r="FD494" s="30"/>
      <c r="FE494" s="30"/>
      <c r="FF494" s="30"/>
      <c r="FG494" s="30"/>
      <c r="FH494" s="30"/>
      <c r="FI494" s="30"/>
      <c r="FJ494" s="30"/>
      <c r="FK494" s="30"/>
      <c r="FL494" s="30"/>
      <c r="FM494" s="30"/>
      <c r="FN494" s="30"/>
      <c r="FO494" s="30"/>
      <c r="FP494" s="30"/>
      <c r="FQ494" s="30"/>
    </row>
    <row r="495" spans="4:173">
      <c r="D495" s="76"/>
      <c r="E495" s="76"/>
      <c r="F495" s="76"/>
      <c r="G495" s="76"/>
      <c r="H495" s="76"/>
      <c r="I495" s="76"/>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0"/>
      <c r="BI495" s="30"/>
      <c r="BJ495" s="30"/>
      <c r="BK495" s="30"/>
      <c r="BL495" s="30"/>
      <c r="BM495" s="30"/>
      <c r="BN495" s="30"/>
      <c r="BO495" s="30"/>
      <c r="BP495" s="30"/>
      <c r="BQ495" s="30"/>
      <c r="BR495" s="30"/>
      <c r="BS495" s="30"/>
      <c r="BT495" s="30"/>
      <c r="BU495" s="30"/>
      <c r="BV495" s="30"/>
      <c r="BW495" s="30"/>
      <c r="BX495" s="30"/>
      <c r="BY495" s="30"/>
      <c r="BZ495" s="30"/>
      <c r="CA495" s="30"/>
      <c r="CB495" s="30"/>
      <c r="CC495" s="30"/>
      <c r="CD495" s="30"/>
      <c r="CE495" s="30"/>
      <c r="CF495" s="30"/>
      <c r="CG495" s="30"/>
      <c r="CH495" s="30"/>
      <c r="CI495" s="30"/>
      <c r="CJ495" s="30"/>
      <c r="CK495" s="30"/>
      <c r="CL495" s="30"/>
      <c r="CM495" s="30"/>
      <c r="CN495" s="30"/>
      <c r="CO495" s="30"/>
      <c r="CP495" s="30"/>
      <c r="CQ495" s="30"/>
      <c r="CR495" s="30"/>
      <c r="CS495" s="30"/>
      <c r="CT495" s="30"/>
      <c r="CU495" s="30"/>
      <c r="CV495" s="30"/>
      <c r="CW495" s="30"/>
      <c r="CX495" s="30"/>
      <c r="CY495" s="30"/>
      <c r="CZ495" s="30"/>
      <c r="DA495" s="30"/>
      <c r="DB495" s="30"/>
      <c r="DC495" s="30"/>
      <c r="DD495" s="30"/>
      <c r="DE495" s="30"/>
      <c r="DF495" s="30"/>
      <c r="DG495" s="30"/>
      <c r="DH495" s="30"/>
      <c r="DI495" s="30"/>
      <c r="DJ495" s="30"/>
      <c r="DK495" s="30"/>
      <c r="DL495" s="30"/>
      <c r="DM495" s="30"/>
      <c r="DN495" s="30"/>
      <c r="DO495" s="30"/>
      <c r="DP495" s="30"/>
      <c r="DQ495" s="30"/>
      <c r="DR495" s="30"/>
      <c r="DS495" s="30"/>
      <c r="DT495" s="30"/>
      <c r="DU495" s="30"/>
      <c r="DV495" s="30"/>
      <c r="DW495" s="30"/>
      <c r="DX495" s="30"/>
      <c r="DY495" s="30"/>
      <c r="DZ495" s="30"/>
      <c r="EA495" s="30"/>
      <c r="EB495" s="30"/>
      <c r="EC495" s="30"/>
      <c r="ED495" s="30"/>
      <c r="EE495" s="30"/>
      <c r="EF495" s="30"/>
      <c r="EG495" s="30"/>
      <c r="EH495" s="30"/>
      <c r="EI495" s="30"/>
      <c r="EJ495" s="30"/>
      <c r="EK495" s="30"/>
      <c r="EL495" s="30"/>
      <c r="EM495" s="30"/>
      <c r="EN495" s="30"/>
      <c r="EO495" s="30"/>
      <c r="EP495" s="30"/>
      <c r="EQ495" s="30"/>
      <c r="ER495" s="30"/>
      <c r="ES495" s="30"/>
      <c r="ET495" s="30"/>
      <c r="EU495" s="30"/>
      <c r="EV495" s="30"/>
      <c r="EW495" s="30"/>
      <c r="EX495" s="30"/>
      <c r="EY495" s="30"/>
      <c r="EZ495" s="30"/>
      <c r="FA495" s="30"/>
      <c r="FB495" s="30"/>
      <c r="FC495" s="30"/>
      <c r="FD495" s="30"/>
      <c r="FE495" s="30"/>
      <c r="FF495" s="30"/>
      <c r="FG495" s="30"/>
      <c r="FH495" s="30"/>
      <c r="FI495" s="30"/>
      <c r="FJ495" s="30"/>
      <c r="FK495" s="30"/>
      <c r="FL495" s="30"/>
      <c r="FM495" s="30"/>
      <c r="FN495" s="30"/>
      <c r="FO495" s="30"/>
      <c r="FP495" s="30"/>
      <c r="FQ495" s="30"/>
    </row>
    <row r="496" spans="4:173">
      <c r="D496" s="76"/>
      <c r="E496" s="76"/>
      <c r="F496" s="76"/>
      <c r="G496" s="76"/>
      <c r="H496" s="76"/>
      <c r="I496" s="76"/>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c r="BW496" s="30"/>
      <c r="BX496" s="30"/>
      <c r="BY496" s="30"/>
      <c r="BZ496" s="30"/>
      <c r="CA496" s="30"/>
      <c r="CB496" s="30"/>
      <c r="CC496" s="30"/>
      <c r="CD496" s="30"/>
      <c r="CE496" s="30"/>
      <c r="CF496" s="30"/>
      <c r="CG496" s="30"/>
      <c r="CH496" s="30"/>
      <c r="CI496" s="30"/>
      <c r="CJ496" s="30"/>
      <c r="CK496" s="30"/>
      <c r="CL496" s="30"/>
      <c r="CM496" s="30"/>
      <c r="CN496" s="30"/>
      <c r="CO496" s="30"/>
      <c r="CP496" s="30"/>
      <c r="CQ496" s="30"/>
      <c r="CR496" s="30"/>
      <c r="CS496" s="30"/>
      <c r="CT496" s="30"/>
      <c r="CU496" s="30"/>
      <c r="CV496" s="30"/>
      <c r="CW496" s="30"/>
      <c r="CX496" s="30"/>
      <c r="CY496" s="30"/>
      <c r="CZ496" s="30"/>
      <c r="DA496" s="30"/>
      <c r="DB496" s="30"/>
      <c r="DC496" s="30"/>
      <c r="DD496" s="30"/>
      <c r="DE496" s="30"/>
      <c r="DF496" s="30"/>
      <c r="DG496" s="30"/>
      <c r="DH496" s="30"/>
      <c r="DI496" s="30"/>
      <c r="DJ496" s="30"/>
      <c r="DK496" s="30"/>
      <c r="DL496" s="30"/>
      <c r="DM496" s="30"/>
      <c r="DN496" s="30"/>
      <c r="DO496" s="30"/>
      <c r="DP496" s="30"/>
      <c r="DQ496" s="30"/>
      <c r="DR496" s="30"/>
      <c r="DS496" s="30"/>
      <c r="DT496" s="30"/>
      <c r="DU496" s="30"/>
      <c r="DV496" s="30"/>
      <c r="DW496" s="30"/>
      <c r="DX496" s="30"/>
      <c r="DY496" s="30"/>
      <c r="DZ496" s="30"/>
      <c r="EA496" s="30"/>
      <c r="EB496" s="30"/>
      <c r="EC496" s="30"/>
      <c r="ED496" s="30"/>
      <c r="EE496" s="30"/>
      <c r="EF496" s="30"/>
      <c r="EG496" s="30"/>
      <c r="EH496" s="30"/>
      <c r="EI496" s="30"/>
      <c r="EJ496" s="30"/>
      <c r="EK496" s="30"/>
      <c r="EL496" s="30"/>
      <c r="EM496" s="30"/>
      <c r="EN496" s="30"/>
      <c r="EO496" s="30"/>
      <c r="EP496" s="30"/>
      <c r="EQ496" s="30"/>
      <c r="ER496" s="30"/>
      <c r="ES496" s="30"/>
      <c r="ET496" s="30"/>
      <c r="EU496" s="30"/>
      <c r="EV496" s="30"/>
      <c r="EW496" s="30"/>
      <c r="EX496" s="30"/>
      <c r="EY496" s="30"/>
      <c r="EZ496" s="30"/>
      <c r="FA496" s="30"/>
      <c r="FB496" s="30"/>
      <c r="FC496" s="30"/>
      <c r="FD496" s="30"/>
      <c r="FE496" s="30"/>
      <c r="FF496" s="30"/>
      <c r="FG496" s="30"/>
      <c r="FH496" s="30"/>
      <c r="FI496" s="30"/>
      <c r="FJ496" s="30"/>
      <c r="FK496" s="30"/>
      <c r="FL496" s="30"/>
      <c r="FM496" s="30"/>
      <c r="FN496" s="30"/>
      <c r="FO496" s="30"/>
      <c r="FP496" s="30"/>
      <c r="FQ496" s="30"/>
    </row>
    <row r="497" spans="4:173">
      <c r="D497" s="76"/>
      <c r="E497" s="76"/>
      <c r="F497" s="76"/>
      <c r="G497" s="76"/>
      <c r="H497" s="76"/>
      <c r="I497" s="76"/>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c r="BW497" s="30"/>
      <c r="BX497" s="30"/>
      <c r="BY497" s="30"/>
      <c r="BZ497" s="30"/>
      <c r="CA497" s="30"/>
      <c r="CB497" s="30"/>
      <c r="CC497" s="30"/>
      <c r="CD497" s="30"/>
      <c r="CE497" s="30"/>
      <c r="CF497" s="30"/>
      <c r="CG497" s="30"/>
      <c r="CH497" s="30"/>
      <c r="CI497" s="30"/>
      <c r="CJ497" s="30"/>
      <c r="CK497" s="30"/>
      <c r="CL497" s="30"/>
      <c r="CM497" s="30"/>
      <c r="CN497" s="30"/>
      <c r="CO497" s="30"/>
      <c r="CP497" s="30"/>
      <c r="CQ497" s="30"/>
      <c r="CR497" s="30"/>
      <c r="CS497" s="30"/>
      <c r="CT497" s="30"/>
      <c r="CU497" s="30"/>
      <c r="CV497" s="30"/>
      <c r="CW497" s="30"/>
      <c r="CX497" s="30"/>
      <c r="CY497" s="30"/>
      <c r="CZ497" s="30"/>
      <c r="DA497" s="30"/>
      <c r="DB497" s="30"/>
      <c r="DC497" s="30"/>
      <c r="DD497" s="30"/>
      <c r="DE497" s="30"/>
      <c r="DF497" s="30"/>
      <c r="DG497" s="30"/>
      <c r="DH497" s="30"/>
      <c r="DI497" s="30"/>
      <c r="DJ497" s="30"/>
      <c r="DK497" s="30"/>
      <c r="DL497" s="30"/>
      <c r="DM497" s="30"/>
      <c r="DN497" s="30"/>
      <c r="DO497" s="30"/>
      <c r="DP497" s="30"/>
      <c r="DQ497" s="30"/>
      <c r="DR497" s="30"/>
      <c r="DS497" s="30"/>
      <c r="DT497" s="30"/>
      <c r="DU497" s="30"/>
      <c r="DV497" s="30"/>
      <c r="DW497" s="30"/>
      <c r="DX497" s="30"/>
      <c r="DY497" s="30"/>
      <c r="DZ497" s="30"/>
      <c r="EA497" s="30"/>
      <c r="EB497" s="30"/>
      <c r="EC497" s="30"/>
      <c r="ED497" s="30"/>
      <c r="EE497" s="30"/>
      <c r="EF497" s="30"/>
      <c r="EG497" s="30"/>
      <c r="EH497" s="30"/>
      <c r="EI497" s="30"/>
      <c r="EJ497" s="30"/>
      <c r="EK497" s="30"/>
      <c r="EL497" s="30"/>
      <c r="EM497" s="30"/>
      <c r="EN497" s="30"/>
      <c r="EO497" s="30"/>
      <c r="EP497" s="30"/>
      <c r="EQ497" s="30"/>
      <c r="ER497" s="30"/>
      <c r="ES497" s="30"/>
      <c r="ET497" s="30"/>
      <c r="EU497" s="30"/>
      <c r="EV497" s="30"/>
      <c r="EW497" s="30"/>
      <c r="EX497" s="30"/>
      <c r="EY497" s="30"/>
      <c r="EZ497" s="30"/>
      <c r="FA497" s="30"/>
      <c r="FB497" s="30"/>
      <c r="FC497" s="30"/>
      <c r="FD497" s="30"/>
      <c r="FE497" s="30"/>
      <c r="FF497" s="30"/>
      <c r="FG497" s="30"/>
      <c r="FH497" s="30"/>
      <c r="FI497" s="30"/>
      <c r="FJ497" s="30"/>
      <c r="FK497" s="30"/>
      <c r="FL497" s="30"/>
      <c r="FM497" s="30"/>
      <c r="FN497" s="30"/>
      <c r="FO497" s="30"/>
      <c r="FP497" s="30"/>
      <c r="FQ497" s="30"/>
    </row>
    <row r="498" spans="4:173">
      <c r="D498" s="76"/>
      <c r="E498" s="76"/>
      <c r="F498" s="76"/>
      <c r="G498" s="76"/>
      <c r="H498" s="76"/>
      <c r="I498" s="76"/>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c r="BW498" s="30"/>
      <c r="BX498" s="30"/>
      <c r="BY498" s="30"/>
      <c r="BZ498" s="30"/>
      <c r="CA498" s="30"/>
      <c r="CB498" s="30"/>
      <c r="CC498" s="30"/>
      <c r="CD498" s="30"/>
      <c r="CE498" s="30"/>
      <c r="CF498" s="30"/>
      <c r="CG498" s="30"/>
      <c r="CH498" s="30"/>
      <c r="CI498" s="30"/>
      <c r="CJ498" s="30"/>
      <c r="CK498" s="30"/>
      <c r="CL498" s="30"/>
      <c r="CM498" s="30"/>
      <c r="CN498" s="30"/>
      <c r="CO498" s="30"/>
      <c r="CP498" s="30"/>
      <c r="CQ498" s="30"/>
      <c r="CR498" s="30"/>
      <c r="CS498" s="30"/>
      <c r="CT498" s="30"/>
      <c r="CU498" s="30"/>
      <c r="CV498" s="30"/>
      <c r="CW498" s="30"/>
      <c r="CX498" s="30"/>
      <c r="CY498" s="30"/>
      <c r="CZ498" s="30"/>
      <c r="DA498" s="30"/>
      <c r="DB498" s="30"/>
      <c r="DC498" s="30"/>
      <c r="DD498" s="30"/>
      <c r="DE498" s="30"/>
      <c r="DF498" s="30"/>
      <c r="DG498" s="30"/>
      <c r="DH498" s="30"/>
      <c r="DI498" s="30"/>
      <c r="DJ498" s="30"/>
      <c r="DK498" s="30"/>
      <c r="DL498" s="30"/>
      <c r="DM498" s="30"/>
      <c r="DN498" s="30"/>
      <c r="DO498" s="30"/>
      <c r="DP498" s="30"/>
      <c r="DQ498" s="30"/>
      <c r="DR498" s="30"/>
      <c r="DS498" s="30"/>
      <c r="DT498" s="30"/>
      <c r="DU498" s="30"/>
      <c r="DV498" s="30"/>
      <c r="DW498" s="30"/>
      <c r="DX498" s="30"/>
      <c r="DY498" s="30"/>
      <c r="DZ498" s="30"/>
      <c r="EA498" s="30"/>
      <c r="EB498" s="30"/>
      <c r="EC498" s="30"/>
      <c r="ED498" s="30"/>
      <c r="EE498" s="30"/>
      <c r="EF498" s="30"/>
      <c r="EG498" s="30"/>
      <c r="EH498" s="30"/>
      <c r="EI498" s="30"/>
      <c r="EJ498" s="30"/>
      <c r="EK498" s="30"/>
      <c r="EL498" s="30"/>
      <c r="EM498" s="30"/>
      <c r="EN498" s="30"/>
      <c r="EO498" s="30"/>
      <c r="EP498" s="30"/>
      <c r="EQ498" s="30"/>
      <c r="ER498" s="30"/>
      <c r="ES498" s="30"/>
      <c r="ET498" s="30"/>
      <c r="EU498" s="30"/>
      <c r="EV498" s="30"/>
      <c r="EW498" s="30"/>
      <c r="EX498" s="30"/>
      <c r="EY498" s="30"/>
      <c r="EZ498" s="30"/>
      <c r="FA498" s="30"/>
      <c r="FB498" s="30"/>
      <c r="FC498" s="30"/>
      <c r="FD498" s="30"/>
      <c r="FE498" s="30"/>
      <c r="FF498" s="30"/>
      <c r="FG498" s="30"/>
      <c r="FH498" s="30"/>
      <c r="FI498" s="30"/>
      <c r="FJ498" s="30"/>
      <c r="FK498" s="30"/>
      <c r="FL498" s="30"/>
      <c r="FM498" s="30"/>
      <c r="FN498" s="30"/>
      <c r="FO498" s="30"/>
      <c r="FP498" s="30"/>
      <c r="FQ498" s="30"/>
    </row>
    <row r="499" spans="4:173">
      <c r="D499" s="76"/>
      <c r="E499" s="76"/>
      <c r="F499" s="76"/>
      <c r="G499" s="76"/>
      <c r="H499" s="76"/>
      <c r="I499" s="76"/>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c r="BW499" s="30"/>
      <c r="BX499" s="30"/>
      <c r="BY499" s="30"/>
      <c r="BZ499" s="30"/>
      <c r="CA499" s="30"/>
      <c r="CB499" s="30"/>
      <c r="CC499" s="30"/>
      <c r="CD499" s="30"/>
      <c r="CE499" s="30"/>
      <c r="CF499" s="30"/>
      <c r="CG499" s="30"/>
      <c r="CH499" s="30"/>
      <c r="CI499" s="30"/>
      <c r="CJ499" s="30"/>
      <c r="CK499" s="30"/>
      <c r="CL499" s="30"/>
      <c r="CM499" s="30"/>
      <c r="CN499" s="30"/>
      <c r="CO499" s="30"/>
      <c r="CP499" s="30"/>
      <c r="CQ499" s="30"/>
      <c r="CR499" s="30"/>
      <c r="CS499" s="30"/>
      <c r="CT499" s="30"/>
      <c r="CU499" s="30"/>
      <c r="CV499" s="30"/>
      <c r="CW499" s="30"/>
      <c r="CX499" s="30"/>
      <c r="CY499" s="30"/>
      <c r="CZ499" s="30"/>
      <c r="DA499" s="30"/>
      <c r="DB499" s="30"/>
      <c r="DC499" s="30"/>
      <c r="DD499" s="30"/>
      <c r="DE499" s="30"/>
      <c r="DF499" s="30"/>
      <c r="DG499" s="30"/>
      <c r="DH499" s="30"/>
      <c r="DI499" s="30"/>
      <c r="DJ499" s="30"/>
      <c r="DK499" s="30"/>
      <c r="DL499" s="30"/>
      <c r="DM499" s="30"/>
      <c r="DN499" s="30"/>
      <c r="DO499" s="30"/>
      <c r="DP499" s="30"/>
      <c r="DQ499" s="30"/>
      <c r="DR499" s="30"/>
      <c r="DS499" s="30"/>
      <c r="DT499" s="30"/>
      <c r="DU499" s="30"/>
      <c r="DV499" s="30"/>
      <c r="DW499" s="30"/>
      <c r="DX499" s="30"/>
      <c r="DY499" s="30"/>
      <c r="DZ499" s="30"/>
      <c r="EA499" s="30"/>
      <c r="EB499" s="30"/>
      <c r="EC499" s="30"/>
      <c r="ED499" s="30"/>
      <c r="EE499" s="30"/>
      <c r="EF499" s="30"/>
      <c r="EG499" s="30"/>
      <c r="EH499" s="30"/>
      <c r="EI499" s="30"/>
      <c r="EJ499" s="30"/>
      <c r="EK499" s="30"/>
      <c r="EL499" s="30"/>
      <c r="EM499" s="30"/>
      <c r="EN499" s="30"/>
      <c r="EO499" s="30"/>
      <c r="EP499" s="30"/>
      <c r="EQ499" s="30"/>
      <c r="ER499" s="30"/>
      <c r="ES499" s="30"/>
      <c r="ET499" s="30"/>
      <c r="EU499" s="30"/>
      <c r="EV499" s="30"/>
      <c r="EW499" s="30"/>
      <c r="EX499" s="30"/>
      <c r="EY499" s="30"/>
      <c r="EZ499" s="30"/>
      <c r="FA499" s="30"/>
      <c r="FB499" s="30"/>
      <c r="FC499" s="30"/>
      <c r="FD499" s="30"/>
      <c r="FE499" s="30"/>
      <c r="FF499" s="30"/>
      <c r="FG499" s="30"/>
      <c r="FH499" s="30"/>
      <c r="FI499" s="30"/>
      <c r="FJ499" s="30"/>
      <c r="FK499" s="30"/>
      <c r="FL499" s="30"/>
      <c r="FM499" s="30"/>
      <c r="FN499" s="30"/>
      <c r="FO499" s="30"/>
      <c r="FP499" s="30"/>
      <c r="FQ499" s="30"/>
    </row>
    <row r="500" spans="4:173">
      <c r="D500" s="76"/>
      <c r="E500" s="76"/>
      <c r="F500" s="76"/>
      <c r="G500" s="76"/>
      <c r="H500" s="76"/>
      <c r="I500" s="76"/>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c r="BW500" s="30"/>
      <c r="BX500" s="30"/>
      <c r="BY500" s="30"/>
      <c r="BZ500" s="30"/>
      <c r="CA500" s="30"/>
      <c r="CB500" s="30"/>
      <c r="CC500" s="30"/>
      <c r="CD500" s="30"/>
      <c r="CE500" s="30"/>
      <c r="CF500" s="30"/>
      <c r="CG500" s="30"/>
      <c r="CH500" s="30"/>
      <c r="CI500" s="30"/>
      <c r="CJ500" s="30"/>
      <c r="CK500" s="30"/>
      <c r="CL500" s="30"/>
      <c r="CM500" s="30"/>
      <c r="CN500" s="30"/>
      <c r="CO500" s="30"/>
      <c r="CP500" s="30"/>
      <c r="CQ500" s="30"/>
      <c r="CR500" s="30"/>
      <c r="CS500" s="30"/>
      <c r="CT500" s="30"/>
      <c r="CU500" s="30"/>
      <c r="CV500" s="30"/>
      <c r="CW500" s="30"/>
      <c r="CX500" s="30"/>
      <c r="CY500" s="30"/>
      <c r="CZ500" s="30"/>
      <c r="DA500" s="30"/>
      <c r="DB500" s="30"/>
      <c r="DC500" s="30"/>
      <c r="DD500" s="30"/>
      <c r="DE500" s="30"/>
      <c r="DF500" s="30"/>
      <c r="DG500" s="30"/>
      <c r="DH500" s="30"/>
      <c r="DI500" s="30"/>
      <c r="DJ500" s="30"/>
      <c r="DK500" s="30"/>
      <c r="DL500" s="30"/>
      <c r="DM500" s="30"/>
      <c r="DN500" s="30"/>
      <c r="DO500" s="30"/>
      <c r="DP500" s="30"/>
      <c r="DQ500" s="30"/>
      <c r="DR500" s="30"/>
      <c r="DS500" s="30"/>
      <c r="DT500" s="30"/>
      <c r="DU500" s="30"/>
      <c r="DV500" s="30"/>
      <c r="DW500" s="30"/>
      <c r="DX500" s="30"/>
      <c r="DY500" s="30"/>
      <c r="DZ500" s="30"/>
      <c r="EA500" s="30"/>
      <c r="EB500" s="30"/>
      <c r="EC500" s="30"/>
      <c r="ED500" s="30"/>
      <c r="EE500" s="30"/>
      <c r="EF500" s="30"/>
      <c r="EG500" s="30"/>
      <c r="EH500" s="30"/>
      <c r="EI500" s="30"/>
      <c r="EJ500" s="30"/>
      <c r="EK500" s="30"/>
      <c r="EL500" s="30"/>
      <c r="EM500" s="30"/>
      <c r="EN500" s="30"/>
      <c r="EO500" s="30"/>
      <c r="EP500" s="30"/>
      <c r="EQ500" s="30"/>
      <c r="ER500" s="30"/>
      <c r="ES500" s="30"/>
      <c r="ET500" s="30"/>
      <c r="EU500" s="30"/>
      <c r="EV500" s="30"/>
      <c r="EW500" s="30"/>
      <c r="EX500" s="30"/>
      <c r="EY500" s="30"/>
      <c r="EZ500" s="30"/>
      <c r="FA500" s="30"/>
      <c r="FB500" s="30"/>
      <c r="FC500" s="30"/>
      <c r="FD500" s="30"/>
      <c r="FE500" s="30"/>
      <c r="FF500" s="30"/>
      <c r="FG500" s="30"/>
      <c r="FH500" s="30"/>
      <c r="FI500" s="30"/>
      <c r="FJ500" s="30"/>
      <c r="FK500" s="30"/>
      <c r="FL500" s="30"/>
      <c r="FM500" s="30"/>
      <c r="FN500" s="30"/>
      <c r="FO500" s="30"/>
      <c r="FP500" s="30"/>
      <c r="FQ500" s="30"/>
    </row>
    <row r="501" spans="4:173">
      <c r="D501" s="76"/>
      <c r="E501" s="76"/>
      <c r="F501" s="76"/>
      <c r="G501" s="76"/>
      <c r="H501" s="76"/>
      <c r="I501" s="76"/>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c r="BW501" s="30"/>
      <c r="BX501" s="30"/>
      <c r="BY501" s="30"/>
      <c r="BZ501" s="30"/>
      <c r="CA501" s="30"/>
      <c r="CB501" s="30"/>
      <c r="CC501" s="30"/>
      <c r="CD501" s="30"/>
      <c r="CE501" s="30"/>
      <c r="CF501" s="30"/>
      <c r="CG501" s="30"/>
      <c r="CH501" s="30"/>
      <c r="CI501" s="30"/>
      <c r="CJ501" s="30"/>
      <c r="CK501" s="30"/>
      <c r="CL501" s="30"/>
      <c r="CM501" s="30"/>
      <c r="CN501" s="30"/>
      <c r="CO501" s="30"/>
      <c r="CP501" s="30"/>
      <c r="CQ501" s="30"/>
      <c r="CR501" s="30"/>
      <c r="CS501" s="30"/>
      <c r="CT501" s="30"/>
      <c r="CU501" s="30"/>
      <c r="CV501" s="30"/>
      <c r="CW501" s="30"/>
      <c r="CX501" s="30"/>
      <c r="CY501" s="30"/>
      <c r="CZ501" s="30"/>
      <c r="DA501" s="30"/>
      <c r="DB501" s="30"/>
      <c r="DC501" s="30"/>
      <c r="DD501" s="30"/>
      <c r="DE501" s="30"/>
      <c r="DF501" s="30"/>
      <c r="DG501" s="30"/>
      <c r="DH501" s="30"/>
      <c r="DI501" s="30"/>
      <c r="DJ501" s="30"/>
      <c r="DK501" s="30"/>
      <c r="DL501" s="30"/>
      <c r="DM501" s="30"/>
      <c r="DN501" s="30"/>
      <c r="DO501" s="30"/>
      <c r="DP501" s="30"/>
      <c r="DQ501" s="30"/>
      <c r="DR501" s="30"/>
      <c r="DS501" s="30"/>
      <c r="DT501" s="30"/>
      <c r="DU501" s="30"/>
      <c r="DV501" s="30"/>
      <c r="DW501" s="30"/>
      <c r="DX501" s="30"/>
      <c r="DY501" s="30"/>
      <c r="DZ501" s="30"/>
      <c r="EA501" s="30"/>
      <c r="EB501" s="30"/>
      <c r="EC501" s="30"/>
      <c r="ED501" s="30"/>
      <c r="EE501" s="30"/>
      <c r="EF501" s="30"/>
      <c r="EG501" s="30"/>
      <c r="EH501" s="30"/>
      <c r="EI501" s="30"/>
      <c r="EJ501" s="30"/>
      <c r="EK501" s="30"/>
      <c r="EL501" s="30"/>
      <c r="EM501" s="30"/>
      <c r="EN501" s="30"/>
      <c r="EO501" s="30"/>
      <c r="EP501" s="30"/>
      <c r="EQ501" s="30"/>
      <c r="ER501" s="30"/>
      <c r="ES501" s="30"/>
      <c r="ET501" s="30"/>
      <c r="EU501" s="30"/>
      <c r="EV501" s="30"/>
      <c r="EW501" s="30"/>
      <c r="EX501" s="30"/>
      <c r="EY501" s="30"/>
      <c r="EZ501" s="30"/>
      <c r="FA501" s="30"/>
      <c r="FB501" s="30"/>
      <c r="FC501" s="30"/>
      <c r="FD501" s="30"/>
      <c r="FE501" s="30"/>
      <c r="FF501" s="30"/>
      <c r="FG501" s="30"/>
      <c r="FH501" s="30"/>
      <c r="FI501" s="30"/>
      <c r="FJ501" s="30"/>
      <c r="FK501" s="30"/>
      <c r="FL501" s="30"/>
      <c r="FM501" s="30"/>
      <c r="FN501" s="30"/>
      <c r="FO501" s="30"/>
      <c r="FP501" s="30"/>
      <c r="FQ501" s="30"/>
    </row>
    <row r="502" spans="4:173">
      <c r="D502" s="76"/>
      <c r="E502" s="76"/>
      <c r="F502" s="76"/>
      <c r="G502" s="76"/>
      <c r="H502" s="76"/>
      <c r="I502" s="76"/>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c r="BW502" s="30"/>
      <c r="BX502" s="30"/>
      <c r="BY502" s="30"/>
      <c r="BZ502" s="30"/>
      <c r="CA502" s="30"/>
      <c r="CB502" s="30"/>
      <c r="CC502" s="30"/>
      <c r="CD502" s="30"/>
      <c r="CE502" s="30"/>
      <c r="CF502" s="30"/>
      <c r="CG502" s="30"/>
      <c r="CH502" s="30"/>
      <c r="CI502" s="30"/>
      <c r="CJ502" s="30"/>
      <c r="CK502" s="30"/>
      <c r="CL502" s="30"/>
      <c r="CM502" s="30"/>
      <c r="CN502" s="30"/>
      <c r="CO502" s="30"/>
      <c r="CP502" s="30"/>
      <c r="CQ502" s="30"/>
      <c r="CR502" s="30"/>
      <c r="CS502" s="30"/>
      <c r="CT502" s="30"/>
      <c r="CU502" s="30"/>
      <c r="CV502" s="30"/>
      <c r="CW502" s="30"/>
      <c r="CX502" s="30"/>
      <c r="CY502" s="30"/>
      <c r="CZ502" s="30"/>
      <c r="DA502" s="30"/>
      <c r="DB502" s="30"/>
      <c r="DC502" s="30"/>
      <c r="DD502" s="30"/>
      <c r="DE502" s="30"/>
      <c r="DF502" s="30"/>
      <c r="DG502" s="30"/>
      <c r="DH502" s="30"/>
      <c r="DI502" s="30"/>
      <c r="DJ502" s="30"/>
      <c r="DK502" s="30"/>
      <c r="DL502" s="30"/>
      <c r="DM502" s="30"/>
      <c r="DN502" s="30"/>
      <c r="DO502" s="30"/>
      <c r="DP502" s="30"/>
      <c r="DQ502" s="30"/>
      <c r="DR502" s="30"/>
      <c r="DS502" s="30"/>
      <c r="DT502" s="30"/>
      <c r="DU502" s="30"/>
      <c r="DV502" s="30"/>
      <c r="DW502" s="30"/>
      <c r="DX502" s="30"/>
      <c r="DY502" s="30"/>
      <c r="DZ502" s="30"/>
      <c r="EA502" s="30"/>
      <c r="EB502" s="30"/>
      <c r="EC502" s="30"/>
      <c r="ED502" s="30"/>
      <c r="EE502" s="30"/>
      <c r="EF502" s="30"/>
      <c r="EG502" s="30"/>
      <c r="EH502" s="30"/>
      <c r="EI502" s="30"/>
      <c r="EJ502" s="30"/>
      <c r="EK502" s="30"/>
      <c r="EL502" s="30"/>
      <c r="EM502" s="30"/>
      <c r="EN502" s="30"/>
      <c r="EO502" s="30"/>
      <c r="EP502" s="30"/>
      <c r="EQ502" s="30"/>
      <c r="ER502" s="30"/>
      <c r="ES502" s="30"/>
      <c r="ET502" s="30"/>
      <c r="EU502" s="30"/>
      <c r="EV502" s="30"/>
      <c r="EW502" s="30"/>
      <c r="EX502" s="30"/>
      <c r="EY502" s="30"/>
      <c r="EZ502" s="30"/>
      <c r="FA502" s="30"/>
      <c r="FB502" s="30"/>
      <c r="FC502" s="30"/>
      <c r="FD502" s="30"/>
      <c r="FE502" s="30"/>
      <c r="FF502" s="30"/>
      <c r="FG502" s="30"/>
      <c r="FH502" s="30"/>
      <c r="FI502" s="30"/>
      <c r="FJ502" s="30"/>
      <c r="FK502" s="30"/>
      <c r="FL502" s="30"/>
      <c r="FM502" s="30"/>
      <c r="FN502" s="30"/>
      <c r="FO502" s="30"/>
      <c r="FP502" s="30"/>
      <c r="FQ502" s="30"/>
    </row>
    <row r="503" spans="4:173">
      <c r="D503" s="76"/>
      <c r="E503" s="76"/>
      <c r="F503" s="76"/>
      <c r="G503" s="76"/>
      <c r="H503" s="76"/>
      <c r="I503" s="76"/>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c r="BW503" s="30"/>
      <c r="BX503" s="30"/>
      <c r="BY503" s="30"/>
      <c r="BZ503" s="30"/>
      <c r="CA503" s="30"/>
      <c r="CB503" s="30"/>
      <c r="CC503" s="30"/>
      <c r="CD503" s="30"/>
      <c r="CE503" s="30"/>
      <c r="CF503" s="30"/>
      <c r="CG503" s="30"/>
      <c r="CH503" s="30"/>
      <c r="CI503" s="30"/>
      <c r="CJ503" s="30"/>
      <c r="CK503" s="30"/>
      <c r="CL503" s="30"/>
      <c r="CM503" s="30"/>
      <c r="CN503" s="30"/>
      <c r="CO503" s="30"/>
      <c r="CP503" s="30"/>
      <c r="CQ503" s="30"/>
      <c r="CR503" s="30"/>
      <c r="CS503" s="30"/>
      <c r="CT503" s="30"/>
      <c r="CU503" s="30"/>
      <c r="CV503" s="30"/>
      <c r="CW503" s="30"/>
      <c r="CX503" s="30"/>
      <c r="CY503" s="30"/>
      <c r="CZ503" s="30"/>
      <c r="DA503" s="30"/>
      <c r="DB503" s="30"/>
      <c r="DC503" s="30"/>
      <c r="DD503" s="30"/>
      <c r="DE503" s="30"/>
      <c r="DF503" s="30"/>
      <c r="DG503" s="30"/>
      <c r="DH503" s="30"/>
      <c r="DI503" s="30"/>
      <c r="DJ503" s="30"/>
      <c r="DK503" s="30"/>
      <c r="DL503" s="30"/>
      <c r="DM503" s="30"/>
      <c r="DN503" s="30"/>
      <c r="DO503" s="30"/>
      <c r="DP503" s="30"/>
      <c r="DQ503" s="30"/>
      <c r="DR503" s="30"/>
      <c r="DS503" s="30"/>
      <c r="DT503" s="30"/>
      <c r="DU503" s="30"/>
      <c r="DV503" s="30"/>
      <c r="DW503" s="30"/>
      <c r="DX503" s="30"/>
      <c r="DY503" s="30"/>
      <c r="DZ503" s="30"/>
      <c r="EA503" s="30"/>
      <c r="EB503" s="30"/>
      <c r="EC503" s="30"/>
      <c r="ED503" s="30"/>
      <c r="EE503" s="30"/>
      <c r="EF503" s="30"/>
      <c r="EG503" s="30"/>
      <c r="EH503" s="30"/>
      <c r="EI503" s="30"/>
      <c r="EJ503" s="30"/>
      <c r="EK503" s="30"/>
      <c r="EL503" s="30"/>
      <c r="EM503" s="30"/>
      <c r="EN503" s="30"/>
      <c r="EO503" s="30"/>
      <c r="EP503" s="30"/>
      <c r="EQ503" s="30"/>
      <c r="ER503" s="30"/>
      <c r="ES503" s="30"/>
      <c r="ET503" s="30"/>
      <c r="EU503" s="30"/>
      <c r="EV503" s="30"/>
      <c r="EW503" s="30"/>
      <c r="EX503" s="30"/>
      <c r="EY503" s="30"/>
      <c r="EZ503" s="30"/>
      <c r="FA503" s="30"/>
      <c r="FB503" s="30"/>
      <c r="FC503" s="30"/>
      <c r="FD503" s="30"/>
      <c r="FE503" s="30"/>
      <c r="FF503" s="30"/>
      <c r="FG503" s="30"/>
      <c r="FH503" s="30"/>
      <c r="FI503" s="30"/>
      <c r="FJ503" s="30"/>
      <c r="FK503" s="30"/>
      <c r="FL503" s="30"/>
      <c r="FM503" s="30"/>
      <c r="FN503" s="30"/>
      <c r="FO503" s="30"/>
      <c r="FP503" s="30"/>
      <c r="FQ503" s="30"/>
    </row>
    <row r="504" spans="4:173">
      <c r="D504" s="76"/>
      <c r="E504" s="76"/>
      <c r="F504" s="76"/>
      <c r="G504" s="76"/>
      <c r="H504" s="76"/>
      <c r="I504" s="76"/>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c r="BW504" s="30"/>
      <c r="BX504" s="30"/>
      <c r="BY504" s="30"/>
      <c r="BZ504" s="30"/>
      <c r="CA504" s="30"/>
      <c r="CB504" s="30"/>
      <c r="CC504" s="30"/>
      <c r="CD504" s="30"/>
      <c r="CE504" s="30"/>
      <c r="CF504" s="30"/>
      <c r="CG504" s="30"/>
      <c r="CH504" s="30"/>
      <c r="CI504" s="30"/>
      <c r="CJ504" s="30"/>
      <c r="CK504" s="30"/>
      <c r="CL504" s="30"/>
      <c r="CM504" s="30"/>
      <c r="CN504" s="30"/>
      <c r="CO504" s="30"/>
      <c r="CP504" s="30"/>
      <c r="CQ504" s="30"/>
      <c r="CR504" s="30"/>
      <c r="CS504" s="30"/>
      <c r="CT504" s="30"/>
      <c r="CU504" s="30"/>
      <c r="CV504" s="30"/>
      <c r="CW504" s="30"/>
      <c r="CX504" s="30"/>
      <c r="CY504" s="30"/>
      <c r="CZ504" s="30"/>
      <c r="DA504" s="30"/>
      <c r="DB504" s="30"/>
      <c r="DC504" s="30"/>
      <c r="DD504" s="30"/>
      <c r="DE504" s="30"/>
      <c r="DF504" s="30"/>
      <c r="DG504" s="30"/>
      <c r="DH504" s="30"/>
      <c r="DI504" s="30"/>
      <c r="DJ504" s="30"/>
      <c r="DK504" s="30"/>
      <c r="DL504" s="30"/>
      <c r="DM504" s="30"/>
      <c r="DN504" s="30"/>
      <c r="DO504" s="30"/>
      <c r="DP504" s="30"/>
      <c r="DQ504" s="30"/>
      <c r="DR504" s="30"/>
      <c r="DS504" s="30"/>
      <c r="DT504" s="30"/>
      <c r="DU504" s="30"/>
      <c r="DV504" s="30"/>
      <c r="DW504" s="30"/>
      <c r="DX504" s="30"/>
      <c r="DY504" s="30"/>
      <c r="DZ504" s="30"/>
      <c r="EA504" s="30"/>
      <c r="EB504" s="30"/>
      <c r="EC504" s="30"/>
      <c r="ED504" s="30"/>
      <c r="EE504" s="30"/>
      <c r="EF504" s="30"/>
      <c r="EG504" s="30"/>
      <c r="EH504" s="30"/>
      <c r="EI504" s="30"/>
      <c r="EJ504" s="30"/>
      <c r="EK504" s="30"/>
      <c r="EL504" s="30"/>
      <c r="EM504" s="30"/>
      <c r="EN504" s="30"/>
      <c r="EO504" s="30"/>
      <c r="EP504" s="30"/>
      <c r="EQ504" s="30"/>
      <c r="ER504" s="30"/>
      <c r="ES504" s="30"/>
      <c r="ET504" s="30"/>
      <c r="EU504" s="30"/>
      <c r="EV504" s="30"/>
      <c r="EW504" s="30"/>
      <c r="EX504" s="30"/>
      <c r="EY504" s="30"/>
      <c r="EZ504" s="30"/>
      <c r="FA504" s="30"/>
      <c r="FB504" s="30"/>
      <c r="FC504" s="30"/>
      <c r="FD504" s="30"/>
      <c r="FE504" s="30"/>
      <c r="FF504" s="30"/>
      <c r="FG504" s="30"/>
      <c r="FH504" s="30"/>
      <c r="FI504" s="30"/>
      <c r="FJ504" s="30"/>
      <c r="FK504" s="30"/>
      <c r="FL504" s="30"/>
      <c r="FM504" s="30"/>
      <c r="FN504" s="30"/>
      <c r="FO504" s="30"/>
      <c r="FP504" s="30"/>
      <c r="FQ504" s="30"/>
    </row>
    <row r="505" spans="4:173">
      <c r="D505" s="76"/>
      <c r="E505" s="76"/>
      <c r="F505" s="76"/>
      <c r="G505" s="76"/>
      <c r="H505" s="76"/>
      <c r="I505" s="76"/>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c r="BW505" s="30"/>
      <c r="BX505" s="30"/>
      <c r="BY505" s="30"/>
      <c r="BZ505" s="30"/>
      <c r="CA505" s="30"/>
      <c r="CB505" s="30"/>
      <c r="CC505" s="30"/>
      <c r="CD505" s="30"/>
      <c r="CE505" s="30"/>
      <c r="CF505" s="30"/>
      <c r="CG505" s="30"/>
      <c r="CH505" s="30"/>
      <c r="CI505" s="30"/>
      <c r="CJ505" s="30"/>
      <c r="CK505" s="30"/>
      <c r="CL505" s="30"/>
      <c r="CM505" s="30"/>
      <c r="CN505" s="30"/>
      <c r="CO505" s="30"/>
      <c r="CP505" s="30"/>
      <c r="CQ505" s="30"/>
      <c r="CR505" s="30"/>
      <c r="CS505" s="30"/>
      <c r="CT505" s="30"/>
      <c r="CU505" s="30"/>
      <c r="CV505" s="30"/>
      <c r="CW505" s="30"/>
      <c r="CX505" s="30"/>
      <c r="CY505" s="30"/>
      <c r="CZ505" s="30"/>
      <c r="DA505" s="30"/>
      <c r="DB505" s="30"/>
      <c r="DC505" s="30"/>
      <c r="DD505" s="30"/>
      <c r="DE505" s="30"/>
      <c r="DF505" s="30"/>
      <c r="DG505" s="30"/>
      <c r="DH505" s="30"/>
      <c r="DI505" s="30"/>
      <c r="DJ505" s="30"/>
      <c r="DK505" s="30"/>
      <c r="DL505" s="30"/>
      <c r="DM505" s="30"/>
      <c r="DN505" s="30"/>
      <c r="DO505" s="30"/>
      <c r="DP505" s="30"/>
      <c r="DQ505" s="30"/>
      <c r="DR505" s="30"/>
      <c r="DS505" s="30"/>
      <c r="DT505" s="30"/>
      <c r="DU505" s="30"/>
      <c r="DV505" s="30"/>
      <c r="DW505" s="30"/>
      <c r="DX505" s="30"/>
      <c r="DY505" s="30"/>
      <c r="DZ505" s="30"/>
      <c r="EA505" s="30"/>
      <c r="EB505" s="30"/>
      <c r="EC505" s="30"/>
      <c r="ED505" s="30"/>
      <c r="EE505" s="30"/>
      <c r="EF505" s="30"/>
      <c r="EG505" s="30"/>
      <c r="EH505" s="30"/>
      <c r="EI505" s="30"/>
      <c r="EJ505" s="30"/>
      <c r="EK505" s="30"/>
      <c r="EL505" s="30"/>
      <c r="EM505" s="30"/>
      <c r="EN505" s="30"/>
      <c r="EO505" s="30"/>
      <c r="EP505" s="30"/>
      <c r="EQ505" s="30"/>
      <c r="ER505" s="30"/>
      <c r="ES505" s="30"/>
      <c r="ET505" s="30"/>
      <c r="EU505" s="30"/>
      <c r="EV505" s="30"/>
      <c r="EW505" s="30"/>
      <c r="EX505" s="30"/>
      <c r="EY505" s="30"/>
      <c r="EZ505" s="30"/>
      <c r="FA505" s="30"/>
      <c r="FB505" s="30"/>
      <c r="FC505" s="30"/>
      <c r="FD505" s="30"/>
      <c r="FE505" s="30"/>
      <c r="FF505" s="30"/>
      <c r="FG505" s="30"/>
      <c r="FH505" s="30"/>
      <c r="FI505" s="30"/>
      <c r="FJ505" s="30"/>
      <c r="FK505" s="30"/>
      <c r="FL505" s="30"/>
      <c r="FM505" s="30"/>
      <c r="FN505" s="30"/>
      <c r="FO505" s="30"/>
      <c r="FP505" s="30"/>
      <c r="FQ505" s="30"/>
    </row>
    <row r="506" spans="4:173">
      <c r="D506" s="76"/>
      <c r="E506" s="76"/>
      <c r="F506" s="76"/>
      <c r="G506" s="76"/>
      <c r="H506" s="76"/>
      <c r="I506" s="76"/>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c r="BW506" s="30"/>
      <c r="BX506" s="30"/>
      <c r="BY506" s="30"/>
      <c r="BZ506" s="30"/>
      <c r="CA506" s="30"/>
      <c r="CB506" s="30"/>
      <c r="CC506" s="30"/>
      <c r="CD506" s="30"/>
      <c r="CE506" s="30"/>
      <c r="CF506" s="30"/>
      <c r="CG506" s="30"/>
      <c r="CH506" s="30"/>
      <c r="CI506" s="30"/>
      <c r="CJ506" s="30"/>
      <c r="CK506" s="30"/>
      <c r="CL506" s="30"/>
      <c r="CM506" s="30"/>
      <c r="CN506" s="30"/>
      <c r="CO506" s="30"/>
      <c r="CP506" s="30"/>
      <c r="CQ506" s="30"/>
      <c r="CR506" s="30"/>
      <c r="CS506" s="30"/>
      <c r="CT506" s="30"/>
      <c r="CU506" s="30"/>
      <c r="CV506" s="30"/>
      <c r="CW506" s="30"/>
      <c r="CX506" s="30"/>
      <c r="CY506" s="30"/>
      <c r="CZ506" s="30"/>
      <c r="DA506" s="30"/>
      <c r="DB506" s="30"/>
      <c r="DC506" s="30"/>
      <c r="DD506" s="30"/>
      <c r="DE506" s="30"/>
      <c r="DF506" s="30"/>
      <c r="DG506" s="30"/>
      <c r="DH506" s="30"/>
      <c r="DI506" s="30"/>
      <c r="DJ506" s="30"/>
      <c r="DK506" s="30"/>
      <c r="DL506" s="30"/>
      <c r="DM506" s="30"/>
      <c r="DN506" s="30"/>
      <c r="DO506" s="30"/>
      <c r="DP506" s="30"/>
      <c r="DQ506" s="30"/>
      <c r="DR506" s="30"/>
      <c r="DS506" s="30"/>
      <c r="DT506" s="30"/>
      <c r="DU506" s="30"/>
      <c r="DV506" s="30"/>
      <c r="DW506" s="30"/>
      <c r="DX506" s="30"/>
      <c r="DY506" s="30"/>
      <c r="DZ506" s="30"/>
      <c r="EA506" s="30"/>
      <c r="EB506" s="30"/>
      <c r="EC506" s="30"/>
      <c r="ED506" s="30"/>
      <c r="EE506" s="30"/>
      <c r="EF506" s="30"/>
      <c r="EG506" s="30"/>
      <c r="EH506" s="30"/>
      <c r="EI506" s="30"/>
      <c r="EJ506" s="30"/>
      <c r="EK506" s="30"/>
      <c r="EL506" s="30"/>
      <c r="EM506" s="30"/>
      <c r="EN506" s="30"/>
      <c r="EO506" s="30"/>
      <c r="EP506" s="30"/>
      <c r="EQ506" s="30"/>
      <c r="ER506" s="30"/>
      <c r="ES506" s="30"/>
      <c r="ET506" s="30"/>
      <c r="EU506" s="30"/>
      <c r="EV506" s="30"/>
      <c r="EW506" s="30"/>
      <c r="EX506" s="30"/>
      <c r="EY506" s="30"/>
      <c r="EZ506" s="30"/>
      <c r="FA506" s="30"/>
      <c r="FB506" s="30"/>
      <c r="FC506" s="30"/>
      <c r="FD506" s="30"/>
      <c r="FE506" s="30"/>
      <c r="FF506" s="30"/>
      <c r="FG506" s="30"/>
      <c r="FH506" s="30"/>
      <c r="FI506" s="30"/>
      <c r="FJ506" s="30"/>
      <c r="FK506" s="30"/>
      <c r="FL506" s="30"/>
      <c r="FM506" s="30"/>
      <c r="FN506" s="30"/>
      <c r="FO506" s="30"/>
      <c r="FP506" s="30"/>
      <c r="FQ506" s="30"/>
    </row>
    <row r="507" spans="4:173">
      <c r="D507" s="76"/>
      <c r="E507" s="76"/>
      <c r="F507" s="76"/>
      <c r="G507" s="76"/>
      <c r="H507" s="76"/>
      <c r="I507" s="76"/>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c r="BW507" s="30"/>
      <c r="BX507" s="30"/>
      <c r="BY507" s="30"/>
      <c r="BZ507" s="30"/>
      <c r="CA507" s="30"/>
      <c r="CB507" s="30"/>
      <c r="CC507" s="30"/>
      <c r="CD507" s="30"/>
      <c r="CE507" s="30"/>
      <c r="CF507" s="30"/>
      <c r="CG507" s="30"/>
      <c r="CH507" s="30"/>
      <c r="CI507" s="30"/>
      <c r="CJ507" s="30"/>
      <c r="CK507" s="30"/>
      <c r="CL507" s="30"/>
      <c r="CM507" s="30"/>
      <c r="CN507" s="30"/>
      <c r="CO507" s="30"/>
      <c r="CP507" s="30"/>
      <c r="CQ507" s="30"/>
      <c r="CR507" s="30"/>
      <c r="CS507" s="30"/>
      <c r="CT507" s="30"/>
      <c r="CU507" s="30"/>
      <c r="CV507" s="30"/>
      <c r="CW507" s="30"/>
      <c r="CX507" s="30"/>
      <c r="CY507" s="30"/>
      <c r="CZ507" s="30"/>
      <c r="DA507" s="30"/>
      <c r="DB507" s="30"/>
      <c r="DC507" s="30"/>
      <c r="DD507" s="30"/>
      <c r="DE507" s="30"/>
      <c r="DF507" s="30"/>
      <c r="DG507" s="30"/>
      <c r="DH507" s="30"/>
      <c r="DI507" s="30"/>
      <c r="DJ507" s="30"/>
      <c r="DK507" s="30"/>
      <c r="DL507" s="30"/>
      <c r="DM507" s="30"/>
      <c r="DN507" s="30"/>
      <c r="DO507" s="30"/>
      <c r="DP507" s="30"/>
      <c r="DQ507" s="30"/>
      <c r="DR507" s="30"/>
      <c r="DS507" s="30"/>
      <c r="DT507" s="30"/>
      <c r="DU507" s="30"/>
      <c r="DV507" s="30"/>
      <c r="DW507" s="30"/>
      <c r="DX507" s="30"/>
      <c r="DY507" s="30"/>
      <c r="DZ507" s="30"/>
      <c r="EA507" s="30"/>
      <c r="EB507" s="30"/>
      <c r="EC507" s="30"/>
      <c r="ED507" s="30"/>
      <c r="EE507" s="30"/>
      <c r="EF507" s="30"/>
      <c r="EG507" s="30"/>
      <c r="EH507" s="30"/>
      <c r="EI507" s="30"/>
      <c r="EJ507" s="30"/>
      <c r="EK507" s="30"/>
      <c r="EL507" s="30"/>
      <c r="EM507" s="30"/>
      <c r="EN507" s="30"/>
      <c r="EO507" s="30"/>
      <c r="EP507" s="30"/>
      <c r="EQ507" s="30"/>
      <c r="ER507" s="30"/>
      <c r="ES507" s="30"/>
      <c r="ET507" s="30"/>
      <c r="EU507" s="30"/>
      <c r="EV507" s="30"/>
      <c r="EW507" s="30"/>
      <c r="EX507" s="30"/>
      <c r="EY507" s="30"/>
      <c r="EZ507" s="30"/>
      <c r="FA507" s="30"/>
      <c r="FB507" s="30"/>
      <c r="FC507" s="30"/>
      <c r="FD507" s="30"/>
      <c r="FE507" s="30"/>
      <c r="FF507" s="30"/>
      <c r="FG507" s="30"/>
      <c r="FH507" s="30"/>
      <c r="FI507" s="30"/>
      <c r="FJ507" s="30"/>
      <c r="FK507" s="30"/>
      <c r="FL507" s="30"/>
      <c r="FM507" s="30"/>
      <c r="FN507" s="30"/>
      <c r="FO507" s="30"/>
      <c r="FP507" s="30"/>
      <c r="FQ507" s="30"/>
    </row>
    <row r="508" spans="4:173">
      <c r="D508" s="76"/>
      <c r="E508" s="76"/>
      <c r="F508" s="76"/>
      <c r="G508" s="76"/>
      <c r="H508" s="76"/>
      <c r="I508" s="76"/>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c r="BW508" s="30"/>
      <c r="BX508" s="30"/>
      <c r="BY508" s="30"/>
      <c r="BZ508" s="30"/>
      <c r="CA508" s="30"/>
      <c r="CB508" s="30"/>
      <c r="CC508" s="30"/>
      <c r="CD508" s="30"/>
      <c r="CE508" s="30"/>
      <c r="CF508" s="30"/>
      <c r="CG508" s="30"/>
      <c r="CH508" s="30"/>
      <c r="CI508" s="30"/>
      <c r="CJ508" s="30"/>
      <c r="CK508" s="30"/>
      <c r="CL508" s="30"/>
      <c r="CM508" s="30"/>
      <c r="CN508" s="30"/>
      <c r="CO508" s="30"/>
      <c r="CP508" s="30"/>
      <c r="CQ508" s="30"/>
      <c r="CR508" s="30"/>
      <c r="CS508" s="30"/>
      <c r="CT508" s="30"/>
      <c r="CU508" s="30"/>
      <c r="CV508" s="30"/>
      <c r="CW508" s="30"/>
      <c r="CX508" s="30"/>
      <c r="CY508" s="30"/>
      <c r="CZ508" s="30"/>
      <c r="DA508" s="30"/>
      <c r="DB508" s="30"/>
      <c r="DC508" s="30"/>
      <c r="DD508" s="30"/>
      <c r="DE508" s="30"/>
      <c r="DF508" s="30"/>
      <c r="DG508" s="30"/>
      <c r="DH508" s="30"/>
      <c r="DI508" s="30"/>
      <c r="DJ508" s="30"/>
      <c r="DK508" s="30"/>
      <c r="DL508" s="30"/>
      <c r="DM508" s="30"/>
      <c r="DN508" s="30"/>
      <c r="DO508" s="30"/>
      <c r="DP508" s="30"/>
      <c r="DQ508" s="30"/>
      <c r="DR508" s="30"/>
      <c r="DS508" s="30"/>
      <c r="DT508" s="30"/>
      <c r="DU508" s="30"/>
      <c r="DV508" s="30"/>
      <c r="DW508" s="30"/>
      <c r="DX508" s="30"/>
      <c r="DY508" s="30"/>
      <c r="DZ508" s="30"/>
      <c r="EA508" s="30"/>
      <c r="EB508" s="30"/>
      <c r="EC508" s="30"/>
      <c r="ED508" s="30"/>
      <c r="EE508" s="30"/>
      <c r="EF508" s="30"/>
      <c r="EG508" s="30"/>
      <c r="EH508" s="30"/>
      <c r="EI508" s="30"/>
      <c r="EJ508" s="30"/>
      <c r="EK508" s="30"/>
      <c r="EL508" s="30"/>
      <c r="EM508" s="30"/>
      <c r="EN508" s="30"/>
      <c r="EO508" s="30"/>
      <c r="EP508" s="30"/>
      <c r="EQ508" s="30"/>
      <c r="ER508" s="30"/>
      <c r="ES508" s="30"/>
      <c r="ET508" s="30"/>
      <c r="EU508" s="30"/>
      <c r="EV508" s="30"/>
      <c r="EW508" s="30"/>
      <c r="EX508" s="30"/>
      <c r="EY508" s="30"/>
      <c r="EZ508" s="30"/>
      <c r="FA508" s="30"/>
      <c r="FB508" s="30"/>
      <c r="FC508" s="30"/>
      <c r="FD508" s="30"/>
      <c r="FE508" s="30"/>
      <c r="FF508" s="30"/>
      <c r="FG508" s="30"/>
      <c r="FH508" s="30"/>
      <c r="FI508" s="30"/>
      <c r="FJ508" s="30"/>
      <c r="FK508" s="30"/>
      <c r="FL508" s="30"/>
      <c r="FM508" s="30"/>
      <c r="FN508" s="30"/>
      <c r="FO508" s="30"/>
      <c r="FP508" s="30"/>
      <c r="FQ508" s="30"/>
    </row>
    <row r="509" spans="4:173">
      <c r="D509" s="76"/>
      <c r="E509" s="76"/>
      <c r="F509" s="76"/>
      <c r="G509" s="76"/>
      <c r="H509" s="76"/>
      <c r="I509" s="76"/>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c r="BW509" s="30"/>
      <c r="BX509" s="30"/>
      <c r="BY509" s="30"/>
      <c r="BZ509" s="30"/>
      <c r="CA509" s="30"/>
      <c r="CB509" s="30"/>
      <c r="CC509" s="30"/>
      <c r="CD509" s="30"/>
      <c r="CE509" s="30"/>
      <c r="CF509" s="30"/>
      <c r="CG509" s="30"/>
      <c r="CH509" s="30"/>
      <c r="CI509" s="30"/>
      <c r="CJ509" s="30"/>
      <c r="CK509" s="30"/>
      <c r="CL509" s="30"/>
      <c r="CM509" s="30"/>
      <c r="CN509" s="30"/>
      <c r="CO509" s="30"/>
      <c r="CP509" s="30"/>
      <c r="CQ509" s="30"/>
      <c r="CR509" s="30"/>
      <c r="CS509" s="30"/>
      <c r="CT509" s="30"/>
      <c r="CU509" s="30"/>
      <c r="CV509" s="30"/>
      <c r="CW509" s="30"/>
      <c r="CX509" s="30"/>
      <c r="CY509" s="30"/>
      <c r="CZ509" s="30"/>
      <c r="DA509" s="30"/>
      <c r="DB509" s="30"/>
      <c r="DC509" s="30"/>
      <c r="DD509" s="30"/>
      <c r="DE509" s="30"/>
      <c r="DF509" s="30"/>
      <c r="DG509" s="30"/>
      <c r="DH509" s="30"/>
      <c r="DI509" s="30"/>
      <c r="DJ509" s="30"/>
      <c r="DK509" s="30"/>
      <c r="DL509" s="30"/>
      <c r="DM509" s="30"/>
      <c r="DN509" s="30"/>
      <c r="DO509" s="30"/>
      <c r="DP509" s="30"/>
      <c r="DQ509" s="30"/>
      <c r="DR509" s="30"/>
      <c r="DS509" s="30"/>
      <c r="DT509" s="30"/>
      <c r="DU509" s="30"/>
      <c r="DV509" s="30"/>
      <c r="DW509" s="30"/>
      <c r="DX509" s="30"/>
      <c r="DY509" s="30"/>
      <c r="DZ509" s="30"/>
      <c r="EA509" s="30"/>
      <c r="EB509" s="30"/>
      <c r="EC509" s="30"/>
      <c r="ED509" s="30"/>
      <c r="EE509" s="30"/>
      <c r="EF509" s="30"/>
      <c r="EG509" s="30"/>
      <c r="EH509" s="30"/>
      <c r="EI509" s="30"/>
      <c r="EJ509" s="30"/>
      <c r="EK509" s="30"/>
      <c r="EL509" s="30"/>
      <c r="EM509" s="30"/>
      <c r="EN509" s="30"/>
      <c r="EO509" s="30"/>
      <c r="EP509" s="30"/>
      <c r="EQ509" s="30"/>
      <c r="ER509" s="30"/>
      <c r="ES509" s="30"/>
      <c r="ET509" s="30"/>
      <c r="EU509" s="30"/>
      <c r="EV509" s="30"/>
      <c r="EW509" s="30"/>
      <c r="EX509" s="30"/>
      <c r="EY509" s="30"/>
      <c r="EZ509" s="30"/>
      <c r="FA509" s="30"/>
      <c r="FB509" s="30"/>
      <c r="FC509" s="30"/>
      <c r="FD509" s="30"/>
      <c r="FE509" s="30"/>
      <c r="FF509" s="30"/>
      <c r="FG509" s="30"/>
      <c r="FH509" s="30"/>
      <c r="FI509" s="30"/>
      <c r="FJ509" s="30"/>
      <c r="FK509" s="30"/>
      <c r="FL509" s="30"/>
      <c r="FM509" s="30"/>
      <c r="FN509" s="30"/>
      <c r="FO509" s="30"/>
      <c r="FP509" s="30"/>
      <c r="FQ509" s="30"/>
    </row>
    <row r="510" spans="4:173">
      <c r="D510" s="76"/>
      <c r="E510" s="76"/>
      <c r="F510" s="76"/>
      <c r="G510" s="76"/>
      <c r="H510" s="76"/>
      <c r="I510" s="76"/>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c r="BW510" s="30"/>
      <c r="BX510" s="30"/>
      <c r="BY510" s="30"/>
      <c r="BZ510" s="30"/>
      <c r="CA510" s="30"/>
      <c r="CB510" s="30"/>
      <c r="CC510" s="30"/>
      <c r="CD510" s="30"/>
      <c r="CE510" s="30"/>
      <c r="CF510" s="30"/>
      <c r="CG510" s="30"/>
      <c r="CH510" s="30"/>
      <c r="CI510" s="30"/>
      <c r="CJ510" s="30"/>
      <c r="CK510" s="30"/>
      <c r="CL510" s="30"/>
      <c r="CM510" s="30"/>
      <c r="CN510" s="30"/>
      <c r="CO510" s="30"/>
      <c r="CP510" s="30"/>
      <c r="CQ510" s="30"/>
      <c r="CR510" s="30"/>
      <c r="CS510" s="30"/>
      <c r="CT510" s="30"/>
      <c r="CU510" s="30"/>
      <c r="CV510" s="30"/>
      <c r="CW510" s="30"/>
      <c r="CX510" s="30"/>
      <c r="CY510" s="30"/>
      <c r="CZ510" s="30"/>
      <c r="DA510" s="30"/>
      <c r="DB510" s="30"/>
      <c r="DC510" s="30"/>
      <c r="DD510" s="30"/>
      <c r="DE510" s="30"/>
      <c r="DF510" s="30"/>
      <c r="DG510" s="30"/>
      <c r="DH510" s="30"/>
      <c r="DI510" s="30"/>
      <c r="DJ510" s="30"/>
      <c r="DK510" s="30"/>
      <c r="DL510" s="30"/>
      <c r="DM510" s="30"/>
      <c r="DN510" s="30"/>
      <c r="DO510" s="30"/>
      <c r="DP510" s="30"/>
      <c r="DQ510" s="30"/>
      <c r="DR510" s="30"/>
      <c r="DS510" s="30"/>
      <c r="DT510" s="30"/>
      <c r="DU510" s="30"/>
      <c r="DV510" s="30"/>
      <c r="DW510" s="30"/>
      <c r="DX510" s="30"/>
      <c r="DY510" s="30"/>
      <c r="DZ510" s="30"/>
      <c r="EA510" s="30"/>
      <c r="EB510" s="30"/>
      <c r="EC510" s="30"/>
      <c r="ED510" s="30"/>
      <c r="EE510" s="30"/>
      <c r="EF510" s="30"/>
      <c r="EG510" s="30"/>
      <c r="EH510" s="30"/>
      <c r="EI510" s="30"/>
      <c r="EJ510" s="30"/>
      <c r="EK510" s="30"/>
      <c r="EL510" s="30"/>
      <c r="EM510" s="30"/>
      <c r="EN510" s="30"/>
      <c r="EO510" s="30"/>
      <c r="EP510" s="30"/>
      <c r="EQ510" s="30"/>
      <c r="ER510" s="30"/>
      <c r="ES510" s="30"/>
      <c r="ET510" s="30"/>
      <c r="EU510" s="30"/>
      <c r="EV510" s="30"/>
      <c r="EW510" s="30"/>
      <c r="EX510" s="30"/>
      <c r="EY510" s="30"/>
      <c r="EZ510" s="30"/>
      <c r="FA510" s="30"/>
      <c r="FB510" s="30"/>
      <c r="FC510" s="30"/>
      <c r="FD510" s="30"/>
      <c r="FE510" s="30"/>
      <c r="FF510" s="30"/>
      <c r="FG510" s="30"/>
      <c r="FH510" s="30"/>
      <c r="FI510" s="30"/>
      <c r="FJ510" s="30"/>
      <c r="FK510" s="30"/>
      <c r="FL510" s="30"/>
      <c r="FM510" s="30"/>
      <c r="FN510" s="30"/>
      <c r="FO510" s="30"/>
      <c r="FP510" s="30"/>
      <c r="FQ510" s="30"/>
    </row>
    <row r="511" spans="4:173">
      <c r="D511" s="76"/>
      <c r="E511" s="76"/>
      <c r="F511" s="76"/>
      <c r="G511" s="76"/>
      <c r="H511" s="76"/>
      <c r="I511" s="76"/>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c r="BW511" s="30"/>
      <c r="BX511" s="30"/>
      <c r="BY511" s="30"/>
      <c r="BZ511" s="30"/>
      <c r="CA511" s="30"/>
      <c r="CB511" s="30"/>
      <c r="CC511" s="30"/>
      <c r="CD511" s="30"/>
      <c r="CE511" s="30"/>
      <c r="CF511" s="30"/>
      <c r="CG511" s="30"/>
      <c r="CH511" s="30"/>
      <c r="CI511" s="30"/>
      <c r="CJ511" s="30"/>
      <c r="CK511" s="30"/>
      <c r="CL511" s="30"/>
      <c r="CM511" s="30"/>
      <c r="CN511" s="30"/>
      <c r="CO511" s="30"/>
      <c r="CP511" s="30"/>
      <c r="CQ511" s="30"/>
      <c r="CR511" s="30"/>
      <c r="CS511" s="30"/>
      <c r="CT511" s="30"/>
      <c r="CU511" s="30"/>
      <c r="CV511" s="30"/>
      <c r="CW511" s="30"/>
      <c r="CX511" s="30"/>
      <c r="CY511" s="30"/>
      <c r="CZ511" s="30"/>
      <c r="DA511" s="30"/>
      <c r="DB511" s="30"/>
      <c r="DC511" s="30"/>
      <c r="DD511" s="30"/>
      <c r="DE511" s="30"/>
      <c r="DF511" s="30"/>
      <c r="DG511" s="30"/>
      <c r="DH511" s="30"/>
      <c r="DI511" s="30"/>
      <c r="DJ511" s="30"/>
      <c r="DK511" s="30"/>
      <c r="DL511" s="30"/>
      <c r="DM511" s="30"/>
      <c r="DN511" s="30"/>
      <c r="DO511" s="30"/>
      <c r="DP511" s="30"/>
      <c r="DQ511" s="30"/>
      <c r="DR511" s="30"/>
      <c r="DS511" s="30"/>
      <c r="DT511" s="30"/>
      <c r="DU511" s="30"/>
      <c r="DV511" s="30"/>
      <c r="DW511" s="30"/>
      <c r="DX511" s="30"/>
      <c r="DY511" s="30"/>
      <c r="DZ511" s="30"/>
      <c r="EA511" s="30"/>
      <c r="EB511" s="30"/>
      <c r="EC511" s="30"/>
      <c r="ED511" s="30"/>
      <c r="EE511" s="30"/>
      <c r="EF511" s="30"/>
      <c r="EG511" s="30"/>
      <c r="EH511" s="30"/>
      <c r="EI511" s="30"/>
      <c r="EJ511" s="30"/>
      <c r="EK511" s="30"/>
      <c r="EL511" s="30"/>
      <c r="EM511" s="30"/>
      <c r="EN511" s="30"/>
      <c r="EO511" s="30"/>
      <c r="EP511" s="30"/>
      <c r="EQ511" s="30"/>
      <c r="ER511" s="30"/>
      <c r="ES511" s="30"/>
      <c r="ET511" s="30"/>
      <c r="EU511" s="30"/>
      <c r="EV511" s="30"/>
      <c r="EW511" s="30"/>
      <c r="EX511" s="30"/>
      <c r="EY511" s="30"/>
      <c r="EZ511" s="30"/>
      <c r="FA511" s="30"/>
      <c r="FB511" s="30"/>
      <c r="FC511" s="30"/>
      <c r="FD511" s="30"/>
      <c r="FE511" s="30"/>
      <c r="FF511" s="30"/>
      <c r="FG511" s="30"/>
      <c r="FH511" s="30"/>
      <c r="FI511" s="30"/>
      <c r="FJ511" s="30"/>
      <c r="FK511" s="30"/>
      <c r="FL511" s="30"/>
      <c r="FM511" s="30"/>
      <c r="FN511" s="30"/>
      <c r="FO511" s="30"/>
      <c r="FP511" s="30"/>
      <c r="FQ511" s="30"/>
    </row>
    <row r="512" spans="4:173">
      <c r="D512" s="76"/>
      <c r="E512" s="76"/>
      <c r="F512" s="76"/>
      <c r="G512" s="76"/>
      <c r="H512" s="76"/>
      <c r="I512" s="76"/>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c r="BW512" s="30"/>
      <c r="BX512" s="30"/>
      <c r="BY512" s="30"/>
      <c r="BZ512" s="30"/>
      <c r="CA512" s="30"/>
      <c r="CB512" s="30"/>
      <c r="CC512" s="30"/>
      <c r="CD512" s="30"/>
      <c r="CE512" s="30"/>
      <c r="CF512" s="30"/>
      <c r="CG512" s="30"/>
      <c r="CH512" s="30"/>
      <c r="CI512" s="30"/>
      <c r="CJ512" s="30"/>
      <c r="CK512" s="30"/>
      <c r="CL512" s="30"/>
      <c r="CM512" s="30"/>
      <c r="CN512" s="30"/>
      <c r="CO512" s="30"/>
      <c r="CP512" s="30"/>
      <c r="CQ512" s="30"/>
      <c r="CR512" s="30"/>
      <c r="CS512" s="30"/>
      <c r="CT512" s="30"/>
      <c r="CU512" s="30"/>
      <c r="CV512" s="30"/>
      <c r="CW512" s="30"/>
      <c r="CX512" s="30"/>
      <c r="CY512" s="30"/>
      <c r="CZ512" s="30"/>
      <c r="DA512" s="30"/>
      <c r="DB512" s="30"/>
      <c r="DC512" s="30"/>
      <c r="DD512" s="30"/>
      <c r="DE512" s="30"/>
      <c r="DF512" s="30"/>
      <c r="DG512" s="30"/>
      <c r="DH512" s="30"/>
      <c r="DI512" s="30"/>
      <c r="DJ512" s="30"/>
      <c r="DK512" s="30"/>
      <c r="DL512" s="30"/>
      <c r="DM512" s="30"/>
      <c r="DN512" s="30"/>
      <c r="DO512" s="30"/>
      <c r="DP512" s="30"/>
      <c r="DQ512" s="30"/>
      <c r="DR512" s="30"/>
      <c r="DS512" s="30"/>
      <c r="DT512" s="30"/>
      <c r="DU512" s="30"/>
      <c r="DV512" s="30"/>
      <c r="DW512" s="30"/>
      <c r="DX512" s="30"/>
      <c r="DY512" s="30"/>
      <c r="DZ512" s="30"/>
      <c r="EA512" s="30"/>
      <c r="EB512" s="30"/>
      <c r="EC512" s="30"/>
      <c r="ED512" s="30"/>
      <c r="EE512" s="30"/>
      <c r="EF512" s="30"/>
      <c r="EG512" s="30"/>
      <c r="EH512" s="30"/>
      <c r="EI512" s="30"/>
      <c r="EJ512" s="30"/>
      <c r="EK512" s="30"/>
      <c r="EL512" s="30"/>
      <c r="EM512" s="30"/>
      <c r="EN512" s="30"/>
      <c r="EO512" s="30"/>
      <c r="EP512" s="30"/>
      <c r="EQ512" s="30"/>
      <c r="ER512" s="30"/>
      <c r="ES512" s="30"/>
      <c r="ET512" s="30"/>
      <c r="EU512" s="30"/>
      <c r="EV512" s="30"/>
      <c r="EW512" s="30"/>
      <c r="EX512" s="30"/>
      <c r="EY512" s="30"/>
      <c r="EZ512" s="30"/>
      <c r="FA512" s="30"/>
      <c r="FB512" s="30"/>
      <c r="FC512" s="30"/>
      <c r="FD512" s="30"/>
      <c r="FE512" s="30"/>
      <c r="FF512" s="30"/>
      <c r="FG512" s="30"/>
      <c r="FH512" s="30"/>
      <c r="FI512" s="30"/>
      <c r="FJ512" s="30"/>
      <c r="FK512" s="30"/>
      <c r="FL512" s="30"/>
      <c r="FM512" s="30"/>
      <c r="FN512" s="30"/>
      <c r="FO512" s="30"/>
      <c r="FP512" s="30"/>
      <c r="FQ512" s="30"/>
    </row>
    <row r="513" spans="4:173">
      <c r="D513" s="76"/>
      <c r="E513" s="76"/>
      <c r="F513" s="76"/>
      <c r="G513" s="76"/>
      <c r="H513" s="76"/>
      <c r="I513" s="76"/>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c r="BW513" s="30"/>
      <c r="BX513" s="30"/>
      <c r="BY513" s="30"/>
      <c r="BZ513" s="30"/>
      <c r="CA513" s="30"/>
      <c r="CB513" s="30"/>
      <c r="CC513" s="30"/>
      <c r="CD513" s="30"/>
      <c r="CE513" s="30"/>
      <c r="CF513" s="30"/>
      <c r="CG513" s="30"/>
      <c r="CH513" s="30"/>
      <c r="CI513" s="30"/>
      <c r="CJ513" s="30"/>
      <c r="CK513" s="30"/>
      <c r="CL513" s="30"/>
      <c r="CM513" s="30"/>
      <c r="CN513" s="30"/>
      <c r="CO513" s="30"/>
      <c r="CP513" s="30"/>
      <c r="CQ513" s="30"/>
      <c r="CR513" s="30"/>
      <c r="CS513" s="30"/>
      <c r="CT513" s="30"/>
      <c r="CU513" s="30"/>
      <c r="CV513" s="30"/>
      <c r="CW513" s="30"/>
      <c r="CX513" s="30"/>
      <c r="CY513" s="30"/>
      <c r="CZ513" s="30"/>
      <c r="DA513" s="30"/>
      <c r="DB513" s="30"/>
      <c r="DC513" s="30"/>
      <c r="DD513" s="30"/>
      <c r="DE513" s="30"/>
      <c r="DF513" s="30"/>
      <c r="DG513" s="30"/>
      <c r="DH513" s="30"/>
      <c r="DI513" s="30"/>
      <c r="DJ513" s="30"/>
      <c r="DK513" s="30"/>
      <c r="DL513" s="30"/>
      <c r="DM513" s="30"/>
      <c r="DN513" s="30"/>
      <c r="DO513" s="30"/>
      <c r="DP513" s="30"/>
      <c r="DQ513" s="30"/>
      <c r="DR513" s="30"/>
      <c r="DS513" s="30"/>
      <c r="DT513" s="30"/>
      <c r="DU513" s="30"/>
      <c r="DV513" s="30"/>
      <c r="DW513" s="30"/>
      <c r="DX513" s="30"/>
      <c r="DY513" s="30"/>
      <c r="DZ513" s="30"/>
      <c r="EA513" s="30"/>
      <c r="EB513" s="30"/>
      <c r="EC513" s="30"/>
      <c r="ED513" s="30"/>
      <c r="EE513" s="30"/>
      <c r="EF513" s="30"/>
      <c r="EG513" s="30"/>
      <c r="EH513" s="30"/>
      <c r="EI513" s="30"/>
      <c r="EJ513" s="30"/>
      <c r="EK513" s="30"/>
      <c r="EL513" s="30"/>
      <c r="EM513" s="30"/>
      <c r="EN513" s="30"/>
      <c r="EO513" s="30"/>
      <c r="EP513" s="30"/>
      <c r="EQ513" s="30"/>
      <c r="ER513" s="30"/>
      <c r="ES513" s="30"/>
      <c r="ET513" s="30"/>
      <c r="EU513" s="30"/>
      <c r="EV513" s="30"/>
      <c r="EW513" s="30"/>
      <c r="EX513" s="30"/>
      <c r="EY513" s="30"/>
      <c r="EZ513" s="30"/>
      <c r="FA513" s="30"/>
      <c r="FB513" s="30"/>
      <c r="FC513" s="30"/>
      <c r="FD513" s="30"/>
      <c r="FE513" s="30"/>
      <c r="FF513" s="30"/>
      <c r="FG513" s="30"/>
      <c r="FH513" s="30"/>
      <c r="FI513" s="30"/>
      <c r="FJ513" s="30"/>
      <c r="FK513" s="30"/>
      <c r="FL513" s="30"/>
      <c r="FM513" s="30"/>
      <c r="FN513" s="30"/>
      <c r="FO513" s="30"/>
      <c r="FP513" s="30"/>
      <c r="FQ513" s="30"/>
    </row>
    <row r="514" spans="4:173">
      <c r="D514" s="76"/>
      <c r="E514" s="76"/>
      <c r="F514" s="76"/>
      <c r="G514" s="76"/>
      <c r="H514" s="76"/>
      <c r="I514" s="76"/>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c r="BW514" s="30"/>
      <c r="BX514" s="30"/>
      <c r="BY514" s="30"/>
      <c r="BZ514" s="30"/>
      <c r="CA514" s="30"/>
      <c r="CB514" s="30"/>
      <c r="CC514" s="30"/>
      <c r="CD514" s="30"/>
      <c r="CE514" s="30"/>
      <c r="CF514" s="30"/>
      <c r="CG514" s="30"/>
      <c r="CH514" s="30"/>
      <c r="CI514" s="30"/>
      <c r="CJ514" s="30"/>
      <c r="CK514" s="30"/>
      <c r="CL514" s="30"/>
      <c r="CM514" s="30"/>
      <c r="CN514" s="30"/>
      <c r="CO514" s="30"/>
      <c r="CP514" s="30"/>
      <c r="CQ514" s="30"/>
      <c r="CR514" s="30"/>
      <c r="CS514" s="30"/>
      <c r="CT514" s="30"/>
      <c r="CU514" s="30"/>
      <c r="CV514" s="30"/>
      <c r="CW514" s="30"/>
      <c r="CX514" s="30"/>
      <c r="CY514" s="30"/>
      <c r="CZ514" s="30"/>
      <c r="DA514" s="30"/>
      <c r="DB514" s="30"/>
      <c r="DC514" s="30"/>
      <c r="DD514" s="30"/>
      <c r="DE514" s="30"/>
      <c r="DF514" s="30"/>
      <c r="DG514" s="30"/>
      <c r="DH514" s="30"/>
      <c r="DI514" s="30"/>
      <c r="DJ514" s="30"/>
      <c r="DK514" s="30"/>
      <c r="DL514" s="30"/>
      <c r="DM514" s="30"/>
      <c r="DN514" s="30"/>
      <c r="DO514" s="30"/>
      <c r="DP514" s="30"/>
      <c r="DQ514" s="30"/>
      <c r="DR514" s="30"/>
      <c r="DS514" s="30"/>
      <c r="DT514" s="30"/>
      <c r="DU514" s="30"/>
      <c r="DV514" s="30"/>
      <c r="DW514" s="30"/>
      <c r="DX514" s="30"/>
      <c r="DY514" s="30"/>
      <c r="DZ514" s="30"/>
      <c r="EA514" s="30"/>
      <c r="EB514" s="30"/>
      <c r="EC514" s="30"/>
      <c r="ED514" s="30"/>
      <c r="EE514" s="30"/>
      <c r="EF514" s="30"/>
      <c r="EG514" s="30"/>
      <c r="EH514" s="30"/>
      <c r="EI514" s="30"/>
      <c r="EJ514" s="30"/>
      <c r="EK514" s="30"/>
      <c r="EL514" s="30"/>
      <c r="EM514" s="30"/>
      <c r="EN514" s="30"/>
      <c r="EO514" s="30"/>
      <c r="EP514" s="30"/>
      <c r="EQ514" s="30"/>
      <c r="ER514" s="30"/>
      <c r="ES514" s="30"/>
      <c r="ET514" s="30"/>
      <c r="EU514" s="30"/>
      <c r="EV514" s="30"/>
      <c r="EW514" s="30"/>
      <c r="EX514" s="30"/>
      <c r="EY514" s="30"/>
      <c r="EZ514" s="30"/>
      <c r="FA514" s="30"/>
      <c r="FB514" s="30"/>
      <c r="FC514" s="30"/>
      <c r="FD514" s="30"/>
      <c r="FE514" s="30"/>
      <c r="FF514" s="30"/>
      <c r="FG514" s="30"/>
      <c r="FH514" s="30"/>
      <c r="FI514" s="30"/>
      <c r="FJ514" s="30"/>
      <c r="FK514" s="30"/>
      <c r="FL514" s="30"/>
      <c r="FM514" s="30"/>
      <c r="FN514" s="30"/>
      <c r="FO514" s="30"/>
      <c r="FP514" s="30"/>
      <c r="FQ514" s="30"/>
    </row>
    <row r="515" spans="4:173">
      <c r="D515" s="76"/>
      <c r="E515" s="76"/>
      <c r="F515" s="76"/>
      <c r="G515" s="76"/>
      <c r="H515" s="76"/>
      <c r="I515" s="76"/>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c r="BW515" s="30"/>
      <c r="BX515" s="30"/>
      <c r="BY515" s="30"/>
      <c r="BZ515" s="30"/>
      <c r="CA515" s="30"/>
      <c r="CB515" s="30"/>
      <c r="CC515" s="30"/>
      <c r="CD515" s="30"/>
      <c r="CE515" s="30"/>
      <c r="CF515" s="30"/>
      <c r="CG515" s="30"/>
      <c r="CH515" s="30"/>
      <c r="CI515" s="30"/>
      <c r="CJ515" s="30"/>
      <c r="CK515" s="30"/>
      <c r="CL515" s="30"/>
      <c r="CM515" s="30"/>
      <c r="CN515" s="30"/>
      <c r="CO515" s="30"/>
      <c r="CP515" s="30"/>
      <c r="CQ515" s="30"/>
      <c r="CR515" s="30"/>
      <c r="CS515" s="30"/>
      <c r="CT515" s="30"/>
      <c r="CU515" s="30"/>
      <c r="CV515" s="30"/>
      <c r="CW515" s="30"/>
      <c r="CX515" s="30"/>
      <c r="CY515" s="30"/>
      <c r="CZ515" s="30"/>
      <c r="DA515" s="30"/>
      <c r="DB515" s="30"/>
      <c r="DC515" s="30"/>
      <c r="DD515" s="30"/>
      <c r="DE515" s="30"/>
      <c r="DF515" s="30"/>
      <c r="DG515" s="30"/>
      <c r="DH515" s="30"/>
      <c r="DI515" s="30"/>
      <c r="DJ515" s="30"/>
      <c r="DK515" s="30"/>
      <c r="DL515" s="30"/>
      <c r="DM515" s="30"/>
      <c r="DN515" s="30"/>
      <c r="DO515" s="30"/>
      <c r="DP515" s="30"/>
      <c r="DQ515" s="30"/>
      <c r="DR515" s="30"/>
      <c r="DS515" s="30"/>
      <c r="DT515" s="30"/>
      <c r="DU515" s="30"/>
      <c r="DV515" s="30"/>
      <c r="DW515" s="30"/>
      <c r="DX515" s="30"/>
      <c r="DY515" s="30"/>
      <c r="DZ515" s="30"/>
      <c r="EA515" s="30"/>
      <c r="EB515" s="30"/>
      <c r="EC515" s="30"/>
      <c r="ED515" s="30"/>
      <c r="EE515" s="30"/>
      <c r="EF515" s="30"/>
      <c r="EG515" s="30"/>
      <c r="EH515" s="30"/>
      <c r="EI515" s="30"/>
      <c r="EJ515" s="30"/>
      <c r="EK515" s="30"/>
      <c r="EL515" s="30"/>
      <c r="EM515" s="30"/>
      <c r="EN515" s="30"/>
      <c r="EO515" s="30"/>
      <c r="EP515" s="30"/>
      <c r="EQ515" s="30"/>
      <c r="ER515" s="30"/>
      <c r="ES515" s="30"/>
      <c r="ET515" s="30"/>
      <c r="EU515" s="30"/>
      <c r="EV515" s="30"/>
      <c r="EW515" s="30"/>
      <c r="EX515" s="30"/>
      <c r="EY515" s="30"/>
      <c r="EZ515" s="30"/>
      <c r="FA515" s="30"/>
      <c r="FB515" s="30"/>
      <c r="FC515" s="30"/>
      <c r="FD515" s="30"/>
      <c r="FE515" s="30"/>
      <c r="FF515" s="30"/>
      <c r="FG515" s="30"/>
      <c r="FH515" s="30"/>
      <c r="FI515" s="30"/>
      <c r="FJ515" s="30"/>
      <c r="FK515" s="30"/>
      <c r="FL515" s="30"/>
      <c r="FM515" s="30"/>
      <c r="FN515" s="30"/>
      <c r="FO515" s="30"/>
      <c r="FP515" s="30"/>
      <c r="FQ515" s="30"/>
    </row>
    <row r="516" spans="4:173">
      <c r="D516" s="76"/>
      <c r="E516" s="76"/>
      <c r="F516" s="76"/>
      <c r="G516" s="76"/>
      <c r="H516" s="76"/>
      <c r="I516" s="76"/>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c r="BW516" s="30"/>
      <c r="BX516" s="30"/>
      <c r="BY516" s="30"/>
      <c r="BZ516" s="30"/>
      <c r="CA516" s="30"/>
      <c r="CB516" s="30"/>
      <c r="CC516" s="30"/>
      <c r="CD516" s="30"/>
      <c r="CE516" s="30"/>
      <c r="CF516" s="30"/>
      <c r="CG516" s="30"/>
      <c r="CH516" s="30"/>
      <c r="CI516" s="30"/>
      <c r="CJ516" s="30"/>
      <c r="CK516" s="30"/>
      <c r="CL516" s="30"/>
      <c r="CM516" s="30"/>
      <c r="CN516" s="30"/>
      <c r="CO516" s="30"/>
      <c r="CP516" s="30"/>
      <c r="CQ516" s="30"/>
      <c r="CR516" s="30"/>
      <c r="CS516" s="30"/>
      <c r="CT516" s="30"/>
      <c r="CU516" s="30"/>
      <c r="CV516" s="30"/>
      <c r="CW516" s="30"/>
      <c r="CX516" s="30"/>
      <c r="CY516" s="30"/>
      <c r="CZ516" s="30"/>
      <c r="DA516" s="30"/>
      <c r="DB516" s="30"/>
      <c r="DC516" s="30"/>
      <c r="DD516" s="30"/>
      <c r="DE516" s="30"/>
      <c r="DF516" s="30"/>
      <c r="DG516" s="30"/>
      <c r="DH516" s="30"/>
      <c r="DI516" s="30"/>
      <c r="DJ516" s="30"/>
      <c r="DK516" s="30"/>
      <c r="DL516" s="30"/>
      <c r="DM516" s="30"/>
      <c r="DN516" s="30"/>
      <c r="DO516" s="30"/>
      <c r="DP516" s="30"/>
      <c r="DQ516" s="30"/>
      <c r="DR516" s="30"/>
      <c r="DS516" s="30"/>
      <c r="DT516" s="30"/>
      <c r="DU516" s="30"/>
      <c r="DV516" s="30"/>
      <c r="DW516" s="30"/>
      <c r="DX516" s="30"/>
      <c r="DY516" s="30"/>
      <c r="DZ516" s="30"/>
      <c r="EA516" s="30"/>
      <c r="EB516" s="30"/>
      <c r="EC516" s="30"/>
      <c r="ED516" s="30"/>
      <c r="EE516" s="30"/>
      <c r="EF516" s="30"/>
      <c r="EG516" s="30"/>
      <c r="EH516" s="30"/>
      <c r="EI516" s="30"/>
      <c r="EJ516" s="30"/>
      <c r="EK516" s="30"/>
      <c r="EL516" s="30"/>
      <c r="EM516" s="30"/>
      <c r="EN516" s="30"/>
      <c r="EO516" s="30"/>
      <c r="EP516" s="30"/>
      <c r="EQ516" s="30"/>
      <c r="ER516" s="30"/>
      <c r="ES516" s="30"/>
      <c r="ET516" s="30"/>
      <c r="EU516" s="30"/>
      <c r="EV516" s="30"/>
      <c r="EW516" s="30"/>
      <c r="EX516" s="30"/>
      <c r="EY516" s="30"/>
      <c r="EZ516" s="30"/>
      <c r="FA516" s="30"/>
      <c r="FB516" s="30"/>
      <c r="FC516" s="30"/>
      <c r="FD516" s="30"/>
      <c r="FE516" s="30"/>
      <c r="FF516" s="30"/>
      <c r="FG516" s="30"/>
      <c r="FH516" s="30"/>
      <c r="FI516" s="30"/>
      <c r="FJ516" s="30"/>
      <c r="FK516" s="30"/>
      <c r="FL516" s="30"/>
      <c r="FM516" s="30"/>
      <c r="FN516" s="30"/>
      <c r="FO516" s="30"/>
      <c r="FP516" s="30"/>
      <c r="FQ516" s="30"/>
    </row>
    <row r="517" spans="4:173">
      <c r="D517" s="76"/>
      <c r="E517" s="76"/>
      <c r="F517" s="76"/>
      <c r="G517" s="76"/>
      <c r="H517" s="76"/>
      <c r="I517" s="76"/>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c r="BW517" s="30"/>
      <c r="BX517" s="30"/>
      <c r="BY517" s="30"/>
      <c r="BZ517" s="30"/>
      <c r="CA517" s="30"/>
      <c r="CB517" s="30"/>
      <c r="CC517" s="30"/>
      <c r="CD517" s="30"/>
      <c r="CE517" s="30"/>
      <c r="CF517" s="30"/>
      <c r="CG517" s="30"/>
      <c r="CH517" s="30"/>
      <c r="CI517" s="30"/>
      <c r="CJ517" s="30"/>
      <c r="CK517" s="30"/>
      <c r="CL517" s="30"/>
      <c r="CM517" s="30"/>
      <c r="CN517" s="30"/>
      <c r="CO517" s="30"/>
      <c r="CP517" s="30"/>
      <c r="CQ517" s="30"/>
      <c r="CR517" s="30"/>
      <c r="CS517" s="30"/>
      <c r="CT517" s="30"/>
      <c r="CU517" s="30"/>
      <c r="CV517" s="30"/>
      <c r="CW517" s="30"/>
      <c r="CX517" s="30"/>
      <c r="CY517" s="30"/>
      <c r="CZ517" s="30"/>
      <c r="DA517" s="30"/>
      <c r="DB517" s="30"/>
      <c r="DC517" s="30"/>
      <c r="DD517" s="30"/>
      <c r="DE517" s="30"/>
      <c r="DF517" s="30"/>
      <c r="DG517" s="30"/>
      <c r="DH517" s="30"/>
      <c r="DI517" s="30"/>
      <c r="DJ517" s="30"/>
      <c r="DK517" s="30"/>
      <c r="DL517" s="30"/>
      <c r="DM517" s="30"/>
      <c r="DN517" s="30"/>
      <c r="DO517" s="30"/>
      <c r="DP517" s="30"/>
      <c r="DQ517" s="30"/>
      <c r="DR517" s="30"/>
      <c r="DS517" s="30"/>
      <c r="DT517" s="30"/>
      <c r="DU517" s="30"/>
      <c r="DV517" s="30"/>
      <c r="DW517" s="30"/>
      <c r="DX517" s="30"/>
      <c r="DY517" s="30"/>
      <c r="DZ517" s="30"/>
      <c r="EA517" s="30"/>
      <c r="EB517" s="30"/>
      <c r="EC517" s="30"/>
      <c r="ED517" s="30"/>
      <c r="EE517" s="30"/>
      <c r="EF517" s="30"/>
      <c r="EG517" s="30"/>
      <c r="EH517" s="30"/>
      <c r="EI517" s="30"/>
      <c r="EJ517" s="30"/>
      <c r="EK517" s="30"/>
      <c r="EL517" s="30"/>
      <c r="EM517" s="30"/>
      <c r="EN517" s="30"/>
      <c r="EO517" s="30"/>
      <c r="EP517" s="30"/>
      <c r="EQ517" s="30"/>
      <c r="ER517" s="30"/>
      <c r="ES517" s="30"/>
      <c r="ET517" s="30"/>
      <c r="EU517" s="30"/>
      <c r="EV517" s="30"/>
      <c r="EW517" s="30"/>
      <c r="EX517" s="30"/>
      <c r="EY517" s="30"/>
      <c r="EZ517" s="30"/>
      <c r="FA517" s="30"/>
      <c r="FB517" s="30"/>
      <c r="FC517" s="30"/>
      <c r="FD517" s="30"/>
      <c r="FE517" s="30"/>
      <c r="FF517" s="30"/>
      <c r="FG517" s="30"/>
      <c r="FH517" s="30"/>
      <c r="FI517" s="30"/>
      <c r="FJ517" s="30"/>
      <c r="FK517" s="30"/>
      <c r="FL517" s="30"/>
      <c r="FM517" s="30"/>
      <c r="FN517" s="30"/>
      <c r="FO517" s="30"/>
      <c r="FP517" s="30"/>
      <c r="FQ517" s="30"/>
    </row>
    <row r="518" spans="4:173">
      <c r="D518" s="76"/>
      <c r="E518" s="76"/>
      <c r="F518" s="76"/>
      <c r="G518" s="76"/>
      <c r="H518" s="76"/>
      <c r="I518" s="76"/>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c r="BW518" s="30"/>
      <c r="BX518" s="30"/>
      <c r="BY518" s="30"/>
      <c r="BZ518" s="30"/>
      <c r="CA518" s="30"/>
      <c r="CB518" s="30"/>
      <c r="CC518" s="30"/>
      <c r="CD518" s="30"/>
      <c r="CE518" s="30"/>
      <c r="CF518" s="30"/>
      <c r="CG518" s="30"/>
      <c r="CH518" s="30"/>
      <c r="CI518" s="30"/>
      <c r="CJ518" s="30"/>
      <c r="CK518" s="30"/>
      <c r="CL518" s="30"/>
      <c r="CM518" s="30"/>
      <c r="CN518" s="30"/>
      <c r="CO518" s="30"/>
      <c r="CP518" s="30"/>
      <c r="CQ518" s="30"/>
      <c r="CR518" s="30"/>
      <c r="CS518" s="30"/>
      <c r="CT518" s="30"/>
      <c r="CU518" s="30"/>
      <c r="CV518" s="30"/>
      <c r="CW518" s="30"/>
      <c r="CX518" s="30"/>
      <c r="CY518" s="30"/>
      <c r="CZ518" s="30"/>
      <c r="DA518" s="30"/>
      <c r="DB518" s="30"/>
      <c r="DC518" s="30"/>
      <c r="DD518" s="30"/>
      <c r="DE518" s="30"/>
      <c r="DF518" s="30"/>
      <c r="DG518" s="30"/>
      <c r="DH518" s="30"/>
      <c r="DI518" s="30"/>
      <c r="DJ518" s="30"/>
      <c r="DK518" s="30"/>
      <c r="DL518" s="30"/>
      <c r="DM518" s="30"/>
      <c r="DN518" s="30"/>
      <c r="DO518" s="30"/>
      <c r="DP518" s="30"/>
      <c r="DQ518" s="30"/>
      <c r="DR518" s="30"/>
      <c r="DS518" s="30"/>
      <c r="DT518" s="30"/>
      <c r="DU518" s="30"/>
      <c r="DV518" s="30"/>
      <c r="DW518" s="30"/>
      <c r="DX518" s="30"/>
      <c r="DY518" s="30"/>
      <c r="DZ518" s="30"/>
      <c r="EA518" s="30"/>
      <c r="EB518" s="30"/>
      <c r="EC518" s="30"/>
      <c r="ED518" s="30"/>
      <c r="EE518" s="30"/>
      <c r="EF518" s="30"/>
      <c r="EG518" s="30"/>
      <c r="EH518" s="30"/>
      <c r="EI518" s="30"/>
      <c r="EJ518" s="30"/>
      <c r="EK518" s="30"/>
      <c r="EL518" s="30"/>
      <c r="EM518" s="30"/>
      <c r="EN518" s="30"/>
      <c r="EO518" s="30"/>
      <c r="EP518" s="30"/>
      <c r="EQ518" s="30"/>
      <c r="ER518" s="30"/>
      <c r="ES518" s="30"/>
      <c r="ET518" s="30"/>
      <c r="EU518" s="30"/>
      <c r="EV518" s="30"/>
      <c r="EW518" s="30"/>
      <c r="EX518" s="30"/>
      <c r="EY518" s="30"/>
      <c r="EZ518" s="30"/>
      <c r="FA518" s="30"/>
      <c r="FB518" s="30"/>
      <c r="FC518" s="30"/>
      <c r="FD518" s="30"/>
      <c r="FE518" s="30"/>
      <c r="FF518" s="30"/>
      <c r="FG518" s="30"/>
      <c r="FH518" s="30"/>
      <c r="FI518" s="30"/>
      <c r="FJ518" s="30"/>
      <c r="FK518" s="30"/>
      <c r="FL518" s="30"/>
      <c r="FM518" s="30"/>
      <c r="FN518" s="30"/>
      <c r="FO518" s="30"/>
      <c r="FP518" s="30"/>
      <c r="FQ518" s="30"/>
    </row>
    <row r="519" spans="4:173">
      <c r="D519" s="76"/>
      <c r="E519" s="76"/>
      <c r="F519" s="76"/>
      <c r="G519" s="76"/>
      <c r="H519" s="76"/>
      <c r="I519" s="76"/>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c r="BW519" s="30"/>
      <c r="BX519" s="30"/>
      <c r="BY519" s="30"/>
      <c r="BZ519" s="30"/>
      <c r="CA519" s="30"/>
      <c r="CB519" s="30"/>
      <c r="CC519" s="30"/>
      <c r="CD519" s="30"/>
      <c r="CE519" s="30"/>
      <c r="CF519" s="30"/>
      <c r="CG519" s="30"/>
      <c r="CH519" s="30"/>
      <c r="CI519" s="30"/>
      <c r="CJ519" s="30"/>
      <c r="CK519" s="30"/>
      <c r="CL519" s="30"/>
      <c r="CM519" s="30"/>
      <c r="CN519" s="30"/>
      <c r="CO519" s="30"/>
      <c r="CP519" s="30"/>
      <c r="CQ519" s="30"/>
      <c r="CR519" s="30"/>
      <c r="CS519" s="30"/>
      <c r="CT519" s="30"/>
      <c r="CU519" s="30"/>
      <c r="CV519" s="30"/>
      <c r="CW519" s="30"/>
      <c r="CX519" s="30"/>
      <c r="CY519" s="30"/>
      <c r="CZ519" s="30"/>
      <c r="DA519" s="30"/>
      <c r="DB519" s="30"/>
      <c r="DC519" s="30"/>
      <c r="DD519" s="30"/>
      <c r="DE519" s="30"/>
      <c r="DF519" s="30"/>
      <c r="DG519" s="30"/>
      <c r="DH519" s="30"/>
      <c r="DI519" s="30"/>
      <c r="DJ519" s="30"/>
      <c r="DK519" s="30"/>
      <c r="DL519" s="30"/>
      <c r="DM519" s="30"/>
      <c r="DN519" s="30"/>
      <c r="DO519" s="30"/>
      <c r="DP519" s="30"/>
      <c r="DQ519" s="30"/>
      <c r="DR519" s="30"/>
      <c r="DS519" s="30"/>
      <c r="DT519" s="30"/>
      <c r="DU519" s="30"/>
      <c r="DV519" s="30"/>
      <c r="DW519" s="30"/>
      <c r="DX519" s="30"/>
      <c r="DY519" s="30"/>
      <c r="DZ519" s="30"/>
      <c r="EA519" s="30"/>
      <c r="EB519" s="30"/>
      <c r="EC519" s="30"/>
      <c r="ED519" s="30"/>
      <c r="EE519" s="30"/>
      <c r="EF519" s="30"/>
      <c r="EG519" s="30"/>
      <c r="EH519" s="30"/>
      <c r="EI519" s="30"/>
      <c r="EJ519" s="30"/>
      <c r="EK519" s="30"/>
      <c r="EL519" s="30"/>
      <c r="EM519" s="30"/>
      <c r="EN519" s="30"/>
      <c r="EO519" s="30"/>
      <c r="EP519" s="30"/>
      <c r="EQ519" s="30"/>
      <c r="ER519" s="30"/>
      <c r="ES519" s="30"/>
      <c r="ET519" s="30"/>
      <c r="EU519" s="30"/>
      <c r="EV519" s="30"/>
      <c r="EW519" s="30"/>
      <c r="EX519" s="30"/>
      <c r="EY519" s="30"/>
      <c r="EZ519" s="30"/>
      <c r="FA519" s="30"/>
      <c r="FB519" s="30"/>
      <c r="FC519" s="30"/>
      <c r="FD519" s="30"/>
      <c r="FE519" s="30"/>
      <c r="FF519" s="30"/>
      <c r="FG519" s="30"/>
      <c r="FH519" s="30"/>
      <c r="FI519" s="30"/>
      <c r="FJ519" s="30"/>
      <c r="FK519" s="30"/>
      <c r="FL519" s="30"/>
      <c r="FM519" s="30"/>
      <c r="FN519" s="30"/>
      <c r="FO519" s="30"/>
      <c r="FP519" s="30"/>
      <c r="FQ519" s="30"/>
    </row>
    <row r="520" spans="4:173">
      <c r="D520" s="76"/>
      <c r="E520" s="76"/>
      <c r="F520" s="76"/>
      <c r="G520" s="76"/>
      <c r="H520" s="76"/>
      <c r="I520" s="76"/>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c r="BW520" s="30"/>
      <c r="BX520" s="30"/>
      <c r="BY520" s="30"/>
      <c r="BZ520" s="30"/>
      <c r="CA520" s="30"/>
      <c r="CB520" s="30"/>
      <c r="CC520" s="30"/>
      <c r="CD520" s="30"/>
      <c r="CE520" s="30"/>
      <c r="CF520" s="30"/>
      <c r="CG520" s="30"/>
      <c r="CH520" s="30"/>
      <c r="CI520" s="30"/>
      <c r="CJ520" s="30"/>
      <c r="CK520" s="30"/>
      <c r="CL520" s="30"/>
      <c r="CM520" s="30"/>
      <c r="CN520" s="30"/>
      <c r="CO520" s="30"/>
      <c r="CP520" s="30"/>
      <c r="CQ520" s="30"/>
      <c r="CR520" s="30"/>
      <c r="CS520" s="30"/>
      <c r="CT520" s="30"/>
      <c r="CU520" s="30"/>
      <c r="CV520" s="30"/>
      <c r="CW520" s="30"/>
      <c r="CX520" s="30"/>
      <c r="CY520" s="30"/>
      <c r="CZ520" s="30"/>
      <c r="DA520" s="30"/>
      <c r="DB520" s="30"/>
      <c r="DC520" s="30"/>
      <c r="DD520" s="30"/>
      <c r="DE520" s="30"/>
      <c r="DF520" s="30"/>
      <c r="DG520" s="30"/>
      <c r="DH520" s="30"/>
      <c r="DI520" s="30"/>
      <c r="DJ520" s="30"/>
      <c r="DK520" s="30"/>
      <c r="DL520" s="30"/>
      <c r="DM520" s="30"/>
      <c r="DN520" s="30"/>
      <c r="DO520" s="30"/>
      <c r="DP520" s="30"/>
      <c r="DQ520" s="30"/>
      <c r="DR520" s="30"/>
      <c r="DS520" s="30"/>
      <c r="DT520" s="30"/>
      <c r="DU520" s="30"/>
      <c r="DV520" s="30"/>
      <c r="DW520" s="30"/>
      <c r="DX520" s="30"/>
      <c r="DY520" s="30"/>
      <c r="DZ520" s="30"/>
      <c r="EA520" s="30"/>
      <c r="EB520" s="30"/>
      <c r="EC520" s="30"/>
      <c r="ED520" s="30"/>
      <c r="EE520" s="30"/>
      <c r="EF520" s="30"/>
      <c r="EG520" s="30"/>
      <c r="EH520" s="30"/>
      <c r="EI520" s="30"/>
      <c r="EJ520" s="30"/>
      <c r="EK520" s="30"/>
      <c r="EL520" s="30"/>
      <c r="EM520" s="30"/>
      <c r="EN520" s="30"/>
      <c r="EO520" s="30"/>
      <c r="EP520" s="30"/>
      <c r="EQ520" s="30"/>
      <c r="ER520" s="30"/>
      <c r="ES520" s="30"/>
      <c r="ET520" s="30"/>
      <c r="EU520" s="30"/>
      <c r="EV520" s="30"/>
      <c r="EW520" s="30"/>
      <c r="EX520" s="30"/>
      <c r="EY520" s="30"/>
      <c r="EZ520" s="30"/>
      <c r="FA520" s="30"/>
      <c r="FB520" s="30"/>
      <c r="FC520" s="30"/>
      <c r="FD520" s="30"/>
      <c r="FE520" s="30"/>
      <c r="FF520" s="30"/>
      <c r="FG520" s="30"/>
      <c r="FH520" s="30"/>
      <c r="FI520" s="30"/>
      <c r="FJ520" s="30"/>
      <c r="FK520" s="30"/>
      <c r="FL520" s="30"/>
      <c r="FM520" s="30"/>
      <c r="FN520" s="30"/>
      <c r="FO520" s="30"/>
      <c r="FP520" s="30"/>
      <c r="FQ520" s="30"/>
    </row>
    <row r="521" spans="4:173">
      <c r="D521" s="76"/>
      <c r="E521" s="76"/>
      <c r="F521" s="76"/>
      <c r="G521" s="76"/>
      <c r="H521" s="76"/>
      <c r="I521" s="76"/>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c r="BW521" s="30"/>
      <c r="BX521" s="30"/>
      <c r="BY521" s="30"/>
      <c r="BZ521" s="30"/>
      <c r="CA521" s="30"/>
      <c r="CB521" s="30"/>
      <c r="CC521" s="30"/>
      <c r="CD521" s="30"/>
      <c r="CE521" s="30"/>
      <c r="CF521" s="30"/>
      <c r="CG521" s="30"/>
      <c r="CH521" s="30"/>
      <c r="CI521" s="30"/>
      <c r="CJ521" s="30"/>
      <c r="CK521" s="30"/>
      <c r="CL521" s="30"/>
      <c r="CM521" s="30"/>
      <c r="CN521" s="30"/>
      <c r="CO521" s="30"/>
      <c r="CP521" s="30"/>
      <c r="CQ521" s="30"/>
      <c r="CR521" s="30"/>
      <c r="CS521" s="30"/>
      <c r="CT521" s="30"/>
      <c r="CU521" s="30"/>
      <c r="CV521" s="30"/>
      <c r="CW521" s="30"/>
      <c r="CX521" s="30"/>
      <c r="CY521" s="30"/>
      <c r="CZ521" s="30"/>
      <c r="DA521" s="30"/>
      <c r="DB521" s="30"/>
      <c r="DC521" s="30"/>
      <c r="DD521" s="30"/>
      <c r="DE521" s="30"/>
      <c r="DF521" s="30"/>
      <c r="DG521" s="30"/>
      <c r="DH521" s="30"/>
      <c r="DI521" s="30"/>
      <c r="DJ521" s="30"/>
      <c r="DK521" s="30"/>
      <c r="DL521" s="30"/>
      <c r="DM521" s="30"/>
      <c r="DN521" s="30"/>
      <c r="DO521" s="30"/>
      <c r="DP521" s="30"/>
      <c r="DQ521" s="30"/>
      <c r="DR521" s="30"/>
      <c r="DS521" s="30"/>
      <c r="DT521" s="30"/>
      <c r="DU521" s="30"/>
      <c r="DV521" s="30"/>
      <c r="DW521" s="30"/>
      <c r="DX521" s="30"/>
      <c r="DY521" s="30"/>
      <c r="DZ521" s="30"/>
      <c r="EA521" s="30"/>
      <c r="EB521" s="30"/>
      <c r="EC521" s="30"/>
      <c r="ED521" s="30"/>
      <c r="EE521" s="30"/>
      <c r="EF521" s="30"/>
      <c r="EG521" s="30"/>
      <c r="EH521" s="30"/>
      <c r="EI521" s="30"/>
      <c r="EJ521" s="30"/>
      <c r="EK521" s="30"/>
      <c r="EL521" s="30"/>
      <c r="EM521" s="30"/>
      <c r="EN521" s="30"/>
      <c r="EO521" s="30"/>
      <c r="EP521" s="30"/>
      <c r="EQ521" s="30"/>
      <c r="ER521" s="30"/>
      <c r="ES521" s="30"/>
      <c r="ET521" s="30"/>
      <c r="EU521" s="30"/>
      <c r="EV521" s="30"/>
      <c r="EW521" s="30"/>
      <c r="EX521" s="30"/>
      <c r="EY521" s="30"/>
      <c r="EZ521" s="30"/>
      <c r="FA521" s="30"/>
      <c r="FB521" s="30"/>
      <c r="FC521" s="30"/>
      <c r="FD521" s="30"/>
      <c r="FE521" s="30"/>
      <c r="FF521" s="30"/>
      <c r="FG521" s="30"/>
      <c r="FH521" s="30"/>
      <c r="FI521" s="30"/>
      <c r="FJ521" s="30"/>
      <c r="FK521" s="30"/>
      <c r="FL521" s="30"/>
      <c r="FM521" s="30"/>
      <c r="FN521" s="30"/>
      <c r="FO521" s="30"/>
      <c r="FP521" s="30"/>
      <c r="FQ521" s="30"/>
    </row>
    <row r="522" spans="4:173">
      <c r="D522" s="76"/>
      <c r="E522" s="76"/>
      <c r="F522" s="76"/>
      <c r="G522" s="76"/>
      <c r="H522" s="76"/>
      <c r="I522" s="76"/>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c r="BW522" s="30"/>
      <c r="BX522" s="30"/>
      <c r="BY522" s="30"/>
      <c r="BZ522" s="30"/>
      <c r="CA522" s="30"/>
      <c r="CB522" s="30"/>
      <c r="CC522" s="30"/>
      <c r="CD522" s="30"/>
      <c r="CE522" s="30"/>
      <c r="CF522" s="30"/>
      <c r="CG522" s="30"/>
      <c r="CH522" s="30"/>
      <c r="CI522" s="30"/>
      <c r="CJ522" s="30"/>
      <c r="CK522" s="30"/>
      <c r="CL522" s="30"/>
      <c r="CM522" s="30"/>
      <c r="CN522" s="30"/>
      <c r="CO522" s="30"/>
      <c r="CP522" s="30"/>
      <c r="CQ522" s="30"/>
      <c r="CR522" s="30"/>
      <c r="CS522" s="30"/>
      <c r="CT522" s="30"/>
      <c r="CU522" s="30"/>
      <c r="CV522" s="30"/>
      <c r="CW522" s="30"/>
      <c r="CX522" s="30"/>
      <c r="CY522" s="30"/>
      <c r="CZ522" s="30"/>
      <c r="DA522" s="30"/>
      <c r="DB522" s="30"/>
      <c r="DC522" s="30"/>
      <c r="DD522" s="30"/>
      <c r="DE522" s="30"/>
      <c r="DF522" s="30"/>
      <c r="DG522" s="30"/>
      <c r="DH522" s="30"/>
      <c r="DI522" s="30"/>
      <c r="DJ522" s="30"/>
      <c r="DK522" s="30"/>
      <c r="DL522" s="30"/>
      <c r="DM522" s="30"/>
      <c r="DN522" s="30"/>
      <c r="DO522" s="30"/>
      <c r="DP522" s="30"/>
      <c r="DQ522" s="30"/>
      <c r="DR522" s="30"/>
      <c r="DS522" s="30"/>
      <c r="DT522" s="30"/>
      <c r="DU522" s="30"/>
      <c r="DV522" s="30"/>
      <c r="DW522" s="30"/>
      <c r="DX522" s="30"/>
      <c r="DY522" s="30"/>
      <c r="DZ522" s="30"/>
      <c r="EA522" s="30"/>
      <c r="EB522" s="30"/>
      <c r="EC522" s="30"/>
      <c r="ED522" s="30"/>
      <c r="EE522" s="30"/>
      <c r="EF522" s="30"/>
      <c r="EG522" s="30"/>
      <c r="EH522" s="30"/>
      <c r="EI522" s="30"/>
      <c r="EJ522" s="30"/>
      <c r="EK522" s="30"/>
      <c r="EL522" s="30"/>
      <c r="EM522" s="30"/>
      <c r="EN522" s="30"/>
      <c r="EO522" s="30"/>
      <c r="EP522" s="30"/>
      <c r="EQ522" s="30"/>
      <c r="ER522" s="30"/>
      <c r="ES522" s="30"/>
      <c r="ET522" s="30"/>
      <c r="EU522" s="30"/>
      <c r="EV522" s="30"/>
      <c r="EW522" s="30"/>
      <c r="EX522" s="30"/>
      <c r="EY522" s="30"/>
      <c r="EZ522" s="30"/>
      <c r="FA522" s="30"/>
      <c r="FB522" s="30"/>
      <c r="FC522" s="30"/>
      <c r="FD522" s="30"/>
      <c r="FE522" s="30"/>
      <c r="FF522" s="30"/>
      <c r="FG522" s="30"/>
      <c r="FH522" s="30"/>
      <c r="FI522" s="30"/>
      <c r="FJ522" s="30"/>
      <c r="FK522" s="30"/>
      <c r="FL522" s="30"/>
      <c r="FM522" s="30"/>
      <c r="FN522" s="30"/>
      <c r="FO522" s="30"/>
      <c r="FP522" s="30"/>
      <c r="FQ522" s="30"/>
    </row>
    <row r="523" spans="4:173">
      <c r="D523" s="76"/>
      <c r="E523" s="76"/>
      <c r="F523" s="76"/>
      <c r="G523" s="76"/>
      <c r="H523" s="76"/>
      <c r="I523" s="76"/>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c r="BW523" s="30"/>
      <c r="BX523" s="30"/>
      <c r="BY523" s="30"/>
      <c r="BZ523" s="30"/>
      <c r="CA523" s="30"/>
      <c r="CB523" s="30"/>
      <c r="CC523" s="30"/>
      <c r="CD523" s="30"/>
      <c r="CE523" s="30"/>
      <c r="CF523" s="30"/>
      <c r="CG523" s="30"/>
      <c r="CH523" s="30"/>
      <c r="CI523" s="30"/>
      <c r="CJ523" s="30"/>
      <c r="CK523" s="30"/>
      <c r="CL523" s="30"/>
      <c r="CM523" s="30"/>
      <c r="CN523" s="30"/>
      <c r="CO523" s="30"/>
      <c r="CP523" s="30"/>
      <c r="CQ523" s="30"/>
      <c r="CR523" s="30"/>
      <c r="CS523" s="30"/>
      <c r="CT523" s="30"/>
      <c r="CU523" s="30"/>
      <c r="CV523" s="30"/>
      <c r="CW523" s="30"/>
      <c r="CX523" s="30"/>
      <c r="CY523" s="30"/>
      <c r="CZ523" s="30"/>
      <c r="DA523" s="30"/>
      <c r="DB523" s="30"/>
      <c r="DC523" s="30"/>
      <c r="DD523" s="30"/>
      <c r="DE523" s="30"/>
      <c r="DF523" s="30"/>
      <c r="DG523" s="30"/>
      <c r="DH523" s="30"/>
      <c r="DI523" s="30"/>
      <c r="DJ523" s="30"/>
      <c r="DK523" s="30"/>
      <c r="DL523" s="30"/>
      <c r="DM523" s="30"/>
      <c r="DN523" s="30"/>
      <c r="DO523" s="30"/>
      <c r="DP523" s="30"/>
      <c r="DQ523" s="30"/>
      <c r="DR523" s="30"/>
      <c r="DS523" s="30"/>
      <c r="DT523" s="30"/>
      <c r="DU523" s="30"/>
      <c r="DV523" s="30"/>
      <c r="DW523" s="30"/>
      <c r="DX523" s="30"/>
      <c r="DY523" s="30"/>
      <c r="DZ523" s="30"/>
      <c r="EA523" s="30"/>
      <c r="EB523" s="30"/>
      <c r="EC523" s="30"/>
      <c r="ED523" s="30"/>
      <c r="EE523" s="30"/>
      <c r="EF523" s="30"/>
      <c r="EG523" s="30"/>
      <c r="EH523" s="30"/>
      <c r="EI523" s="30"/>
      <c r="EJ523" s="30"/>
      <c r="EK523" s="30"/>
      <c r="EL523" s="30"/>
      <c r="EM523" s="30"/>
      <c r="EN523" s="30"/>
      <c r="EO523" s="30"/>
      <c r="EP523" s="30"/>
      <c r="EQ523" s="30"/>
      <c r="ER523" s="30"/>
      <c r="ES523" s="30"/>
      <c r="ET523" s="30"/>
      <c r="EU523" s="30"/>
      <c r="EV523" s="30"/>
      <c r="EW523" s="30"/>
      <c r="EX523" s="30"/>
      <c r="EY523" s="30"/>
      <c r="EZ523" s="30"/>
      <c r="FA523" s="30"/>
      <c r="FB523" s="30"/>
      <c r="FC523" s="30"/>
      <c r="FD523" s="30"/>
      <c r="FE523" s="30"/>
      <c r="FF523" s="30"/>
      <c r="FG523" s="30"/>
      <c r="FH523" s="30"/>
      <c r="FI523" s="30"/>
      <c r="FJ523" s="30"/>
      <c r="FK523" s="30"/>
      <c r="FL523" s="30"/>
      <c r="FM523" s="30"/>
      <c r="FN523" s="30"/>
      <c r="FO523" s="30"/>
      <c r="FP523" s="30"/>
      <c r="FQ523" s="30"/>
    </row>
    <row r="524" spans="4:173">
      <c r="D524" s="76"/>
      <c r="E524" s="76"/>
      <c r="F524" s="76"/>
      <c r="G524" s="76"/>
      <c r="H524" s="76"/>
      <c r="I524" s="76"/>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c r="BW524" s="30"/>
      <c r="BX524" s="30"/>
      <c r="BY524" s="30"/>
      <c r="BZ524" s="30"/>
      <c r="CA524" s="30"/>
      <c r="CB524" s="30"/>
      <c r="CC524" s="30"/>
      <c r="CD524" s="30"/>
      <c r="CE524" s="30"/>
      <c r="CF524" s="30"/>
      <c r="CG524" s="30"/>
      <c r="CH524" s="30"/>
      <c r="CI524" s="30"/>
      <c r="CJ524" s="30"/>
      <c r="CK524" s="30"/>
      <c r="CL524" s="30"/>
      <c r="CM524" s="30"/>
      <c r="CN524" s="30"/>
      <c r="CO524" s="30"/>
      <c r="CP524" s="30"/>
      <c r="CQ524" s="30"/>
      <c r="CR524" s="30"/>
      <c r="CS524" s="30"/>
      <c r="CT524" s="30"/>
      <c r="CU524" s="30"/>
      <c r="CV524" s="30"/>
      <c r="CW524" s="30"/>
      <c r="CX524" s="30"/>
      <c r="CY524" s="30"/>
      <c r="CZ524" s="30"/>
      <c r="DA524" s="30"/>
      <c r="DB524" s="30"/>
      <c r="DC524" s="30"/>
      <c r="DD524" s="30"/>
      <c r="DE524" s="30"/>
      <c r="DF524" s="30"/>
      <c r="DG524" s="30"/>
      <c r="DH524" s="30"/>
      <c r="DI524" s="30"/>
      <c r="DJ524" s="30"/>
      <c r="DK524" s="30"/>
      <c r="DL524" s="30"/>
      <c r="DM524" s="30"/>
      <c r="DN524" s="30"/>
      <c r="DO524" s="30"/>
      <c r="DP524" s="30"/>
      <c r="DQ524" s="30"/>
      <c r="DR524" s="30"/>
      <c r="DS524" s="30"/>
      <c r="DT524" s="30"/>
      <c r="DU524" s="30"/>
      <c r="DV524" s="30"/>
      <c r="DW524" s="30"/>
      <c r="DX524" s="30"/>
      <c r="DY524" s="30"/>
      <c r="DZ524" s="30"/>
      <c r="EA524" s="30"/>
      <c r="EB524" s="30"/>
      <c r="EC524" s="30"/>
      <c r="ED524" s="30"/>
      <c r="EE524" s="30"/>
      <c r="EF524" s="30"/>
      <c r="EG524" s="30"/>
      <c r="EH524" s="30"/>
      <c r="EI524" s="30"/>
      <c r="EJ524" s="30"/>
      <c r="EK524" s="30"/>
      <c r="EL524" s="30"/>
      <c r="EM524" s="30"/>
      <c r="EN524" s="30"/>
      <c r="EO524" s="30"/>
      <c r="EP524" s="30"/>
      <c r="EQ524" s="30"/>
      <c r="ER524" s="30"/>
      <c r="ES524" s="30"/>
      <c r="ET524" s="30"/>
      <c r="EU524" s="30"/>
      <c r="EV524" s="30"/>
      <c r="EW524" s="30"/>
      <c r="EX524" s="30"/>
      <c r="EY524" s="30"/>
      <c r="EZ524" s="30"/>
      <c r="FA524" s="30"/>
      <c r="FB524" s="30"/>
      <c r="FC524" s="30"/>
      <c r="FD524" s="30"/>
      <c r="FE524" s="30"/>
      <c r="FF524" s="30"/>
      <c r="FG524" s="30"/>
      <c r="FH524" s="30"/>
      <c r="FI524" s="30"/>
      <c r="FJ524" s="30"/>
      <c r="FK524" s="30"/>
      <c r="FL524" s="30"/>
      <c r="FM524" s="30"/>
      <c r="FN524" s="30"/>
      <c r="FO524" s="30"/>
      <c r="FP524" s="30"/>
      <c r="FQ524" s="30"/>
    </row>
    <row r="525" spans="4:173">
      <c r="D525" s="76"/>
      <c r="E525" s="76"/>
      <c r="F525" s="76"/>
      <c r="G525" s="76"/>
      <c r="H525" s="76"/>
      <c r="I525" s="76"/>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c r="BW525" s="30"/>
      <c r="BX525" s="30"/>
      <c r="BY525" s="30"/>
      <c r="BZ525" s="30"/>
      <c r="CA525" s="30"/>
      <c r="CB525" s="30"/>
      <c r="CC525" s="30"/>
      <c r="CD525" s="30"/>
      <c r="CE525" s="30"/>
      <c r="CF525" s="30"/>
      <c r="CG525" s="30"/>
      <c r="CH525" s="30"/>
      <c r="CI525" s="30"/>
      <c r="CJ525" s="30"/>
      <c r="CK525" s="30"/>
      <c r="CL525" s="30"/>
      <c r="CM525" s="30"/>
      <c r="CN525" s="30"/>
      <c r="CO525" s="30"/>
      <c r="CP525" s="30"/>
      <c r="CQ525" s="30"/>
      <c r="CR525" s="30"/>
      <c r="CS525" s="30"/>
      <c r="CT525" s="30"/>
      <c r="CU525" s="30"/>
      <c r="CV525" s="30"/>
      <c r="CW525" s="30"/>
      <c r="CX525" s="30"/>
      <c r="CY525" s="30"/>
      <c r="CZ525" s="30"/>
      <c r="DA525" s="30"/>
      <c r="DB525" s="30"/>
      <c r="DC525" s="30"/>
      <c r="DD525" s="30"/>
      <c r="DE525" s="30"/>
      <c r="DF525" s="30"/>
      <c r="DG525" s="30"/>
      <c r="DH525" s="30"/>
      <c r="DI525" s="30"/>
      <c r="DJ525" s="30"/>
      <c r="DK525" s="30"/>
      <c r="DL525" s="30"/>
      <c r="DM525" s="30"/>
      <c r="DN525" s="30"/>
      <c r="DO525" s="30"/>
      <c r="DP525" s="30"/>
      <c r="DQ525" s="30"/>
      <c r="DR525" s="30"/>
      <c r="DS525" s="30"/>
      <c r="DT525" s="30"/>
      <c r="DU525" s="30"/>
      <c r="DV525" s="30"/>
      <c r="DW525" s="30"/>
      <c r="DX525" s="30"/>
      <c r="DY525" s="30"/>
      <c r="DZ525" s="30"/>
      <c r="EA525" s="30"/>
      <c r="EB525" s="30"/>
      <c r="EC525" s="30"/>
      <c r="ED525" s="30"/>
      <c r="EE525" s="30"/>
      <c r="EF525" s="30"/>
      <c r="EG525" s="30"/>
      <c r="EH525" s="30"/>
      <c r="EI525" s="30"/>
      <c r="EJ525" s="30"/>
      <c r="EK525" s="30"/>
      <c r="EL525" s="30"/>
      <c r="EM525" s="30"/>
      <c r="EN525" s="30"/>
      <c r="EO525" s="30"/>
      <c r="EP525" s="30"/>
      <c r="EQ525" s="30"/>
      <c r="ER525" s="30"/>
      <c r="ES525" s="30"/>
      <c r="ET525" s="30"/>
      <c r="EU525" s="30"/>
      <c r="EV525" s="30"/>
      <c r="EW525" s="30"/>
      <c r="EX525" s="30"/>
      <c r="EY525" s="30"/>
      <c r="EZ525" s="30"/>
      <c r="FA525" s="30"/>
      <c r="FB525" s="30"/>
      <c r="FC525" s="30"/>
      <c r="FD525" s="30"/>
      <c r="FE525" s="30"/>
      <c r="FF525" s="30"/>
      <c r="FG525" s="30"/>
      <c r="FH525" s="30"/>
      <c r="FI525" s="30"/>
      <c r="FJ525" s="30"/>
      <c r="FK525" s="30"/>
      <c r="FL525" s="30"/>
      <c r="FM525" s="30"/>
      <c r="FN525" s="30"/>
      <c r="FO525" s="30"/>
      <c r="FP525" s="30"/>
      <c r="FQ525" s="30"/>
    </row>
    <row r="526" spans="4:173">
      <c r="D526" s="76"/>
      <c r="E526" s="76"/>
      <c r="F526" s="76"/>
      <c r="G526" s="76"/>
      <c r="H526" s="76"/>
      <c r="I526" s="76"/>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c r="BW526" s="30"/>
      <c r="BX526" s="30"/>
      <c r="BY526" s="30"/>
      <c r="BZ526" s="30"/>
      <c r="CA526" s="30"/>
      <c r="CB526" s="30"/>
      <c r="CC526" s="30"/>
      <c r="CD526" s="30"/>
      <c r="CE526" s="30"/>
      <c r="CF526" s="30"/>
      <c r="CG526" s="30"/>
      <c r="CH526" s="30"/>
      <c r="CI526" s="30"/>
      <c r="CJ526" s="30"/>
      <c r="CK526" s="30"/>
      <c r="CL526" s="30"/>
      <c r="CM526" s="30"/>
      <c r="CN526" s="30"/>
      <c r="CO526" s="30"/>
      <c r="CP526" s="30"/>
      <c r="CQ526" s="30"/>
      <c r="CR526" s="30"/>
      <c r="CS526" s="30"/>
      <c r="CT526" s="30"/>
      <c r="CU526" s="30"/>
      <c r="CV526" s="30"/>
      <c r="CW526" s="30"/>
      <c r="CX526" s="30"/>
      <c r="CY526" s="30"/>
      <c r="CZ526" s="30"/>
      <c r="DA526" s="30"/>
      <c r="DB526" s="30"/>
      <c r="DC526" s="30"/>
      <c r="DD526" s="30"/>
      <c r="DE526" s="30"/>
      <c r="DF526" s="30"/>
      <c r="DG526" s="30"/>
      <c r="DH526" s="30"/>
      <c r="DI526" s="30"/>
      <c r="DJ526" s="30"/>
      <c r="DK526" s="30"/>
      <c r="DL526" s="30"/>
      <c r="DM526" s="30"/>
      <c r="DN526" s="30"/>
      <c r="DO526" s="30"/>
      <c r="DP526" s="30"/>
      <c r="DQ526" s="30"/>
      <c r="DR526" s="30"/>
      <c r="DS526" s="30"/>
      <c r="DT526" s="30"/>
      <c r="DU526" s="30"/>
      <c r="DV526" s="30"/>
      <c r="DW526" s="30"/>
      <c r="DX526" s="30"/>
      <c r="DY526" s="30"/>
      <c r="DZ526" s="30"/>
      <c r="EA526" s="30"/>
      <c r="EB526" s="30"/>
      <c r="EC526" s="30"/>
      <c r="ED526" s="30"/>
      <c r="EE526" s="30"/>
      <c r="EF526" s="30"/>
      <c r="EG526" s="30"/>
      <c r="EH526" s="30"/>
      <c r="EI526" s="30"/>
      <c r="EJ526" s="30"/>
      <c r="EK526" s="30"/>
      <c r="EL526" s="30"/>
      <c r="EM526" s="30"/>
      <c r="EN526" s="30"/>
      <c r="EO526" s="30"/>
      <c r="EP526" s="30"/>
      <c r="EQ526" s="30"/>
      <c r="ER526" s="30"/>
      <c r="ES526" s="30"/>
      <c r="ET526" s="30"/>
      <c r="EU526" s="30"/>
      <c r="EV526" s="30"/>
      <c r="EW526" s="30"/>
      <c r="EX526" s="30"/>
      <c r="EY526" s="30"/>
      <c r="EZ526" s="30"/>
      <c r="FA526" s="30"/>
      <c r="FB526" s="30"/>
      <c r="FC526" s="30"/>
      <c r="FD526" s="30"/>
      <c r="FE526" s="30"/>
      <c r="FF526" s="30"/>
      <c r="FG526" s="30"/>
      <c r="FH526" s="30"/>
      <c r="FI526" s="30"/>
      <c r="FJ526" s="30"/>
      <c r="FK526" s="30"/>
      <c r="FL526" s="30"/>
      <c r="FM526" s="30"/>
      <c r="FN526" s="30"/>
      <c r="FO526" s="30"/>
      <c r="FP526" s="30"/>
      <c r="FQ526" s="30"/>
    </row>
    <row r="527" spans="4:173">
      <c r="D527" s="76"/>
      <c r="E527" s="76"/>
      <c r="F527" s="76"/>
      <c r="G527" s="76"/>
      <c r="H527" s="76"/>
      <c r="I527" s="76"/>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c r="BW527" s="30"/>
      <c r="BX527" s="30"/>
      <c r="BY527" s="30"/>
      <c r="BZ527" s="30"/>
      <c r="CA527" s="30"/>
      <c r="CB527" s="30"/>
      <c r="CC527" s="30"/>
      <c r="CD527" s="30"/>
      <c r="CE527" s="30"/>
      <c r="CF527" s="30"/>
      <c r="CG527" s="30"/>
      <c r="CH527" s="30"/>
      <c r="CI527" s="30"/>
      <c r="CJ527" s="30"/>
      <c r="CK527" s="30"/>
      <c r="CL527" s="30"/>
      <c r="CM527" s="30"/>
      <c r="CN527" s="30"/>
      <c r="CO527" s="30"/>
      <c r="CP527" s="30"/>
      <c r="CQ527" s="30"/>
      <c r="CR527" s="30"/>
      <c r="CS527" s="30"/>
      <c r="CT527" s="30"/>
      <c r="CU527" s="30"/>
      <c r="CV527" s="30"/>
      <c r="CW527" s="30"/>
      <c r="CX527" s="30"/>
      <c r="CY527" s="30"/>
      <c r="CZ527" s="30"/>
      <c r="DA527" s="30"/>
      <c r="DB527" s="30"/>
      <c r="DC527" s="30"/>
      <c r="DD527" s="30"/>
      <c r="DE527" s="30"/>
      <c r="DF527" s="30"/>
      <c r="DG527" s="30"/>
      <c r="DH527" s="30"/>
      <c r="DI527" s="30"/>
      <c r="DJ527" s="30"/>
      <c r="DK527" s="30"/>
      <c r="DL527" s="30"/>
      <c r="DM527" s="30"/>
      <c r="DN527" s="30"/>
      <c r="DO527" s="30"/>
      <c r="DP527" s="30"/>
      <c r="DQ527" s="30"/>
      <c r="DR527" s="30"/>
      <c r="DS527" s="30"/>
      <c r="DT527" s="30"/>
      <c r="DU527" s="30"/>
      <c r="DV527" s="30"/>
      <c r="DW527" s="30"/>
      <c r="DX527" s="30"/>
      <c r="DY527" s="30"/>
      <c r="DZ527" s="30"/>
      <c r="EA527" s="30"/>
      <c r="EB527" s="30"/>
      <c r="EC527" s="30"/>
      <c r="ED527" s="30"/>
      <c r="EE527" s="30"/>
      <c r="EF527" s="30"/>
      <c r="EG527" s="30"/>
      <c r="EH527" s="30"/>
      <c r="EI527" s="30"/>
      <c r="EJ527" s="30"/>
      <c r="EK527" s="30"/>
      <c r="EL527" s="30"/>
      <c r="EM527" s="30"/>
      <c r="EN527" s="30"/>
      <c r="EO527" s="30"/>
      <c r="EP527" s="30"/>
      <c r="EQ527" s="30"/>
      <c r="ER527" s="30"/>
      <c r="ES527" s="30"/>
      <c r="ET527" s="30"/>
      <c r="EU527" s="30"/>
      <c r="EV527" s="30"/>
      <c r="EW527" s="30"/>
      <c r="EX527" s="30"/>
      <c r="EY527" s="30"/>
      <c r="EZ527" s="30"/>
      <c r="FA527" s="30"/>
      <c r="FB527" s="30"/>
      <c r="FC527" s="30"/>
      <c r="FD527" s="30"/>
      <c r="FE527" s="30"/>
      <c r="FF527" s="30"/>
      <c r="FG527" s="30"/>
      <c r="FH527" s="30"/>
      <c r="FI527" s="30"/>
      <c r="FJ527" s="30"/>
      <c r="FK527" s="30"/>
      <c r="FL527" s="30"/>
      <c r="FM527" s="30"/>
      <c r="FN527" s="30"/>
      <c r="FO527" s="30"/>
      <c r="FP527" s="30"/>
      <c r="FQ527" s="30"/>
    </row>
    <row r="528" spans="4:173">
      <c r="D528" s="76"/>
      <c r="E528" s="76"/>
      <c r="F528" s="76"/>
      <c r="G528" s="76"/>
      <c r="H528" s="76"/>
      <c r="I528" s="76"/>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c r="BW528" s="30"/>
      <c r="BX528" s="30"/>
      <c r="BY528" s="30"/>
      <c r="BZ528" s="30"/>
      <c r="CA528" s="30"/>
      <c r="CB528" s="30"/>
      <c r="CC528" s="30"/>
      <c r="CD528" s="30"/>
      <c r="CE528" s="30"/>
      <c r="CF528" s="30"/>
      <c r="CG528" s="30"/>
      <c r="CH528" s="30"/>
      <c r="CI528" s="30"/>
      <c r="CJ528" s="30"/>
      <c r="CK528" s="30"/>
      <c r="CL528" s="30"/>
      <c r="CM528" s="30"/>
      <c r="CN528" s="30"/>
      <c r="CO528" s="30"/>
      <c r="CP528" s="30"/>
      <c r="CQ528" s="30"/>
      <c r="CR528" s="30"/>
      <c r="CS528" s="30"/>
      <c r="CT528" s="30"/>
      <c r="CU528" s="30"/>
      <c r="CV528" s="30"/>
      <c r="CW528" s="30"/>
      <c r="CX528" s="30"/>
      <c r="CY528" s="30"/>
      <c r="CZ528" s="30"/>
      <c r="DA528" s="30"/>
      <c r="DB528" s="30"/>
      <c r="DC528" s="30"/>
      <c r="DD528" s="30"/>
      <c r="DE528" s="30"/>
      <c r="DF528" s="30"/>
      <c r="DG528" s="30"/>
      <c r="DH528" s="30"/>
      <c r="DI528" s="30"/>
      <c r="DJ528" s="30"/>
      <c r="DK528" s="30"/>
      <c r="DL528" s="30"/>
      <c r="DM528" s="30"/>
      <c r="DN528" s="30"/>
      <c r="DO528" s="30"/>
      <c r="DP528" s="30"/>
      <c r="DQ528" s="30"/>
      <c r="DR528" s="30"/>
      <c r="DS528" s="30"/>
      <c r="DT528" s="30"/>
      <c r="DU528" s="30"/>
      <c r="DV528" s="30"/>
      <c r="DW528" s="30"/>
      <c r="DX528" s="30"/>
      <c r="DY528" s="30"/>
      <c r="DZ528" s="30"/>
      <c r="EA528" s="30"/>
      <c r="EB528" s="30"/>
      <c r="EC528" s="30"/>
      <c r="ED528" s="30"/>
      <c r="EE528" s="30"/>
      <c r="EF528" s="30"/>
      <c r="EG528" s="30"/>
      <c r="EH528" s="30"/>
      <c r="EI528" s="30"/>
      <c r="EJ528" s="30"/>
      <c r="EK528" s="30"/>
      <c r="EL528" s="30"/>
      <c r="EM528" s="30"/>
      <c r="EN528" s="30"/>
      <c r="EO528" s="30"/>
      <c r="EP528" s="30"/>
      <c r="EQ528" s="30"/>
      <c r="ER528" s="30"/>
      <c r="ES528" s="30"/>
      <c r="ET528" s="30"/>
      <c r="EU528" s="30"/>
      <c r="EV528" s="30"/>
      <c r="EW528" s="30"/>
      <c r="EX528" s="30"/>
      <c r="EY528" s="30"/>
      <c r="EZ528" s="30"/>
      <c r="FA528" s="30"/>
      <c r="FB528" s="30"/>
      <c r="FC528" s="30"/>
      <c r="FD528" s="30"/>
      <c r="FE528" s="30"/>
      <c r="FF528" s="30"/>
      <c r="FG528" s="30"/>
      <c r="FH528" s="30"/>
      <c r="FI528" s="30"/>
      <c r="FJ528" s="30"/>
      <c r="FK528" s="30"/>
      <c r="FL528" s="30"/>
      <c r="FM528" s="30"/>
      <c r="FN528" s="30"/>
      <c r="FO528" s="30"/>
      <c r="FP528" s="30"/>
      <c r="FQ528" s="30"/>
    </row>
    <row r="529" spans="4:173">
      <c r="D529" s="76"/>
      <c r="E529" s="76"/>
      <c r="F529" s="76"/>
      <c r="G529" s="76"/>
      <c r="H529" s="76"/>
      <c r="I529" s="76"/>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c r="BW529" s="30"/>
      <c r="BX529" s="30"/>
      <c r="BY529" s="30"/>
      <c r="BZ529" s="30"/>
      <c r="CA529" s="30"/>
      <c r="CB529" s="30"/>
      <c r="CC529" s="30"/>
      <c r="CD529" s="30"/>
      <c r="CE529" s="30"/>
      <c r="CF529" s="30"/>
      <c r="CG529" s="30"/>
      <c r="CH529" s="30"/>
      <c r="CI529" s="30"/>
      <c r="CJ529" s="30"/>
      <c r="CK529" s="30"/>
      <c r="CL529" s="30"/>
      <c r="CM529" s="30"/>
      <c r="CN529" s="30"/>
      <c r="CO529" s="30"/>
      <c r="CP529" s="30"/>
      <c r="CQ529" s="30"/>
      <c r="CR529" s="30"/>
      <c r="CS529" s="30"/>
      <c r="CT529" s="30"/>
      <c r="CU529" s="30"/>
      <c r="CV529" s="30"/>
      <c r="CW529" s="30"/>
      <c r="CX529" s="30"/>
      <c r="CY529" s="30"/>
      <c r="CZ529" s="30"/>
      <c r="DA529" s="30"/>
      <c r="DB529" s="30"/>
      <c r="DC529" s="30"/>
      <c r="DD529" s="30"/>
      <c r="DE529" s="30"/>
      <c r="DF529" s="30"/>
      <c r="DG529" s="30"/>
      <c r="DH529" s="30"/>
      <c r="DI529" s="30"/>
      <c r="DJ529" s="30"/>
      <c r="DK529" s="30"/>
      <c r="DL529" s="30"/>
      <c r="DM529" s="30"/>
      <c r="DN529" s="30"/>
      <c r="DO529" s="30"/>
      <c r="DP529" s="30"/>
      <c r="DQ529" s="30"/>
      <c r="DR529" s="30"/>
      <c r="DS529" s="30"/>
      <c r="DT529" s="30"/>
      <c r="DU529" s="30"/>
      <c r="DV529" s="30"/>
      <c r="DW529" s="30"/>
      <c r="DX529" s="30"/>
      <c r="DY529" s="30"/>
      <c r="DZ529" s="30"/>
      <c r="EA529" s="30"/>
      <c r="EB529" s="30"/>
      <c r="EC529" s="30"/>
      <c r="ED529" s="30"/>
      <c r="EE529" s="30"/>
      <c r="EF529" s="30"/>
      <c r="EG529" s="30"/>
      <c r="EH529" s="30"/>
      <c r="EI529" s="30"/>
      <c r="EJ529" s="30"/>
      <c r="EK529" s="30"/>
      <c r="EL529" s="30"/>
      <c r="EM529" s="30"/>
      <c r="EN529" s="30"/>
      <c r="EO529" s="30"/>
      <c r="EP529" s="30"/>
      <c r="EQ529" s="30"/>
      <c r="ER529" s="30"/>
      <c r="ES529" s="30"/>
      <c r="ET529" s="30"/>
      <c r="EU529" s="30"/>
      <c r="EV529" s="30"/>
      <c r="EW529" s="30"/>
      <c r="EX529" s="30"/>
      <c r="EY529" s="30"/>
      <c r="EZ529" s="30"/>
      <c r="FA529" s="30"/>
      <c r="FB529" s="30"/>
      <c r="FC529" s="30"/>
      <c r="FD529" s="30"/>
      <c r="FE529" s="30"/>
      <c r="FF529" s="30"/>
      <c r="FG529" s="30"/>
      <c r="FH529" s="30"/>
      <c r="FI529" s="30"/>
      <c r="FJ529" s="30"/>
      <c r="FK529" s="30"/>
      <c r="FL529" s="30"/>
      <c r="FM529" s="30"/>
      <c r="FN529" s="30"/>
      <c r="FO529" s="30"/>
      <c r="FP529" s="30"/>
      <c r="FQ529" s="30"/>
    </row>
    <row r="530" spans="4:173">
      <c r="D530" s="76"/>
      <c r="E530" s="76"/>
      <c r="F530" s="76"/>
      <c r="G530" s="76"/>
      <c r="H530" s="76"/>
      <c r="I530" s="76"/>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0"/>
      <c r="BI530" s="30"/>
      <c r="BJ530" s="30"/>
      <c r="BK530" s="30"/>
      <c r="BL530" s="30"/>
      <c r="BM530" s="30"/>
      <c r="BN530" s="30"/>
      <c r="BO530" s="30"/>
      <c r="BP530" s="30"/>
      <c r="BQ530" s="30"/>
      <c r="BR530" s="30"/>
      <c r="BS530" s="30"/>
      <c r="BT530" s="30"/>
      <c r="BU530" s="30"/>
      <c r="BV530" s="30"/>
      <c r="BW530" s="30"/>
      <c r="BX530" s="30"/>
      <c r="BY530" s="30"/>
      <c r="BZ530" s="30"/>
      <c r="CA530" s="30"/>
      <c r="CB530" s="30"/>
      <c r="CC530" s="30"/>
      <c r="CD530" s="30"/>
      <c r="CE530" s="30"/>
      <c r="CF530" s="30"/>
      <c r="CG530" s="30"/>
      <c r="CH530" s="30"/>
      <c r="CI530" s="30"/>
      <c r="CJ530" s="30"/>
      <c r="CK530" s="30"/>
      <c r="CL530" s="30"/>
      <c r="CM530" s="30"/>
      <c r="CN530" s="30"/>
      <c r="CO530" s="30"/>
      <c r="CP530" s="30"/>
      <c r="CQ530" s="30"/>
      <c r="CR530" s="30"/>
      <c r="CS530" s="30"/>
      <c r="CT530" s="30"/>
      <c r="CU530" s="30"/>
      <c r="CV530" s="30"/>
      <c r="CW530" s="30"/>
      <c r="CX530" s="30"/>
      <c r="CY530" s="30"/>
      <c r="CZ530" s="30"/>
      <c r="DA530" s="30"/>
      <c r="DB530" s="30"/>
      <c r="DC530" s="30"/>
      <c r="DD530" s="30"/>
      <c r="DE530" s="30"/>
      <c r="DF530" s="30"/>
      <c r="DG530" s="30"/>
      <c r="DH530" s="30"/>
      <c r="DI530" s="30"/>
      <c r="DJ530" s="30"/>
      <c r="DK530" s="30"/>
      <c r="DL530" s="30"/>
      <c r="DM530" s="30"/>
      <c r="DN530" s="30"/>
      <c r="DO530" s="30"/>
      <c r="DP530" s="30"/>
      <c r="DQ530" s="30"/>
      <c r="DR530" s="30"/>
      <c r="DS530" s="30"/>
      <c r="DT530" s="30"/>
      <c r="DU530" s="30"/>
      <c r="DV530" s="30"/>
      <c r="DW530" s="30"/>
      <c r="DX530" s="30"/>
      <c r="DY530" s="30"/>
      <c r="DZ530" s="30"/>
      <c r="EA530" s="30"/>
      <c r="EB530" s="30"/>
      <c r="EC530" s="30"/>
      <c r="ED530" s="30"/>
      <c r="EE530" s="30"/>
      <c r="EF530" s="30"/>
      <c r="EG530" s="30"/>
      <c r="EH530" s="30"/>
      <c r="EI530" s="30"/>
      <c r="EJ530" s="30"/>
      <c r="EK530" s="30"/>
      <c r="EL530" s="30"/>
      <c r="EM530" s="30"/>
      <c r="EN530" s="30"/>
      <c r="EO530" s="30"/>
      <c r="EP530" s="30"/>
      <c r="EQ530" s="30"/>
      <c r="ER530" s="30"/>
      <c r="ES530" s="30"/>
      <c r="ET530" s="30"/>
      <c r="EU530" s="30"/>
      <c r="EV530" s="30"/>
      <c r="EW530" s="30"/>
      <c r="EX530" s="30"/>
      <c r="EY530" s="30"/>
      <c r="EZ530" s="30"/>
      <c r="FA530" s="30"/>
      <c r="FB530" s="30"/>
      <c r="FC530" s="30"/>
      <c r="FD530" s="30"/>
      <c r="FE530" s="30"/>
      <c r="FF530" s="30"/>
      <c r="FG530" s="30"/>
      <c r="FH530" s="30"/>
      <c r="FI530" s="30"/>
      <c r="FJ530" s="30"/>
      <c r="FK530" s="30"/>
      <c r="FL530" s="30"/>
      <c r="FM530" s="30"/>
      <c r="FN530" s="30"/>
      <c r="FO530" s="30"/>
      <c r="FP530" s="30"/>
      <c r="FQ530" s="30"/>
    </row>
    <row r="531" spans="4:173">
      <c r="D531" s="76"/>
      <c r="E531" s="76"/>
      <c r="F531" s="76"/>
      <c r="G531" s="76"/>
      <c r="H531" s="76"/>
      <c r="I531" s="76"/>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0"/>
      <c r="BI531" s="30"/>
      <c r="BJ531" s="30"/>
      <c r="BK531" s="30"/>
      <c r="BL531" s="30"/>
      <c r="BM531" s="30"/>
      <c r="BN531" s="30"/>
      <c r="BO531" s="30"/>
      <c r="BP531" s="30"/>
      <c r="BQ531" s="30"/>
      <c r="BR531" s="30"/>
      <c r="BS531" s="30"/>
      <c r="BT531" s="30"/>
      <c r="BU531" s="30"/>
      <c r="BV531" s="30"/>
      <c r="BW531" s="30"/>
      <c r="BX531" s="30"/>
      <c r="BY531" s="30"/>
      <c r="BZ531" s="30"/>
      <c r="CA531" s="30"/>
      <c r="CB531" s="30"/>
      <c r="CC531" s="30"/>
      <c r="CD531" s="30"/>
      <c r="CE531" s="30"/>
      <c r="CF531" s="30"/>
      <c r="CG531" s="30"/>
      <c r="CH531" s="30"/>
      <c r="CI531" s="30"/>
      <c r="CJ531" s="30"/>
      <c r="CK531" s="30"/>
      <c r="CL531" s="30"/>
      <c r="CM531" s="30"/>
      <c r="CN531" s="30"/>
      <c r="CO531" s="30"/>
      <c r="CP531" s="30"/>
      <c r="CQ531" s="30"/>
      <c r="CR531" s="30"/>
      <c r="CS531" s="30"/>
      <c r="CT531" s="30"/>
      <c r="CU531" s="30"/>
      <c r="CV531" s="30"/>
      <c r="CW531" s="30"/>
      <c r="CX531" s="30"/>
      <c r="CY531" s="30"/>
      <c r="CZ531" s="30"/>
      <c r="DA531" s="30"/>
      <c r="DB531" s="30"/>
      <c r="DC531" s="30"/>
      <c r="DD531" s="30"/>
      <c r="DE531" s="30"/>
      <c r="DF531" s="30"/>
      <c r="DG531" s="30"/>
      <c r="DH531" s="30"/>
      <c r="DI531" s="30"/>
      <c r="DJ531" s="30"/>
      <c r="DK531" s="30"/>
      <c r="DL531" s="30"/>
      <c r="DM531" s="30"/>
      <c r="DN531" s="30"/>
      <c r="DO531" s="30"/>
      <c r="DP531" s="30"/>
      <c r="DQ531" s="30"/>
      <c r="DR531" s="30"/>
      <c r="DS531" s="30"/>
      <c r="DT531" s="30"/>
      <c r="DU531" s="30"/>
      <c r="DV531" s="30"/>
      <c r="DW531" s="30"/>
      <c r="DX531" s="30"/>
      <c r="DY531" s="30"/>
      <c r="DZ531" s="30"/>
      <c r="EA531" s="30"/>
      <c r="EB531" s="30"/>
      <c r="EC531" s="30"/>
      <c r="ED531" s="30"/>
      <c r="EE531" s="30"/>
      <c r="EF531" s="30"/>
      <c r="EG531" s="30"/>
      <c r="EH531" s="30"/>
      <c r="EI531" s="30"/>
      <c r="EJ531" s="30"/>
      <c r="EK531" s="30"/>
      <c r="EL531" s="30"/>
      <c r="EM531" s="30"/>
      <c r="EN531" s="30"/>
      <c r="EO531" s="30"/>
      <c r="EP531" s="30"/>
      <c r="EQ531" s="30"/>
      <c r="ER531" s="30"/>
      <c r="ES531" s="30"/>
      <c r="ET531" s="30"/>
      <c r="EU531" s="30"/>
      <c r="EV531" s="30"/>
      <c r="EW531" s="30"/>
      <c r="EX531" s="30"/>
      <c r="EY531" s="30"/>
      <c r="EZ531" s="30"/>
      <c r="FA531" s="30"/>
      <c r="FB531" s="30"/>
      <c r="FC531" s="30"/>
      <c r="FD531" s="30"/>
      <c r="FE531" s="30"/>
      <c r="FF531" s="30"/>
      <c r="FG531" s="30"/>
      <c r="FH531" s="30"/>
      <c r="FI531" s="30"/>
      <c r="FJ531" s="30"/>
      <c r="FK531" s="30"/>
      <c r="FL531" s="30"/>
      <c r="FM531" s="30"/>
      <c r="FN531" s="30"/>
      <c r="FO531" s="30"/>
      <c r="FP531" s="30"/>
      <c r="FQ531" s="30"/>
    </row>
    <row r="532" spans="4:173">
      <c r="D532" s="76"/>
      <c r="E532" s="76"/>
      <c r="F532" s="76"/>
      <c r="G532" s="76"/>
      <c r="H532" s="76"/>
      <c r="I532" s="76"/>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0"/>
      <c r="BI532" s="30"/>
      <c r="BJ532" s="30"/>
      <c r="BK532" s="30"/>
      <c r="BL532" s="30"/>
      <c r="BM532" s="30"/>
      <c r="BN532" s="30"/>
      <c r="BO532" s="30"/>
      <c r="BP532" s="30"/>
      <c r="BQ532" s="30"/>
      <c r="BR532" s="30"/>
      <c r="BS532" s="30"/>
      <c r="BT532" s="30"/>
      <c r="BU532" s="30"/>
      <c r="BV532" s="30"/>
      <c r="BW532" s="30"/>
      <c r="BX532" s="30"/>
      <c r="BY532" s="30"/>
      <c r="BZ532" s="30"/>
      <c r="CA532" s="30"/>
      <c r="CB532" s="30"/>
      <c r="CC532" s="30"/>
      <c r="CD532" s="30"/>
      <c r="CE532" s="30"/>
      <c r="CF532" s="30"/>
      <c r="CG532" s="30"/>
      <c r="CH532" s="30"/>
      <c r="CI532" s="30"/>
      <c r="CJ532" s="30"/>
      <c r="CK532" s="30"/>
      <c r="CL532" s="30"/>
      <c r="CM532" s="30"/>
      <c r="CN532" s="30"/>
      <c r="CO532" s="30"/>
      <c r="CP532" s="30"/>
      <c r="CQ532" s="30"/>
      <c r="CR532" s="30"/>
      <c r="CS532" s="30"/>
      <c r="CT532" s="30"/>
      <c r="CU532" s="30"/>
      <c r="CV532" s="30"/>
      <c r="CW532" s="30"/>
      <c r="CX532" s="30"/>
      <c r="CY532" s="30"/>
      <c r="CZ532" s="30"/>
      <c r="DA532" s="30"/>
      <c r="DB532" s="30"/>
      <c r="DC532" s="30"/>
      <c r="DD532" s="30"/>
      <c r="DE532" s="30"/>
      <c r="DF532" s="30"/>
      <c r="DG532" s="30"/>
      <c r="DH532" s="30"/>
      <c r="DI532" s="30"/>
      <c r="DJ532" s="30"/>
      <c r="DK532" s="30"/>
      <c r="DL532" s="30"/>
      <c r="DM532" s="30"/>
      <c r="DN532" s="30"/>
      <c r="DO532" s="30"/>
      <c r="DP532" s="30"/>
      <c r="DQ532" s="30"/>
      <c r="DR532" s="30"/>
      <c r="DS532" s="30"/>
      <c r="DT532" s="30"/>
      <c r="DU532" s="30"/>
      <c r="DV532" s="30"/>
      <c r="DW532" s="30"/>
      <c r="DX532" s="30"/>
      <c r="DY532" s="30"/>
      <c r="DZ532" s="30"/>
      <c r="EA532" s="30"/>
      <c r="EB532" s="30"/>
      <c r="EC532" s="30"/>
      <c r="ED532" s="30"/>
      <c r="EE532" s="30"/>
      <c r="EF532" s="30"/>
      <c r="EG532" s="30"/>
      <c r="EH532" s="30"/>
      <c r="EI532" s="30"/>
      <c r="EJ532" s="30"/>
      <c r="EK532" s="30"/>
      <c r="EL532" s="30"/>
      <c r="EM532" s="30"/>
      <c r="EN532" s="30"/>
      <c r="EO532" s="30"/>
      <c r="EP532" s="30"/>
      <c r="EQ532" s="30"/>
      <c r="ER532" s="30"/>
      <c r="ES532" s="30"/>
      <c r="ET532" s="30"/>
      <c r="EU532" s="30"/>
      <c r="EV532" s="30"/>
      <c r="EW532" s="30"/>
      <c r="EX532" s="30"/>
      <c r="EY532" s="30"/>
      <c r="EZ532" s="30"/>
      <c r="FA532" s="30"/>
      <c r="FB532" s="30"/>
      <c r="FC532" s="30"/>
      <c r="FD532" s="30"/>
      <c r="FE532" s="30"/>
      <c r="FF532" s="30"/>
      <c r="FG532" s="30"/>
      <c r="FH532" s="30"/>
      <c r="FI532" s="30"/>
      <c r="FJ532" s="30"/>
      <c r="FK532" s="30"/>
      <c r="FL532" s="30"/>
      <c r="FM532" s="30"/>
      <c r="FN532" s="30"/>
      <c r="FO532" s="30"/>
      <c r="FP532" s="30"/>
      <c r="FQ532" s="30"/>
    </row>
    <row r="533" spans="4:173">
      <c r="D533" s="76"/>
      <c r="E533" s="76"/>
      <c r="F533" s="76"/>
      <c r="G533" s="76"/>
      <c r="H533" s="76"/>
      <c r="I533" s="76"/>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0"/>
      <c r="BK533" s="30"/>
      <c r="BL533" s="30"/>
      <c r="BM533" s="30"/>
      <c r="BN533" s="30"/>
      <c r="BO533" s="30"/>
      <c r="BP533" s="30"/>
      <c r="BQ533" s="30"/>
      <c r="BR533" s="30"/>
      <c r="BS533" s="30"/>
      <c r="BT533" s="30"/>
      <c r="BU533" s="30"/>
      <c r="BV533" s="30"/>
      <c r="BW533" s="30"/>
      <c r="BX533" s="30"/>
      <c r="BY533" s="30"/>
      <c r="BZ533" s="30"/>
      <c r="CA533" s="30"/>
      <c r="CB533" s="30"/>
      <c r="CC533" s="30"/>
      <c r="CD533" s="30"/>
      <c r="CE533" s="30"/>
      <c r="CF533" s="30"/>
      <c r="CG533" s="30"/>
      <c r="CH533" s="30"/>
      <c r="CI533" s="30"/>
      <c r="CJ533" s="30"/>
      <c r="CK533" s="30"/>
      <c r="CL533" s="30"/>
      <c r="CM533" s="30"/>
      <c r="CN533" s="30"/>
      <c r="CO533" s="30"/>
      <c r="CP533" s="30"/>
      <c r="CQ533" s="30"/>
      <c r="CR533" s="30"/>
      <c r="CS533" s="30"/>
      <c r="CT533" s="30"/>
      <c r="CU533" s="30"/>
      <c r="CV533" s="30"/>
      <c r="CW533" s="30"/>
      <c r="CX533" s="30"/>
      <c r="CY533" s="30"/>
      <c r="CZ533" s="30"/>
      <c r="DA533" s="30"/>
      <c r="DB533" s="30"/>
      <c r="DC533" s="30"/>
      <c r="DD533" s="30"/>
      <c r="DE533" s="30"/>
      <c r="DF533" s="30"/>
      <c r="DG533" s="30"/>
      <c r="DH533" s="30"/>
      <c r="DI533" s="30"/>
      <c r="DJ533" s="30"/>
      <c r="DK533" s="30"/>
      <c r="DL533" s="30"/>
      <c r="DM533" s="30"/>
      <c r="DN533" s="30"/>
      <c r="DO533" s="30"/>
      <c r="DP533" s="30"/>
      <c r="DQ533" s="30"/>
      <c r="DR533" s="30"/>
      <c r="DS533" s="30"/>
      <c r="DT533" s="30"/>
      <c r="DU533" s="30"/>
      <c r="DV533" s="30"/>
      <c r="DW533" s="30"/>
      <c r="DX533" s="30"/>
      <c r="DY533" s="30"/>
      <c r="DZ533" s="30"/>
      <c r="EA533" s="30"/>
      <c r="EB533" s="30"/>
      <c r="EC533" s="30"/>
      <c r="ED533" s="30"/>
      <c r="EE533" s="30"/>
      <c r="EF533" s="30"/>
      <c r="EG533" s="30"/>
      <c r="EH533" s="30"/>
      <c r="EI533" s="30"/>
      <c r="EJ533" s="30"/>
      <c r="EK533" s="30"/>
      <c r="EL533" s="30"/>
      <c r="EM533" s="30"/>
      <c r="EN533" s="30"/>
      <c r="EO533" s="30"/>
      <c r="EP533" s="30"/>
      <c r="EQ533" s="30"/>
      <c r="ER533" s="30"/>
      <c r="ES533" s="30"/>
      <c r="ET533" s="30"/>
      <c r="EU533" s="30"/>
      <c r="EV533" s="30"/>
      <c r="EW533" s="30"/>
      <c r="EX533" s="30"/>
      <c r="EY533" s="30"/>
      <c r="EZ533" s="30"/>
      <c r="FA533" s="30"/>
      <c r="FB533" s="30"/>
      <c r="FC533" s="30"/>
      <c r="FD533" s="30"/>
      <c r="FE533" s="30"/>
      <c r="FF533" s="30"/>
      <c r="FG533" s="30"/>
      <c r="FH533" s="30"/>
      <c r="FI533" s="30"/>
      <c r="FJ533" s="30"/>
      <c r="FK533" s="30"/>
      <c r="FL533" s="30"/>
      <c r="FM533" s="30"/>
      <c r="FN533" s="30"/>
      <c r="FO533" s="30"/>
      <c r="FP533" s="30"/>
      <c r="FQ533" s="30"/>
    </row>
    <row r="534" spans="4:173">
      <c r="D534" s="76"/>
      <c r="E534" s="76"/>
      <c r="F534" s="76"/>
      <c r="G534" s="76"/>
      <c r="H534" s="76"/>
      <c r="I534" s="76"/>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0"/>
      <c r="BI534" s="30"/>
      <c r="BJ534" s="30"/>
      <c r="BK534" s="30"/>
      <c r="BL534" s="30"/>
      <c r="BM534" s="30"/>
      <c r="BN534" s="30"/>
      <c r="BO534" s="30"/>
      <c r="BP534" s="30"/>
      <c r="BQ534" s="30"/>
      <c r="BR534" s="30"/>
      <c r="BS534" s="30"/>
      <c r="BT534" s="30"/>
      <c r="BU534" s="30"/>
      <c r="BV534" s="30"/>
      <c r="BW534" s="30"/>
      <c r="BX534" s="30"/>
      <c r="BY534" s="30"/>
      <c r="BZ534" s="30"/>
      <c r="CA534" s="30"/>
      <c r="CB534" s="30"/>
      <c r="CC534" s="30"/>
      <c r="CD534" s="30"/>
      <c r="CE534" s="30"/>
      <c r="CF534" s="30"/>
      <c r="CG534" s="30"/>
      <c r="CH534" s="30"/>
      <c r="CI534" s="30"/>
      <c r="CJ534" s="30"/>
      <c r="CK534" s="30"/>
      <c r="CL534" s="30"/>
      <c r="CM534" s="30"/>
      <c r="CN534" s="30"/>
      <c r="CO534" s="30"/>
      <c r="CP534" s="30"/>
      <c r="CQ534" s="30"/>
      <c r="CR534" s="30"/>
      <c r="CS534" s="30"/>
      <c r="CT534" s="30"/>
      <c r="CU534" s="30"/>
      <c r="CV534" s="30"/>
      <c r="CW534" s="30"/>
      <c r="CX534" s="30"/>
      <c r="CY534" s="30"/>
      <c r="CZ534" s="30"/>
      <c r="DA534" s="30"/>
      <c r="DB534" s="30"/>
      <c r="DC534" s="30"/>
      <c r="DD534" s="30"/>
      <c r="DE534" s="30"/>
      <c r="DF534" s="30"/>
      <c r="DG534" s="30"/>
      <c r="DH534" s="30"/>
      <c r="DI534" s="30"/>
      <c r="DJ534" s="30"/>
      <c r="DK534" s="30"/>
      <c r="DL534" s="30"/>
      <c r="DM534" s="30"/>
      <c r="DN534" s="30"/>
      <c r="DO534" s="30"/>
      <c r="DP534" s="30"/>
      <c r="DQ534" s="30"/>
      <c r="DR534" s="30"/>
      <c r="DS534" s="30"/>
      <c r="DT534" s="30"/>
      <c r="DU534" s="30"/>
      <c r="DV534" s="30"/>
      <c r="DW534" s="30"/>
      <c r="DX534" s="30"/>
      <c r="DY534" s="30"/>
      <c r="DZ534" s="30"/>
      <c r="EA534" s="30"/>
      <c r="EB534" s="30"/>
      <c r="EC534" s="30"/>
      <c r="ED534" s="30"/>
      <c r="EE534" s="30"/>
      <c r="EF534" s="30"/>
      <c r="EG534" s="30"/>
      <c r="EH534" s="30"/>
      <c r="EI534" s="30"/>
      <c r="EJ534" s="30"/>
      <c r="EK534" s="30"/>
      <c r="EL534" s="30"/>
      <c r="EM534" s="30"/>
      <c r="EN534" s="30"/>
      <c r="EO534" s="30"/>
      <c r="EP534" s="30"/>
      <c r="EQ534" s="30"/>
      <c r="ER534" s="30"/>
      <c r="ES534" s="30"/>
      <c r="ET534" s="30"/>
      <c r="EU534" s="30"/>
      <c r="EV534" s="30"/>
      <c r="EW534" s="30"/>
      <c r="EX534" s="30"/>
      <c r="EY534" s="30"/>
      <c r="EZ534" s="30"/>
      <c r="FA534" s="30"/>
      <c r="FB534" s="30"/>
      <c r="FC534" s="30"/>
      <c r="FD534" s="30"/>
      <c r="FE534" s="30"/>
      <c r="FF534" s="30"/>
      <c r="FG534" s="30"/>
      <c r="FH534" s="30"/>
      <c r="FI534" s="30"/>
      <c r="FJ534" s="30"/>
      <c r="FK534" s="30"/>
      <c r="FL534" s="30"/>
      <c r="FM534" s="30"/>
      <c r="FN534" s="30"/>
      <c r="FO534" s="30"/>
      <c r="FP534" s="30"/>
      <c r="FQ534" s="30"/>
    </row>
    <row r="535" spans="4:173">
      <c r="D535" s="76"/>
      <c r="E535" s="76"/>
      <c r="F535" s="76"/>
      <c r="G535" s="76"/>
      <c r="H535" s="76"/>
      <c r="I535" s="76"/>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0"/>
      <c r="BI535" s="30"/>
      <c r="BJ535" s="30"/>
      <c r="BK535" s="30"/>
      <c r="BL535" s="30"/>
      <c r="BM535" s="30"/>
      <c r="BN535" s="30"/>
      <c r="BO535" s="30"/>
      <c r="BP535" s="30"/>
      <c r="BQ535" s="30"/>
      <c r="BR535" s="30"/>
      <c r="BS535" s="30"/>
      <c r="BT535" s="30"/>
      <c r="BU535" s="30"/>
      <c r="BV535" s="30"/>
      <c r="BW535" s="30"/>
      <c r="BX535" s="30"/>
      <c r="BY535" s="30"/>
      <c r="BZ535" s="30"/>
      <c r="CA535" s="30"/>
      <c r="CB535" s="30"/>
      <c r="CC535" s="30"/>
      <c r="CD535" s="30"/>
      <c r="CE535" s="30"/>
      <c r="CF535" s="30"/>
      <c r="CG535" s="30"/>
      <c r="CH535" s="30"/>
      <c r="CI535" s="30"/>
      <c r="CJ535" s="30"/>
      <c r="CK535" s="30"/>
      <c r="CL535" s="30"/>
      <c r="CM535" s="30"/>
      <c r="CN535" s="30"/>
      <c r="CO535" s="30"/>
      <c r="CP535" s="30"/>
      <c r="CQ535" s="30"/>
      <c r="CR535" s="30"/>
      <c r="CS535" s="30"/>
      <c r="CT535" s="30"/>
      <c r="CU535" s="30"/>
      <c r="CV535" s="30"/>
      <c r="CW535" s="30"/>
      <c r="CX535" s="30"/>
      <c r="CY535" s="30"/>
      <c r="CZ535" s="30"/>
      <c r="DA535" s="30"/>
      <c r="DB535" s="30"/>
      <c r="DC535" s="30"/>
      <c r="DD535" s="30"/>
      <c r="DE535" s="30"/>
      <c r="DF535" s="30"/>
      <c r="DG535" s="30"/>
      <c r="DH535" s="30"/>
      <c r="DI535" s="30"/>
      <c r="DJ535" s="30"/>
      <c r="DK535" s="30"/>
      <c r="DL535" s="30"/>
      <c r="DM535" s="30"/>
      <c r="DN535" s="30"/>
      <c r="DO535" s="30"/>
      <c r="DP535" s="30"/>
      <c r="DQ535" s="30"/>
      <c r="DR535" s="30"/>
      <c r="DS535" s="30"/>
      <c r="DT535" s="30"/>
      <c r="DU535" s="30"/>
      <c r="DV535" s="30"/>
      <c r="DW535" s="30"/>
      <c r="DX535" s="30"/>
      <c r="DY535" s="30"/>
      <c r="DZ535" s="30"/>
      <c r="EA535" s="30"/>
      <c r="EB535" s="30"/>
      <c r="EC535" s="30"/>
      <c r="ED535" s="30"/>
      <c r="EE535" s="30"/>
      <c r="EF535" s="30"/>
      <c r="EG535" s="30"/>
      <c r="EH535" s="30"/>
      <c r="EI535" s="30"/>
      <c r="EJ535" s="30"/>
      <c r="EK535" s="30"/>
      <c r="EL535" s="30"/>
      <c r="EM535" s="30"/>
      <c r="EN535" s="30"/>
      <c r="EO535" s="30"/>
      <c r="EP535" s="30"/>
      <c r="EQ535" s="30"/>
      <c r="ER535" s="30"/>
      <c r="ES535" s="30"/>
      <c r="ET535" s="30"/>
      <c r="EU535" s="30"/>
      <c r="EV535" s="30"/>
      <c r="EW535" s="30"/>
      <c r="EX535" s="30"/>
      <c r="EY535" s="30"/>
      <c r="EZ535" s="30"/>
      <c r="FA535" s="30"/>
      <c r="FB535" s="30"/>
      <c r="FC535" s="30"/>
      <c r="FD535" s="30"/>
      <c r="FE535" s="30"/>
      <c r="FF535" s="30"/>
      <c r="FG535" s="30"/>
      <c r="FH535" s="30"/>
      <c r="FI535" s="30"/>
      <c r="FJ535" s="30"/>
      <c r="FK535" s="30"/>
      <c r="FL535" s="30"/>
      <c r="FM535" s="30"/>
      <c r="FN535" s="30"/>
      <c r="FO535" s="30"/>
      <c r="FP535" s="30"/>
      <c r="FQ535" s="30"/>
    </row>
    <row r="536" spans="4:173">
      <c r="D536" s="76"/>
      <c r="E536" s="76"/>
      <c r="F536" s="76"/>
      <c r="G536" s="76"/>
      <c r="H536" s="76"/>
      <c r="I536" s="76"/>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0"/>
      <c r="BI536" s="30"/>
      <c r="BJ536" s="30"/>
      <c r="BK536" s="30"/>
      <c r="BL536" s="30"/>
      <c r="BM536" s="30"/>
      <c r="BN536" s="30"/>
      <c r="BO536" s="30"/>
      <c r="BP536" s="30"/>
      <c r="BQ536" s="30"/>
      <c r="BR536" s="30"/>
      <c r="BS536" s="30"/>
      <c r="BT536" s="30"/>
      <c r="BU536" s="30"/>
      <c r="BV536" s="30"/>
      <c r="BW536" s="30"/>
      <c r="BX536" s="30"/>
      <c r="BY536" s="30"/>
      <c r="BZ536" s="30"/>
      <c r="CA536" s="30"/>
      <c r="CB536" s="30"/>
      <c r="CC536" s="30"/>
      <c r="CD536" s="30"/>
      <c r="CE536" s="30"/>
      <c r="CF536" s="30"/>
      <c r="CG536" s="30"/>
      <c r="CH536" s="30"/>
      <c r="CI536" s="30"/>
      <c r="CJ536" s="30"/>
      <c r="CK536" s="30"/>
      <c r="CL536" s="30"/>
      <c r="CM536" s="30"/>
      <c r="CN536" s="30"/>
      <c r="CO536" s="30"/>
      <c r="CP536" s="30"/>
      <c r="CQ536" s="30"/>
      <c r="CR536" s="30"/>
      <c r="CS536" s="30"/>
      <c r="CT536" s="30"/>
      <c r="CU536" s="30"/>
      <c r="CV536" s="30"/>
      <c r="CW536" s="30"/>
      <c r="CX536" s="30"/>
      <c r="CY536" s="30"/>
      <c r="CZ536" s="30"/>
      <c r="DA536" s="30"/>
      <c r="DB536" s="30"/>
      <c r="DC536" s="30"/>
      <c r="DD536" s="30"/>
      <c r="DE536" s="30"/>
      <c r="DF536" s="30"/>
      <c r="DG536" s="30"/>
      <c r="DH536" s="30"/>
      <c r="DI536" s="30"/>
      <c r="DJ536" s="30"/>
      <c r="DK536" s="30"/>
      <c r="DL536" s="30"/>
      <c r="DM536" s="30"/>
      <c r="DN536" s="30"/>
      <c r="DO536" s="30"/>
      <c r="DP536" s="30"/>
      <c r="DQ536" s="30"/>
      <c r="DR536" s="30"/>
      <c r="DS536" s="30"/>
      <c r="DT536" s="30"/>
      <c r="DU536" s="30"/>
      <c r="DV536" s="30"/>
      <c r="DW536" s="30"/>
      <c r="DX536" s="30"/>
      <c r="DY536" s="30"/>
      <c r="DZ536" s="30"/>
      <c r="EA536" s="30"/>
      <c r="EB536" s="30"/>
      <c r="EC536" s="30"/>
      <c r="ED536" s="30"/>
      <c r="EE536" s="30"/>
      <c r="EF536" s="30"/>
      <c r="EG536" s="30"/>
      <c r="EH536" s="30"/>
      <c r="EI536" s="30"/>
      <c r="EJ536" s="30"/>
      <c r="EK536" s="30"/>
      <c r="EL536" s="30"/>
      <c r="EM536" s="30"/>
      <c r="EN536" s="30"/>
      <c r="EO536" s="30"/>
      <c r="EP536" s="30"/>
      <c r="EQ536" s="30"/>
      <c r="ER536" s="30"/>
      <c r="ES536" s="30"/>
      <c r="ET536" s="30"/>
      <c r="EU536" s="30"/>
      <c r="EV536" s="30"/>
      <c r="EW536" s="30"/>
      <c r="EX536" s="30"/>
      <c r="EY536" s="30"/>
      <c r="EZ536" s="30"/>
      <c r="FA536" s="30"/>
      <c r="FB536" s="30"/>
      <c r="FC536" s="30"/>
      <c r="FD536" s="30"/>
      <c r="FE536" s="30"/>
      <c r="FF536" s="30"/>
      <c r="FG536" s="30"/>
      <c r="FH536" s="30"/>
      <c r="FI536" s="30"/>
      <c r="FJ536" s="30"/>
      <c r="FK536" s="30"/>
      <c r="FL536" s="30"/>
      <c r="FM536" s="30"/>
      <c r="FN536" s="30"/>
      <c r="FO536" s="30"/>
      <c r="FP536" s="30"/>
      <c r="FQ536" s="30"/>
    </row>
    <row r="537" spans="4:173">
      <c r="D537" s="76"/>
      <c r="E537" s="76"/>
      <c r="F537" s="76"/>
      <c r="G537" s="76"/>
      <c r="H537" s="76"/>
      <c r="I537" s="76"/>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0"/>
      <c r="BI537" s="30"/>
      <c r="BJ537" s="30"/>
      <c r="BK537" s="30"/>
      <c r="BL537" s="30"/>
      <c r="BM537" s="30"/>
      <c r="BN537" s="30"/>
      <c r="BO537" s="30"/>
      <c r="BP537" s="30"/>
      <c r="BQ537" s="30"/>
      <c r="BR537" s="30"/>
      <c r="BS537" s="30"/>
      <c r="BT537" s="30"/>
      <c r="BU537" s="30"/>
      <c r="BV537" s="30"/>
      <c r="BW537" s="30"/>
      <c r="BX537" s="30"/>
      <c r="BY537" s="30"/>
      <c r="BZ537" s="30"/>
      <c r="CA537" s="30"/>
      <c r="CB537" s="30"/>
      <c r="CC537" s="30"/>
      <c r="CD537" s="30"/>
      <c r="CE537" s="30"/>
      <c r="CF537" s="30"/>
      <c r="CG537" s="30"/>
      <c r="CH537" s="30"/>
      <c r="CI537" s="30"/>
      <c r="CJ537" s="30"/>
      <c r="CK537" s="30"/>
      <c r="CL537" s="30"/>
      <c r="CM537" s="30"/>
      <c r="CN537" s="30"/>
      <c r="CO537" s="30"/>
      <c r="CP537" s="30"/>
      <c r="CQ537" s="30"/>
      <c r="CR537" s="30"/>
      <c r="CS537" s="30"/>
      <c r="CT537" s="30"/>
      <c r="CU537" s="30"/>
      <c r="CV537" s="30"/>
      <c r="CW537" s="30"/>
      <c r="CX537" s="30"/>
      <c r="CY537" s="30"/>
      <c r="CZ537" s="30"/>
      <c r="DA537" s="30"/>
      <c r="DB537" s="30"/>
      <c r="DC537" s="30"/>
      <c r="DD537" s="30"/>
      <c r="DE537" s="30"/>
      <c r="DF537" s="30"/>
      <c r="DG537" s="30"/>
      <c r="DH537" s="30"/>
      <c r="DI537" s="30"/>
      <c r="DJ537" s="30"/>
      <c r="DK537" s="30"/>
      <c r="DL537" s="30"/>
      <c r="DM537" s="30"/>
      <c r="DN537" s="30"/>
      <c r="DO537" s="30"/>
      <c r="DP537" s="30"/>
      <c r="DQ537" s="30"/>
      <c r="DR537" s="30"/>
      <c r="DS537" s="30"/>
      <c r="DT537" s="30"/>
      <c r="DU537" s="30"/>
      <c r="DV537" s="30"/>
      <c r="DW537" s="30"/>
      <c r="DX537" s="30"/>
      <c r="DY537" s="30"/>
      <c r="DZ537" s="30"/>
      <c r="EA537" s="30"/>
      <c r="EB537" s="30"/>
      <c r="EC537" s="30"/>
      <c r="ED537" s="30"/>
      <c r="EE537" s="30"/>
      <c r="EF537" s="30"/>
      <c r="EG537" s="30"/>
      <c r="EH537" s="30"/>
      <c r="EI537" s="30"/>
      <c r="EJ537" s="30"/>
      <c r="EK537" s="30"/>
      <c r="EL537" s="30"/>
      <c r="EM537" s="30"/>
      <c r="EN537" s="30"/>
      <c r="EO537" s="30"/>
      <c r="EP537" s="30"/>
      <c r="EQ537" s="30"/>
      <c r="ER537" s="30"/>
      <c r="ES537" s="30"/>
      <c r="ET537" s="30"/>
      <c r="EU537" s="30"/>
      <c r="EV537" s="30"/>
      <c r="EW537" s="30"/>
      <c r="EX537" s="30"/>
      <c r="EY537" s="30"/>
      <c r="EZ537" s="30"/>
      <c r="FA537" s="30"/>
      <c r="FB537" s="30"/>
      <c r="FC537" s="30"/>
      <c r="FD537" s="30"/>
      <c r="FE537" s="30"/>
      <c r="FF537" s="30"/>
      <c r="FG537" s="30"/>
      <c r="FH537" s="30"/>
      <c r="FI537" s="30"/>
      <c r="FJ537" s="30"/>
      <c r="FK537" s="30"/>
      <c r="FL537" s="30"/>
      <c r="FM537" s="30"/>
      <c r="FN537" s="30"/>
      <c r="FO537" s="30"/>
      <c r="FP537" s="30"/>
      <c r="FQ537" s="30"/>
    </row>
    <row r="538" spans="4:173">
      <c r="D538" s="76"/>
      <c r="E538" s="76"/>
      <c r="F538" s="76"/>
      <c r="G538" s="76"/>
      <c r="H538" s="76"/>
      <c r="I538" s="76"/>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0"/>
      <c r="BI538" s="30"/>
      <c r="BJ538" s="30"/>
      <c r="BK538" s="30"/>
      <c r="BL538" s="30"/>
      <c r="BM538" s="30"/>
      <c r="BN538" s="30"/>
      <c r="BO538" s="30"/>
      <c r="BP538" s="30"/>
      <c r="BQ538" s="30"/>
      <c r="BR538" s="30"/>
      <c r="BS538" s="30"/>
      <c r="BT538" s="30"/>
      <c r="BU538" s="30"/>
      <c r="BV538" s="30"/>
      <c r="BW538" s="30"/>
      <c r="BX538" s="30"/>
      <c r="BY538" s="30"/>
      <c r="BZ538" s="30"/>
      <c r="CA538" s="30"/>
      <c r="CB538" s="30"/>
      <c r="CC538" s="30"/>
      <c r="CD538" s="30"/>
      <c r="CE538" s="30"/>
      <c r="CF538" s="30"/>
      <c r="CG538" s="30"/>
      <c r="CH538" s="30"/>
      <c r="CI538" s="30"/>
      <c r="CJ538" s="30"/>
      <c r="CK538" s="30"/>
      <c r="CL538" s="30"/>
      <c r="CM538" s="30"/>
      <c r="CN538" s="30"/>
      <c r="CO538" s="30"/>
      <c r="CP538" s="30"/>
      <c r="CQ538" s="30"/>
      <c r="CR538" s="30"/>
      <c r="CS538" s="30"/>
      <c r="CT538" s="30"/>
      <c r="CU538" s="30"/>
      <c r="CV538" s="30"/>
      <c r="CW538" s="30"/>
      <c r="CX538" s="30"/>
      <c r="CY538" s="30"/>
      <c r="CZ538" s="30"/>
      <c r="DA538" s="30"/>
      <c r="DB538" s="30"/>
      <c r="DC538" s="30"/>
      <c r="DD538" s="30"/>
      <c r="DE538" s="30"/>
      <c r="DF538" s="30"/>
      <c r="DG538" s="30"/>
      <c r="DH538" s="30"/>
      <c r="DI538" s="30"/>
      <c r="DJ538" s="30"/>
      <c r="DK538" s="30"/>
      <c r="DL538" s="30"/>
      <c r="DM538" s="30"/>
      <c r="DN538" s="30"/>
      <c r="DO538" s="30"/>
      <c r="DP538" s="30"/>
      <c r="DQ538" s="30"/>
      <c r="DR538" s="30"/>
      <c r="DS538" s="30"/>
      <c r="DT538" s="30"/>
      <c r="DU538" s="30"/>
      <c r="DV538" s="30"/>
      <c r="DW538" s="30"/>
      <c r="DX538" s="30"/>
      <c r="DY538" s="30"/>
      <c r="DZ538" s="30"/>
      <c r="EA538" s="30"/>
      <c r="EB538" s="30"/>
      <c r="EC538" s="30"/>
      <c r="ED538" s="30"/>
      <c r="EE538" s="30"/>
      <c r="EF538" s="30"/>
      <c r="EG538" s="30"/>
      <c r="EH538" s="30"/>
      <c r="EI538" s="30"/>
      <c r="EJ538" s="30"/>
      <c r="EK538" s="30"/>
      <c r="EL538" s="30"/>
      <c r="EM538" s="30"/>
      <c r="EN538" s="30"/>
      <c r="EO538" s="30"/>
      <c r="EP538" s="30"/>
      <c r="EQ538" s="30"/>
      <c r="ER538" s="30"/>
      <c r="ES538" s="30"/>
      <c r="ET538" s="30"/>
      <c r="EU538" s="30"/>
      <c r="EV538" s="30"/>
      <c r="EW538" s="30"/>
      <c r="EX538" s="30"/>
      <c r="EY538" s="30"/>
      <c r="EZ538" s="30"/>
      <c r="FA538" s="30"/>
      <c r="FB538" s="30"/>
      <c r="FC538" s="30"/>
      <c r="FD538" s="30"/>
      <c r="FE538" s="30"/>
      <c r="FF538" s="30"/>
      <c r="FG538" s="30"/>
      <c r="FH538" s="30"/>
      <c r="FI538" s="30"/>
      <c r="FJ538" s="30"/>
      <c r="FK538" s="30"/>
      <c r="FL538" s="30"/>
      <c r="FM538" s="30"/>
      <c r="FN538" s="30"/>
      <c r="FO538" s="30"/>
      <c r="FP538" s="30"/>
      <c r="FQ538" s="30"/>
    </row>
    <row r="539" spans="4:173">
      <c r="D539" s="76"/>
      <c r="E539" s="76"/>
      <c r="F539" s="76"/>
      <c r="G539" s="76"/>
      <c r="H539" s="76"/>
      <c r="I539" s="76"/>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0"/>
      <c r="BI539" s="30"/>
      <c r="BJ539" s="30"/>
      <c r="BK539" s="30"/>
      <c r="BL539" s="30"/>
      <c r="BM539" s="30"/>
      <c r="BN539" s="30"/>
      <c r="BO539" s="30"/>
      <c r="BP539" s="30"/>
      <c r="BQ539" s="30"/>
      <c r="BR539" s="30"/>
      <c r="BS539" s="30"/>
      <c r="BT539" s="30"/>
      <c r="BU539" s="30"/>
      <c r="BV539" s="30"/>
      <c r="BW539" s="30"/>
      <c r="BX539" s="30"/>
      <c r="BY539" s="30"/>
      <c r="BZ539" s="30"/>
      <c r="CA539" s="30"/>
      <c r="CB539" s="30"/>
      <c r="CC539" s="30"/>
      <c r="CD539" s="30"/>
      <c r="CE539" s="30"/>
      <c r="CF539" s="30"/>
      <c r="CG539" s="30"/>
      <c r="CH539" s="30"/>
      <c r="CI539" s="30"/>
      <c r="CJ539" s="30"/>
      <c r="CK539" s="30"/>
      <c r="CL539" s="30"/>
      <c r="CM539" s="30"/>
      <c r="CN539" s="30"/>
      <c r="CO539" s="30"/>
      <c r="CP539" s="30"/>
      <c r="CQ539" s="30"/>
      <c r="CR539" s="30"/>
      <c r="CS539" s="30"/>
      <c r="CT539" s="30"/>
      <c r="CU539" s="30"/>
      <c r="CV539" s="30"/>
      <c r="CW539" s="30"/>
      <c r="CX539" s="30"/>
      <c r="CY539" s="30"/>
      <c r="CZ539" s="30"/>
      <c r="DA539" s="30"/>
      <c r="DB539" s="30"/>
      <c r="DC539" s="30"/>
      <c r="DD539" s="30"/>
      <c r="DE539" s="30"/>
      <c r="DF539" s="30"/>
      <c r="DG539" s="30"/>
      <c r="DH539" s="30"/>
      <c r="DI539" s="30"/>
      <c r="DJ539" s="30"/>
      <c r="DK539" s="30"/>
      <c r="DL539" s="30"/>
      <c r="DM539" s="30"/>
      <c r="DN539" s="30"/>
      <c r="DO539" s="30"/>
      <c r="DP539" s="30"/>
      <c r="DQ539" s="30"/>
      <c r="DR539" s="30"/>
      <c r="DS539" s="30"/>
      <c r="DT539" s="30"/>
      <c r="DU539" s="30"/>
      <c r="DV539" s="30"/>
      <c r="DW539" s="30"/>
      <c r="DX539" s="30"/>
      <c r="DY539" s="30"/>
      <c r="DZ539" s="30"/>
      <c r="EA539" s="30"/>
      <c r="EB539" s="30"/>
      <c r="EC539" s="30"/>
      <c r="ED539" s="30"/>
      <c r="EE539" s="30"/>
      <c r="EF539" s="30"/>
      <c r="EG539" s="30"/>
      <c r="EH539" s="30"/>
      <c r="EI539" s="30"/>
      <c r="EJ539" s="30"/>
      <c r="EK539" s="30"/>
      <c r="EL539" s="30"/>
      <c r="EM539" s="30"/>
      <c r="EN539" s="30"/>
      <c r="EO539" s="30"/>
      <c r="EP539" s="30"/>
      <c r="EQ539" s="30"/>
      <c r="ER539" s="30"/>
      <c r="ES539" s="30"/>
      <c r="ET539" s="30"/>
      <c r="EU539" s="30"/>
      <c r="EV539" s="30"/>
      <c r="EW539" s="30"/>
      <c r="EX539" s="30"/>
      <c r="EY539" s="30"/>
      <c r="EZ539" s="30"/>
      <c r="FA539" s="30"/>
      <c r="FB539" s="30"/>
      <c r="FC539" s="30"/>
      <c r="FD539" s="30"/>
      <c r="FE539" s="30"/>
      <c r="FF539" s="30"/>
      <c r="FG539" s="30"/>
      <c r="FH539" s="30"/>
      <c r="FI539" s="30"/>
      <c r="FJ539" s="30"/>
      <c r="FK539" s="30"/>
      <c r="FL539" s="30"/>
      <c r="FM539" s="30"/>
      <c r="FN539" s="30"/>
      <c r="FO539" s="30"/>
      <c r="FP539" s="30"/>
      <c r="FQ539" s="30"/>
    </row>
    <row r="540" spans="4:173">
      <c r="D540" s="76"/>
      <c r="E540" s="76"/>
      <c r="F540" s="76"/>
      <c r="G540" s="76"/>
      <c r="H540" s="76"/>
      <c r="I540" s="76"/>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0"/>
      <c r="BI540" s="30"/>
      <c r="BJ540" s="30"/>
      <c r="BK540" s="30"/>
      <c r="BL540" s="30"/>
      <c r="BM540" s="30"/>
      <c r="BN540" s="30"/>
      <c r="BO540" s="30"/>
      <c r="BP540" s="30"/>
      <c r="BQ540" s="30"/>
      <c r="BR540" s="30"/>
      <c r="BS540" s="30"/>
      <c r="BT540" s="30"/>
      <c r="BU540" s="30"/>
      <c r="BV540" s="30"/>
      <c r="BW540" s="30"/>
      <c r="BX540" s="30"/>
      <c r="BY540" s="30"/>
      <c r="BZ540" s="30"/>
      <c r="CA540" s="30"/>
      <c r="CB540" s="30"/>
      <c r="CC540" s="30"/>
      <c r="CD540" s="30"/>
      <c r="CE540" s="30"/>
      <c r="CF540" s="30"/>
      <c r="CG540" s="30"/>
      <c r="CH540" s="30"/>
      <c r="CI540" s="30"/>
      <c r="CJ540" s="30"/>
      <c r="CK540" s="30"/>
      <c r="CL540" s="30"/>
      <c r="CM540" s="30"/>
      <c r="CN540" s="30"/>
      <c r="CO540" s="30"/>
      <c r="CP540" s="30"/>
      <c r="CQ540" s="30"/>
      <c r="CR540" s="30"/>
      <c r="CS540" s="30"/>
      <c r="CT540" s="30"/>
      <c r="CU540" s="30"/>
      <c r="CV540" s="30"/>
      <c r="CW540" s="30"/>
      <c r="CX540" s="30"/>
      <c r="CY540" s="30"/>
      <c r="CZ540" s="30"/>
      <c r="DA540" s="30"/>
      <c r="DB540" s="30"/>
      <c r="DC540" s="30"/>
      <c r="DD540" s="30"/>
      <c r="DE540" s="30"/>
      <c r="DF540" s="30"/>
      <c r="DG540" s="30"/>
      <c r="DH540" s="30"/>
      <c r="DI540" s="30"/>
      <c r="DJ540" s="30"/>
      <c r="DK540" s="30"/>
      <c r="DL540" s="30"/>
      <c r="DM540" s="30"/>
      <c r="DN540" s="30"/>
      <c r="DO540" s="30"/>
      <c r="DP540" s="30"/>
      <c r="DQ540" s="30"/>
      <c r="DR540" s="30"/>
      <c r="DS540" s="30"/>
      <c r="DT540" s="30"/>
      <c r="DU540" s="30"/>
      <c r="DV540" s="30"/>
      <c r="DW540" s="30"/>
      <c r="DX540" s="30"/>
      <c r="DY540" s="30"/>
      <c r="DZ540" s="30"/>
      <c r="EA540" s="30"/>
      <c r="EB540" s="30"/>
      <c r="EC540" s="30"/>
      <c r="ED540" s="30"/>
      <c r="EE540" s="30"/>
      <c r="EF540" s="30"/>
      <c r="EG540" s="30"/>
      <c r="EH540" s="30"/>
      <c r="EI540" s="30"/>
      <c r="EJ540" s="30"/>
      <c r="EK540" s="30"/>
      <c r="EL540" s="30"/>
      <c r="EM540" s="30"/>
      <c r="EN540" s="30"/>
      <c r="EO540" s="30"/>
      <c r="EP540" s="30"/>
      <c r="EQ540" s="30"/>
      <c r="ER540" s="30"/>
      <c r="ES540" s="30"/>
      <c r="ET540" s="30"/>
      <c r="EU540" s="30"/>
      <c r="EV540" s="30"/>
      <c r="EW540" s="30"/>
      <c r="EX540" s="30"/>
      <c r="EY540" s="30"/>
      <c r="EZ540" s="30"/>
      <c r="FA540" s="30"/>
      <c r="FB540" s="30"/>
      <c r="FC540" s="30"/>
      <c r="FD540" s="30"/>
      <c r="FE540" s="30"/>
      <c r="FF540" s="30"/>
      <c r="FG540" s="30"/>
      <c r="FH540" s="30"/>
      <c r="FI540" s="30"/>
      <c r="FJ540" s="30"/>
      <c r="FK540" s="30"/>
      <c r="FL540" s="30"/>
      <c r="FM540" s="30"/>
      <c r="FN540" s="30"/>
      <c r="FO540" s="30"/>
      <c r="FP540" s="30"/>
      <c r="FQ540" s="30"/>
    </row>
    <row r="541" spans="4:173">
      <c r="D541" s="76"/>
      <c r="E541" s="76"/>
      <c r="F541" s="76"/>
      <c r="G541" s="76"/>
      <c r="H541" s="76"/>
      <c r="I541" s="76"/>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0"/>
      <c r="BI541" s="30"/>
      <c r="BJ541" s="30"/>
      <c r="BK541" s="30"/>
      <c r="BL541" s="30"/>
      <c r="BM541" s="30"/>
      <c r="BN541" s="30"/>
      <c r="BO541" s="30"/>
      <c r="BP541" s="30"/>
      <c r="BQ541" s="30"/>
      <c r="BR541" s="30"/>
      <c r="BS541" s="30"/>
      <c r="BT541" s="30"/>
      <c r="BU541" s="30"/>
      <c r="BV541" s="30"/>
      <c r="BW541" s="30"/>
      <c r="BX541" s="30"/>
      <c r="BY541" s="30"/>
      <c r="BZ541" s="30"/>
      <c r="CA541" s="30"/>
      <c r="CB541" s="30"/>
      <c r="CC541" s="30"/>
      <c r="CD541" s="30"/>
      <c r="CE541" s="30"/>
      <c r="CF541" s="30"/>
      <c r="CG541" s="30"/>
      <c r="CH541" s="30"/>
      <c r="CI541" s="30"/>
      <c r="CJ541" s="30"/>
      <c r="CK541" s="30"/>
      <c r="CL541" s="30"/>
      <c r="CM541" s="30"/>
      <c r="CN541" s="30"/>
      <c r="CO541" s="30"/>
      <c r="CP541" s="30"/>
      <c r="CQ541" s="30"/>
      <c r="CR541" s="30"/>
      <c r="CS541" s="30"/>
      <c r="CT541" s="30"/>
      <c r="CU541" s="30"/>
      <c r="CV541" s="30"/>
      <c r="CW541" s="30"/>
      <c r="CX541" s="30"/>
      <c r="CY541" s="30"/>
      <c r="CZ541" s="30"/>
      <c r="DA541" s="30"/>
      <c r="DB541" s="30"/>
      <c r="DC541" s="30"/>
      <c r="DD541" s="30"/>
      <c r="DE541" s="30"/>
      <c r="DF541" s="30"/>
      <c r="DG541" s="30"/>
      <c r="DH541" s="30"/>
      <c r="DI541" s="30"/>
      <c r="DJ541" s="30"/>
      <c r="DK541" s="30"/>
      <c r="DL541" s="30"/>
      <c r="DM541" s="30"/>
      <c r="DN541" s="30"/>
      <c r="DO541" s="30"/>
      <c r="DP541" s="30"/>
      <c r="DQ541" s="30"/>
      <c r="DR541" s="30"/>
      <c r="DS541" s="30"/>
      <c r="DT541" s="30"/>
      <c r="DU541" s="30"/>
      <c r="DV541" s="30"/>
      <c r="DW541" s="30"/>
      <c r="DX541" s="30"/>
      <c r="DY541" s="30"/>
      <c r="DZ541" s="30"/>
      <c r="EA541" s="30"/>
      <c r="EB541" s="30"/>
      <c r="EC541" s="30"/>
      <c r="ED541" s="30"/>
      <c r="EE541" s="30"/>
      <c r="EF541" s="30"/>
      <c r="EG541" s="30"/>
      <c r="EH541" s="30"/>
      <c r="EI541" s="30"/>
      <c r="EJ541" s="30"/>
      <c r="EK541" s="30"/>
      <c r="EL541" s="30"/>
      <c r="EM541" s="30"/>
      <c r="EN541" s="30"/>
      <c r="EO541" s="30"/>
      <c r="EP541" s="30"/>
      <c r="EQ541" s="30"/>
      <c r="ER541" s="30"/>
      <c r="ES541" s="30"/>
      <c r="ET541" s="30"/>
      <c r="EU541" s="30"/>
      <c r="EV541" s="30"/>
      <c r="EW541" s="30"/>
      <c r="EX541" s="30"/>
      <c r="EY541" s="30"/>
      <c r="EZ541" s="30"/>
      <c r="FA541" s="30"/>
      <c r="FB541" s="30"/>
      <c r="FC541" s="30"/>
      <c r="FD541" s="30"/>
      <c r="FE541" s="30"/>
      <c r="FF541" s="30"/>
      <c r="FG541" s="30"/>
      <c r="FH541" s="30"/>
      <c r="FI541" s="30"/>
      <c r="FJ541" s="30"/>
      <c r="FK541" s="30"/>
      <c r="FL541" s="30"/>
      <c r="FM541" s="30"/>
      <c r="FN541" s="30"/>
      <c r="FO541" s="30"/>
      <c r="FP541" s="30"/>
      <c r="FQ541" s="30"/>
    </row>
    <row r="542" spans="4:173">
      <c r="D542" s="76"/>
      <c r="E542" s="76"/>
      <c r="F542" s="76"/>
      <c r="G542" s="76"/>
      <c r="H542" s="76"/>
      <c r="I542" s="76"/>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0"/>
      <c r="BI542" s="30"/>
      <c r="BJ542" s="30"/>
      <c r="BK542" s="30"/>
      <c r="BL542" s="30"/>
      <c r="BM542" s="30"/>
      <c r="BN542" s="30"/>
      <c r="BO542" s="30"/>
      <c r="BP542" s="30"/>
      <c r="BQ542" s="30"/>
      <c r="BR542" s="30"/>
      <c r="BS542" s="30"/>
      <c r="BT542" s="30"/>
      <c r="BU542" s="30"/>
      <c r="BV542" s="30"/>
      <c r="BW542" s="30"/>
      <c r="BX542" s="30"/>
      <c r="BY542" s="30"/>
      <c r="BZ542" s="30"/>
      <c r="CA542" s="30"/>
      <c r="CB542" s="30"/>
      <c r="CC542" s="30"/>
      <c r="CD542" s="30"/>
      <c r="CE542" s="30"/>
      <c r="CF542" s="30"/>
      <c r="CG542" s="30"/>
      <c r="CH542" s="30"/>
      <c r="CI542" s="30"/>
      <c r="CJ542" s="30"/>
      <c r="CK542" s="30"/>
      <c r="CL542" s="30"/>
      <c r="CM542" s="30"/>
      <c r="CN542" s="30"/>
      <c r="CO542" s="30"/>
      <c r="CP542" s="30"/>
      <c r="CQ542" s="30"/>
      <c r="CR542" s="30"/>
      <c r="CS542" s="30"/>
      <c r="CT542" s="30"/>
      <c r="CU542" s="30"/>
      <c r="CV542" s="30"/>
      <c r="CW542" s="30"/>
      <c r="CX542" s="30"/>
      <c r="CY542" s="30"/>
      <c r="CZ542" s="30"/>
      <c r="DA542" s="30"/>
      <c r="DB542" s="30"/>
      <c r="DC542" s="30"/>
      <c r="DD542" s="30"/>
      <c r="DE542" s="30"/>
      <c r="DF542" s="30"/>
      <c r="DG542" s="30"/>
      <c r="DH542" s="30"/>
      <c r="DI542" s="30"/>
      <c r="DJ542" s="30"/>
      <c r="DK542" s="30"/>
      <c r="DL542" s="30"/>
      <c r="DM542" s="30"/>
      <c r="DN542" s="30"/>
      <c r="DO542" s="30"/>
      <c r="DP542" s="30"/>
      <c r="DQ542" s="30"/>
      <c r="DR542" s="30"/>
      <c r="DS542" s="30"/>
      <c r="DT542" s="30"/>
      <c r="DU542" s="30"/>
      <c r="DV542" s="30"/>
      <c r="DW542" s="30"/>
      <c r="DX542" s="30"/>
      <c r="DY542" s="30"/>
      <c r="DZ542" s="30"/>
      <c r="EA542" s="30"/>
      <c r="EB542" s="30"/>
      <c r="EC542" s="30"/>
      <c r="ED542" s="30"/>
      <c r="EE542" s="30"/>
      <c r="EF542" s="30"/>
      <c r="EG542" s="30"/>
      <c r="EH542" s="30"/>
      <c r="EI542" s="30"/>
      <c r="EJ542" s="30"/>
      <c r="EK542" s="30"/>
      <c r="EL542" s="30"/>
      <c r="EM542" s="30"/>
      <c r="EN542" s="30"/>
      <c r="EO542" s="30"/>
      <c r="EP542" s="30"/>
      <c r="EQ542" s="30"/>
      <c r="ER542" s="30"/>
      <c r="ES542" s="30"/>
      <c r="ET542" s="30"/>
      <c r="EU542" s="30"/>
      <c r="EV542" s="30"/>
      <c r="EW542" s="30"/>
      <c r="EX542" s="30"/>
      <c r="EY542" s="30"/>
      <c r="EZ542" s="30"/>
      <c r="FA542" s="30"/>
      <c r="FB542" s="30"/>
      <c r="FC542" s="30"/>
      <c r="FD542" s="30"/>
      <c r="FE542" s="30"/>
      <c r="FF542" s="30"/>
      <c r="FG542" s="30"/>
      <c r="FH542" s="30"/>
      <c r="FI542" s="30"/>
      <c r="FJ542" s="30"/>
      <c r="FK542" s="30"/>
      <c r="FL542" s="30"/>
      <c r="FM542" s="30"/>
      <c r="FN542" s="30"/>
      <c r="FO542" s="30"/>
      <c r="FP542" s="30"/>
      <c r="FQ542" s="30"/>
    </row>
    <row r="543" spans="4:173">
      <c r="D543" s="76"/>
      <c r="E543" s="76"/>
      <c r="F543" s="76"/>
      <c r="G543" s="76"/>
      <c r="H543" s="76"/>
      <c r="I543" s="76"/>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0"/>
      <c r="BI543" s="30"/>
      <c r="BJ543" s="30"/>
      <c r="BK543" s="30"/>
      <c r="BL543" s="30"/>
      <c r="BM543" s="30"/>
      <c r="BN543" s="30"/>
      <c r="BO543" s="30"/>
      <c r="BP543" s="30"/>
      <c r="BQ543" s="30"/>
      <c r="BR543" s="30"/>
      <c r="BS543" s="30"/>
      <c r="BT543" s="30"/>
      <c r="BU543" s="30"/>
      <c r="BV543" s="30"/>
      <c r="BW543" s="30"/>
      <c r="BX543" s="30"/>
      <c r="BY543" s="30"/>
      <c r="BZ543" s="30"/>
      <c r="CA543" s="30"/>
      <c r="CB543" s="30"/>
      <c r="CC543" s="30"/>
      <c r="CD543" s="30"/>
      <c r="CE543" s="30"/>
      <c r="CF543" s="30"/>
      <c r="CG543" s="30"/>
      <c r="CH543" s="30"/>
      <c r="CI543" s="30"/>
      <c r="CJ543" s="30"/>
      <c r="CK543" s="30"/>
      <c r="CL543" s="30"/>
      <c r="CM543" s="30"/>
      <c r="CN543" s="30"/>
      <c r="CO543" s="30"/>
      <c r="CP543" s="30"/>
      <c r="CQ543" s="30"/>
      <c r="CR543" s="30"/>
      <c r="CS543" s="30"/>
      <c r="CT543" s="30"/>
      <c r="CU543" s="30"/>
      <c r="CV543" s="30"/>
      <c r="CW543" s="30"/>
      <c r="CX543" s="30"/>
      <c r="CY543" s="30"/>
      <c r="CZ543" s="30"/>
      <c r="DA543" s="30"/>
      <c r="DB543" s="30"/>
      <c r="DC543" s="30"/>
      <c r="DD543" s="30"/>
      <c r="DE543" s="30"/>
      <c r="DF543" s="30"/>
      <c r="DG543" s="30"/>
      <c r="DH543" s="30"/>
      <c r="DI543" s="30"/>
      <c r="DJ543" s="30"/>
      <c r="DK543" s="30"/>
      <c r="DL543" s="30"/>
      <c r="DM543" s="30"/>
      <c r="DN543" s="30"/>
      <c r="DO543" s="30"/>
      <c r="DP543" s="30"/>
      <c r="DQ543" s="30"/>
      <c r="DR543" s="30"/>
      <c r="DS543" s="30"/>
      <c r="DT543" s="30"/>
      <c r="DU543" s="30"/>
      <c r="DV543" s="30"/>
      <c r="DW543" s="30"/>
      <c r="DX543" s="30"/>
      <c r="DY543" s="30"/>
      <c r="DZ543" s="30"/>
      <c r="EA543" s="30"/>
      <c r="EB543" s="30"/>
      <c r="EC543" s="30"/>
      <c r="ED543" s="30"/>
      <c r="EE543" s="30"/>
      <c r="EF543" s="30"/>
      <c r="EG543" s="30"/>
      <c r="EH543" s="30"/>
      <c r="EI543" s="30"/>
      <c r="EJ543" s="30"/>
      <c r="EK543" s="30"/>
      <c r="EL543" s="30"/>
      <c r="EM543" s="30"/>
      <c r="EN543" s="30"/>
      <c r="EO543" s="30"/>
      <c r="EP543" s="30"/>
      <c r="EQ543" s="30"/>
      <c r="ER543" s="30"/>
      <c r="ES543" s="30"/>
      <c r="ET543" s="30"/>
      <c r="EU543" s="30"/>
      <c r="EV543" s="30"/>
      <c r="EW543" s="30"/>
      <c r="EX543" s="30"/>
      <c r="EY543" s="30"/>
      <c r="EZ543" s="30"/>
      <c r="FA543" s="30"/>
      <c r="FB543" s="30"/>
      <c r="FC543" s="30"/>
      <c r="FD543" s="30"/>
      <c r="FE543" s="30"/>
      <c r="FF543" s="30"/>
      <c r="FG543" s="30"/>
      <c r="FH543" s="30"/>
      <c r="FI543" s="30"/>
      <c r="FJ543" s="30"/>
      <c r="FK543" s="30"/>
      <c r="FL543" s="30"/>
      <c r="FM543" s="30"/>
      <c r="FN543" s="30"/>
      <c r="FO543" s="30"/>
      <c r="FP543" s="30"/>
      <c r="FQ543" s="30"/>
    </row>
    <row r="544" spans="4:173">
      <c r="D544" s="76"/>
      <c r="E544" s="76"/>
      <c r="F544" s="76"/>
      <c r="G544" s="76"/>
      <c r="H544" s="76"/>
      <c r="I544" s="76"/>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0"/>
      <c r="BI544" s="30"/>
      <c r="BJ544" s="30"/>
      <c r="BK544" s="30"/>
      <c r="BL544" s="30"/>
      <c r="BM544" s="30"/>
      <c r="BN544" s="30"/>
      <c r="BO544" s="30"/>
      <c r="BP544" s="30"/>
      <c r="BQ544" s="30"/>
      <c r="BR544" s="30"/>
      <c r="BS544" s="30"/>
      <c r="BT544" s="30"/>
      <c r="BU544" s="30"/>
      <c r="BV544" s="30"/>
      <c r="BW544" s="30"/>
      <c r="BX544" s="30"/>
      <c r="BY544" s="30"/>
      <c r="BZ544" s="30"/>
      <c r="CA544" s="30"/>
      <c r="CB544" s="30"/>
      <c r="CC544" s="30"/>
      <c r="CD544" s="30"/>
      <c r="CE544" s="30"/>
      <c r="CF544" s="30"/>
      <c r="CG544" s="30"/>
      <c r="CH544" s="30"/>
      <c r="CI544" s="30"/>
      <c r="CJ544" s="30"/>
      <c r="CK544" s="30"/>
      <c r="CL544" s="30"/>
      <c r="CM544" s="30"/>
      <c r="CN544" s="30"/>
      <c r="CO544" s="30"/>
      <c r="CP544" s="30"/>
      <c r="CQ544" s="30"/>
      <c r="CR544" s="30"/>
      <c r="CS544" s="30"/>
      <c r="CT544" s="30"/>
      <c r="CU544" s="30"/>
      <c r="CV544" s="30"/>
      <c r="CW544" s="30"/>
      <c r="CX544" s="30"/>
      <c r="CY544" s="30"/>
      <c r="CZ544" s="30"/>
      <c r="DA544" s="30"/>
      <c r="DB544" s="30"/>
      <c r="DC544" s="30"/>
      <c r="DD544" s="30"/>
      <c r="DE544" s="30"/>
      <c r="DF544" s="30"/>
      <c r="DG544" s="30"/>
      <c r="DH544" s="30"/>
      <c r="DI544" s="30"/>
      <c r="DJ544" s="30"/>
      <c r="DK544" s="30"/>
      <c r="DL544" s="30"/>
      <c r="DM544" s="30"/>
      <c r="DN544" s="30"/>
      <c r="DO544" s="30"/>
      <c r="DP544" s="30"/>
      <c r="DQ544" s="30"/>
      <c r="DR544" s="30"/>
      <c r="DS544" s="30"/>
      <c r="DT544" s="30"/>
      <c r="DU544" s="30"/>
      <c r="DV544" s="30"/>
      <c r="DW544" s="30"/>
      <c r="DX544" s="30"/>
      <c r="DY544" s="30"/>
      <c r="DZ544" s="30"/>
      <c r="EA544" s="30"/>
      <c r="EB544" s="30"/>
      <c r="EC544" s="30"/>
      <c r="ED544" s="30"/>
      <c r="EE544" s="30"/>
      <c r="EF544" s="30"/>
      <c r="EG544" s="30"/>
      <c r="EH544" s="30"/>
      <c r="EI544" s="30"/>
      <c r="EJ544" s="30"/>
      <c r="EK544" s="30"/>
      <c r="EL544" s="30"/>
      <c r="EM544" s="30"/>
      <c r="EN544" s="30"/>
      <c r="EO544" s="30"/>
      <c r="EP544" s="30"/>
      <c r="EQ544" s="30"/>
      <c r="ER544" s="30"/>
      <c r="ES544" s="30"/>
      <c r="ET544" s="30"/>
      <c r="EU544" s="30"/>
      <c r="EV544" s="30"/>
      <c r="EW544" s="30"/>
      <c r="EX544" s="30"/>
      <c r="EY544" s="30"/>
      <c r="EZ544" s="30"/>
      <c r="FA544" s="30"/>
      <c r="FB544" s="30"/>
      <c r="FC544" s="30"/>
      <c r="FD544" s="30"/>
      <c r="FE544" s="30"/>
      <c r="FF544" s="30"/>
      <c r="FG544" s="30"/>
      <c r="FH544" s="30"/>
      <c r="FI544" s="30"/>
      <c r="FJ544" s="30"/>
      <c r="FK544" s="30"/>
      <c r="FL544" s="30"/>
      <c r="FM544" s="30"/>
      <c r="FN544" s="30"/>
      <c r="FO544" s="30"/>
      <c r="FP544" s="30"/>
      <c r="FQ544" s="30"/>
    </row>
    <row r="545" spans="4:173">
      <c r="D545" s="76"/>
      <c r="E545" s="76"/>
      <c r="F545" s="76"/>
      <c r="G545" s="76"/>
      <c r="H545" s="76"/>
      <c r="I545" s="76"/>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0"/>
      <c r="BI545" s="30"/>
      <c r="BJ545" s="30"/>
      <c r="BK545" s="30"/>
      <c r="BL545" s="30"/>
      <c r="BM545" s="30"/>
      <c r="BN545" s="30"/>
      <c r="BO545" s="30"/>
      <c r="BP545" s="30"/>
      <c r="BQ545" s="30"/>
      <c r="BR545" s="30"/>
      <c r="BS545" s="30"/>
      <c r="BT545" s="30"/>
      <c r="BU545" s="30"/>
      <c r="BV545" s="30"/>
      <c r="BW545" s="30"/>
      <c r="BX545" s="30"/>
      <c r="BY545" s="30"/>
      <c r="BZ545" s="30"/>
      <c r="CA545" s="30"/>
      <c r="CB545" s="30"/>
      <c r="CC545" s="30"/>
      <c r="CD545" s="30"/>
      <c r="CE545" s="30"/>
      <c r="CF545" s="30"/>
      <c r="CG545" s="30"/>
      <c r="CH545" s="30"/>
      <c r="CI545" s="30"/>
      <c r="CJ545" s="30"/>
      <c r="CK545" s="30"/>
      <c r="CL545" s="30"/>
      <c r="CM545" s="30"/>
      <c r="CN545" s="30"/>
      <c r="CO545" s="30"/>
      <c r="CP545" s="30"/>
      <c r="CQ545" s="30"/>
      <c r="CR545" s="30"/>
      <c r="CS545" s="30"/>
      <c r="CT545" s="30"/>
      <c r="CU545" s="30"/>
      <c r="CV545" s="30"/>
      <c r="CW545" s="30"/>
      <c r="CX545" s="30"/>
      <c r="CY545" s="30"/>
      <c r="CZ545" s="30"/>
      <c r="DA545" s="30"/>
      <c r="DB545" s="30"/>
      <c r="DC545" s="30"/>
      <c r="DD545" s="30"/>
      <c r="DE545" s="30"/>
      <c r="DF545" s="30"/>
      <c r="DG545" s="30"/>
      <c r="DH545" s="30"/>
      <c r="DI545" s="30"/>
      <c r="DJ545" s="30"/>
      <c r="DK545" s="30"/>
      <c r="DL545" s="30"/>
      <c r="DM545" s="30"/>
      <c r="DN545" s="30"/>
      <c r="DO545" s="30"/>
      <c r="DP545" s="30"/>
      <c r="DQ545" s="30"/>
      <c r="DR545" s="30"/>
      <c r="DS545" s="30"/>
      <c r="DT545" s="30"/>
      <c r="DU545" s="30"/>
      <c r="DV545" s="30"/>
      <c r="DW545" s="30"/>
      <c r="DX545" s="30"/>
      <c r="DY545" s="30"/>
      <c r="DZ545" s="30"/>
      <c r="EA545" s="30"/>
      <c r="EB545" s="30"/>
      <c r="EC545" s="30"/>
      <c r="ED545" s="30"/>
      <c r="EE545" s="30"/>
      <c r="EF545" s="30"/>
      <c r="EG545" s="30"/>
      <c r="EH545" s="30"/>
      <c r="EI545" s="30"/>
      <c r="EJ545" s="30"/>
      <c r="EK545" s="30"/>
      <c r="EL545" s="30"/>
      <c r="EM545" s="30"/>
      <c r="EN545" s="30"/>
      <c r="EO545" s="30"/>
      <c r="EP545" s="30"/>
      <c r="EQ545" s="30"/>
      <c r="ER545" s="30"/>
      <c r="ES545" s="30"/>
      <c r="ET545" s="30"/>
      <c r="EU545" s="30"/>
      <c r="EV545" s="30"/>
      <c r="EW545" s="30"/>
      <c r="EX545" s="30"/>
      <c r="EY545" s="30"/>
      <c r="EZ545" s="30"/>
      <c r="FA545" s="30"/>
      <c r="FB545" s="30"/>
      <c r="FC545" s="30"/>
      <c r="FD545" s="30"/>
      <c r="FE545" s="30"/>
      <c r="FF545" s="30"/>
      <c r="FG545" s="30"/>
      <c r="FH545" s="30"/>
      <c r="FI545" s="30"/>
      <c r="FJ545" s="30"/>
      <c r="FK545" s="30"/>
      <c r="FL545" s="30"/>
      <c r="FM545" s="30"/>
      <c r="FN545" s="30"/>
      <c r="FO545" s="30"/>
      <c r="FP545" s="30"/>
      <c r="FQ545" s="30"/>
    </row>
    <row r="546" spans="4:173">
      <c r="D546" s="76"/>
      <c r="E546" s="76"/>
      <c r="F546" s="76"/>
      <c r="G546" s="76"/>
      <c r="H546" s="76"/>
      <c r="I546" s="76"/>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0"/>
      <c r="BI546" s="30"/>
      <c r="BJ546" s="30"/>
      <c r="BK546" s="30"/>
      <c r="BL546" s="30"/>
      <c r="BM546" s="30"/>
      <c r="BN546" s="30"/>
      <c r="BO546" s="30"/>
      <c r="BP546" s="30"/>
      <c r="BQ546" s="30"/>
      <c r="BR546" s="30"/>
      <c r="BS546" s="30"/>
      <c r="BT546" s="30"/>
      <c r="BU546" s="30"/>
      <c r="BV546" s="30"/>
      <c r="BW546" s="30"/>
      <c r="BX546" s="30"/>
      <c r="BY546" s="30"/>
      <c r="BZ546" s="30"/>
      <c r="CA546" s="30"/>
      <c r="CB546" s="30"/>
      <c r="CC546" s="30"/>
      <c r="CD546" s="30"/>
      <c r="CE546" s="30"/>
      <c r="CF546" s="30"/>
      <c r="CG546" s="30"/>
      <c r="CH546" s="30"/>
      <c r="CI546" s="30"/>
      <c r="CJ546" s="30"/>
      <c r="CK546" s="30"/>
      <c r="CL546" s="30"/>
      <c r="CM546" s="30"/>
      <c r="CN546" s="30"/>
      <c r="CO546" s="30"/>
      <c r="CP546" s="30"/>
      <c r="CQ546" s="30"/>
      <c r="CR546" s="30"/>
      <c r="CS546" s="30"/>
      <c r="CT546" s="30"/>
      <c r="CU546" s="30"/>
      <c r="CV546" s="30"/>
      <c r="CW546" s="30"/>
      <c r="CX546" s="30"/>
      <c r="CY546" s="30"/>
      <c r="CZ546" s="30"/>
      <c r="DA546" s="30"/>
      <c r="DB546" s="30"/>
      <c r="DC546" s="30"/>
      <c r="DD546" s="30"/>
      <c r="DE546" s="30"/>
      <c r="DF546" s="30"/>
      <c r="DG546" s="30"/>
      <c r="DH546" s="30"/>
      <c r="DI546" s="30"/>
      <c r="DJ546" s="30"/>
      <c r="DK546" s="30"/>
      <c r="DL546" s="30"/>
      <c r="DM546" s="30"/>
      <c r="DN546" s="30"/>
      <c r="DO546" s="30"/>
      <c r="DP546" s="30"/>
      <c r="DQ546" s="30"/>
      <c r="DR546" s="30"/>
      <c r="DS546" s="30"/>
      <c r="DT546" s="30"/>
      <c r="DU546" s="30"/>
      <c r="DV546" s="30"/>
      <c r="DW546" s="30"/>
      <c r="DX546" s="30"/>
      <c r="DY546" s="30"/>
      <c r="DZ546" s="30"/>
      <c r="EA546" s="30"/>
      <c r="EB546" s="30"/>
      <c r="EC546" s="30"/>
      <c r="ED546" s="30"/>
      <c r="EE546" s="30"/>
      <c r="EF546" s="30"/>
      <c r="EG546" s="30"/>
      <c r="EH546" s="30"/>
      <c r="EI546" s="30"/>
      <c r="EJ546" s="30"/>
      <c r="EK546" s="30"/>
      <c r="EL546" s="30"/>
      <c r="EM546" s="30"/>
      <c r="EN546" s="30"/>
      <c r="EO546" s="30"/>
      <c r="EP546" s="30"/>
      <c r="EQ546" s="30"/>
      <c r="ER546" s="30"/>
      <c r="ES546" s="30"/>
      <c r="ET546" s="30"/>
      <c r="EU546" s="30"/>
      <c r="EV546" s="30"/>
      <c r="EW546" s="30"/>
      <c r="EX546" s="30"/>
      <c r="EY546" s="30"/>
      <c r="EZ546" s="30"/>
      <c r="FA546" s="30"/>
      <c r="FB546" s="30"/>
      <c r="FC546" s="30"/>
      <c r="FD546" s="30"/>
      <c r="FE546" s="30"/>
      <c r="FF546" s="30"/>
      <c r="FG546" s="30"/>
      <c r="FH546" s="30"/>
      <c r="FI546" s="30"/>
      <c r="FJ546" s="30"/>
      <c r="FK546" s="30"/>
      <c r="FL546" s="30"/>
      <c r="FM546" s="30"/>
      <c r="FN546" s="30"/>
      <c r="FO546" s="30"/>
      <c r="FP546" s="30"/>
      <c r="FQ546" s="30"/>
    </row>
    <row r="547" spans="4:173">
      <c r="D547" s="76"/>
      <c r="E547" s="76"/>
      <c r="F547" s="76"/>
      <c r="G547" s="76"/>
      <c r="H547" s="76"/>
      <c r="I547" s="76"/>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0"/>
      <c r="BI547" s="30"/>
      <c r="BJ547" s="30"/>
      <c r="BK547" s="30"/>
      <c r="BL547" s="30"/>
      <c r="BM547" s="30"/>
      <c r="BN547" s="30"/>
      <c r="BO547" s="30"/>
      <c r="BP547" s="30"/>
      <c r="BQ547" s="30"/>
      <c r="BR547" s="30"/>
      <c r="BS547" s="30"/>
      <c r="BT547" s="30"/>
      <c r="BU547" s="30"/>
      <c r="BV547" s="30"/>
      <c r="BW547" s="30"/>
      <c r="BX547" s="30"/>
      <c r="BY547" s="30"/>
      <c r="BZ547" s="30"/>
      <c r="CA547" s="30"/>
      <c r="CB547" s="30"/>
      <c r="CC547" s="30"/>
      <c r="CD547" s="30"/>
      <c r="CE547" s="30"/>
      <c r="CF547" s="30"/>
      <c r="CG547" s="30"/>
      <c r="CH547" s="30"/>
      <c r="CI547" s="30"/>
      <c r="CJ547" s="30"/>
      <c r="CK547" s="30"/>
      <c r="CL547" s="30"/>
      <c r="CM547" s="30"/>
      <c r="CN547" s="30"/>
      <c r="CO547" s="30"/>
      <c r="CP547" s="30"/>
      <c r="CQ547" s="30"/>
      <c r="CR547" s="30"/>
      <c r="CS547" s="30"/>
      <c r="CT547" s="30"/>
      <c r="CU547" s="30"/>
      <c r="CV547" s="30"/>
      <c r="CW547" s="30"/>
      <c r="CX547" s="30"/>
      <c r="CY547" s="30"/>
      <c r="CZ547" s="30"/>
      <c r="DA547" s="30"/>
      <c r="DB547" s="30"/>
      <c r="DC547" s="30"/>
      <c r="DD547" s="30"/>
      <c r="DE547" s="30"/>
      <c r="DF547" s="30"/>
      <c r="DG547" s="30"/>
      <c r="DH547" s="30"/>
      <c r="DI547" s="30"/>
      <c r="DJ547" s="30"/>
      <c r="DK547" s="30"/>
      <c r="DL547" s="30"/>
      <c r="DM547" s="30"/>
      <c r="DN547" s="30"/>
      <c r="DO547" s="30"/>
      <c r="DP547" s="30"/>
      <c r="DQ547" s="30"/>
      <c r="DR547" s="30"/>
      <c r="DS547" s="30"/>
      <c r="DT547" s="30"/>
      <c r="DU547" s="30"/>
      <c r="DV547" s="30"/>
      <c r="DW547" s="30"/>
      <c r="DX547" s="30"/>
      <c r="DY547" s="30"/>
      <c r="DZ547" s="30"/>
      <c r="EA547" s="30"/>
      <c r="EB547" s="30"/>
      <c r="EC547" s="30"/>
      <c r="ED547" s="30"/>
      <c r="EE547" s="30"/>
      <c r="EF547" s="30"/>
      <c r="EG547" s="30"/>
      <c r="EH547" s="30"/>
      <c r="EI547" s="30"/>
      <c r="EJ547" s="30"/>
      <c r="EK547" s="30"/>
      <c r="EL547" s="30"/>
      <c r="EM547" s="30"/>
      <c r="EN547" s="30"/>
      <c r="EO547" s="30"/>
      <c r="EP547" s="30"/>
      <c r="EQ547" s="30"/>
      <c r="ER547" s="30"/>
      <c r="ES547" s="30"/>
      <c r="ET547" s="30"/>
      <c r="EU547" s="30"/>
      <c r="EV547" s="30"/>
      <c r="EW547" s="30"/>
      <c r="EX547" s="30"/>
      <c r="EY547" s="30"/>
      <c r="EZ547" s="30"/>
      <c r="FA547" s="30"/>
      <c r="FB547" s="30"/>
      <c r="FC547" s="30"/>
      <c r="FD547" s="30"/>
      <c r="FE547" s="30"/>
      <c r="FF547" s="30"/>
      <c r="FG547" s="30"/>
      <c r="FH547" s="30"/>
      <c r="FI547" s="30"/>
      <c r="FJ547" s="30"/>
      <c r="FK547" s="30"/>
      <c r="FL547" s="30"/>
      <c r="FM547" s="30"/>
      <c r="FN547" s="30"/>
      <c r="FO547" s="30"/>
      <c r="FP547" s="30"/>
      <c r="FQ547" s="30"/>
    </row>
    <row r="548" spans="4:173">
      <c r="D548" s="76"/>
      <c r="E548" s="76"/>
      <c r="F548" s="76"/>
      <c r="G548" s="76"/>
      <c r="H548" s="76"/>
      <c r="I548" s="76"/>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0"/>
      <c r="BI548" s="30"/>
      <c r="BJ548" s="30"/>
      <c r="BK548" s="30"/>
      <c r="BL548" s="30"/>
      <c r="BM548" s="30"/>
      <c r="BN548" s="30"/>
      <c r="BO548" s="30"/>
      <c r="BP548" s="30"/>
      <c r="BQ548" s="30"/>
      <c r="BR548" s="30"/>
      <c r="BS548" s="30"/>
      <c r="BT548" s="30"/>
      <c r="BU548" s="30"/>
      <c r="BV548" s="30"/>
      <c r="BW548" s="30"/>
      <c r="BX548" s="30"/>
      <c r="BY548" s="30"/>
      <c r="BZ548" s="30"/>
      <c r="CA548" s="30"/>
      <c r="CB548" s="30"/>
      <c r="CC548" s="30"/>
      <c r="CD548" s="30"/>
      <c r="CE548" s="30"/>
      <c r="CF548" s="30"/>
      <c r="CG548" s="30"/>
      <c r="CH548" s="30"/>
      <c r="CI548" s="30"/>
      <c r="CJ548" s="30"/>
      <c r="CK548" s="30"/>
      <c r="CL548" s="30"/>
      <c r="CM548" s="30"/>
      <c r="CN548" s="30"/>
      <c r="CO548" s="30"/>
      <c r="CP548" s="30"/>
      <c r="CQ548" s="30"/>
      <c r="CR548" s="30"/>
      <c r="CS548" s="30"/>
      <c r="CT548" s="30"/>
      <c r="CU548" s="30"/>
      <c r="CV548" s="30"/>
      <c r="CW548" s="30"/>
      <c r="CX548" s="30"/>
      <c r="CY548" s="30"/>
      <c r="CZ548" s="30"/>
      <c r="DA548" s="30"/>
      <c r="DB548" s="30"/>
      <c r="DC548" s="30"/>
      <c r="DD548" s="30"/>
      <c r="DE548" s="30"/>
      <c r="DF548" s="30"/>
      <c r="DG548" s="30"/>
      <c r="DH548" s="30"/>
      <c r="DI548" s="30"/>
      <c r="DJ548" s="30"/>
      <c r="DK548" s="30"/>
      <c r="DL548" s="30"/>
      <c r="DM548" s="30"/>
      <c r="DN548" s="30"/>
      <c r="DO548" s="30"/>
      <c r="DP548" s="30"/>
      <c r="DQ548" s="30"/>
      <c r="DR548" s="30"/>
      <c r="DS548" s="30"/>
      <c r="DT548" s="30"/>
      <c r="DU548" s="30"/>
      <c r="DV548" s="30"/>
      <c r="DW548" s="30"/>
      <c r="DX548" s="30"/>
      <c r="DY548" s="30"/>
      <c r="DZ548" s="30"/>
      <c r="EA548" s="30"/>
      <c r="EB548" s="30"/>
      <c r="EC548" s="30"/>
      <c r="ED548" s="30"/>
      <c r="EE548" s="30"/>
      <c r="EF548" s="30"/>
      <c r="EG548" s="30"/>
      <c r="EH548" s="30"/>
      <c r="EI548" s="30"/>
      <c r="EJ548" s="30"/>
      <c r="EK548" s="30"/>
      <c r="EL548" s="30"/>
      <c r="EM548" s="30"/>
      <c r="EN548" s="30"/>
      <c r="EO548" s="30"/>
      <c r="EP548" s="30"/>
      <c r="EQ548" s="30"/>
      <c r="ER548" s="30"/>
      <c r="ES548" s="30"/>
      <c r="ET548" s="30"/>
      <c r="EU548" s="30"/>
      <c r="EV548" s="30"/>
      <c r="EW548" s="30"/>
      <c r="EX548" s="30"/>
      <c r="EY548" s="30"/>
      <c r="EZ548" s="30"/>
      <c r="FA548" s="30"/>
      <c r="FB548" s="30"/>
      <c r="FC548" s="30"/>
      <c r="FD548" s="30"/>
      <c r="FE548" s="30"/>
      <c r="FF548" s="30"/>
      <c r="FG548" s="30"/>
      <c r="FH548" s="30"/>
      <c r="FI548" s="30"/>
      <c r="FJ548" s="30"/>
      <c r="FK548" s="30"/>
      <c r="FL548" s="30"/>
      <c r="FM548" s="30"/>
      <c r="FN548" s="30"/>
      <c r="FO548" s="30"/>
      <c r="FP548" s="30"/>
      <c r="FQ548" s="30"/>
    </row>
    <row r="549" spans="4:173">
      <c r="D549" s="76"/>
      <c r="E549" s="76"/>
      <c r="F549" s="76"/>
      <c r="G549" s="76"/>
      <c r="H549" s="76"/>
      <c r="I549" s="76"/>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0"/>
      <c r="BI549" s="30"/>
      <c r="BJ549" s="30"/>
      <c r="BK549" s="30"/>
      <c r="BL549" s="30"/>
      <c r="BM549" s="30"/>
      <c r="BN549" s="30"/>
      <c r="BO549" s="30"/>
      <c r="BP549" s="30"/>
      <c r="BQ549" s="30"/>
      <c r="BR549" s="30"/>
      <c r="BS549" s="30"/>
      <c r="BT549" s="30"/>
      <c r="BU549" s="30"/>
      <c r="BV549" s="30"/>
      <c r="BW549" s="30"/>
      <c r="BX549" s="30"/>
      <c r="BY549" s="30"/>
      <c r="BZ549" s="30"/>
      <c r="CA549" s="30"/>
      <c r="CB549" s="30"/>
      <c r="CC549" s="30"/>
      <c r="CD549" s="30"/>
      <c r="CE549" s="30"/>
      <c r="CF549" s="30"/>
      <c r="CG549" s="30"/>
      <c r="CH549" s="30"/>
      <c r="CI549" s="30"/>
      <c r="CJ549" s="30"/>
      <c r="CK549" s="30"/>
      <c r="CL549" s="30"/>
      <c r="CM549" s="30"/>
      <c r="CN549" s="30"/>
      <c r="CO549" s="30"/>
      <c r="CP549" s="30"/>
      <c r="CQ549" s="30"/>
      <c r="CR549" s="30"/>
      <c r="CS549" s="30"/>
      <c r="CT549" s="30"/>
      <c r="CU549" s="30"/>
      <c r="CV549" s="30"/>
      <c r="CW549" s="30"/>
      <c r="CX549" s="30"/>
      <c r="CY549" s="30"/>
      <c r="CZ549" s="30"/>
      <c r="DA549" s="30"/>
      <c r="DB549" s="30"/>
      <c r="DC549" s="30"/>
      <c r="DD549" s="30"/>
      <c r="DE549" s="30"/>
      <c r="DF549" s="30"/>
      <c r="DG549" s="30"/>
      <c r="DH549" s="30"/>
      <c r="DI549" s="30"/>
      <c r="DJ549" s="30"/>
      <c r="DK549" s="30"/>
      <c r="DL549" s="30"/>
      <c r="DM549" s="30"/>
      <c r="DN549" s="30"/>
      <c r="DO549" s="30"/>
      <c r="DP549" s="30"/>
      <c r="DQ549" s="30"/>
      <c r="DR549" s="30"/>
      <c r="DS549" s="30"/>
      <c r="DT549" s="30"/>
      <c r="DU549" s="30"/>
      <c r="DV549" s="30"/>
      <c r="DW549" s="30"/>
      <c r="DX549" s="30"/>
      <c r="DY549" s="30"/>
      <c r="DZ549" s="30"/>
      <c r="EA549" s="30"/>
      <c r="EB549" s="30"/>
      <c r="EC549" s="30"/>
      <c r="ED549" s="30"/>
      <c r="EE549" s="30"/>
      <c r="EF549" s="30"/>
      <c r="EG549" s="30"/>
      <c r="EH549" s="30"/>
      <c r="EI549" s="30"/>
      <c r="EJ549" s="30"/>
      <c r="EK549" s="30"/>
      <c r="EL549" s="30"/>
      <c r="EM549" s="30"/>
      <c r="EN549" s="30"/>
      <c r="EO549" s="30"/>
      <c r="EP549" s="30"/>
      <c r="EQ549" s="30"/>
      <c r="ER549" s="30"/>
      <c r="ES549" s="30"/>
      <c r="ET549" s="30"/>
      <c r="EU549" s="30"/>
      <c r="EV549" s="30"/>
      <c r="EW549" s="30"/>
      <c r="EX549" s="30"/>
      <c r="EY549" s="30"/>
      <c r="EZ549" s="30"/>
      <c r="FA549" s="30"/>
      <c r="FB549" s="30"/>
      <c r="FC549" s="30"/>
      <c r="FD549" s="30"/>
      <c r="FE549" s="30"/>
      <c r="FF549" s="30"/>
      <c r="FG549" s="30"/>
      <c r="FH549" s="30"/>
      <c r="FI549" s="30"/>
      <c r="FJ549" s="30"/>
      <c r="FK549" s="30"/>
      <c r="FL549" s="30"/>
      <c r="FM549" s="30"/>
      <c r="FN549" s="30"/>
      <c r="FO549" s="30"/>
      <c r="FP549" s="30"/>
      <c r="FQ549" s="30"/>
    </row>
    <row r="550" spans="4:173">
      <c r="D550" s="76"/>
      <c r="E550" s="76"/>
      <c r="F550" s="76"/>
      <c r="G550" s="76"/>
      <c r="H550" s="76"/>
      <c r="I550" s="76"/>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0"/>
      <c r="BI550" s="30"/>
      <c r="BJ550" s="30"/>
      <c r="BK550" s="30"/>
      <c r="BL550" s="30"/>
      <c r="BM550" s="30"/>
      <c r="BN550" s="30"/>
      <c r="BO550" s="30"/>
      <c r="BP550" s="30"/>
      <c r="BQ550" s="30"/>
      <c r="BR550" s="30"/>
      <c r="BS550" s="30"/>
      <c r="BT550" s="30"/>
      <c r="BU550" s="30"/>
      <c r="BV550" s="30"/>
      <c r="BW550" s="30"/>
      <c r="BX550" s="30"/>
      <c r="BY550" s="30"/>
      <c r="BZ550" s="30"/>
      <c r="CA550" s="30"/>
      <c r="CB550" s="30"/>
      <c r="CC550" s="30"/>
      <c r="CD550" s="30"/>
      <c r="CE550" s="30"/>
      <c r="CF550" s="30"/>
      <c r="CG550" s="30"/>
      <c r="CH550" s="30"/>
      <c r="CI550" s="30"/>
      <c r="CJ550" s="30"/>
      <c r="CK550" s="30"/>
      <c r="CL550" s="30"/>
      <c r="CM550" s="30"/>
      <c r="CN550" s="30"/>
      <c r="CO550" s="30"/>
      <c r="CP550" s="30"/>
      <c r="CQ550" s="30"/>
      <c r="CR550" s="30"/>
      <c r="CS550" s="30"/>
      <c r="CT550" s="30"/>
      <c r="CU550" s="30"/>
      <c r="CV550" s="30"/>
      <c r="CW550" s="30"/>
      <c r="CX550" s="30"/>
      <c r="CY550" s="30"/>
      <c r="CZ550" s="30"/>
      <c r="DA550" s="30"/>
      <c r="DB550" s="30"/>
      <c r="DC550" s="30"/>
      <c r="DD550" s="30"/>
      <c r="DE550" s="30"/>
      <c r="DF550" s="30"/>
      <c r="DG550" s="30"/>
      <c r="DH550" s="30"/>
      <c r="DI550" s="30"/>
      <c r="DJ550" s="30"/>
      <c r="DK550" s="30"/>
      <c r="DL550" s="30"/>
      <c r="DM550" s="30"/>
      <c r="DN550" s="30"/>
      <c r="DO550" s="30"/>
      <c r="DP550" s="30"/>
      <c r="DQ550" s="30"/>
      <c r="DR550" s="30"/>
      <c r="DS550" s="30"/>
      <c r="DT550" s="30"/>
      <c r="DU550" s="30"/>
      <c r="DV550" s="30"/>
      <c r="DW550" s="30"/>
      <c r="DX550" s="30"/>
      <c r="DY550" s="30"/>
      <c r="DZ550" s="30"/>
      <c r="EA550" s="30"/>
      <c r="EB550" s="30"/>
      <c r="EC550" s="30"/>
      <c r="ED550" s="30"/>
      <c r="EE550" s="30"/>
      <c r="EF550" s="30"/>
      <c r="EG550" s="30"/>
      <c r="EH550" s="30"/>
      <c r="EI550" s="30"/>
      <c r="EJ550" s="30"/>
      <c r="EK550" s="30"/>
      <c r="EL550" s="30"/>
      <c r="EM550" s="30"/>
      <c r="EN550" s="30"/>
      <c r="EO550" s="30"/>
      <c r="EP550" s="30"/>
      <c r="EQ550" s="30"/>
      <c r="ER550" s="30"/>
      <c r="ES550" s="30"/>
      <c r="ET550" s="30"/>
      <c r="EU550" s="30"/>
      <c r="EV550" s="30"/>
      <c r="EW550" s="30"/>
      <c r="EX550" s="30"/>
      <c r="EY550" s="30"/>
      <c r="EZ550" s="30"/>
      <c r="FA550" s="30"/>
      <c r="FB550" s="30"/>
      <c r="FC550" s="30"/>
      <c r="FD550" s="30"/>
      <c r="FE550" s="30"/>
      <c r="FF550" s="30"/>
      <c r="FG550" s="30"/>
      <c r="FH550" s="30"/>
      <c r="FI550" s="30"/>
      <c r="FJ550" s="30"/>
      <c r="FK550" s="30"/>
      <c r="FL550" s="30"/>
      <c r="FM550" s="30"/>
      <c r="FN550" s="30"/>
      <c r="FO550" s="30"/>
      <c r="FP550" s="30"/>
      <c r="FQ550" s="30"/>
    </row>
    <row r="551" spans="4:173">
      <c r="D551" s="76"/>
      <c r="E551" s="76"/>
      <c r="F551" s="76"/>
      <c r="G551" s="76"/>
      <c r="H551" s="76"/>
      <c r="I551" s="76"/>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0"/>
      <c r="BI551" s="30"/>
      <c r="BJ551" s="30"/>
      <c r="BK551" s="30"/>
      <c r="BL551" s="30"/>
      <c r="BM551" s="30"/>
      <c r="BN551" s="30"/>
      <c r="BO551" s="30"/>
      <c r="BP551" s="30"/>
      <c r="BQ551" s="30"/>
      <c r="BR551" s="30"/>
      <c r="BS551" s="30"/>
      <c r="BT551" s="30"/>
      <c r="BU551" s="30"/>
      <c r="BV551" s="30"/>
      <c r="BW551" s="30"/>
      <c r="BX551" s="30"/>
      <c r="BY551" s="30"/>
      <c r="BZ551" s="30"/>
      <c r="CA551" s="30"/>
      <c r="CB551" s="30"/>
      <c r="CC551" s="30"/>
      <c r="CD551" s="30"/>
      <c r="CE551" s="30"/>
      <c r="CF551" s="30"/>
      <c r="CG551" s="30"/>
      <c r="CH551" s="30"/>
      <c r="CI551" s="30"/>
      <c r="CJ551" s="30"/>
      <c r="CK551" s="30"/>
      <c r="CL551" s="30"/>
      <c r="CM551" s="30"/>
      <c r="CN551" s="30"/>
      <c r="CO551" s="30"/>
      <c r="CP551" s="30"/>
      <c r="CQ551" s="30"/>
      <c r="CR551" s="30"/>
      <c r="CS551" s="30"/>
      <c r="CT551" s="30"/>
      <c r="CU551" s="30"/>
      <c r="CV551" s="30"/>
      <c r="CW551" s="30"/>
      <c r="CX551" s="30"/>
      <c r="CY551" s="30"/>
      <c r="CZ551" s="30"/>
      <c r="DA551" s="30"/>
      <c r="DB551" s="30"/>
      <c r="DC551" s="30"/>
      <c r="DD551" s="30"/>
      <c r="DE551" s="30"/>
      <c r="DF551" s="30"/>
      <c r="DG551" s="30"/>
      <c r="DH551" s="30"/>
      <c r="DI551" s="30"/>
      <c r="DJ551" s="30"/>
      <c r="DK551" s="30"/>
      <c r="DL551" s="30"/>
      <c r="DM551" s="30"/>
      <c r="DN551" s="30"/>
      <c r="DO551" s="30"/>
      <c r="DP551" s="30"/>
      <c r="DQ551" s="30"/>
      <c r="DR551" s="30"/>
      <c r="DS551" s="30"/>
      <c r="DT551" s="30"/>
      <c r="DU551" s="30"/>
      <c r="DV551" s="30"/>
      <c r="DW551" s="30"/>
      <c r="DX551" s="30"/>
      <c r="DY551" s="30"/>
      <c r="DZ551" s="30"/>
      <c r="EA551" s="30"/>
      <c r="EB551" s="30"/>
      <c r="EC551" s="30"/>
      <c r="ED551" s="30"/>
      <c r="EE551" s="30"/>
      <c r="EF551" s="30"/>
      <c r="EG551" s="30"/>
      <c r="EH551" s="30"/>
      <c r="EI551" s="30"/>
      <c r="EJ551" s="30"/>
      <c r="EK551" s="30"/>
      <c r="EL551" s="30"/>
      <c r="EM551" s="30"/>
      <c r="EN551" s="30"/>
      <c r="EO551" s="30"/>
      <c r="EP551" s="30"/>
      <c r="EQ551" s="30"/>
      <c r="ER551" s="30"/>
      <c r="ES551" s="30"/>
      <c r="ET551" s="30"/>
      <c r="EU551" s="30"/>
      <c r="EV551" s="30"/>
      <c r="EW551" s="30"/>
      <c r="EX551" s="30"/>
      <c r="EY551" s="30"/>
      <c r="EZ551" s="30"/>
      <c r="FA551" s="30"/>
      <c r="FB551" s="30"/>
      <c r="FC551" s="30"/>
      <c r="FD551" s="30"/>
      <c r="FE551" s="30"/>
      <c r="FF551" s="30"/>
      <c r="FG551" s="30"/>
      <c r="FH551" s="30"/>
      <c r="FI551" s="30"/>
      <c r="FJ551" s="30"/>
      <c r="FK551" s="30"/>
      <c r="FL551" s="30"/>
      <c r="FM551" s="30"/>
      <c r="FN551" s="30"/>
      <c r="FO551" s="30"/>
      <c r="FP551" s="30"/>
      <c r="FQ551" s="30"/>
    </row>
    <row r="552" spans="4:173">
      <c r="D552" s="76"/>
      <c r="E552" s="76"/>
      <c r="F552" s="76"/>
      <c r="G552" s="76"/>
      <c r="H552" s="76"/>
      <c r="I552" s="76"/>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0"/>
      <c r="BI552" s="30"/>
      <c r="BJ552" s="30"/>
      <c r="BK552" s="30"/>
      <c r="BL552" s="30"/>
      <c r="BM552" s="30"/>
      <c r="BN552" s="30"/>
      <c r="BO552" s="30"/>
      <c r="BP552" s="30"/>
      <c r="BQ552" s="30"/>
      <c r="BR552" s="30"/>
      <c r="BS552" s="30"/>
      <c r="BT552" s="30"/>
      <c r="BU552" s="30"/>
      <c r="BV552" s="30"/>
      <c r="BW552" s="30"/>
      <c r="BX552" s="30"/>
      <c r="BY552" s="30"/>
      <c r="BZ552" s="30"/>
      <c r="CA552" s="30"/>
      <c r="CB552" s="30"/>
      <c r="CC552" s="30"/>
      <c r="CD552" s="30"/>
      <c r="CE552" s="30"/>
      <c r="CF552" s="30"/>
      <c r="CG552" s="30"/>
      <c r="CH552" s="30"/>
      <c r="CI552" s="30"/>
      <c r="CJ552" s="30"/>
      <c r="CK552" s="30"/>
      <c r="CL552" s="30"/>
      <c r="CM552" s="30"/>
      <c r="CN552" s="30"/>
      <c r="CO552" s="30"/>
      <c r="CP552" s="30"/>
      <c r="CQ552" s="30"/>
      <c r="CR552" s="30"/>
      <c r="CS552" s="30"/>
      <c r="CT552" s="30"/>
      <c r="CU552" s="30"/>
      <c r="CV552" s="30"/>
      <c r="CW552" s="30"/>
      <c r="CX552" s="30"/>
      <c r="CY552" s="30"/>
      <c r="CZ552" s="30"/>
      <c r="DA552" s="30"/>
      <c r="DB552" s="30"/>
      <c r="DC552" s="30"/>
      <c r="DD552" s="30"/>
      <c r="DE552" s="30"/>
      <c r="DF552" s="30"/>
      <c r="DG552" s="30"/>
      <c r="DH552" s="30"/>
      <c r="DI552" s="30"/>
      <c r="DJ552" s="30"/>
      <c r="DK552" s="30"/>
      <c r="DL552" s="30"/>
      <c r="DM552" s="30"/>
      <c r="DN552" s="30"/>
      <c r="DO552" s="30"/>
      <c r="DP552" s="30"/>
      <c r="DQ552" s="30"/>
      <c r="DR552" s="30"/>
      <c r="DS552" s="30"/>
      <c r="DT552" s="30"/>
      <c r="DU552" s="30"/>
      <c r="DV552" s="30"/>
      <c r="DW552" s="30"/>
      <c r="DX552" s="30"/>
      <c r="DY552" s="30"/>
      <c r="DZ552" s="30"/>
      <c r="EA552" s="30"/>
      <c r="EB552" s="30"/>
      <c r="EC552" s="30"/>
      <c r="ED552" s="30"/>
      <c r="EE552" s="30"/>
      <c r="EF552" s="30"/>
      <c r="EG552" s="30"/>
      <c r="EH552" s="30"/>
      <c r="EI552" s="30"/>
      <c r="EJ552" s="30"/>
      <c r="EK552" s="30"/>
      <c r="EL552" s="30"/>
      <c r="EM552" s="30"/>
      <c r="EN552" s="30"/>
      <c r="EO552" s="30"/>
      <c r="EP552" s="30"/>
      <c r="EQ552" s="30"/>
      <c r="ER552" s="30"/>
      <c r="ES552" s="30"/>
      <c r="ET552" s="30"/>
      <c r="EU552" s="30"/>
      <c r="EV552" s="30"/>
      <c r="EW552" s="30"/>
      <c r="EX552" s="30"/>
      <c r="EY552" s="30"/>
      <c r="EZ552" s="30"/>
      <c r="FA552" s="30"/>
      <c r="FB552" s="30"/>
      <c r="FC552" s="30"/>
      <c r="FD552" s="30"/>
      <c r="FE552" s="30"/>
      <c r="FF552" s="30"/>
      <c r="FG552" s="30"/>
      <c r="FH552" s="30"/>
      <c r="FI552" s="30"/>
      <c r="FJ552" s="30"/>
      <c r="FK552" s="30"/>
      <c r="FL552" s="30"/>
      <c r="FM552" s="30"/>
      <c r="FN552" s="30"/>
      <c r="FO552" s="30"/>
      <c r="FP552" s="30"/>
      <c r="FQ552" s="30"/>
    </row>
    <row r="553" spans="4:173">
      <c r="D553" s="76"/>
      <c r="E553" s="76"/>
      <c r="F553" s="76"/>
      <c r="G553" s="76"/>
      <c r="H553" s="76"/>
      <c r="I553" s="76"/>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0"/>
      <c r="BI553" s="30"/>
      <c r="BJ553" s="30"/>
      <c r="BK553" s="30"/>
      <c r="BL553" s="30"/>
      <c r="BM553" s="30"/>
      <c r="BN553" s="30"/>
      <c r="BO553" s="30"/>
      <c r="BP553" s="30"/>
      <c r="BQ553" s="30"/>
      <c r="BR553" s="30"/>
      <c r="BS553" s="30"/>
      <c r="BT553" s="30"/>
      <c r="BU553" s="30"/>
      <c r="BV553" s="30"/>
      <c r="BW553" s="30"/>
      <c r="BX553" s="30"/>
      <c r="BY553" s="30"/>
      <c r="BZ553" s="30"/>
      <c r="CA553" s="30"/>
      <c r="CB553" s="30"/>
      <c r="CC553" s="30"/>
      <c r="CD553" s="30"/>
      <c r="CE553" s="30"/>
      <c r="CF553" s="30"/>
      <c r="CG553" s="30"/>
      <c r="CH553" s="30"/>
      <c r="CI553" s="30"/>
      <c r="CJ553" s="30"/>
      <c r="CK553" s="30"/>
      <c r="CL553" s="30"/>
      <c r="CM553" s="30"/>
      <c r="CN553" s="30"/>
      <c r="CO553" s="30"/>
      <c r="CP553" s="30"/>
      <c r="CQ553" s="30"/>
      <c r="CR553" s="30"/>
      <c r="CS553" s="30"/>
      <c r="CT553" s="30"/>
      <c r="CU553" s="30"/>
      <c r="CV553" s="30"/>
      <c r="CW553" s="30"/>
      <c r="CX553" s="30"/>
      <c r="CY553" s="30"/>
      <c r="CZ553" s="30"/>
      <c r="DA553" s="30"/>
      <c r="DB553" s="30"/>
      <c r="DC553" s="30"/>
      <c r="DD553" s="30"/>
      <c r="DE553" s="30"/>
      <c r="DF553" s="30"/>
      <c r="DG553" s="30"/>
      <c r="DH553" s="30"/>
      <c r="DI553" s="30"/>
      <c r="DJ553" s="30"/>
      <c r="DK553" s="30"/>
      <c r="DL553" s="30"/>
      <c r="DM553" s="30"/>
      <c r="DN553" s="30"/>
      <c r="DO553" s="30"/>
      <c r="DP553" s="30"/>
      <c r="DQ553" s="30"/>
      <c r="DR553" s="30"/>
      <c r="DS553" s="30"/>
      <c r="DT553" s="30"/>
      <c r="DU553" s="30"/>
      <c r="DV553" s="30"/>
      <c r="DW553" s="30"/>
      <c r="DX553" s="30"/>
      <c r="DY553" s="30"/>
      <c r="DZ553" s="30"/>
      <c r="EA553" s="30"/>
      <c r="EB553" s="30"/>
      <c r="EC553" s="30"/>
      <c r="ED553" s="30"/>
      <c r="EE553" s="30"/>
      <c r="EF553" s="30"/>
      <c r="EG553" s="30"/>
      <c r="EH553" s="30"/>
      <c r="EI553" s="30"/>
      <c r="EJ553" s="30"/>
      <c r="EK553" s="30"/>
      <c r="EL553" s="30"/>
      <c r="EM553" s="30"/>
      <c r="EN553" s="30"/>
      <c r="EO553" s="30"/>
      <c r="EP553" s="30"/>
      <c r="EQ553" s="30"/>
      <c r="ER553" s="30"/>
      <c r="ES553" s="30"/>
      <c r="ET553" s="30"/>
      <c r="EU553" s="30"/>
      <c r="EV553" s="30"/>
      <c r="EW553" s="30"/>
      <c r="EX553" s="30"/>
      <c r="EY553" s="30"/>
      <c r="EZ553" s="30"/>
      <c r="FA553" s="30"/>
      <c r="FB553" s="30"/>
      <c r="FC553" s="30"/>
      <c r="FD553" s="30"/>
      <c r="FE553" s="30"/>
      <c r="FF553" s="30"/>
      <c r="FG553" s="30"/>
      <c r="FH553" s="30"/>
      <c r="FI553" s="30"/>
      <c r="FJ553" s="30"/>
      <c r="FK553" s="30"/>
      <c r="FL553" s="30"/>
      <c r="FM553" s="30"/>
      <c r="FN553" s="30"/>
      <c r="FO553" s="30"/>
      <c r="FP553" s="30"/>
      <c r="FQ553" s="30"/>
    </row>
    <row r="554" spans="4:173">
      <c r="D554" s="76"/>
      <c r="E554" s="76"/>
      <c r="F554" s="76"/>
      <c r="G554" s="76"/>
      <c r="H554" s="76"/>
      <c r="I554" s="76"/>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0"/>
      <c r="BI554" s="30"/>
      <c r="BJ554" s="30"/>
      <c r="BK554" s="30"/>
      <c r="BL554" s="30"/>
      <c r="BM554" s="30"/>
      <c r="BN554" s="30"/>
      <c r="BO554" s="30"/>
      <c r="BP554" s="30"/>
      <c r="BQ554" s="30"/>
      <c r="BR554" s="30"/>
      <c r="BS554" s="30"/>
      <c r="BT554" s="30"/>
      <c r="BU554" s="30"/>
      <c r="BV554" s="30"/>
      <c r="BW554" s="30"/>
      <c r="BX554" s="30"/>
      <c r="BY554" s="30"/>
      <c r="BZ554" s="30"/>
      <c r="CA554" s="30"/>
      <c r="CB554" s="30"/>
      <c r="CC554" s="30"/>
      <c r="CD554" s="30"/>
      <c r="CE554" s="30"/>
      <c r="CF554" s="30"/>
      <c r="CG554" s="30"/>
      <c r="CH554" s="30"/>
      <c r="CI554" s="30"/>
      <c r="CJ554" s="30"/>
      <c r="CK554" s="30"/>
      <c r="CL554" s="30"/>
      <c r="CM554" s="30"/>
      <c r="CN554" s="30"/>
      <c r="CO554" s="30"/>
      <c r="CP554" s="30"/>
      <c r="CQ554" s="30"/>
      <c r="CR554" s="30"/>
      <c r="CS554" s="30"/>
      <c r="CT554" s="30"/>
      <c r="CU554" s="30"/>
      <c r="CV554" s="30"/>
      <c r="CW554" s="30"/>
      <c r="CX554" s="30"/>
      <c r="CY554" s="30"/>
      <c r="CZ554" s="30"/>
      <c r="DA554" s="30"/>
      <c r="DB554" s="30"/>
      <c r="DC554" s="30"/>
      <c r="DD554" s="30"/>
      <c r="DE554" s="30"/>
      <c r="DF554" s="30"/>
      <c r="DG554" s="30"/>
      <c r="DH554" s="30"/>
      <c r="DI554" s="30"/>
      <c r="DJ554" s="30"/>
      <c r="DK554" s="30"/>
      <c r="DL554" s="30"/>
      <c r="DM554" s="30"/>
      <c r="DN554" s="30"/>
      <c r="DO554" s="30"/>
      <c r="DP554" s="30"/>
      <c r="DQ554" s="30"/>
      <c r="DR554" s="30"/>
      <c r="DS554" s="30"/>
      <c r="DT554" s="30"/>
      <c r="DU554" s="30"/>
      <c r="DV554" s="30"/>
      <c r="DW554" s="30"/>
      <c r="DX554" s="30"/>
      <c r="DY554" s="30"/>
      <c r="DZ554" s="30"/>
      <c r="EA554" s="30"/>
      <c r="EB554" s="30"/>
      <c r="EC554" s="30"/>
      <c r="ED554" s="30"/>
      <c r="EE554" s="30"/>
      <c r="EF554" s="30"/>
      <c r="EG554" s="30"/>
      <c r="EH554" s="30"/>
      <c r="EI554" s="30"/>
      <c r="EJ554" s="30"/>
      <c r="EK554" s="30"/>
      <c r="EL554" s="30"/>
      <c r="EM554" s="30"/>
      <c r="EN554" s="30"/>
      <c r="EO554" s="30"/>
      <c r="EP554" s="30"/>
      <c r="EQ554" s="30"/>
      <c r="ER554" s="30"/>
      <c r="ES554" s="30"/>
      <c r="ET554" s="30"/>
      <c r="EU554" s="30"/>
      <c r="EV554" s="30"/>
      <c r="EW554" s="30"/>
      <c r="EX554" s="30"/>
      <c r="EY554" s="30"/>
      <c r="EZ554" s="30"/>
      <c r="FA554" s="30"/>
      <c r="FB554" s="30"/>
      <c r="FC554" s="30"/>
      <c r="FD554" s="30"/>
      <c r="FE554" s="30"/>
      <c r="FF554" s="30"/>
      <c r="FG554" s="30"/>
      <c r="FH554" s="30"/>
      <c r="FI554" s="30"/>
      <c r="FJ554" s="30"/>
      <c r="FK554" s="30"/>
      <c r="FL554" s="30"/>
      <c r="FM554" s="30"/>
      <c r="FN554" s="30"/>
      <c r="FO554" s="30"/>
      <c r="FP554" s="30"/>
      <c r="FQ554" s="30"/>
    </row>
    <row r="555" spans="4:173">
      <c r="D555" s="76"/>
      <c r="E555" s="76"/>
      <c r="F555" s="76"/>
      <c r="G555" s="76"/>
      <c r="H555" s="76"/>
      <c r="I555" s="76"/>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0"/>
      <c r="BI555" s="30"/>
      <c r="BJ555" s="30"/>
      <c r="BK555" s="30"/>
      <c r="BL555" s="30"/>
      <c r="BM555" s="30"/>
      <c r="BN555" s="30"/>
      <c r="BO555" s="30"/>
      <c r="BP555" s="30"/>
      <c r="BQ555" s="30"/>
      <c r="BR555" s="30"/>
      <c r="BS555" s="30"/>
      <c r="BT555" s="30"/>
      <c r="BU555" s="30"/>
      <c r="BV555" s="30"/>
      <c r="BW555" s="30"/>
      <c r="BX555" s="30"/>
      <c r="BY555" s="30"/>
      <c r="BZ555" s="30"/>
      <c r="CA555" s="30"/>
      <c r="CB555" s="30"/>
      <c r="CC555" s="30"/>
      <c r="CD555" s="30"/>
      <c r="CE555" s="30"/>
      <c r="CF555" s="30"/>
      <c r="CG555" s="30"/>
      <c r="CH555" s="30"/>
      <c r="CI555" s="30"/>
      <c r="CJ555" s="30"/>
      <c r="CK555" s="30"/>
      <c r="CL555" s="30"/>
      <c r="CM555" s="30"/>
      <c r="CN555" s="30"/>
      <c r="CO555" s="30"/>
      <c r="CP555" s="30"/>
      <c r="CQ555" s="30"/>
      <c r="CR555" s="30"/>
      <c r="CS555" s="30"/>
      <c r="CT555" s="30"/>
      <c r="CU555" s="30"/>
      <c r="CV555" s="30"/>
      <c r="CW555" s="30"/>
      <c r="CX555" s="30"/>
      <c r="CY555" s="30"/>
      <c r="CZ555" s="30"/>
      <c r="DA555" s="30"/>
      <c r="DB555" s="30"/>
      <c r="DC555" s="30"/>
      <c r="DD555" s="30"/>
      <c r="DE555" s="30"/>
      <c r="DF555" s="30"/>
      <c r="DG555" s="30"/>
      <c r="DH555" s="30"/>
      <c r="DI555" s="30"/>
      <c r="DJ555" s="30"/>
      <c r="DK555" s="30"/>
      <c r="DL555" s="30"/>
      <c r="DM555" s="30"/>
      <c r="DN555" s="30"/>
      <c r="DO555" s="30"/>
      <c r="DP555" s="30"/>
      <c r="DQ555" s="30"/>
      <c r="DR555" s="30"/>
      <c r="DS555" s="30"/>
      <c r="DT555" s="30"/>
      <c r="DU555" s="30"/>
      <c r="DV555" s="30"/>
      <c r="DW555" s="30"/>
      <c r="DX555" s="30"/>
      <c r="DY555" s="30"/>
      <c r="DZ555" s="30"/>
      <c r="EA555" s="30"/>
      <c r="EB555" s="30"/>
      <c r="EC555" s="30"/>
      <c r="ED555" s="30"/>
      <c r="EE555" s="30"/>
      <c r="EF555" s="30"/>
      <c r="EG555" s="30"/>
      <c r="EH555" s="30"/>
      <c r="EI555" s="30"/>
      <c r="EJ555" s="30"/>
      <c r="EK555" s="30"/>
      <c r="EL555" s="30"/>
      <c r="EM555" s="30"/>
      <c r="EN555" s="30"/>
      <c r="EO555" s="30"/>
      <c r="EP555" s="30"/>
      <c r="EQ555" s="30"/>
      <c r="ER555" s="30"/>
      <c r="ES555" s="30"/>
      <c r="ET555" s="30"/>
      <c r="EU555" s="30"/>
      <c r="EV555" s="30"/>
      <c r="EW555" s="30"/>
      <c r="EX555" s="30"/>
      <c r="EY555" s="30"/>
      <c r="EZ555" s="30"/>
      <c r="FA555" s="30"/>
      <c r="FB555" s="30"/>
      <c r="FC555" s="30"/>
      <c r="FD555" s="30"/>
      <c r="FE555" s="30"/>
      <c r="FF555" s="30"/>
      <c r="FG555" s="30"/>
      <c r="FH555" s="30"/>
      <c r="FI555" s="30"/>
      <c r="FJ555" s="30"/>
      <c r="FK555" s="30"/>
      <c r="FL555" s="30"/>
      <c r="FM555" s="30"/>
      <c r="FN555" s="30"/>
      <c r="FO555" s="30"/>
      <c r="FP555" s="30"/>
      <c r="FQ555" s="30"/>
    </row>
    <row r="556" spans="4:173">
      <c r="D556" s="76"/>
      <c r="E556" s="76"/>
      <c r="F556" s="76"/>
      <c r="G556" s="76"/>
      <c r="H556" s="76"/>
      <c r="I556" s="76"/>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0"/>
      <c r="BI556" s="30"/>
      <c r="BJ556" s="30"/>
      <c r="BK556" s="30"/>
      <c r="BL556" s="30"/>
      <c r="BM556" s="30"/>
      <c r="BN556" s="30"/>
      <c r="BO556" s="30"/>
      <c r="BP556" s="30"/>
      <c r="BQ556" s="30"/>
      <c r="BR556" s="30"/>
      <c r="BS556" s="30"/>
      <c r="BT556" s="30"/>
      <c r="BU556" s="30"/>
      <c r="BV556" s="30"/>
      <c r="BW556" s="30"/>
      <c r="BX556" s="30"/>
      <c r="BY556" s="30"/>
      <c r="BZ556" s="30"/>
      <c r="CA556" s="30"/>
      <c r="CB556" s="30"/>
      <c r="CC556" s="30"/>
      <c r="CD556" s="30"/>
      <c r="CE556" s="30"/>
      <c r="CF556" s="30"/>
      <c r="CG556" s="30"/>
      <c r="CH556" s="30"/>
      <c r="CI556" s="30"/>
      <c r="CJ556" s="30"/>
      <c r="CK556" s="30"/>
      <c r="CL556" s="30"/>
      <c r="CM556" s="30"/>
      <c r="CN556" s="30"/>
      <c r="CO556" s="30"/>
      <c r="CP556" s="30"/>
      <c r="CQ556" s="30"/>
      <c r="CR556" s="30"/>
      <c r="CS556" s="30"/>
      <c r="CT556" s="30"/>
      <c r="CU556" s="30"/>
      <c r="CV556" s="30"/>
      <c r="CW556" s="30"/>
      <c r="CX556" s="30"/>
      <c r="CY556" s="30"/>
      <c r="CZ556" s="30"/>
      <c r="DA556" s="30"/>
      <c r="DB556" s="30"/>
      <c r="DC556" s="30"/>
      <c r="DD556" s="30"/>
      <c r="DE556" s="30"/>
      <c r="DF556" s="30"/>
      <c r="DG556" s="30"/>
      <c r="DH556" s="30"/>
      <c r="DI556" s="30"/>
      <c r="DJ556" s="30"/>
      <c r="DK556" s="30"/>
      <c r="DL556" s="30"/>
      <c r="DM556" s="30"/>
      <c r="DN556" s="30"/>
      <c r="DO556" s="30"/>
      <c r="DP556" s="30"/>
      <c r="DQ556" s="30"/>
      <c r="DR556" s="30"/>
      <c r="DS556" s="30"/>
      <c r="DT556" s="30"/>
      <c r="DU556" s="30"/>
      <c r="DV556" s="30"/>
      <c r="DW556" s="30"/>
      <c r="DX556" s="30"/>
      <c r="DY556" s="30"/>
      <c r="DZ556" s="30"/>
      <c r="EA556" s="30"/>
      <c r="EB556" s="30"/>
      <c r="EC556" s="30"/>
      <c r="ED556" s="30"/>
      <c r="EE556" s="30"/>
      <c r="EF556" s="30"/>
      <c r="EG556" s="30"/>
      <c r="EH556" s="30"/>
      <c r="EI556" s="30"/>
      <c r="EJ556" s="30"/>
      <c r="EK556" s="30"/>
      <c r="EL556" s="30"/>
      <c r="EM556" s="30"/>
      <c r="EN556" s="30"/>
      <c r="EO556" s="30"/>
      <c r="EP556" s="30"/>
      <c r="EQ556" s="30"/>
      <c r="ER556" s="30"/>
      <c r="ES556" s="30"/>
      <c r="ET556" s="30"/>
      <c r="EU556" s="30"/>
      <c r="EV556" s="30"/>
      <c r="EW556" s="30"/>
      <c r="EX556" s="30"/>
      <c r="EY556" s="30"/>
      <c r="EZ556" s="30"/>
      <c r="FA556" s="30"/>
      <c r="FB556" s="30"/>
      <c r="FC556" s="30"/>
      <c r="FD556" s="30"/>
      <c r="FE556" s="30"/>
      <c r="FF556" s="30"/>
      <c r="FG556" s="30"/>
      <c r="FH556" s="30"/>
      <c r="FI556" s="30"/>
      <c r="FJ556" s="30"/>
      <c r="FK556" s="30"/>
      <c r="FL556" s="30"/>
      <c r="FM556" s="30"/>
      <c r="FN556" s="30"/>
      <c r="FO556" s="30"/>
      <c r="FP556" s="30"/>
      <c r="FQ556" s="30"/>
    </row>
    <row r="557" spans="4:173">
      <c r="D557" s="76"/>
      <c r="E557" s="76"/>
      <c r="F557" s="76"/>
      <c r="G557" s="76"/>
      <c r="H557" s="76"/>
      <c r="I557" s="76"/>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0"/>
      <c r="BI557" s="30"/>
      <c r="BJ557" s="30"/>
      <c r="BK557" s="30"/>
      <c r="BL557" s="30"/>
      <c r="BM557" s="30"/>
      <c r="BN557" s="30"/>
      <c r="BO557" s="30"/>
      <c r="BP557" s="30"/>
      <c r="BQ557" s="30"/>
      <c r="BR557" s="30"/>
      <c r="BS557" s="30"/>
      <c r="BT557" s="30"/>
      <c r="BU557" s="30"/>
      <c r="BV557" s="30"/>
      <c r="BW557" s="30"/>
      <c r="BX557" s="30"/>
      <c r="BY557" s="30"/>
      <c r="BZ557" s="30"/>
      <c r="CA557" s="30"/>
      <c r="CB557" s="30"/>
      <c r="CC557" s="30"/>
      <c r="CD557" s="30"/>
      <c r="CE557" s="30"/>
      <c r="CF557" s="30"/>
      <c r="CG557" s="30"/>
      <c r="CH557" s="30"/>
      <c r="CI557" s="30"/>
      <c r="CJ557" s="30"/>
      <c r="CK557" s="30"/>
      <c r="CL557" s="30"/>
      <c r="CM557" s="30"/>
      <c r="CN557" s="30"/>
      <c r="CO557" s="30"/>
      <c r="CP557" s="30"/>
      <c r="CQ557" s="30"/>
      <c r="CR557" s="30"/>
      <c r="CS557" s="30"/>
      <c r="CT557" s="30"/>
      <c r="CU557" s="30"/>
      <c r="CV557" s="30"/>
      <c r="CW557" s="30"/>
      <c r="CX557" s="30"/>
      <c r="CY557" s="30"/>
      <c r="CZ557" s="30"/>
      <c r="DA557" s="30"/>
      <c r="DB557" s="30"/>
      <c r="DC557" s="30"/>
      <c r="DD557" s="30"/>
      <c r="DE557" s="30"/>
      <c r="DF557" s="30"/>
      <c r="DG557" s="30"/>
      <c r="DH557" s="30"/>
      <c r="DI557" s="30"/>
      <c r="DJ557" s="30"/>
      <c r="DK557" s="30"/>
      <c r="DL557" s="30"/>
      <c r="DM557" s="30"/>
      <c r="DN557" s="30"/>
      <c r="DO557" s="30"/>
      <c r="DP557" s="30"/>
      <c r="DQ557" s="30"/>
      <c r="DR557" s="30"/>
      <c r="DS557" s="30"/>
      <c r="DT557" s="30"/>
      <c r="DU557" s="30"/>
      <c r="DV557" s="30"/>
      <c r="DW557" s="30"/>
      <c r="DX557" s="30"/>
      <c r="DY557" s="30"/>
      <c r="DZ557" s="30"/>
      <c r="EA557" s="30"/>
      <c r="EB557" s="30"/>
      <c r="EC557" s="30"/>
      <c r="ED557" s="30"/>
      <c r="EE557" s="30"/>
      <c r="EF557" s="30"/>
      <c r="EG557" s="30"/>
      <c r="EH557" s="30"/>
      <c r="EI557" s="30"/>
      <c r="EJ557" s="30"/>
      <c r="EK557" s="30"/>
      <c r="EL557" s="30"/>
      <c r="EM557" s="30"/>
      <c r="EN557" s="30"/>
      <c r="EO557" s="30"/>
      <c r="EP557" s="30"/>
      <c r="EQ557" s="30"/>
      <c r="ER557" s="30"/>
      <c r="ES557" s="30"/>
      <c r="ET557" s="30"/>
      <c r="EU557" s="30"/>
      <c r="EV557" s="30"/>
      <c r="EW557" s="30"/>
      <c r="EX557" s="30"/>
      <c r="EY557" s="30"/>
      <c r="EZ557" s="30"/>
      <c r="FA557" s="30"/>
      <c r="FB557" s="30"/>
      <c r="FC557" s="30"/>
      <c r="FD557" s="30"/>
      <c r="FE557" s="30"/>
      <c r="FF557" s="30"/>
      <c r="FG557" s="30"/>
      <c r="FH557" s="30"/>
      <c r="FI557" s="30"/>
      <c r="FJ557" s="30"/>
      <c r="FK557" s="30"/>
      <c r="FL557" s="30"/>
      <c r="FM557" s="30"/>
      <c r="FN557" s="30"/>
      <c r="FO557" s="30"/>
      <c r="FP557" s="30"/>
      <c r="FQ557" s="30"/>
    </row>
    <row r="558" spans="4:173">
      <c r="D558" s="76"/>
      <c r="E558" s="76"/>
      <c r="F558" s="76"/>
      <c r="G558" s="76"/>
      <c r="H558" s="76"/>
      <c r="I558" s="76"/>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0"/>
      <c r="BI558" s="30"/>
      <c r="BJ558" s="30"/>
      <c r="BK558" s="30"/>
      <c r="BL558" s="30"/>
      <c r="BM558" s="30"/>
      <c r="BN558" s="30"/>
      <c r="BO558" s="30"/>
      <c r="BP558" s="30"/>
      <c r="BQ558" s="30"/>
      <c r="BR558" s="30"/>
      <c r="BS558" s="30"/>
      <c r="BT558" s="30"/>
      <c r="BU558" s="30"/>
      <c r="BV558" s="30"/>
      <c r="BW558" s="30"/>
      <c r="BX558" s="30"/>
      <c r="BY558" s="30"/>
      <c r="BZ558" s="30"/>
      <c r="CA558" s="30"/>
      <c r="CB558" s="30"/>
      <c r="CC558" s="30"/>
      <c r="CD558" s="30"/>
      <c r="CE558" s="30"/>
      <c r="CF558" s="30"/>
      <c r="CG558" s="30"/>
      <c r="CH558" s="30"/>
      <c r="CI558" s="30"/>
      <c r="CJ558" s="30"/>
      <c r="CK558" s="30"/>
      <c r="CL558" s="30"/>
      <c r="CM558" s="30"/>
      <c r="CN558" s="30"/>
      <c r="CO558" s="30"/>
      <c r="CP558" s="30"/>
      <c r="CQ558" s="30"/>
      <c r="CR558" s="30"/>
      <c r="CS558" s="30"/>
      <c r="CT558" s="30"/>
      <c r="CU558" s="30"/>
      <c r="CV558" s="30"/>
      <c r="CW558" s="30"/>
      <c r="CX558" s="30"/>
      <c r="CY558" s="30"/>
      <c r="CZ558" s="30"/>
      <c r="DA558" s="30"/>
      <c r="DB558" s="30"/>
      <c r="DC558" s="30"/>
      <c r="DD558" s="30"/>
      <c r="DE558" s="30"/>
      <c r="DF558" s="30"/>
      <c r="DG558" s="30"/>
      <c r="DH558" s="30"/>
      <c r="DI558" s="30"/>
      <c r="DJ558" s="30"/>
      <c r="DK558" s="30"/>
      <c r="DL558" s="30"/>
      <c r="DM558" s="30"/>
      <c r="DN558" s="30"/>
      <c r="DO558" s="30"/>
      <c r="DP558" s="30"/>
      <c r="DQ558" s="30"/>
      <c r="DR558" s="30"/>
      <c r="DS558" s="30"/>
      <c r="DT558" s="30"/>
      <c r="DU558" s="30"/>
      <c r="DV558" s="30"/>
      <c r="DW558" s="30"/>
      <c r="DX558" s="30"/>
      <c r="DY558" s="30"/>
      <c r="DZ558" s="30"/>
      <c r="EA558" s="30"/>
      <c r="EB558" s="30"/>
      <c r="EC558" s="30"/>
      <c r="ED558" s="30"/>
      <c r="EE558" s="30"/>
      <c r="EF558" s="30"/>
      <c r="EG558" s="30"/>
      <c r="EH558" s="30"/>
      <c r="EI558" s="30"/>
      <c r="EJ558" s="30"/>
      <c r="EK558" s="30"/>
      <c r="EL558" s="30"/>
      <c r="EM558" s="30"/>
      <c r="EN558" s="30"/>
      <c r="EO558" s="30"/>
      <c r="EP558" s="30"/>
      <c r="EQ558" s="30"/>
      <c r="ER558" s="30"/>
      <c r="ES558" s="30"/>
      <c r="ET558" s="30"/>
      <c r="EU558" s="30"/>
      <c r="EV558" s="30"/>
      <c r="EW558" s="30"/>
      <c r="EX558" s="30"/>
      <c r="EY558" s="30"/>
      <c r="EZ558" s="30"/>
      <c r="FA558" s="30"/>
      <c r="FB558" s="30"/>
      <c r="FC558" s="30"/>
      <c r="FD558" s="30"/>
      <c r="FE558" s="30"/>
      <c r="FF558" s="30"/>
      <c r="FG558" s="30"/>
      <c r="FH558" s="30"/>
      <c r="FI558" s="30"/>
      <c r="FJ558" s="30"/>
      <c r="FK558" s="30"/>
      <c r="FL558" s="30"/>
      <c r="FM558" s="30"/>
      <c r="FN558" s="30"/>
      <c r="FO558" s="30"/>
      <c r="FP558" s="30"/>
      <c r="FQ558" s="30"/>
    </row>
    <row r="559" spans="4:173">
      <c r="D559" s="76"/>
      <c r="E559" s="76"/>
      <c r="F559" s="76"/>
      <c r="G559" s="76"/>
      <c r="H559" s="76"/>
      <c r="I559" s="76"/>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c r="BS559" s="30"/>
      <c r="BT559" s="30"/>
      <c r="BU559" s="30"/>
      <c r="BV559" s="30"/>
      <c r="BW559" s="30"/>
      <c r="BX559" s="30"/>
      <c r="BY559" s="30"/>
      <c r="BZ559" s="30"/>
      <c r="CA559" s="30"/>
      <c r="CB559" s="30"/>
      <c r="CC559" s="30"/>
      <c r="CD559" s="30"/>
      <c r="CE559" s="30"/>
      <c r="CF559" s="30"/>
      <c r="CG559" s="30"/>
      <c r="CH559" s="30"/>
      <c r="CI559" s="30"/>
      <c r="CJ559" s="30"/>
      <c r="CK559" s="30"/>
      <c r="CL559" s="30"/>
      <c r="CM559" s="30"/>
      <c r="CN559" s="30"/>
      <c r="CO559" s="30"/>
      <c r="CP559" s="30"/>
      <c r="CQ559" s="30"/>
      <c r="CR559" s="30"/>
      <c r="CS559" s="30"/>
      <c r="CT559" s="30"/>
      <c r="CU559" s="30"/>
      <c r="CV559" s="30"/>
      <c r="CW559" s="30"/>
      <c r="CX559" s="30"/>
      <c r="CY559" s="30"/>
      <c r="CZ559" s="30"/>
      <c r="DA559" s="30"/>
      <c r="DB559" s="30"/>
      <c r="DC559" s="30"/>
      <c r="DD559" s="30"/>
      <c r="DE559" s="30"/>
      <c r="DF559" s="30"/>
      <c r="DG559" s="30"/>
      <c r="DH559" s="30"/>
      <c r="DI559" s="30"/>
      <c r="DJ559" s="30"/>
      <c r="DK559" s="30"/>
      <c r="DL559" s="30"/>
      <c r="DM559" s="30"/>
      <c r="DN559" s="30"/>
      <c r="DO559" s="30"/>
      <c r="DP559" s="30"/>
      <c r="DQ559" s="30"/>
      <c r="DR559" s="30"/>
      <c r="DS559" s="30"/>
      <c r="DT559" s="30"/>
      <c r="DU559" s="30"/>
      <c r="DV559" s="30"/>
      <c r="DW559" s="30"/>
      <c r="DX559" s="30"/>
      <c r="DY559" s="30"/>
      <c r="DZ559" s="30"/>
      <c r="EA559" s="30"/>
      <c r="EB559" s="30"/>
      <c r="EC559" s="30"/>
      <c r="ED559" s="30"/>
      <c r="EE559" s="30"/>
      <c r="EF559" s="30"/>
      <c r="EG559" s="30"/>
      <c r="EH559" s="30"/>
      <c r="EI559" s="30"/>
      <c r="EJ559" s="30"/>
      <c r="EK559" s="30"/>
      <c r="EL559" s="30"/>
      <c r="EM559" s="30"/>
      <c r="EN559" s="30"/>
      <c r="EO559" s="30"/>
      <c r="EP559" s="30"/>
      <c r="EQ559" s="30"/>
      <c r="ER559" s="30"/>
      <c r="ES559" s="30"/>
      <c r="ET559" s="30"/>
      <c r="EU559" s="30"/>
      <c r="EV559" s="30"/>
      <c r="EW559" s="30"/>
      <c r="EX559" s="30"/>
      <c r="EY559" s="30"/>
      <c r="EZ559" s="30"/>
      <c r="FA559" s="30"/>
      <c r="FB559" s="30"/>
      <c r="FC559" s="30"/>
      <c r="FD559" s="30"/>
      <c r="FE559" s="30"/>
      <c r="FF559" s="30"/>
      <c r="FG559" s="30"/>
      <c r="FH559" s="30"/>
      <c r="FI559" s="30"/>
      <c r="FJ559" s="30"/>
      <c r="FK559" s="30"/>
      <c r="FL559" s="30"/>
      <c r="FM559" s="30"/>
      <c r="FN559" s="30"/>
      <c r="FO559" s="30"/>
      <c r="FP559" s="30"/>
      <c r="FQ559" s="30"/>
    </row>
    <row r="560" spans="4:173">
      <c r="D560" s="76"/>
      <c r="E560" s="76"/>
      <c r="F560" s="76"/>
      <c r="G560" s="76"/>
      <c r="H560" s="76"/>
      <c r="I560" s="76"/>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0"/>
      <c r="BI560" s="30"/>
      <c r="BJ560" s="30"/>
      <c r="BK560" s="30"/>
      <c r="BL560" s="30"/>
      <c r="BM560" s="30"/>
      <c r="BN560" s="30"/>
      <c r="BO560" s="30"/>
      <c r="BP560" s="30"/>
      <c r="BQ560" s="30"/>
      <c r="BR560" s="30"/>
      <c r="BS560" s="30"/>
      <c r="BT560" s="30"/>
      <c r="BU560" s="30"/>
      <c r="BV560" s="30"/>
      <c r="BW560" s="30"/>
      <c r="BX560" s="30"/>
      <c r="BY560" s="30"/>
      <c r="BZ560" s="30"/>
      <c r="CA560" s="30"/>
      <c r="CB560" s="30"/>
      <c r="CC560" s="30"/>
      <c r="CD560" s="30"/>
      <c r="CE560" s="30"/>
      <c r="CF560" s="30"/>
      <c r="CG560" s="30"/>
      <c r="CH560" s="30"/>
      <c r="CI560" s="30"/>
      <c r="CJ560" s="30"/>
      <c r="CK560" s="30"/>
      <c r="CL560" s="30"/>
      <c r="CM560" s="30"/>
      <c r="CN560" s="30"/>
      <c r="CO560" s="30"/>
      <c r="CP560" s="30"/>
      <c r="CQ560" s="30"/>
      <c r="CR560" s="30"/>
      <c r="CS560" s="30"/>
      <c r="CT560" s="30"/>
      <c r="CU560" s="30"/>
      <c r="CV560" s="30"/>
      <c r="CW560" s="30"/>
      <c r="CX560" s="30"/>
      <c r="CY560" s="30"/>
      <c r="CZ560" s="30"/>
      <c r="DA560" s="30"/>
      <c r="DB560" s="30"/>
      <c r="DC560" s="30"/>
      <c r="DD560" s="30"/>
      <c r="DE560" s="30"/>
      <c r="DF560" s="30"/>
      <c r="DG560" s="30"/>
      <c r="DH560" s="30"/>
      <c r="DI560" s="30"/>
      <c r="DJ560" s="30"/>
      <c r="DK560" s="30"/>
      <c r="DL560" s="30"/>
      <c r="DM560" s="30"/>
      <c r="DN560" s="30"/>
      <c r="DO560" s="30"/>
      <c r="DP560" s="30"/>
      <c r="DQ560" s="30"/>
      <c r="DR560" s="30"/>
      <c r="DS560" s="30"/>
      <c r="DT560" s="30"/>
      <c r="DU560" s="30"/>
      <c r="DV560" s="30"/>
      <c r="DW560" s="30"/>
      <c r="DX560" s="30"/>
      <c r="DY560" s="30"/>
      <c r="DZ560" s="30"/>
      <c r="EA560" s="30"/>
      <c r="EB560" s="30"/>
      <c r="EC560" s="30"/>
      <c r="ED560" s="30"/>
      <c r="EE560" s="30"/>
      <c r="EF560" s="30"/>
      <c r="EG560" s="30"/>
      <c r="EH560" s="30"/>
      <c r="EI560" s="30"/>
      <c r="EJ560" s="30"/>
      <c r="EK560" s="30"/>
      <c r="EL560" s="30"/>
      <c r="EM560" s="30"/>
      <c r="EN560" s="30"/>
      <c r="EO560" s="30"/>
      <c r="EP560" s="30"/>
      <c r="EQ560" s="30"/>
      <c r="ER560" s="30"/>
      <c r="ES560" s="30"/>
      <c r="ET560" s="30"/>
      <c r="EU560" s="30"/>
      <c r="EV560" s="30"/>
      <c r="EW560" s="30"/>
      <c r="EX560" s="30"/>
      <c r="EY560" s="30"/>
      <c r="EZ560" s="30"/>
      <c r="FA560" s="30"/>
      <c r="FB560" s="30"/>
      <c r="FC560" s="30"/>
      <c r="FD560" s="30"/>
      <c r="FE560" s="30"/>
      <c r="FF560" s="30"/>
      <c r="FG560" s="30"/>
      <c r="FH560" s="30"/>
      <c r="FI560" s="30"/>
      <c r="FJ560" s="30"/>
      <c r="FK560" s="30"/>
      <c r="FL560" s="30"/>
      <c r="FM560" s="30"/>
      <c r="FN560" s="30"/>
      <c r="FO560" s="30"/>
      <c r="FP560" s="30"/>
      <c r="FQ560" s="30"/>
    </row>
    <row r="561" spans="4:173">
      <c r="D561" s="76"/>
      <c r="E561" s="76"/>
      <c r="F561" s="76"/>
      <c r="G561" s="76"/>
      <c r="H561" s="76"/>
      <c r="I561" s="76"/>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0"/>
      <c r="BI561" s="30"/>
      <c r="BJ561" s="30"/>
      <c r="BK561" s="30"/>
      <c r="BL561" s="30"/>
      <c r="BM561" s="30"/>
      <c r="BN561" s="30"/>
      <c r="BO561" s="30"/>
      <c r="BP561" s="30"/>
      <c r="BQ561" s="30"/>
      <c r="BR561" s="30"/>
      <c r="BS561" s="30"/>
      <c r="BT561" s="30"/>
      <c r="BU561" s="30"/>
      <c r="BV561" s="30"/>
      <c r="BW561" s="30"/>
      <c r="BX561" s="30"/>
      <c r="BY561" s="30"/>
      <c r="BZ561" s="30"/>
      <c r="CA561" s="30"/>
      <c r="CB561" s="30"/>
      <c r="CC561" s="30"/>
      <c r="CD561" s="30"/>
      <c r="CE561" s="30"/>
      <c r="CF561" s="30"/>
      <c r="CG561" s="30"/>
      <c r="CH561" s="30"/>
      <c r="CI561" s="30"/>
      <c r="CJ561" s="30"/>
      <c r="CK561" s="30"/>
      <c r="CL561" s="30"/>
      <c r="CM561" s="30"/>
      <c r="CN561" s="30"/>
      <c r="CO561" s="30"/>
      <c r="CP561" s="30"/>
      <c r="CQ561" s="30"/>
      <c r="CR561" s="30"/>
      <c r="CS561" s="30"/>
      <c r="CT561" s="30"/>
      <c r="CU561" s="30"/>
      <c r="CV561" s="30"/>
      <c r="CW561" s="30"/>
      <c r="CX561" s="30"/>
      <c r="CY561" s="30"/>
      <c r="CZ561" s="30"/>
      <c r="DA561" s="30"/>
      <c r="DB561" s="30"/>
      <c r="DC561" s="30"/>
      <c r="DD561" s="30"/>
      <c r="DE561" s="30"/>
      <c r="DF561" s="30"/>
      <c r="DG561" s="30"/>
      <c r="DH561" s="30"/>
      <c r="DI561" s="30"/>
      <c r="DJ561" s="30"/>
      <c r="DK561" s="30"/>
      <c r="DL561" s="30"/>
      <c r="DM561" s="30"/>
      <c r="DN561" s="30"/>
      <c r="DO561" s="30"/>
      <c r="DP561" s="30"/>
      <c r="DQ561" s="30"/>
      <c r="DR561" s="30"/>
      <c r="DS561" s="30"/>
      <c r="DT561" s="30"/>
      <c r="DU561" s="30"/>
      <c r="DV561" s="30"/>
      <c r="DW561" s="30"/>
      <c r="DX561" s="30"/>
      <c r="DY561" s="30"/>
      <c r="DZ561" s="30"/>
      <c r="EA561" s="30"/>
      <c r="EB561" s="30"/>
      <c r="EC561" s="30"/>
      <c r="ED561" s="30"/>
      <c r="EE561" s="30"/>
      <c r="EF561" s="30"/>
      <c r="EG561" s="30"/>
      <c r="EH561" s="30"/>
      <c r="EI561" s="30"/>
      <c r="EJ561" s="30"/>
      <c r="EK561" s="30"/>
      <c r="EL561" s="30"/>
      <c r="EM561" s="30"/>
      <c r="EN561" s="30"/>
      <c r="EO561" s="30"/>
      <c r="EP561" s="30"/>
      <c r="EQ561" s="30"/>
      <c r="ER561" s="30"/>
      <c r="ES561" s="30"/>
      <c r="ET561" s="30"/>
      <c r="EU561" s="30"/>
      <c r="EV561" s="30"/>
      <c r="EW561" s="30"/>
      <c r="EX561" s="30"/>
      <c r="EY561" s="30"/>
      <c r="EZ561" s="30"/>
      <c r="FA561" s="30"/>
      <c r="FB561" s="30"/>
      <c r="FC561" s="30"/>
      <c r="FD561" s="30"/>
      <c r="FE561" s="30"/>
      <c r="FF561" s="30"/>
      <c r="FG561" s="30"/>
      <c r="FH561" s="30"/>
      <c r="FI561" s="30"/>
      <c r="FJ561" s="30"/>
      <c r="FK561" s="30"/>
      <c r="FL561" s="30"/>
      <c r="FM561" s="30"/>
      <c r="FN561" s="30"/>
      <c r="FO561" s="30"/>
      <c r="FP561" s="30"/>
      <c r="FQ561" s="30"/>
    </row>
    <row r="562" spans="4:173">
      <c r="D562" s="76"/>
      <c r="E562" s="76"/>
      <c r="F562" s="76"/>
      <c r="G562" s="76"/>
      <c r="H562" s="76"/>
      <c r="I562" s="76"/>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0"/>
      <c r="BI562" s="30"/>
      <c r="BJ562" s="30"/>
      <c r="BK562" s="30"/>
      <c r="BL562" s="30"/>
      <c r="BM562" s="30"/>
      <c r="BN562" s="30"/>
      <c r="BO562" s="30"/>
      <c r="BP562" s="30"/>
      <c r="BQ562" s="30"/>
      <c r="BR562" s="30"/>
      <c r="BS562" s="30"/>
      <c r="BT562" s="30"/>
      <c r="BU562" s="30"/>
      <c r="BV562" s="30"/>
      <c r="BW562" s="30"/>
      <c r="BX562" s="30"/>
      <c r="BY562" s="30"/>
      <c r="BZ562" s="30"/>
      <c r="CA562" s="30"/>
      <c r="CB562" s="30"/>
      <c r="CC562" s="30"/>
      <c r="CD562" s="30"/>
      <c r="CE562" s="30"/>
      <c r="CF562" s="30"/>
      <c r="CG562" s="30"/>
      <c r="CH562" s="30"/>
      <c r="CI562" s="30"/>
      <c r="CJ562" s="30"/>
      <c r="CK562" s="30"/>
      <c r="CL562" s="30"/>
      <c r="CM562" s="30"/>
      <c r="CN562" s="30"/>
      <c r="CO562" s="30"/>
      <c r="CP562" s="30"/>
      <c r="CQ562" s="30"/>
      <c r="CR562" s="30"/>
      <c r="CS562" s="30"/>
      <c r="CT562" s="30"/>
      <c r="CU562" s="30"/>
      <c r="CV562" s="30"/>
      <c r="CW562" s="30"/>
      <c r="CX562" s="30"/>
      <c r="CY562" s="30"/>
      <c r="CZ562" s="30"/>
      <c r="DA562" s="30"/>
      <c r="DB562" s="30"/>
      <c r="DC562" s="30"/>
      <c r="DD562" s="30"/>
      <c r="DE562" s="30"/>
      <c r="DF562" s="30"/>
      <c r="DG562" s="30"/>
      <c r="DH562" s="30"/>
      <c r="DI562" s="30"/>
      <c r="DJ562" s="30"/>
      <c r="DK562" s="30"/>
      <c r="DL562" s="30"/>
      <c r="DM562" s="30"/>
      <c r="DN562" s="30"/>
      <c r="DO562" s="30"/>
      <c r="DP562" s="30"/>
      <c r="DQ562" s="30"/>
      <c r="DR562" s="30"/>
      <c r="DS562" s="30"/>
      <c r="DT562" s="30"/>
      <c r="DU562" s="30"/>
      <c r="DV562" s="30"/>
      <c r="DW562" s="30"/>
      <c r="DX562" s="30"/>
      <c r="DY562" s="30"/>
      <c r="DZ562" s="30"/>
      <c r="EA562" s="30"/>
      <c r="EB562" s="30"/>
      <c r="EC562" s="30"/>
      <c r="ED562" s="30"/>
      <c r="EE562" s="30"/>
      <c r="EF562" s="30"/>
      <c r="EG562" s="30"/>
      <c r="EH562" s="30"/>
      <c r="EI562" s="30"/>
      <c r="EJ562" s="30"/>
      <c r="EK562" s="30"/>
      <c r="EL562" s="30"/>
      <c r="EM562" s="30"/>
      <c r="EN562" s="30"/>
      <c r="EO562" s="30"/>
      <c r="EP562" s="30"/>
      <c r="EQ562" s="30"/>
      <c r="ER562" s="30"/>
      <c r="ES562" s="30"/>
      <c r="ET562" s="30"/>
      <c r="EU562" s="30"/>
      <c r="EV562" s="30"/>
      <c r="EW562" s="30"/>
      <c r="EX562" s="30"/>
      <c r="EY562" s="30"/>
      <c r="EZ562" s="30"/>
      <c r="FA562" s="30"/>
      <c r="FB562" s="30"/>
      <c r="FC562" s="30"/>
      <c r="FD562" s="30"/>
      <c r="FE562" s="30"/>
      <c r="FF562" s="30"/>
      <c r="FG562" s="30"/>
      <c r="FH562" s="30"/>
      <c r="FI562" s="30"/>
      <c r="FJ562" s="30"/>
      <c r="FK562" s="30"/>
      <c r="FL562" s="30"/>
      <c r="FM562" s="30"/>
      <c r="FN562" s="30"/>
      <c r="FO562" s="30"/>
      <c r="FP562" s="30"/>
      <c r="FQ562" s="30"/>
    </row>
    <row r="563" spans="4:173">
      <c r="D563" s="76"/>
      <c r="E563" s="76"/>
      <c r="F563" s="76"/>
      <c r="G563" s="76"/>
      <c r="H563" s="76"/>
      <c r="I563" s="76"/>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c r="BS563" s="30"/>
      <c r="BT563" s="30"/>
      <c r="BU563" s="30"/>
      <c r="BV563" s="30"/>
      <c r="BW563" s="30"/>
      <c r="BX563" s="30"/>
      <c r="BY563" s="30"/>
      <c r="BZ563" s="30"/>
      <c r="CA563" s="30"/>
      <c r="CB563" s="30"/>
      <c r="CC563" s="30"/>
      <c r="CD563" s="30"/>
      <c r="CE563" s="30"/>
      <c r="CF563" s="30"/>
      <c r="CG563" s="30"/>
      <c r="CH563" s="30"/>
      <c r="CI563" s="30"/>
      <c r="CJ563" s="30"/>
      <c r="CK563" s="30"/>
      <c r="CL563" s="30"/>
      <c r="CM563" s="30"/>
      <c r="CN563" s="30"/>
      <c r="CO563" s="30"/>
      <c r="CP563" s="30"/>
      <c r="CQ563" s="30"/>
      <c r="CR563" s="30"/>
      <c r="CS563" s="30"/>
      <c r="CT563" s="30"/>
      <c r="CU563" s="30"/>
      <c r="CV563" s="30"/>
      <c r="CW563" s="30"/>
      <c r="CX563" s="30"/>
      <c r="CY563" s="30"/>
      <c r="CZ563" s="30"/>
      <c r="DA563" s="30"/>
      <c r="DB563" s="30"/>
      <c r="DC563" s="30"/>
      <c r="DD563" s="30"/>
      <c r="DE563" s="30"/>
      <c r="DF563" s="30"/>
      <c r="DG563" s="30"/>
      <c r="DH563" s="30"/>
      <c r="DI563" s="30"/>
      <c r="DJ563" s="30"/>
      <c r="DK563" s="30"/>
      <c r="DL563" s="30"/>
      <c r="DM563" s="30"/>
      <c r="DN563" s="30"/>
      <c r="DO563" s="30"/>
      <c r="DP563" s="30"/>
      <c r="DQ563" s="30"/>
      <c r="DR563" s="30"/>
      <c r="DS563" s="30"/>
      <c r="DT563" s="30"/>
      <c r="DU563" s="30"/>
      <c r="DV563" s="30"/>
      <c r="DW563" s="30"/>
      <c r="DX563" s="30"/>
      <c r="DY563" s="30"/>
      <c r="DZ563" s="30"/>
      <c r="EA563" s="30"/>
      <c r="EB563" s="30"/>
      <c r="EC563" s="30"/>
      <c r="ED563" s="30"/>
      <c r="EE563" s="30"/>
      <c r="EF563" s="30"/>
      <c r="EG563" s="30"/>
      <c r="EH563" s="30"/>
      <c r="EI563" s="30"/>
      <c r="EJ563" s="30"/>
      <c r="EK563" s="30"/>
      <c r="EL563" s="30"/>
      <c r="EM563" s="30"/>
      <c r="EN563" s="30"/>
      <c r="EO563" s="30"/>
      <c r="EP563" s="30"/>
      <c r="EQ563" s="30"/>
      <c r="ER563" s="30"/>
      <c r="ES563" s="30"/>
      <c r="ET563" s="30"/>
      <c r="EU563" s="30"/>
      <c r="EV563" s="30"/>
      <c r="EW563" s="30"/>
      <c r="EX563" s="30"/>
      <c r="EY563" s="30"/>
      <c r="EZ563" s="30"/>
      <c r="FA563" s="30"/>
      <c r="FB563" s="30"/>
      <c r="FC563" s="30"/>
      <c r="FD563" s="30"/>
      <c r="FE563" s="30"/>
      <c r="FF563" s="30"/>
      <c r="FG563" s="30"/>
      <c r="FH563" s="30"/>
      <c r="FI563" s="30"/>
      <c r="FJ563" s="30"/>
      <c r="FK563" s="30"/>
      <c r="FL563" s="30"/>
      <c r="FM563" s="30"/>
      <c r="FN563" s="30"/>
      <c r="FO563" s="30"/>
      <c r="FP563" s="30"/>
      <c r="FQ563" s="30"/>
    </row>
    <row r="564" spans="4:173">
      <c r="D564" s="76"/>
      <c r="E564" s="76"/>
      <c r="F564" s="76"/>
      <c r="G564" s="76"/>
      <c r="H564" s="76"/>
      <c r="I564" s="76"/>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c r="BS564" s="30"/>
      <c r="BT564" s="30"/>
      <c r="BU564" s="30"/>
      <c r="BV564" s="30"/>
      <c r="BW564" s="30"/>
      <c r="BX564" s="30"/>
      <c r="BY564" s="30"/>
      <c r="BZ564" s="30"/>
      <c r="CA564" s="30"/>
      <c r="CB564" s="30"/>
      <c r="CC564" s="30"/>
      <c r="CD564" s="30"/>
      <c r="CE564" s="30"/>
      <c r="CF564" s="30"/>
      <c r="CG564" s="30"/>
      <c r="CH564" s="30"/>
      <c r="CI564" s="30"/>
      <c r="CJ564" s="30"/>
      <c r="CK564" s="30"/>
      <c r="CL564" s="30"/>
      <c r="CM564" s="30"/>
      <c r="CN564" s="30"/>
      <c r="CO564" s="30"/>
      <c r="CP564" s="30"/>
      <c r="CQ564" s="30"/>
      <c r="CR564" s="30"/>
      <c r="CS564" s="30"/>
      <c r="CT564" s="30"/>
      <c r="CU564" s="30"/>
      <c r="CV564" s="30"/>
      <c r="CW564" s="30"/>
      <c r="CX564" s="30"/>
      <c r="CY564" s="30"/>
      <c r="CZ564" s="30"/>
      <c r="DA564" s="30"/>
      <c r="DB564" s="30"/>
      <c r="DC564" s="30"/>
      <c r="DD564" s="30"/>
      <c r="DE564" s="30"/>
      <c r="DF564" s="30"/>
      <c r="DG564" s="30"/>
      <c r="DH564" s="30"/>
      <c r="DI564" s="30"/>
      <c r="DJ564" s="30"/>
      <c r="DK564" s="30"/>
      <c r="DL564" s="30"/>
      <c r="DM564" s="30"/>
      <c r="DN564" s="30"/>
      <c r="DO564" s="30"/>
      <c r="DP564" s="30"/>
      <c r="DQ564" s="30"/>
      <c r="DR564" s="30"/>
      <c r="DS564" s="30"/>
      <c r="DT564" s="30"/>
      <c r="DU564" s="30"/>
      <c r="DV564" s="30"/>
      <c r="DW564" s="30"/>
      <c r="DX564" s="30"/>
      <c r="DY564" s="30"/>
      <c r="DZ564" s="30"/>
      <c r="EA564" s="30"/>
      <c r="EB564" s="30"/>
      <c r="EC564" s="30"/>
      <c r="ED564" s="30"/>
      <c r="EE564" s="30"/>
      <c r="EF564" s="30"/>
      <c r="EG564" s="30"/>
      <c r="EH564" s="30"/>
      <c r="EI564" s="30"/>
      <c r="EJ564" s="30"/>
      <c r="EK564" s="30"/>
      <c r="EL564" s="30"/>
      <c r="EM564" s="30"/>
      <c r="EN564" s="30"/>
      <c r="EO564" s="30"/>
      <c r="EP564" s="30"/>
      <c r="EQ564" s="30"/>
      <c r="ER564" s="30"/>
      <c r="ES564" s="30"/>
      <c r="ET564" s="30"/>
      <c r="EU564" s="30"/>
      <c r="EV564" s="30"/>
      <c r="EW564" s="30"/>
      <c r="EX564" s="30"/>
      <c r="EY564" s="30"/>
      <c r="EZ564" s="30"/>
      <c r="FA564" s="30"/>
      <c r="FB564" s="30"/>
      <c r="FC564" s="30"/>
      <c r="FD564" s="30"/>
      <c r="FE564" s="30"/>
      <c r="FF564" s="30"/>
      <c r="FG564" s="30"/>
      <c r="FH564" s="30"/>
      <c r="FI564" s="30"/>
      <c r="FJ564" s="30"/>
      <c r="FK564" s="30"/>
      <c r="FL564" s="30"/>
      <c r="FM564" s="30"/>
      <c r="FN564" s="30"/>
      <c r="FO564" s="30"/>
      <c r="FP564" s="30"/>
      <c r="FQ564" s="30"/>
    </row>
    <row r="565" spans="4:173">
      <c r="D565" s="76"/>
      <c r="E565" s="76"/>
      <c r="F565" s="76"/>
      <c r="G565" s="76"/>
      <c r="H565" s="76"/>
      <c r="I565" s="76"/>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c r="BW565" s="30"/>
      <c r="BX565" s="30"/>
      <c r="BY565" s="30"/>
      <c r="BZ565" s="30"/>
      <c r="CA565" s="30"/>
      <c r="CB565" s="30"/>
      <c r="CC565" s="30"/>
      <c r="CD565" s="30"/>
      <c r="CE565" s="30"/>
      <c r="CF565" s="30"/>
      <c r="CG565" s="30"/>
      <c r="CH565" s="30"/>
      <c r="CI565" s="30"/>
      <c r="CJ565" s="30"/>
      <c r="CK565" s="30"/>
      <c r="CL565" s="30"/>
      <c r="CM565" s="30"/>
      <c r="CN565" s="30"/>
      <c r="CO565" s="30"/>
      <c r="CP565" s="30"/>
      <c r="CQ565" s="30"/>
      <c r="CR565" s="30"/>
      <c r="CS565" s="30"/>
      <c r="CT565" s="30"/>
      <c r="CU565" s="30"/>
      <c r="CV565" s="30"/>
      <c r="CW565" s="30"/>
      <c r="CX565" s="30"/>
      <c r="CY565" s="30"/>
      <c r="CZ565" s="30"/>
      <c r="DA565" s="30"/>
      <c r="DB565" s="30"/>
      <c r="DC565" s="30"/>
      <c r="DD565" s="30"/>
      <c r="DE565" s="30"/>
      <c r="DF565" s="30"/>
      <c r="DG565" s="30"/>
      <c r="DH565" s="30"/>
      <c r="DI565" s="30"/>
      <c r="DJ565" s="30"/>
      <c r="DK565" s="30"/>
      <c r="DL565" s="30"/>
      <c r="DM565" s="30"/>
      <c r="DN565" s="30"/>
      <c r="DO565" s="30"/>
      <c r="DP565" s="30"/>
      <c r="DQ565" s="30"/>
      <c r="DR565" s="30"/>
      <c r="DS565" s="30"/>
      <c r="DT565" s="30"/>
      <c r="DU565" s="30"/>
      <c r="DV565" s="30"/>
      <c r="DW565" s="30"/>
      <c r="DX565" s="30"/>
      <c r="DY565" s="30"/>
      <c r="DZ565" s="30"/>
      <c r="EA565" s="30"/>
      <c r="EB565" s="30"/>
      <c r="EC565" s="30"/>
      <c r="ED565" s="30"/>
      <c r="EE565" s="30"/>
      <c r="EF565" s="30"/>
      <c r="EG565" s="30"/>
      <c r="EH565" s="30"/>
      <c r="EI565" s="30"/>
      <c r="EJ565" s="30"/>
      <c r="EK565" s="30"/>
      <c r="EL565" s="30"/>
      <c r="EM565" s="30"/>
      <c r="EN565" s="30"/>
      <c r="EO565" s="30"/>
      <c r="EP565" s="30"/>
      <c r="EQ565" s="30"/>
      <c r="ER565" s="30"/>
      <c r="ES565" s="30"/>
      <c r="ET565" s="30"/>
      <c r="EU565" s="30"/>
      <c r="EV565" s="30"/>
      <c r="EW565" s="30"/>
      <c r="EX565" s="30"/>
      <c r="EY565" s="30"/>
      <c r="EZ565" s="30"/>
      <c r="FA565" s="30"/>
      <c r="FB565" s="30"/>
      <c r="FC565" s="30"/>
      <c r="FD565" s="30"/>
      <c r="FE565" s="30"/>
      <c r="FF565" s="30"/>
      <c r="FG565" s="30"/>
      <c r="FH565" s="30"/>
      <c r="FI565" s="30"/>
      <c r="FJ565" s="30"/>
      <c r="FK565" s="30"/>
      <c r="FL565" s="30"/>
      <c r="FM565" s="30"/>
      <c r="FN565" s="30"/>
      <c r="FO565" s="30"/>
      <c r="FP565" s="30"/>
      <c r="FQ565" s="30"/>
    </row>
    <row r="566" spans="4:173">
      <c r="D566" s="76"/>
      <c r="E566" s="76"/>
      <c r="F566" s="76"/>
      <c r="G566" s="76"/>
      <c r="H566" s="76"/>
      <c r="I566" s="76"/>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0"/>
      <c r="BI566" s="30"/>
      <c r="BJ566" s="30"/>
      <c r="BK566" s="30"/>
      <c r="BL566" s="30"/>
      <c r="BM566" s="30"/>
      <c r="BN566" s="30"/>
      <c r="BO566" s="30"/>
      <c r="BP566" s="30"/>
      <c r="BQ566" s="30"/>
      <c r="BR566" s="30"/>
      <c r="BS566" s="30"/>
      <c r="BT566" s="30"/>
      <c r="BU566" s="30"/>
      <c r="BV566" s="30"/>
      <c r="BW566" s="30"/>
      <c r="BX566" s="30"/>
      <c r="BY566" s="30"/>
      <c r="BZ566" s="30"/>
      <c r="CA566" s="30"/>
      <c r="CB566" s="30"/>
      <c r="CC566" s="30"/>
      <c r="CD566" s="30"/>
      <c r="CE566" s="30"/>
      <c r="CF566" s="30"/>
      <c r="CG566" s="30"/>
      <c r="CH566" s="30"/>
      <c r="CI566" s="30"/>
      <c r="CJ566" s="30"/>
      <c r="CK566" s="30"/>
      <c r="CL566" s="30"/>
      <c r="CM566" s="30"/>
      <c r="CN566" s="30"/>
      <c r="CO566" s="30"/>
      <c r="CP566" s="30"/>
      <c r="CQ566" s="30"/>
      <c r="CR566" s="30"/>
      <c r="CS566" s="30"/>
      <c r="CT566" s="30"/>
      <c r="CU566" s="30"/>
      <c r="CV566" s="30"/>
      <c r="CW566" s="30"/>
      <c r="CX566" s="30"/>
      <c r="CY566" s="30"/>
      <c r="CZ566" s="30"/>
      <c r="DA566" s="30"/>
      <c r="DB566" s="30"/>
      <c r="DC566" s="30"/>
      <c r="DD566" s="30"/>
      <c r="DE566" s="30"/>
      <c r="DF566" s="30"/>
      <c r="DG566" s="30"/>
      <c r="DH566" s="30"/>
      <c r="DI566" s="30"/>
      <c r="DJ566" s="30"/>
      <c r="DK566" s="30"/>
      <c r="DL566" s="30"/>
      <c r="DM566" s="30"/>
      <c r="DN566" s="30"/>
      <c r="DO566" s="30"/>
      <c r="DP566" s="30"/>
      <c r="DQ566" s="30"/>
      <c r="DR566" s="30"/>
      <c r="DS566" s="30"/>
      <c r="DT566" s="30"/>
      <c r="DU566" s="30"/>
      <c r="DV566" s="30"/>
      <c r="DW566" s="30"/>
      <c r="DX566" s="30"/>
      <c r="DY566" s="30"/>
      <c r="DZ566" s="30"/>
      <c r="EA566" s="30"/>
      <c r="EB566" s="30"/>
      <c r="EC566" s="30"/>
      <c r="ED566" s="30"/>
      <c r="EE566" s="30"/>
      <c r="EF566" s="30"/>
      <c r="EG566" s="30"/>
      <c r="EH566" s="30"/>
      <c r="EI566" s="30"/>
      <c r="EJ566" s="30"/>
      <c r="EK566" s="30"/>
      <c r="EL566" s="30"/>
      <c r="EM566" s="30"/>
      <c r="EN566" s="30"/>
      <c r="EO566" s="30"/>
      <c r="EP566" s="30"/>
      <c r="EQ566" s="30"/>
      <c r="ER566" s="30"/>
      <c r="ES566" s="30"/>
      <c r="ET566" s="30"/>
      <c r="EU566" s="30"/>
      <c r="EV566" s="30"/>
      <c r="EW566" s="30"/>
      <c r="EX566" s="30"/>
      <c r="EY566" s="30"/>
      <c r="EZ566" s="30"/>
      <c r="FA566" s="30"/>
      <c r="FB566" s="30"/>
      <c r="FC566" s="30"/>
      <c r="FD566" s="30"/>
      <c r="FE566" s="30"/>
      <c r="FF566" s="30"/>
      <c r="FG566" s="30"/>
      <c r="FH566" s="30"/>
      <c r="FI566" s="30"/>
      <c r="FJ566" s="30"/>
      <c r="FK566" s="30"/>
      <c r="FL566" s="30"/>
      <c r="FM566" s="30"/>
      <c r="FN566" s="30"/>
      <c r="FO566" s="30"/>
      <c r="FP566" s="30"/>
      <c r="FQ566" s="30"/>
    </row>
    <row r="567" spans="4:173">
      <c r="D567" s="76"/>
      <c r="E567" s="76"/>
      <c r="F567" s="76"/>
      <c r="G567" s="76"/>
      <c r="H567" s="76"/>
      <c r="I567" s="76"/>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0"/>
      <c r="BI567" s="30"/>
      <c r="BJ567" s="30"/>
      <c r="BK567" s="30"/>
      <c r="BL567" s="30"/>
      <c r="BM567" s="30"/>
      <c r="BN567" s="30"/>
      <c r="BO567" s="30"/>
      <c r="BP567" s="30"/>
      <c r="BQ567" s="30"/>
      <c r="BR567" s="30"/>
      <c r="BS567" s="30"/>
      <c r="BT567" s="30"/>
      <c r="BU567" s="30"/>
      <c r="BV567" s="30"/>
      <c r="BW567" s="30"/>
      <c r="BX567" s="30"/>
      <c r="BY567" s="30"/>
      <c r="BZ567" s="30"/>
      <c r="CA567" s="30"/>
      <c r="CB567" s="30"/>
      <c r="CC567" s="30"/>
      <c r="CD567" s="30"/>
      <c r="CE567" s="30"/>
      <c r="CF567" s="30"/>
      <c r="CG567" s="30"/>
      <c r="CH567" s="30"/>
      <c r="CI567" s="30"/>
      <c r="CJ567" s="30"/>
      <c r="CK567" s="30"/>
      <c r="CL567" s="30"/>
      <c r="CM567" s="30"/>
      <c r="CN567" s="30"/>
      <c r="CO567" s="30"/>
      <c r="CP567" s="30"/>
      <c r="CQ567" s="30"/>
      <c r="CR567" s="30"/>
      <c r="CS567" s="30"/>
      <c r="CT567" s="30"/>
      <c r="CU567" s="30"/>
      <c r="CV567" s="30"/>
      <c r="CW567" s="30"/>
      <c r="CX567" s="30"/>
      <c r="CY567" s="30"/>
      <c r="CZ567" s="30"/>
      <c r="DA567" s="30"/>
      <c r="DB567" s="30"/>
      <c r="DC567" s="30"/>
      <c r="DD567" s="30"/>
      <c r="DE567" s="30"/>
      <c r="DF567" s="30"/>
      <c r="DG567" s="30"/>
      <c r="DH567" s="30"/>
      <c r="DI567" s="30"/>
      <c r="DJ567" s="30"/>
      <c r="DK567" s="30"/>
      <c r="DL567" s="30"/>
      <c r="DM567" s="30"/>
      <c r="DN567" s="30"/>
      <c r="DO567" s="30"/>
      <c r="DP567" s="30"/>
      <c r="DQ567" s="30"/>
      <c r="DR567" s="30"/>
      <c r="DS567" s="30"/>
      <c r="DT567" s="30"/>
      <c r="DU567" s="30"/>
      <c r="DV567" s="30"/>
      <c r="DW567" s="30"/>
      <c r="DX567" s="30"/>
      <c r="DY567" s="30"/>
      <c r="DZ567" s="30"/>
      <c r="EA567" s="30"/>
      <c r="EB567" s="30"/>
      <c r="EC567" s="30"/>
      <c r="ED567" s="30"/>
      <c r="EE567" s="30"/>
      <c r="EF567" s="30"/>
      <c r="EG567" s="30"/>
      <c r="EH567" s="30"/>
      <c r="EI567" s="30"/>
      <c r="EJ567" s="30"/>
      <c r="EK567" s="30"/>
      <c r="EL567" s="30"/>
      <c r="EM567" s="30"/>
      <c r="EN567" s="30"/>
      <c r="EO567" s="30"/>
      <c r="EP567" s="30"/>
      <c r="EQ567" s="30"/>
      <c r="ER567" s="30"/>
      <c r="ES567" s="30"/>
      <c r="ET567" s="30"/>
      <c r="EU567" s="30"/>
      <c r="EV567" s="30"/>
      <c r="EW567" s="30"/>
      <c r="EX567" s="30"/>
      <c r="EY567" s="30"/>
      <c r="EZ567" s="30"/>
      <c r="FA567" s="30"/>
      <c r="FB567" s="30"/>
      <c r="FC567" s="30"/>
      <c r="FD567" s="30"/>
      <c r="FE567" s="30"/>
      <c r="FF567" s="30"/>
      <c r="FG567" s="30"/>
      <c r="FH567" s="30"/>
      <c r="FI567" s="30"/>
      <c r="FJ567" s="30"/>
      <c r="FK567" s="30"/>
      <c r="FL567" s="30"/>
      <c r="FM567" s="30"/>
      <c r="FN567" s="30"/>
      <c r="FO567" s="30"/>
      <c r="FP567" s="30"/>
      <c r="FQ567" s="30"/>
    </row>
    <row r="568" spans="4:173">
      <c r="D568" s="76"/>
      <c r="E568" s="76"/>
      <c r="F568" s="76"/>
      <c r="G568" s="76"/>
      <c r="H568" s="76"/>
      <c r="I568" s="76"/>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0"/>
      <c r="BI568" s="30"/>
      <c r="BJ568" s="30"/>
      <c r="BK568" s="30"/>
      <c r="BL568" s="30"/>
      <c r="BM568" s="30"/>
      <c r="BN568" s="30"/>
      <c r="BO568" s="30"/>
      <c r="BP568" s="30"/>
      <c r="BQ568" s="30"/>
      <c r="BR568" s="30"/>
      <c r="BS568" s="30"/>
      <c r="BT568" s="30"/>
      <c r="BU568" s="30"/>
      <c r="BV568" s="30"/>
      <c r="BW568" s="30"/>
      <c r="BX568" s="30"/>
      <c r="BY568" s="30"/>
      <c r="BZ568" s="30"/>
      <c r="CA568" s="30"/>
      <c r="CB568" s="30"/>
      <c r="CC568" s="30"/>
      <c r="CD568" s="30"/>
      <c r="CE568" s="30"/>
      <c r="CF568" s="30"/>
      <c r="CG568" s="30"/>
      <c r="CH568" s="30"/>
      <c r="CI568" s="30"/>
      <c r="CJ568" s="30"/>
      <c r="CK568" s="30"/>
      <c r="CL568" s="30"/>
      <c r="CM568" s="30"/>
      <c r="CN568" s="30"/>
      <c r="CO568" s="30"/>
      <c r="CP568" s="30"/>
      <c r="CQ568" s="30"/>
      <c r="CR568" s="30"/>
      <c r="CS568" s="30"/>
      <c r="CT568" s="30"/>
      <c r="CU568" s="30"/>
      <c r="CV568" s="30"/>
      <c r="CW568" s="30"/>
      <c r="CX568" s="30"/>
      <c r="CY568" s="30"/>
      <c r="CZ568" s="30"/>
      <c r="DA568" s="30"/>
      <c r="DB568" s="30"/>
      <c r="DC568" s="30"/>
      <c r="DD568" s="30"/>
      <c r="DE568" s="30"/>
      <c r="DF568" s="30"/>
      <c r="DG568" s="30"/>
      <c r="DH568" s="30"/>
      <c r="DI568" s="30"/>
      <c r="DJ568" s="30"/>
      <c r="DK568" s="30"/>
      <c r="DL568" s="30"/>
      <c r="DM568" s="30"/>
      <c r="DN568" s="30"/>
      <c r="DO568" s="30"/>
      <c r="DP568" s="30"/>
      <c r="DQ568" s="30"/>
      <c r="DR568" s="30"/>
      <c r="DS568" s="30"/>
      <c r="DT568" s="30"/>
      <c r="DU568" s="30"/>
      <c r="DV568" s="30"/>
      <c r="DW568" s="30"/>
      <c r="DX568" s="30"/>
      <c r="DY568" s="30"/>
      <c r="DZ568" s="30"/>
      <c r="EA568" s="30"/>
      <c r="EB568" s="30"/>
      <c r="EC568" s="30"/>
      <c r="ED568" s="30"/>
      <c r="EE568" s="30"/>
      <c r="EF568" s="30"/>
      <c r="EG568" s="30"/>
      <c r="EH568" s="30"/>
      <c r="EI568" s="30"/>
      <c r="EJ568" s="30"/>
      <c r="EK568" s="30"/>
      <c r="EL568" s="30"/>
      <c r="EM568" s="30"/>
      <c r="EN568" s="30"/>
      <c r="EO568" s="30"/>
      <c r="EP568" s="30"/>
      <c r="EQ568" s="30"/>
      <c r="ER568" s="30"/>
      <c r="ES568" s="30"/>
      <c r="ET568" s="30"/>
      <c r="EU568" s="30"/>
      <c r="EV568" s="30"/>
      <c r="EW568" s="30"/>
      <c r="EX568" s="30"/>
      <c r="EY568" s="30"/>
      <c r="EZ568" s="30"/>
      <c r="FA568" s="30"/>
      <c r="FB568" s="30"/>
      <c r="FC568" s="30"/>
      <c r="FD568" s="30"/>
      <c r="FE568" s="30"/>
      <c r="FF568" s="30"/>
      <c r="FG568" s="30"/>
      <c r="FH568" s="30"/>
      <c r="FI568" s="30"/>
      <c r="FJ568" s="30"/>
      <c r="FK568" s="30"/>
      <c r="FL568" s="30"/>
      <c r="FM568" s="30"/>
      <c r="FN568" s="30"/>
      <c r="FO568" s="30"/>
      <c r="FP568" s="30"/>
      <c r="FQ568" s="30"/>
    </row>
    <row r="569" spans="4:173">
      <c r="D569" s="76"/>
      <c r="E569" s="76"/>
      <c r="F569" s="76"/>
      <c r="G569" s="76"/>
      <c r="H569" s="76"/>
      <c r="I569" s="76"/>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0"/>
      <c r="BI569" s="30"/>
      <c r="BJ569" s="30"/>
      <c r="BK569" s="30"/>
      <c r="BL569" s="30"/>
      <c r="BM569" s="30"/>
      <c r="BN569" s="30"/>
      <c r="BO569" s="30"/>
      <c r="BP569" s="30"/>
      <c r="BQ569" s="30"/>
      <c r="BR569" s="30"/>
      <c r="BS569" s="30"/>
      <c r="BT569" s="30"/>
      <c r="BU569" s="30"/>
      <c r="BV569" s="30"/>
      <c r="BW569" s="30"/>
      <c r="BX569" s="30"/>
      <c r="BY569" s="30"/>
      <c r="BZ569" s="30"/>
      <c r="CA569" s="30"/>
      <c r="CB569" s="30"/>
      <c r="CC569" s="30"/>
      <c r="CD569" s="30"/>
      <c r="CE569" s="30"/>
      <c r="CF569" s="30"/>
      <c r="CG569" s="30"/>
      <c r="CH569" s="30"/>
      <c r="CI569" s="30"/>
      <c r="CJ569" s="30"/>
      <c r="CK569" s="30"/>
      <c r="CL569" s="30"/>
      <c r="CM569" s="30"/>
      <c r="CN569" s="30"/>
      <c r="CO569" s="30"/>
      <c r="CP569" s="30"/>
      <c r="CQ569" s="30"/>
      <c r="CR569" s="30"/>
      <c r="CS569" s="30"/>
      <c r="CT569" s="30"/>
      <c r="CU569" s="30"/>
      <c r="CV569" s="30"/>
      <c r="CW569" s="30"/>
      <c r="CX569" s="30"/>
      <c r="CY569" s="30"/>
      <c r="CZ569" s="30"/>
      <c r="DA569" s="30"/>
      <c r="DB569" s="30"/>
      <c r="DC569" s="30"/>
      <c r="DD569" s="30"/>
      <c r="DE569" s="30"/>
      <c r="DF569" s="30"/>
      <c r="DG569" s="30"/>
      <c r="DH569" s="30"/>
      <c r="DI569" s="30"/>
      <c r="DJ569" s="30"/>
      <c r="DK569" s="30"/>
      <c r="DL569" s="30"/>
      <c r="DM569" s="30"/>
      <c r="DN569" s="30"/>
      <c r="DO569" s="30"/>
      <c r="DP569" s="30"/>
      <c r="DQ569" s="30"/>
      <c r="DR569" s="30"/>
      <c r="DS569" s="30"/>
      <c r="DT569" s="30"/>
      <c r="DU569" s="30"/>
      <c r="DV569" s="30"/>
      <c r="DW569" s="30"/>
      <c r="DX569" s="30"/>
      <c r="DY569" s="30"/>
      <c r="DZ569" s="30"/>
      <c r="EA569" s="30"/>
      <c r="EB569" s="30"/>
      <c r="EC569" s="30"/>
      <c r="ED569" s="30"/>
      <c r="EE569" s="30"/>
      <c r="EF569" s="30"/>
      <c r="EG569" s="30"/>
      <c r="EH569" s="30"/>
      <c r="EI569" s="30"/>
      <c r="EJ569" s="30"/>
      <c r="EK569" s="30"/>
      <c r="EL569" s="30"/>
      <c r="EM569" s="30"/>
      <c r="EN569" s="30"/>
      <c r="EO569" s="30"/>
      <c r="EP569" s="30"/>
      <c r="EQ569" s="30"/>
      <c r="ER569" s="30"/>
      <c r="ES569" s="30"/>
      <c r="ET569" s="30"/>
      <c r="EU569" s="30"/>
      <c r="EV569" s="30"/>
      <c r="EW569" s="30"/>
      <c r="EX569" s="30"/>
      <c r="EY569" s="30"/>
      <c r="EZ569" s="30"/>
      <c r="FA569" s="30"/>
      <c r="FB569" s="30"/>
      <c r="FC569" s="30"/>
      <c r="FD569" s="30"/>
      <c r="FE569" s="30"/>
      <c r="FF569" s="30"/>
      <c r="FG569" s="30"/>
      <c r="FH569" s="30"/>
      <c r="FI569" s="30"/>
      <c r="FJ569" s="30"/>
      <c r="FK569" s="30"/>
      <c r="FL569" s="30"/>
      <c r="FM569" s="30"/>
      <c r="FN569" s="30"/>
      <c r="FO569" s="30"/>
      <c r="FP569" s="30"/>
      <c r="FQ569" s="30"/>
    </row>
    <row r="570" spans="4:173">
      <c r="D570" s="76"/>
      <c r="E570" s="76"/>
      <c r="F570" s="76"/>
      <c r="G570" s="76"/>
      <c r="H570" s="76"/>
      <c r="I570" s="76"/>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c r="BS570" s="30"/>
      <c r="BT570" s="30"/>
      <c r="BU570" s="30"/>
      <c r="BV570" s="30"/>
      <c r="BW570" s="30"/>
      <c r="BX570" s="30"/>
      <c r="BY570" s="30"/>
      <c r="BZ570" s="30"/>
      <c r="CA570" s="30"/>
      <c r="CB570" s="30"/>
      <c r="CC570" s="30"/>
      <c r="CD570" s="30"/>
      <c r="CE570" s="30"/>
      <c r="CF570" s="30"/>
      <c r="CG570" s="30"/>
      <c r="CH570" s="30"/>
      <c r="CI570" s="30"/>
      <c r="CJ570" s="30"/>
      <c r="CK570" s="30"/>
      <c r="CL570" s="30"/>
      <c r="CM570" s="30"/>
      <c r="CN570" s="30"/>
      <c r="CO570" s="30"/>
      <c r="CP570" s="30"/>
      <c r="CQ570" s="30"/>
      <c r="CR570" s="30"/>
      <c r="CS570" s="30"/>
      <c r="CT570" s="30"/>
      <c r="CU570" s="30"/>
      <c r="CV570" s="30"/>
      <c r="CW570" s="30"/>
      <c r="CX570" s="30"/>
      <c r="CY570" s="30"/>
      <c r="CZ570" s="30"/>
      <c r="DA570" s="30"/>
      <c r="DB570" s="30"/>
      <c r="DC570" s="30"/>
      <c r="DD570" s="30"/>
      <c r="DE570" s="30"/>
      <c r="DF570" s="30"/>
      <c r="DG570" s="30"/>
      <c r="DH570" s="30"/>
      <c r="DI570" s="30"/>
      <c r="DJ570" s="30"/>
      <c r="DK570" s="30"/>
      <c r="DL570" s="30"/>
      <c r="DM570" s="30"/>
      <c r="DN570" s="30"/>
      <c r="DO570" s="30"/>
      <c r="DP570" s="30"/>
      <c r="DQ570" s="30"/>
      <c r="DR570" s="30"/>
      <c r="DS570" s="30"/>
      <c r="DT570" s="30"/>
      <c r="DU570" s="30"/>
      <c r="DV570" s="30"/>
      <c r="DW570" s="30"/>
      <c r="DX570" s="30"/>
      <c r="DY570" s="30"/>
      <c r="DZ570" s="30"/>
      <c r="EA570" s="30"/>
      <c r="EB570" s="30"/>
      <c r="EC570" s="30"/>
      <c r="ED570" s="30"/>
      <c r="EE570" s="30"/>
      <c r="EF570" s="30"/>
      <c r="EG570" s="30"/>
      <c r="EH570" s="30"/>
      <c r="EI570" s="30"/>
      <c r="EJ570" s="30"/>
      <c r="EK570" s="30"/>
      <c r="EL570" s="30"/>
      <c r="EM570" s="30"/>
      <c r="EN570" s="30"/>
      <c r="EO570" s="30"/>
      <c r="EP570" s="30"/>
      <c r="EQ570" s="30"/>
      <c r="ER570" s="30"/>
      <c r="ES570" s="30"/>
      <c r="ET570" s="30"/>
      <c r="EU570" s="30"/>
      <c r="EV570" s="30"/>
      <c r="EW570" s="30"/>
      <c r="EX570" s="30"/>
      <c r="EY570" s="30"/>
      <c r="EZ570" s="30"/>
      <c r="FA570" s="30"/>
      <c r="FB570" s="30"/>
      <c r="FC570" s="30"/>
      <c r="FD570" s="30"/>
      <c r="FE570" s="30"/>
      <c r="FF570" s="30"/>
      <c r="FG570" s="30"/>
      <c r="FH570" s="30"/>
      <c r="FI570" s="30"/>
      <c r="FJ570" s="30"/>
      <c r="FK570" s="30"/>
      <c r="FL570" s="30"/>
      <c r="FM570" s="30"/>
      <c r="FN570" s="30"/>
      <c r="FO570" s="30"/>
      <c r="FP570" s="30"/>
      <c r="FQ570" s="30"/>
    </row>
    <row r="571" spans="4:173">
      <c r="D571" s="76"/>
      <c r="E571" s="76"/>
      <c r="F571" s="76"/>
      <c r="G571" s="76"/>
      <c r="H571" s="76"/>
      <c r="I571" s="76"/>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0"/>
      <c r="BI571" s="30"/>
      <c r="BJ571" s="30"/>
      <c r="BK571" s="30"/>
      <c r="BL571" s="30"/>
      <c r="BM571" s="30"/>
      <c r="BN571" s="30"/>
      <c r="BO571" s="30"/>
      <c r="BP571" s="30"/>
      <c r="BQ571" s="30"/>
      <c r="BR571" s="30"/>
      <c r="BS571" s="30"/>
      <c r="BT571" s="30"/>
      <c r="BU571" s="30"/>
      <c r="BV571" s="30"/>
      <c r="BW571" s="30"/>
      <c r="BX571" s="30"/>
      <c r="BY571" s="30"/>
      <c r="BZ571" s="30"/>
      <c r="CA571" s="30"/>
      <c r="CB571" s="30"/>
      <c r="CC571" s="30"/>
      <c r="CD571" s="30"/>
      <c r="CE571" s="30"/>
      <c r="CF571" s="30"/>
      <c r="CG571" s="30"/>
      <c r="CH571" s="30"/>
      <c r="CI571" s="30"/>
      <c r="CJ571" s="30"/>
      <c r="CK571" s="30"/>
      <c r="CL571" s="30"/>
      <c r="CM571" s="30"/>
      <c r="CN571" s="30"/>
      <c r="CO571" s="30"/>
      <c r="CP571" s="30"/>
      <c r="CQ571" s="30"/>
      <c r="CR571" s="30"/>
      <c r="CS571" s="30"/>
      <c r="CT571" s="30"/>
      <c r="CU571" s="30"/>
      <c r="CV571" s="30"/>
      <c r="CW571" s="30"/>
      <c r="CX571" s="30"/>
      <c r="CY571" s="30"/>
      <c r="CZ571" s="30"/>
      <c r="DA571" s="30"/>
      <c r="DB571" s="30"/>
      <c r="DC571" s="30"/>
      <c r="DD571" s="30"/>
      <c r="DE571" s="30"/>
      <c r="DF571" s="30"/>
      <c r="DG571" s="30"/>
      <c r="DH571" s="30"/>
      <c r="DI571" s="30"/>
      <c r="DJ571" s="30"/>
      <c r="DK571" s="30"/>
      <c r="DL571" s="30"/>
      <c r="DM571" s="30"/>
      <c r="DN571" s="30"/>
      <c r="DO571" s="30"/>
      <c r="DP571" s="30"/>
      <c r="DQ571" s="30"/>
      <c r="DR571" s="30"/>
      <c r="DS571" s="30"/>
      <c r="DT571" s="30"/>
      <c r="DU571" s="30"/>
      <c r="DV571" s="30"/>
      <c r="DW571" s="30"/>
      <c r="DX571" s="30"/>
      <c r="DY571" s="30"/>
      <c r="DZ571" s="30"/>
      <c r="EA571" s="30"/>
      <c r="EB571" s="30"/>
      <c r="EC571" s="30"/>
      <c r="ED571" s="30"/>
      <c r="EE571" s="30"/>
      <c r="EF571" s="30"/>
      <c r="EG571" s="30"/>
      <c r="EH571" s="30"/>
      <c r="EI571" s="30"/>
      <c r="EJ571" s="30"/>
      <c r="EK571" s="30"/>
      <c r="EL571" s="30"/>
      <c r="EM571" s="30"/>
      <c r="EN571" s="30"/>
      <c r="EO571" s="30"/>
      <c r="EP571" s="30"/>
      <c r="EQ571" s="30"/>
      <c r="ER571" s="30"/>
      <c r="ES571" s="30"/>
      <c r="ET571" s="30"/>
      <c r="EU571" s="30"/>
      <c r="EV571" s="30"/>
      <c r="EW571" s="30"/>
      <c r="EX571" s="30"/>
      <c r="EY571" s="30"/>
      <c r="EZ571" s="30"/>
      <c r="FA571" s="30"/>
      <c r="FB571" s="30"/>
      <c r="FC571" s="30"/>
      <c r="FD571" s="30"/>
      <c r="FE571" s="30"/>
      <c r="FF571" s="30"/>
      <c r="FG571" s="30"/>
      <c r="FH571" s="30"/>
      <c r="FI571" s="30"/>
      <c r="FJ571" s="30"/>
      <c r="FK571" s="30"/>
      <c r="FL571" s="30"/>
      <c r="FM571" s="30"/>
      <c r="FN571" s="30"/>
      <c r="FO571" s="30"/>
      <c r="FP571" s="30"/>
      <c r="FQ571" s="30"/>
    </row>
    <row r="572" spans="4:173">
      <c r="D572" s="76"/>
      <c r="E572" s="76"/>
      <c r="F572" s="76"/>
      <c r="G572" s="76"/>
      <c r="H572" s="76"/>
      <c r="I572" s="76"/>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0"/>
      <c r="BI572" s="30"/>
      <c r="BJ572" s="30"/>
      <c r="BK572" s="30"/>
      <c r="BL572" s="30"/>
      <c r="BM572" s="30"/>
      <c r="BN572" s="30"/>
      <c r="BO572" s="30"/>
      <c r="BP572" s="30"/>
      <c r="BQ572" s="30"/>
      <c r="BR572" s="30"/>
      <c r="BS572" s="30"/>
      <c r="BT572" s="30"/>
      <c r="BU572" s="30"/>
      <c r="BV572" s="30"/>
      <c r="BW572" s="30"/>
      <c r="BX572" s="30"/>
      <c r="BY572" s="30"/>
      <c r="BZ572" s="30"/>
      <c r="CA572" s="30"/>
      <c r="CB572" s="30"/>
      <c r="CC572" s="30"/>
      <c r="CD572" s="30"/>
      <c r="CE572" s="30"/>
      <c r="CF572" s="30"/>
      <c r="CG572" s="30"/>
      <c r="CH572" s="30"/>
      <c r="CI572" s="30"/>
      <c r="CJ572" s="30"/>
      <c r="CK572" s="30"/>
      <c r="CL572" s="30"/>
      <c r="CM572" s="30"/>
      <c r="CN572" s="30"/>
      <c r="CO572" s="30"/>
      <c r="CP572" s="30"/>
      <c r="CQ572" s="30"/>
      <c r="CR572" s="30"/>
      <c r="CS572" s="30"/>
      <c r="CT572" s="30"/>
      <c r="CU572" s="30"/>
      <c r="CV572" s="30"/>
      <c r="CW572" s="30"/>
      <c r="CX572" s="30"/>
      <c r="CY572" s="30"/>
      <c r="CZ572" s="30"/>
      <c r="DA572" s="30"/>
      <c r="DB572" s="30"/>
      <c r="DC572" s="30"/>
      <c r="DD572" s="30"/>
      <c r="DE572" s="30"/>
      <c r="DF572" s="30"/>
      <c r="DG572" s="30"/>
      <c r="DH572" s="30"/>
      <c r="DI572" s="30"/>
      <c r="DJ572" s="30"/>
      <c r="DK572" s="30"/>
      <c r="DL572" s="30"/>
      <c r="DM572" s="30"/>
      <c r="DN572" s="30"/>
      <c r="DO572" s="30"/>
      <c r="DP572" s="30"/>
      <c r="DQ572" s="30"/>
      <c r="DR572" s="30"/>
      <c r="DS572" s="30"/>
      <c r="DT572" s="30"/>
      <c r="DU572" s="30"/>
      <c r="DV572" s="30"/>
      <c r="DW572" s="30"/>
      <c r="DX572" s="30"/>
      <c r="DY572" s="30"/>
      <c r="DZ572" s="30"/>
      <c r="EA572" s="30"/>
      <c r="EB572" s="30"/>
      <c r="EC572" s="30"/>
      <c r="ED572" s="30"/>
      <c r="EE572" s="30"/>
      <c r="EF572" s="30"/>
      <c r="EG572" s="30"/>
      <c r="EH572" s="30"/>
      <c r="EI572" s="30"/>
      <c r="EJ572" s="30"/>
      <c r="EK572" s="30"/>
      <c r="EL572" s="30"/>
      <c r="EM572" s="30"/>
      <c r="EN572" s="30"/>
      <c r="EO572" s="30"/>
      <c r="EP572" s="30"/>
      <c r="EQ572" s="30"/>
      <c r="ER572" s="30"/>
      <c r="ES572" s="30"/>
      <c r="ET572" s="30"/>
      <c r="EU572" s="30"/>
      <c r="EV572" s="30"/>
      <c r="EW572" s="30"/>
      <c r="EX572" s="30"/>
      <c r="EY572" s="30"/>
      <c r="EZ572" s="30"/>
      <c r="FA572" s="30"/>
      <c r="FB572" s="30"/>
      <c r="FC572" s="30"/>
      <c r="FD572" s="30"/>
      <c r="FE572" s="30"/>
      <c r="FF572" s="30"/>
      <c r="FG572" s="30"/>
      <c r="FH572" s="30"/>
      <c r="FI572" s="30"/>
      <c r="FJ572" s="30"/>
      <c r="FK572" s="30"/>
      <c r="FL572" s="30"/>
      <c r="FM572" s="30"/>
      <c r="FN572" s="30"/>
      <c r="FO572" s="30"/>
      <c r="FP572" s="30"/>
      <c r="FQ572" s="30"/>
    </row>
    <row r="573" spans="4:173">
      <c r="D573" s="76"/>
      <c r="E573" s="76"/>
      <c r="F573" s="76"/>
      <c r="G573" s="76"/>
      <c r="H573" s="76"/>
      <c r="I573" s="76"/>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0"/>
      <c r="BI573" s="30"/>
      <c r="BJ573" s="30"/>
      <c r="BK573" s="30"/>
      <c r="BL573" s="30"/>
      <c r="BM573" s="30"/>
      <c r="BN573" s="30"/>
      <c r="BO573" s="30"/>
      <c r="BP573" s="30"/>
      <c r="BQ573" s="30"/>
      <c r="BR573" s="30"/>
      <c r="BS573" s="30"/>
      <c r="BT573" s="30"/>
      <c r="BU573" s="30"/>
      <c r="BV573" s="30"/>
      <c r="BW573" s="30"/>
      <c r="BX573" s="30"/>
      <c r="BY573" s="30"/>
      <c r="BZ573" s="30"/>
      <c r="CA573" s="30"/>
      <c r="CB573" s="30"/>
      <c r="CC573" s="30"/>
      <c r="CD573" s="30"/>
      <c r="CE573" s="30"/>
      <c r="CF573" s="30"/>
      <c r="CG573" s="30"/>
      <c r="CH573" s="30"/>
      <c r="CI573" s="30"/>
      <c r="CJ573" s="30"/>
      <c r="CK573" s="30"/>
      <c r="CL573" s="30"/>
      <c r="CM573" s="30"/>
      <c r="CN573" s="30"/>
      <c r="CO573" s="30"/>
      <c r="CP573" s="30"/>
      <c r="CQ573" s="30"/>
      <c r="CR573" s="30"/>
      <c r="CS573" s="30"/>
      <c r="CT573" s="30"/>
      <c r="CU573" s="30"/>
      <c r="CV573" s="30"/>
      <c r="CW573" s="30"/>
      <c r="CX573" s="30"/>
      <c r="CY573" s="30"/>
      <c r="CZ573" s="30"/>
      <c r="DA573" s="30"/>
      <c r="DB573" s="30"/>
      <c r="DC573" s="30"/>
      <c r="DD573" s="30"/>
      <c r="DE573" s="30"/>
      <c r="DF573" s="30"/>
      <c r="DG573" s="30"/>
      <c r="DH573" s="30"/>
      <c r="DI573" s="30"/>
      <c r="DJ573" s="30"/>
      <c r="DK573" s="30"/>
      <c r="DL573" s="30"/>
      <c r="DM573" s="30"/>
      <c r="DN573" s="30"/>
      <c r="DO573" s="30"/>
      <c r="DP573" s="30"/>
      <c r="DQ573" s="30"/>
      <c r="DR573" s="30"/>
      <c r="DS573" s="30"/>
      <c r="DT573" s="30"/>
      <c r="DU573" s="30"/>
      <c r="DV573" s="30"/>
      <c r="DW573" s="30"/>
      <c r="DX573" s="30"/>
      <c r="DY573" s="30"/>
      <c r="DZ573" s="30"/>
      <c r="EA573" s="30"/>
      <c r="EB573" s="30"/>
      <c r="EC573" s="30"/>
      <c r="ED573" s="30"/>
      <c r="EE573" s="30"/>
      <c r="EF573" s="30"/>
      <c r="EG573" s="30"/>
      <c r="EH573" s="30"/>
      <c r="EI573" s="30"/>
      <c r="EJ573" s="30"/>
      <c r="EK573" s="30"/>
      <c r="EL573" s="30"/>
      <c r="EM573" s="30"/>
      <c r="EN573" s="30"/>
      <c r="EO573" s="30"/>
      <c r="EP573" s="30"/>
      <c r="EQ573" s="30"/>
      <c r="ER573" s="30"/>
      <c r="ES573" s="30"/>
      <c r="ET573" s="30"/>
      <c r="EU573" s="30"/>
      <c r="EV573" s="30"/>
      <c r="EW573" s="30"/>
      <c r="EX573" s="30"/>
      <c r="EY573" s="30"/>
      <c r="EZ573" s="30"/>
      <c r="FA573" s="30"/>
      <c r="FB573" s="30"/>
      <c r="FC573" s="30"/>
      <c r="FD573" s="30"/>
      <c r="FE573" s="30"/>
      <c r="FF573" s="30"/>
      <c r="FG573" s="30"/>
      <c r="FH573" s="30"/>
      <c r="FI573" s="30"/>
      <c r="FJ573" s="30"/>
      <c r="FK573" s="30"/>
      <c r="FL573" s="30"/>
      <c r="FM573" s="30"/>
      <c r="FN573" s="30"/>
      <c r="FO573" s="30"/>
      <c r="FP573" s="30"/>
      <c r="FQ573" s="30"/>
    </row>
    <row r="574" spans="4:173">
      <c r="D574" s="76"/>
      <c r="E574" s="76"/>
      <c r="F574" s="76"/>
      <c r="G574" s="76"/>
      <c r="H574" s="76"/>
      <c r="I574" s="76"/>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c r="BS574" s="30"/>
      <c r="BT574" s="30"/>
      <c r="BU574" s="30"/>
      <c r="BV574" s="30"/>
      <c r="BW574" s="30"/>
      <c r="BX574" s="30"/>
      <c r="BY574" s="30"/>
      <c r="BZ574" s="30"/>
      <c r="CA574" s="30"/>
      <c r="CB574" s="30"/>
      <c r="CC574" s="30"/>
      <c r="CD574" s="30"/>
      <c r="CE574" s="30"/>
      <c r="CF574" s="30"/>
      <c r="CG574" s="30"/>
      <c r="CH574" s="30"/>
      <c r="CI574" s="30"/>
      <c r="CJ574" s="30"/>
      <c r="CK574" s="30"/>
      <c r="CL574" s="30"/>
      <c r="CM574" s="30"/>
      <c r="CN574" s="30"/>
      <c r="CO574" s="30"/>
      <c r="CP574" s="30"/>
      <c r="CQ574" s="30"/>
      <c r="CR574" s="30"/>
      <c r="CS574" s="30"/>
      <c r="CT574" s="30"/>
      <c r="CU574" s="30"/>
      <c r="CV574" s="30"/>
      <c r="CW574" s="30"/>
      <c r="CX574" s="30"/>
      <c r="CY574" s="30"/>
      <c r="CZ574" s="30"/>
      <c r="DA574" s="30"/>
      <c r="DB574" s="30"/>
      <c r="DC574" s="30"/>
      <c r="DD574" s="30"/>
      <c r="DE574" s="30"/>
      <c r="DF574" s="30"/>
      <c r="DG574" s="30"/>
      <c r="DH574" s="30"/>
      <c r="DI574" s="30"/>
      <c r="DJ574" s="30"/>
      <c r="DK574" s="30"/>
      <c r="DL574" s="30"/>
      <c r="DM574" s="30"/>
      <c r="DN574" s="30"/>
      <c r="DO574" s="30"/>
      <c r="DP574" s="30"/>
      <c r="DQ574" s="30"/>
      <c r="DR574" s="30"/>
      <c r="DS574" s="30"/>
      <c r="DT574" s="30"/>
      <c r="DU574" s="30"/>
      <c r="DV574" s="30"/>
      <c r="DW574" s="30"/>
      <c r="DX574" s="30"/>
      <c r="DY574" s="30"/>
      <c r="DZ574" s="30"/>
      <c r="EA574" s="30"/>
      <c r="EB574" s="30"/>
      <c r="EC574" s="30"/>
      <c r="ED574" s="30"/>
      <c r="EE574" s="30"/>
      <c r="EF574" s="30"/>
      <c r="EG574" s="30"/>
      <c r="EH574" s="30"/>
      <c r="EI574" s="30"/>
      <c r="EJ574" s="30"/>
      <c r="EK574" s="30"/>
      <c r="EL574" s="30"/>
      <c r="EM574" s="30"/>
      <c r="EN574" s="30"/>
      <c r="EO574" s="30"/>
      <c r="EP574" s="30"/>
      <c r="EQ574" s="30"/>
      <c r="ER574" s="30"/>
      <c r="ES574" s="30"/>
      <c r="ET574" s="30"/>
      <c r="EU574" s="30"/>
      <c r="EV574" s="30"/>
      <c r="EW574" s="30"/>
      <c r="EX574" s="30"/>
      <c r="EY574" s="30"/>
      <c r="EZ574" s="30"/>
      <c r="FA574" s="30"/>
      <c r="FB574" s="30"/>
      <c r="FC574" s="30"/>
      <c r="FD574" s="30"/>
      <c r="FE574" s="30"/>
      <c r="FF574" s="30"/>
      <c r="FG574" s="30"/>
      <c r="FH574" s="30"/>
      <c r="FI574" s="30"/>
      <c r="FJ574" s="30"/>
      <c r="FK574" s="30"/>
      <c r="FL574" s="30"/>
      <c r="FM574" s="30"/>
      <c r="FN574" s="30"/>
      <c r="FO574" s="30"/>
      <c r="FP574" s="30"/>
      <c r="FQ574" s="30"/>
    </row>
    <row r="575" spans="4:173">
      <c r="D575" s="76"/>
      <c r="E575" s="76"/>
      <c r="F575" s="76"/>
      <c r="G575" s="76"/>
      <c r="H575" s="76"/>
      <c r="I575" s="76"/>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0"/>
      <c r="BI575" s="30"/>
      <c r="BJ575" s="30"/>
      <c r="BK575" s="30"/>
      <c r="BL575" s="30"/>
      <c r="BM575" s="30"/>
      <c r="BN575" s="30"/>
      <c r="BO575" s="30"/>
      <c r="BP575" s="30"/>
      <c r="BQ575" s="30"/>
      <c r="BR575" s="30"/>
      <c r="BS575" s="30"/>
      <c r="BT575" s="30"/>
      <c r="BU575" s="30"/>
      <c r="BV575" s="30"/>
      <c r="BW575" s="30"/>
      <c r="BX575" s="30"/>
      <c r="BY575" s="30"/>
      <c r="BZ575" s="30"/>
      <c r="CA575" s="30"/>
      <c r="CB575" s="30"/>
      <c r="CC575" s="30"/>
      <c r="CD575" s="30"/>
      <c r="CE575" s="30"/>
      <c r="CF575" s="30"/>
      <c r="CG575" s="30"/>
      <c r="CH575" s="30"/>
      <c r="CI575" s="30"/>
      <c r="CJ575" s="30"/>
      <c r="CK575" s="30"/>
      <c r="CL575" s="30"/>
      <c r="CM575" s="30"/>
      <c r="CN575" s="30"/>
      <c r="CO575" s="30"/>
      <c r="CP575" s="30"/>
      <c r="CQ575" s="30"/>
      <c r="CR575" s="30"/>
      <c r="CS575" s="30"/>
      <c r="CT575" s="30"/>
      <c r="CU575" s="30"/>
      <c r="CV575" s="30"/>
      <c r="CW575" s="30"/>
      <c r="CX575" s="30"/>
      <c r="CY575" s="30"/>
      <c r="CZ575" s="30"/>
      <c r="DA575" s="30"/>
      <c r="DB575" s="30"/>
      <c r="DC575" s="30"/>
      <c r="DD575" s="30"/>
      <c r="DE575" s="30"/>
      <c r="DF575" s="30"/>
      <c r="DG575" s="30"/>
      <c r="DH575" s="30"/>
      <c r="DI575" s="30"/>
      <c r="DJ575" s="30"/>
      <c r="DK575" s="30"/>
      <c r="DL575" s="30"/>
      <c r="DM575" s="30"/>
      <c r="DN575" s="30"/>
      <c r="DO575" s="30"/>
      <c r="DP575" s="30"/>
      <c r="DQ575" s="30"/>
      <c r="DR575" s="30"/>
      <c r="DS575" s="30"/>
      <c r="DT575" s="30"/>
      <c r="DU575" s="30"/>
      <c r="DV575" s="30"/>
      <c r="DW575" s="30"/>
      <c r="DX575" s="30"/>
      <c r="DY575" s="30"/>
      <c r="DZ575" s="30"/>
      <c r="EA575" s="30"/>
      <c r="EB575" s="30"/>
      <c r="EC575" s="30"/>
      <c r="ED575" s="30"/>
      <c r="EE575" s="30"/>
      <c r="EF575" s="30"/>
      <c r="EG575" s="30"/>
      <c r="EH575" s="30"/>
      <c r="EI575" s="30"/>
      <c r="EJ575" s="30"/>
      <c r="EK575" s="30"/>
      <c r="EL575" s="30"/>
      <c r="EM575" s="30"/>
      <c r="EN575" s="30"/>
      <c r="EO575" s="30"/>
      <c r="EP575" s="30"/>
      <c r="EQ575" s="30"/>
      <c r="ER575" s="30"/>
      <c r="ES575" s="30"/>
      <c r="ET575" s="30"/>
      <c r="EU575" s="30"/>
      <c r="EV575" s="30"/>
      <c r="EW575" s="30"/>
      <c r="EX575" s="30"/>
      <c r="EY575" s="30"/>
      <c r="EZ575" s="30"/>
      <c r="FA575" s="30"/>
      <c r="FB575" s="30"/>
      <c r="FC575" s="30"/>
      <c r="FD575" s="30"/>
      <c r="FE575" s="30"/>
      <c r="FF575" s="30"/>
      <c r="FG575" s="30"/>
      <c r="FH575" s="30"/>
      <c r="FI575" s="30"/>
      <c r="FJ575" s="30"/>
      <c r="FK575" s="30"/>
      <c r="FL575" s="30"/>
      <c r="FM575" s="30"/>
      <c r="FN575" s="30"/>
      <c r="FO575" s="30"/>
      <c r="FP575" s="30"/>
      <c r="FQ575" s="30"/>
    </row>
    <row r="576" spans="4:173">
      <c r="D576" s="76"/>
      <c r="E576" s="76"/>
      <c r="F576" s="76"/>
      <c r="G576" s="76"/>
      <c r="H576" s="76"/>
      <c r="I576" s="76"/>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0"/>
      <c r="BI576" s="30"/>
      <c r="BJ576" s="30"/>
      <c r="BK576" s="30"/>
      <c r="BL576" s="30"/>
      <c r="BM576" s="30"/>
      <c r="BN576" s="30"/>
      <c r="BO576" s="30"/>
      <c r="BP576" s="30"/>
      <c r="BQ576" s="30"/>
      <c r="BR576" s="30"/>
      <c r="BS576" s="30"/>
      <c r="BT576" s="30"/>
      <c r="BU576" s="30"/>
      <c r="BV576" s="30"/>
      <c r="BW576" s="30"/>
      <c r="BX576" s="30"/>
      <c r="BY576" s="30"/>
      <c r="BZ576" s="30"/>
      <c r="CA576" s="30"/>
      <c r="CB576" s="30"/>
      <c r="CC576" s="30"/>
      <c r="CD576" s="30"/>
      <c r="CE576" s="30"/>
      <c r="CF576" s="30"/>
      <c r="CG576" s="30"/>
      <c r="CH576" s="30"/>
      <c r="CI576" s="30"/>
      <c r="CJ576" s="30"/>
      <c r="CK576" s="30"/>
      <c r="CL576" s="30"/>
      <c r="CM576" s="30"/>
      <c r="CN576" s="30"/>
      <c r="CO576" s="30"/>
      <c r="CP576" s="30"/>
      <c r="CQ576" s="30"/>
      <c r="CR576" s="30"/>
      <c r="CS576" s="30"/>
      <c r="CT576" s="30"/>
      <c r="CU576" s="30"/>
      <c r="CV576" s="30"/>
      <c r="CW576" s="30"/>
      <c r="CX576" s="30"/>
      <c r="CY576" s="30"/>
      <c r="CZ576" s="30"/>
      <c r="DA576" s="30"/>
      <c r="DB576" s="30"/>
      <c r="DC576" s="30"/>
      <c r="DD576" s="30"/>
      <c r="DE576" s="30"/>
      <c r="DF576" s="30"/>
      <c r="DG576" s="30"/>
      <c r="DH576" s="30"/>
      <c r="DI576" s="30"/>
      <c r="DJ576" s="30"/>
      <c r="DK576" s="30"/>
      <c r="DL576" s="30"/>
      <c r="DM576" s="30"/>
      <c r="DN576" s="30"/>
      <c r="DO576" s="30"/>
      <c r="DP576" s="30"/>
      <c r="DQ576" s="30"/>
      <c r="DR576" s="30"/>
      <c r="DS576" s="30"/>
      <c r="DT576" s="30"/>
      <c r="DU576" s="30"/>
      <c r="DV576" s="30"/>
      <c r="DW576" s="30"/>
      <c r="DX576" s="30"/>
      <c r="DY576" s="30"/>
      <c r="DZ576" s="30"/>
      <c r="EA576" s="30"/>
      <c r="EB576" s="30"/>
      <c r="EC576" s="30"/>
      <c r="ED576" s="30"/>
      <c r="EE576" s="30"/>
      <c r="EF576" s="30"/>
      <c r="EG576" s="30"/>
      <c r="EH576" s="30"/>
      <c r="EI576" s="30"/>
      <c r="EJ576" s="30"/>
      <c r="EK576" s="30"/>
      <c r="EL576" s="30"/>
      <c r="EM576" s="30"/>
      <c r="EN576" s="30"/>
      <c r="EO576" s="30"/>
      <c r="EP576" s="30"/>
      <c r="EQ576" s="30"/>
      <c r="ER576" s="30"/>
      <c r="ES576" s="30"/>
      <c r="ET576" s="30"/>
      <c r="EU576" s="30"/>
      <c r="EV576" s="30"/>
      <c r="EW576" s="30"/>
      <c r="EX576" s="30"/>
      <c r="EY576" s="30"/>
      <c r="EZ576" s="30"/>
      <c r="FA576" s="30"/>
      <c r="FB576" s="30"/>
      <c r="FC576" s="30"/>
      <c r="FD576" s="30"/>
      <c r="FE576" s="30"/>
      <c r="FF576" s="30"/>
      <c r="FG576" s="30"/>
      <c r="FH576" s="30"/>
      <c r="FI576" s="30"/>
      <c r="FJ576" s="30"/>
      <c r="FK576" s="30"/>
      <c r="FL576" s="30"/>
      <c r="FM576" s="30"/>
      <c r="FN576" s="30"/>
      <c r="FO576" s="30"/>
      <c r="FP576" s="30"/>
      <c r="FQ576" s="30"/>
    </row>
    <row r="577" spans="4:173">
      <c r="D577" s="76"/>
      <c r="E577" s="76"/>
      <c r="F577" s="76"/>
      <c r="G577" s="76"/>
      <c r="H577" s="76"/>
      <c r="I577" s="76"/>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0"/>
      <c r="BI577" s="30"/>
      <c r="BJ577" s="30"/>
      <c r="BK577" s="30"/>
      <c r="BL577" s="30"/>
      <c r="BM577" s="30"/>
      <c r="BN577" s="30"/>
      <c r="BO577" s="30"/>
      <c r="BP577" s="30"/>
      <c r="BQ577" s="30"/>
      <c r="BR577" s="30"/>
      <c r="BS577" s="30"/>
      <c r="BT577" s="30"/>
      <c r="BU577" s="30"/>
      <c r="BV577" s="30"/>
      <c r="BW577" s="30"/>
      <c r="BX577" s="30"/>
      <c r="BY577" s="30"/>
      <c r="BZ577" s="30"/>
      <c r="CA577" s="30"/>
      <c r="CB577" s="30"/>
      <c r="CC577" s="30"/>
      <c r="CD577" s="30"/>
      <c r="CE577" s="30"/>
      <c r="CF577" s="30"/>
      <c r="CG577" s="30"/>
      <c r="CH577" s="30"/>
      <c r="CI577" s="30"/>
      <c r="CJ577" s="30"/>
      <c r="CK577" s="30"/>
      <c r="CL577" s="30"/>
      <c r="CM577" s="30"/>
      <c r="CN577" s="30"/>
      <c r="CO577" s="30"/>
      <c r="CP577" s="30"/>
      <c r="CQ577" s="30"/>
      <c r="CR577" s="30"/>
      <c r="CS577" s="30"/>
      <c r="CT577" s="30"/>
      <c r="CU577" s="30"/>
      <c r="CV577" s="30"/>
      <c r="CW577" s="30"/>
      <c r="CX577" s="30"/>
      <c r="CY577" s="30"/>
      <c r="CZ577" s="30"/>
      <c r="DA577" s="30"/>
      <c r="DB577" s="30"/>
      <c r="DC577" s="30"/>
      <c r="DD577" s="30"/>
      <c r="DE577" s="30"/>
      <c r="DF577" s="30"/>
      <c r="DG577" s="30"/>
      <c r="DH577" s="30"/>
      <c r="DI577" s="30"/>
      <c r="DJ577" s="30"/>
      <c r="DK577" s="30"/>
      <c r="DL577" s="30"/>
      <c r="DM577" s="30"/>
      <c r="DN577" s="30"/>
      <c r="DO577" s="30"/>
      <c r="DP577" s="30"/>
      <c r="DQ577" s="30"/>
      <c r="DR577" s="30"/>
      <c r="DS577" s="30"/>
      <c r="DT577" s="30"/>
      <c r="DU577" s="30"/>
      <c r="DV577" s="30"/>
      <c r="DW577" s="30"/>
      <c r="DX577" s="30"/>
      <c r="DY577" s="30"/>
      <c r="DZ577" s="30"/>
      <c r="EA577" s="30"/>
      <c r="EB577" s="30"/>
      <c r="EC577" s="30"/>
      <c r="ED577" s="30"/>
      <c r="EE577" s="30"/>
      <c r="EF577" s="30"/>
      <c r="EG577" s="30"/>
      <c r="EH577" s="30"/>
      <c r="EI577" s="30"/>
      <c r="EJ577" s="30"/>
      <c r="EK577" s="30"/>
      <c r="EL577" s="30"/>
      <c r="EM577" s="30"/>
      <c r="EN577" s="30"/>
      <c r="EO577" s="30"/>
      <c r="EP577" s="30"/>
      <c r="EQ577" s="30"/>
      <c r="ER577" s="30"/>
      <c r="ES577" s="30"/>
      <c r="ET577" s="30"/>
      <c r="EU577" s="30"/>
      <c r="EV577" s="30"/>
      <c r="EW577" s="30"/>
      <c r="EX577" s="30"/>
      <c r="EY577" s="30"/>
      <c r="EZ577" s="30"/>
      <c r="FA577" s="30"/>
      <c r="FB577" s="30"/>
      <c r="FC577" s="30"/>
      <c r="FD577" s="30"/>
      <c r="FE577" s="30"/>
      <c r="FF577" s="30"/>
      <c r="FG577" s="30"/>
      <c r="FH577" s="30"/>
      <c r="FI577" s="30"/>
      <c r="FJ577" s="30"/>
      <c r="FK577" s="30"/>
      <c r="FL577" s="30"/>
      <c r="FM577" s="30"/>
      <c r="FN577" s="30"/>
      <c r="FO577" s="30"/>
      <c r="FP577" s="30"/>
      <c r="FQ577" s="30"/>
    </row>
    <row r="578" spans="4:173">
      <c r="D578" s="76"/>
      <c r="E578" s="76"/>
      <c r="F578" s="76"/>
      <c r="G578" s="76"/>
      <c r="H578" s="76"/>
      <c r="I578" s="76"/>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0"/>
      <c r="BI578" s="30"/>
      <c r="BJ578" s="30"/>
      <c r="BK578" s="30"/>
      <c r="BL578" s="30"/>
      <c r="BM578" s="30"/>
      <c r="BN578" s="30"/>
      <c r="BO578" s="30"/>
      <c r="BP578" s="30"/>
      <c r="BQ578" s="30"/>
      <c r="BR578" s="30"/>
      <c r="BS578" s="30"/>
      <c r="BT578" s="30"/>
      <c r="BU578" s="30"/>
      <c r="BV578" s="30"/>
      <c r="BW578" s="30"/>
      <c r="BX578" s="30"/>
      <c r="BY578" s="30"/>
      <c r="BZ578" s="30"/>
      <c r="CA578" s="30"/>
      <c r="CB578" s="30"/>
      <c r="CC578" s="30"/>
      <c r="CD578" s="30"/>
      <c r="CE578" s="30"/>
      <c r="CF578" s="30"/>
      <c r="CG578" s="30"/>
      <c r="CH578" s="30"/>
      <c r="CI578" s="30"/>
      <c r="CJ578" s="30"/>
      <c r="CK578" s="30"/>
      <c r="CL578" s="30"/>
      <c r="CM578" s="30"/>
      <c r="CN578" s="30"/>
      <c r="CO578" s="30"/>
      <c r="CP578" s="30"/>
      <c r="CQ578" s="30"/>
      <c r="CR578" s="30"/>
      <c r="CS578" s="30"/>
      <c r="CT578" s="30"/>
      <c r="CU578" s="30"/>
      <c r="CV578" s="30"/>
      <c r="CW578" s="30"/>
      <c r="CX578" s="30"/>
      <c r="CY578" s="30"/>
      <c r="CZ578" s="30"/>
      <c r="DA578" s="30"/>
      <c r="DB578" s="30"/>
      <c r="DC578" s="30"/>
      <c r="DD578" s="30"/>
      <c r="DE578" s="30"/>
      <c r="DF578" s="30"/>
      <c r="DG578" s="30"/>
      <c r="DH578" s="30"/>
      <c r="DI578" s="30"/>
      <c r="DJ578" s="30"/>
      <c r="DK578" s="30"/>
      <c r="DL578" s="30"/>
      <c r="DM578" s="30"/>
      <c r="DN578" s="30"/>
      <c r="DO578" s="30"/>
      <c r="DP578" s="30"/>
      <c r="DQ578" s="30"/>
      <c r="DR578" s="30"/>
      <c r="DS578" s="30"/>
      <c r="DT578" s="30"/>
      <c r="DU578" s="30"/>
      <c r="DV578" s="30"/>
      <c r="DW578" s="30"/>
      <c r="DX578" s="30"/>
      <c r="DY578" s="30"/>
      <c r="DZ578" s="30"/>
      <c r="EA578" s="30"/>
      <c r="EB578" s="30"/>
      <c r="EC578" s="30"/>
      <c r="ED578" s="30"/>
      <c r="EE578" s="30"/>
      <c r="EF578" s="30"/>
      <c r="EG578" s="30"/>
      <c r="EH578" s="30"/>
      <c r="EI578" s="30"/>
      <c r="EJ578" s="30"/>
      <c r="EK578" s="30"/>
      <c r="EL578" s="30"/>
      <c r="EM578" s="30"/>
      <c r="EN578" s="30"/>
      <c r="EO578" s="30"/>
      <c r="EP578" s="30"/>
      <c r="EQ578" s="30"/>
      <c r="ER578" s="30"/>
      <c r="ES578" s="30"/>
      <c r="ET578" s="30"/>
      <c r="EU578" s="30"/>
      <c r="EV578" s="30"/>
      <c r="EW578" s="30"/>
      <c r="EX578" s="30"/>
      <c r="EY578" s="30"/>
      <c r="EZ578" s="30"/>
      <c r="FA578" s="30"/>
      <c r="FB578" s="30"/>
      <c r="FC578" s="30"/>
      <c r="FD578" s="30"/>
      <c r="FE578" s="30"/>
      <c r="FF578" s="30"/>
      <c r="FG578" s="30"/>
      <c r="FH578" s="30"/>
      <c r="FI578" s="30"/>
      <c r="FJ578" s="30"/>
      <c r="FK578" s="30"/>
      <c r="FL578" s="30"/>
      <c r="FM578" s="30"/>
      <c r="FN578" s="30"/>
      <c r="FO578" s="30"/>
      <c r="FP578" s="30"/>
      <c r="FQ578" s="30"/>
    </row>
    <row r="579" spans="4:173">
      <c r="D579" s="76"/>
      <c r="E579" s="76"/>
      <c r="F579" s="76"/>
      <c r="G579" s="76"/>
      <c r="H579" s="76"/>
      <c r="I579" s="76"/>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0"/>
      <c r="BI579" s="30"/>
      <c r="BJ579" s="30"/>
      <c r="BK579" s="30"/>
      <c r="BL579" s="30"/>
      <c r="BM579" s="30"/>
      <c r="BN579" s="30"/>
      <c r="BO579" s="30"/>
      <c r="BP579" s="30"/>
      <c r="BQ579" s="30"/>
      <c r="BR579" s="30"/>
      <c r="BS579" s="30"/>
      <c r="BT579" s="30"/>
      <c r="BU579" s="30"/>
      <c r="BV579" s="30"/>
      <c r="BW579" s="30"/>
      <c r="BX579" s="30"/>
      <c r="BY579" s="30"/>
      <c r="BZ579" s="30"/>
      <c r="CA579" s="30"/>
      <c r="CB579" s="30"/>
      <c r="CC579" s="30"/>
      <c r="CD579" s="30"/>
      <c r="CE579" s="30"/>
      <c r="CF579" s="30"/>
      <c r="CG579" s="30"/>
      <c r="CH579" s="30"/>
      <c r="CI579" s="30"/>
      <c r="CJ579" s="30"/>
      <c r="CK579" s="30"/>
      <c r="CL579" s="30"/>
      <c r="CM579" s="30"/>
      <c r="CN579" s="30"/>
      <c r="CO579" s="30"/>
      <c r="CP579" s="30"/>
      <c r="CQ579" s="30"/>
      <c r="CR579" s="30"/>
      <c r="CS579" s="30"/>
      <c r="CT579" s="30"/>
      <c r="CU579" s="30"/>
      <c r="CV579" s="30"/>
      <c r="CW579" s="30"/>
      <c r="CX579" s="30"/>
      <c r="CY579" s="30"/>
      <c r="CZ579" s="30"/>
      <c r="DA579" s="30"/>
      <c r="DB579" s="30"/>
      <c r="DC579" s="30"/>
      <c r="DD579" s="30"/>
      <c r="DE579" s="30"/>
      <c r="DF579" s="30"/>
      <c r="DG579" s="30"/>
      <c r="DH579" s="30"/>
      <c r="DI579" s="30"/>
      <c r="DJ579" s="30"/>
      <c r="DK579" s="30"/>
      <c r="DL579" s="30"/>
      <c r="DM579" s="30"/>
      <c r="DN579" s="30"/>
      <c r="DO579" s="30"/>
      <c r="DP579" s="30"/>
      <c r="DQ579" s="30"/>
      <c r="DR579" s="30"/>
      <c r="DS579" s="30"/>
      <c r="DT579" s="30"/>
      <c r="DU579" s="30"/>
      <c r="DV579" s="30"/>
      <c r="DW579" s="30"/>
      <c r="DX579" s="30"/>
      <c r="DY579" s="30"/>
      <c r="DZ579" s="30"/>
      <c r="EA579" s="30"/>
      <c r="EB579" s="30"/>
      <c r="EC579" s="30"/>
      <c r="ED579" s="30"/>
      <c r="EE579" s="30"/>
      <c r="EF579" s="30"/>
      <c r="EG579" s="30"/>
      <c r="EH579" s="30"/>
      <c r="EI579" s="30"/>
      <c r="EJ579" s="30"/>
      <c r="EK579" s="30"/>
      <c r="EL579" s="30"/>
      <c r="EM579" s="30"/>
      <c r="EN579" s="30"/>
      <c r="EO579" s="30"/>
      <c r="EP579" s="30"/>
      <c r="EQ579" s="30"/>
      <c r="ER579" s="30"/>
      <c r="ES579" s="30"/>
      <c r="ET579" s="30"/>
      <c r="EU579" s="30"/>
      <c r="EV579" s="30"/>
      <c r="EW579" s="30"/>
      <c r="EX579" s="30"/>
      <c r="EY579" s="30"/>
      <c r="EZ579" s="30"/>
      <c r="FA579" s="30"/>
      <c r="FB579" s="30"/>
      <c r="FC579" s="30"/>
      <c r="FD579" s="30"/>
      <c r="FE579" s="30"/>
      <c r="FF579" s="30"/>
      <c r="FG579" s="30"/>
      <c r="FH579" s="30"/>
      <c r="FI579" s="30"/>
      <c r="FJ579" s="30"/>
      <c r="FK579" s="30"/>
      <c r="FL579" s="30"/>
      <c r="FM579" s="30"/>
      <c r="FN579" s="30"/>
      <c r="FO579" s="30"/>
      <c r="FP579" s="30"/>
      <c r="FQ579" s="30"/>
    </row>
    <row r="580" spans="4:173">
      <c r="D580" s="76"/>
      <c r="E580" s="76"/>
      <c r="F580" s="76"/>
      <c r="G580" s="76"/>
      <c r="H580" s="76"/>
      <c r="I580" s="76"/>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0"/>
      <c r="BI580" s="30"/>
      <c r="BJ580" s="30"/>
      <c r="BK580" s="30"/>
      <c r="BL580" s="30"/>
      <c r="BM580" s="30"/>
      <c r="BN580" s="30"/>
      <c r="BO580" s="30"/>
      <c r="BP580" s="30"/>
      <c r="BQ580" s="30"/>
      <c r="BR580" s="30"/>
      <c r="BS580" s="30"/>
      <c r="BT580" s="30"/>
      <c r="BU580" s="30"/>
      <c r="BV580" s="30"/>
      <c r="BW580" s="30"/>
      <c r="BX580" s="30"/>
      <c r="BY580" s="30"/>
      <c r="BZ580" s="30"/>
      <c r="CA580" s="30"/>
      <c r="CB580" s="30"/>
      <c r="CC580" s="30"/>
      <c r="CD580" s="30"/>
      <c r="CE580" s="30"/>
      <c r="CF580" s="30"/>
      <c r="CG580" s="30"/>
      <c r="CH580" s="30"/>
      <c r="CI580" s="30"/>
      <c r="CJ580" s="30"/>
      <c r="CK580" s="30"/>
      <c r="CL580" s="30"/>
      <c r="CM580" s="30"/>
      <c r="CN580" s="30"/>
      <c r="CO580" s="30"/>
      <c r="CP580" s="30"/>
      <c r="CQ580" s="30"/>
      <c r="CR580" s="30"/>
      <c r="CS580" s="30"/>
      <c r="CT580" s="30"/>
      <c r="CU580" s="30"/>
      <c r="CV580" s="30"/>
      <c r="CW580" s="30"/>
      <c r="CX580" s="30"/>
      <c r="CY580" s="30"/>
      <c r="CZ580" s="30"/>
      <c r="DA580" s="30"/>
      <c r="DB580" s="30"/>
      <c r="DC580" s="30"/>
      <c r="DD580" s="30"/>
      <c r="DE580" s="30"/>
      <c r="DF580" s="30"/>
      <c r="DG580" s="30"/>
      <c r="DH580" s="30"/>
      <c r="DI580" s="30"/>
      <c r="DJ580" s="30"/>
      <c r="DK580" s="30"/>
      <c r="DL580" s="30"/>
      <c r="DM580" s="30"/>
      <c r="DN580" s="30"/>
      <c r="DO580" s="30"/>
      <c r="DP580" s="30"/>
      <c r="DQ580" s="30"/>
      <c r="DR580" s="30"/>
      <c r="DS580" s="30"/>
      <c r="DT580" s="30"/>
      <c r="DU580" s="30"/>
      <c r="DV580" s="30"/>
      <c r="DW580" s="30"/>
      <c r="DX580" s="30"/>
      <c r="DY580" s="30"/>
      <c r="DZ580" s="30"/>
      <c r="EA580" s="30"/>
      <c r="EB580" s="30"/>
      <c r="EC580" s="30"/>
      <c r="ED580" s="30"/>
      <c r="EE580" s="30"/>
      <c r="EF580" s="30"/>
      <c r="EG580" s="30"/>
      <c r="EH580" s="30"/>
      <c r="EI580" s="30"/>
      <c r="EJ580" s="30"/>
      <c r="EK580" s="30"/>
      <c r="EL580" s="30"/>
      <c r="EM580" s="30"/>
      <c r="EN580" s="30"/>
      <c r="EO580" s="30"/>
      <c r="EP580" s="30"/>
      <c r="EQ580" s="30"/>
      <c r="ER580" s="30"/>
      <c r="ES580" s="30"/>
      <c r="ET580" s="30"/>
      <c r="EU580" s="30"/>
      <c r="EV580" s="30"/>
      <c r="EW580" s="30"/>
      <c r="EX580" s="30"/>
      <c r="EY580" s="30"/>
      <c r="EZ580" s="30"/>
      <c r="FA580" s="30"/>
      <c r="FB580" s="30"/>
      <c r="FC580" s="30"/>
      <c r="FD580" s="30"/>
      <c r="FE580" s="30"/>
      <c r="FF580" s="30"/>
      <c r="FG580" s="30"/>
      <c r="FH580" s="30"/>
      <c r="FI580" s="30"/>
      <c r="FJ580" s="30"/>
      <c r="FK580" s="30"/>
      <c r="FL580" s="30"/>
      <c r="FM580" s="30"/>
      <c r="FN580" s="30"/>
      <c r="FO580" s="30"/>
      <c r="FP580" s="30"/>
      <c r="FQ580" s="30"/>
    </row>
    <row r="581" spans="4:173">
      <c r="D581" s="76"/>
      <c r="E581" s="76"/>
      <c r="F581" s="76"/>
      <c r="G581" s="76"/>
      <c r="H581" s="76"/>
      <c r="I581" s="76"/>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0"/>
      <c r="BI581" s="30"/>
      <c r="BJ581" s="30"/>
      <c r="BK581" s="30"/>
      <c r="BL581" s="30"/>
      <c r="BM581" s="30"/>
      <c r="BN581" s="30"/>
      <c r="BO581" s="30"/>
      <c r="BP581" s="30"/>
      <c r="BQ581" s="30"/>
      <c r="BR581" s="30"/>
      <c r="BS581" s="30"/>
      <c r="BT581" s="30"/>
      <c r="BU581" s="30"/>
      <c r="BV581" s="30"/>
      <c r="BW581" s="30"/>
      <c r="BX581" s="30"/>
      <c r="BY581" s="30"/>
      <c r="BZ581" s="30"/>
      <c r="CA581" s="30"/>
      <c r="CB581" s="30"/>
      <c r="CC581" s="30"/>
      <c r="CD581" s="30"/>
      <c r="CE581" s="30"/>
      <c r="CF581" s="30"/>
      <c r="CG581" s="30"/>
      <c r="CH581" s="30"/>
      <c r="CI581" s="30"/>
      <c r="CJ581" s="30"/>
      <c r="CK581" s="30"/>
      <c r="CL581" s="30"/>
      <c r="CM581" s="30"/>
      <c r="CN581" s="30"/>
      <c r="CO581" s="30"/>
      <c r="CP581" s="30"/>
      <c r="CQ581" s="30"/>
      <c r="CR581" s="30"/>
      <c r="CS581" s="30"/>
      <c r="CT581" s="30"/>
      <c r="CU581" s="30"/>
      <c r="CV581" s="30"/>
      <c r="CW581" s="30"/>
      <c r="CX581" s="30"/>
      <c r="CY581" s="30"/>
      <c r="CZ581" s="30"/>
      <c r="DA581" s="30"/>
      <c r="DB581" s="30"/>
      <c r="DC581" s="30"/>
      <c r="DD581" s="30"/>
      <c r="DE581" s="30"/>
      <c r="DF581" s="30"/>
      <c r="DG581" s="30"/>
      <c r="DH581" s="30"/>
      <c r="DI581" s="30"/>
      <c r="DJ581" s="30"/>
      <c r="DK581" s="30"/>
      <c r="DL581" s="30"/>
      <c r="DM581" s="30"/>
      <c r="DN581" s="30"/>
      <c r="DO581" s="30"/>
      <c r="DP581" s="30"/>
      <c r="DQ581" s="30"/>
      <c r="DR581" s="30"/>
      <c r="DS581" s="30"/>
      <c r="DT581" s="30"/>
      <c r="DU581" s="30"/>
      <c r="DV581" s="30"/>
      <c r="DW581" s="30"/>
      <c r="DX581" s="30"/>
      <c r="DY581" s="30"/>
      <c r="DZ581" s="30"/>
      <c r="EA581" s="30"/>
      <c r="EB581" s="30"/>
      <c r="EC581" s="30"/>
      <c r="ED581" s="30"/>
      <c r="EE581" s="30"/>
      <c r="EF581" s="30"/>
      <c r="EG581" s="30"/>
      <c r="EH581" s="30"/>
      <c r="EI581" s="30"/>
      <c r="EJ581" s="30"/>
      <c r="EK581" s="30"/>
      <c r="EL581" s="30"/>
      <c r="EM581" s="30"/>
      <c r="EN581" s="30"/>
      <c r="EO581" s="30"/>
      <c r="EP581" s="30"/>
      <c r="EQ581" s="30"/>
      <c r="ER581" s="30"/>
      <c r="ES581" s="30"/>
      <c r="ET581" s="30"/>
      <c r="EU581" s="30"/>
      <c r="EV581" s="30"/>
      <c r="EW581" s="30"/>
      <c r="EX581" s="30"/>
      <c r="EY581" s="30"/>
      <c r="EZ581" s="30"/>
      <c r="FA581" s="30"/>
      <c r="FB581" s="30"/>
      <c r="FC581" s="30"/>
      <c r="FD581" s="30"/>
      <c r="FE581" s="30"/>
      <c r="FF581" s="30"/>
      <c r="FG581" s="30"/>
      <c r="FH581" s="30"/>
      <c r="FI581" s="30"/>
      <c r="FJ581" s="30"/>
      <c r="FK581" s="30"/>
      <c r="FL581" s="30"/>
      <c r="FM581" s="30"/>
      <c r="FN581" s="30"/>
      <c r="FO581" s="30"/>
      <c r="FP581" s="30"/>
      <c r="FQ581" s="30"/>
    </row>
    <row r="582" spans="4:173">
      <c r="D582" s="76"/>
      <c r="E582" s="76"/>
      <c r="F582" s="76"/>
      <c r="G582" s="76"/>
      <c r="H582" s="76"/>
      <c r="I582" s="76"/>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0"/>
      <c r="BI582" s="30"/>
      <c r="BJ582" s="30"/>
      <c r="BK582" s="30"/>
      <c r="BL582" s="30"/>
      <c r="BM582" s="30"/>
      <c r="BN582" s="30"/>
      <c r="BO582" s="30"/>
      <c r="BP582" s="30"/>
      <c r="BQ582" s="30"/>
      <c r="BR582" s="30"/>
      <c r="BS582" s="30"/>
      <c r="BT582" s="30"/>
      <c r="BU582" s="30"/>
      <c r="BV582" s="30"/>
      <c r="BW582" s="30"/>
      <c r="BX582" s="30"/>
      <c r="BY582" s="30"/>
      <c r="BZ582" s="30"/>
      <c r="CA582" s="30"/>
      <c r="CB582" s="30"/>
      <c r="CC582" s="30"/>
      <c r="CD582" s="30"/>
      <c r="CE582" s="30"/>
      <c r="CF582" s="30"/>
      <c r="CG582" s="30"/>
      <c r="CH582" s="30"/>
      <c r="CI582" s="30"/>
      <c r="CJ582" s="30"/>
      <c r="CK582" s="30"/>
      <c r="CL582" s="30"/>
      <c r="CM582" s="30"/>
      <c r="CN582" s="30"/>
      <c r="CO582" s="30"/>
      <c r="CP582" s="30"/>
      <c r="CQ582" s="30"/>
      <c r="CR582" s="30"/>
      <c r="CS582" s="30"/>
      <c r="CT582" s="30"/>
      <c r="CU582" s="30"/>
      <c r="CV582" s="30"/>
      <c r="CW582" s="30"/>
      <c r="CX582" s="30"/>
      <c r="CY582" s="30"/>
      <c r="CZ582" s="30"/>
      <c r="DA582" s="30"/>
      <c r="DB582" s="30"/>
      <c r="DC582" s="30"/>
      <c r="DD582" s="30"/>
      <c r="DE582" s="30"/>
      <c r="DF582" s="30"/>
      <c r="DG582" s="30"/>
      <c r="DH582" s="30"/>
      <c r="DI582" s="30"/>
      <c r="DJ582" s="30"/>
      <c r="DK582" s="30"/>
      <c r="DL582" s="30"/>
      <c r="DM582" s="30"/>
      <c r="DN582" s="30"/>
      <c r="DO582" s="30"/>
      <c r="DP582" s="30"/>
      <c r="DQ582" s="30"/>
      <c r="DR582" s="30"/>
      <c r="DS582" s="30"/>
      <c r="DT582" s="30"/>
      <c r="DU582" s="30"/>
      <c r="DV582" s="30"/>
      <c r="DW582" s="30"/>
      <c r="DX582" s="30"/>
      <c r="DY582" s="30"/>
      <c r="DZ582" s="30"/>
      <c r="EA582" s="30"/>
      <c r="EB582" s="30"/>
      <c r="EC582" s="30"/>
      <c r="ED582" s="30"/>
      <c r="EE582" s="30"/>
      <c r="EF582" s="30"/>
      <c r="EG582" s="30"/>
      <c r="EH582" s="30"/>
      <c r="EI582" s="30"/>
      <c r="EJ582" s="30"/>
      <c r="EK582" s="30"/>
      <c r="EL582" s="30"/>
      <c r="EM582" s="30"/>
      <c r="EN582" s="30"/>
      <c r="EO582" s="30"/>
      <c r="EP582" s="30"/>
      <c r="EQ582" s="30"/>
      <c r="ER582" s="30"/>
      <c r="ES582" s="30"/>
      <c r="ET582" s="30"/>
      <c r="EU582" s="30"/>
      <c r="EV582" s="30"/>
      <c r="EW582" s="30"/>
      <c r="EX582" s="30"/>
      <c r="EY582" s="30"/>
      <c r="EZ582" s="30"/>
      <c r="FA582" s="30"/>
      <c r="FB582" s="30"/>
      <c r="FC582" s="30"/>
      <c r="FD582" s="30"/>
      <c r="FE582" s="30"/>
      <c r="FF582" s="30"/>
      <c r="FG582" s="30"/>
      <c r="FH582" s="30"/>
      <c r="FI582" s="30"/>
      <c r="FJ582" s="30"/>
      <c r="FK582" s="30"/>
      <c r="FL582" s="30"/>
      <c r="FM582" s="30"/>
      <c r="FN582" s="30"/>
      <c r="FO582" s="30"/>
      <c r="FP582" s="30"/>
      <c r="FQ582" s="30"/>
    </row>
    <row r="583" spans="4:173">
      <c r="D583" s="76"/>
      <c r="E583" s="76"/>
      <c r="F583" s="76"/>
      <c r="G583" s="76"/>
      <c r="H583" s="76"/>
      <c r="I583" s="76"/>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0"/>
      <c r="BI583" s="30"/>
      <c r="BJ583" s="30"/>
      <c r="BK583" s="30"/>
      <c r="BL583" s="30"/>
      <c r="BM583" s="30"/>
      <c r="BN583" s="30"/>
      <c r="BO583" s="30"/>
      <c r="BP583" s="30"/>
      <c r="BQ583" s="30"/>
      <c r="BR583" s="30"/>
      <c r="BS583" s="30"/>
      <c r="BT583" s="30"/>
      <c r="BU583" s="30"/>
      <c r="BV583" s="30"/>
      <c r="BW583" s="30"/>
      <c r="BX583" s="30"/>
      <c r="BY583" s="30"/>
      <c r="BZ583" s="30"/>
      <c r="CA583" s="30"/>
      <c r="CB583" s="30"/>
      <c r="CC583" s="30"/>
      <c r="CD583" s="30"/>
      <c r="CE583" s="30"/>
      <c r="CF583" s="30"/>
      <c r="CG583" s="30"/>
      <c r="CH583" s="30"/>
      <c r="CI583" s="30"/>
      <c r="CJ583" s="30"/>
      <c r="CK583" s="30"/>
      <c r="CL583" s="30"/>
      <c r="CM583" s="30"/>
      <c r="CN583" s="30"/>
      <c r="CO583" s="30"/>
      <c r="CP583" s="30"/>
      <c r="CQ583" s="30"/>
      <c r="CR583" s="30"/>
      <c r="CS583" s="30"/>
      <c r="CT583" s="30"/>
      <c r="CU583" s="30"/>
      <c r="CV583" s="30"/>
      <c r="CW583" s="30"/>
      <c r="CX583" s="30"/>
      <c r="CY583" s="30"/>
      <c r="CZ583" s="30"/>
      <c r="DA583" s="30"/>
      <c r="DB583" s="30"/>
      <c r="DC583" s="30"/>
      <c r="DD583" s="30"/>
      <c r="DE583" s="30"/>
      <c r="DF583" s="30"/>
      <c r="DG583" s="30"/>
      <c r="DH583" s="30"/>
      <c r="DI583" s="30"/>
      <c r="DJ583" s="30"/>
      <c r="DK583" s="30"/>
      <c r="DL583" s="30"/>
      <c r="DM583" s="30"/>
      <c r="DN583" s="30"/>
      <c r="DO583" s="30"/>
      <c r="DP583" s="30"/>
      <c r="DQ583" s="30"/>
      <c r="DR583" s="30"/>
      <c r="DS583" s="30"/>
      <c r="DT583" s="30"/>
      <c r="DU583" s="30"/>
      <c r="DV583" s="30"/>
      <c r="DW583" s="30"/>
      <c r="DX583" s="30"/>
      <c r="DY583" s="30"/>
      <c r="DZ583" s="30"/>
      <c r="EA583" s="30"/>
      <c r="EB583" s="30"/>
      <c r="EC583" s="30"/>
      <c r="ED583" s="30"/>
      <c r="EE583" s="30"/>
      <c r="EF583" s="30"/>
      <c r="EG583" s="30"/>
      <c r="EH583" s="30"/>
      <c r="EI583" s="30"/>
      <c r="EJ583" s="30"/>
      <c r="EK583" s="30"/>
      <c r="EL583" s="30"/>
      <c r="EM583" s="30"/>
      <c r="EN583" s="30"/>
      <c r="EO583" s="30"/>
      <c r="EP583" s="30"/>
      <c r="EQ583" s="30"/>
      <c r="ER583" s="30"/>
      <c r="ES583" s="30"/>
      <c r="ET583" s="30"/>
      <c r="EU583" s="30"/>
      <c r="EV583" s="30"/>
      <c r="EW583" s="30"/>
      <c r="EX583" s="30"/>
      <c r="EY583" s="30"/>
      <c r="EZ583" s="30"/>
      <c r="FA583" s="30"/>
      <c r="FB583" s="30"/>
      <c r="FC583" s="30"/>
      <c r="FD583" s="30"/>
      <c r="FE583" s="30"/>
      <c r="FF583" s="30"/>
      <c r="FG583" s="30"/>
      <c r="FH583" s="30"/>
      <c r="FI583" s="30"/>
      <c r="FJ583" s="30"/>
      <c r="FK583" s="30"/>
      <c r="FL583" s="30"/>
      <c r="FM583" s="30"/>
      <c r="FN583" s="30"/>
      <c r="FO583" s="30"/>
      <c r="FP583" s="30"/>
      <c r="FQ583" s="30"/>
    </row>
    <row r="584" spans="4:173">
      <c r="D584" s="76"/>
      <c r="E584" s="76"/>
      <c r="F584" s="76"/>
      <c r="G584" s="76"/>
      <c r="H584" s="76"/>
      <c r="I584" s="76"/>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0"/>
      <c r="BI584" s="30"/>
      <c r="BJ584" s="30"/>
      <c r="BK584" s="30"/>
      <c r="BL584" s="30"/>
      <c r="BM584" s="30"/>
      <c r="BN584" s="30"/>
      <c r="BO584" s="30"/>
      <c r="BP584" s="30"/>
      <c r="BQ584" s="30"/>
      <c r="BR584" s="30"/>
      <c r="BS584" s="30"/>
      <c r="BT584" s="30"/>
      <c r="BU584" s="30"/>
      <c r="BV584" s="30"/>
      <c r="BW584" s="30"/>
      <c r="BX584" s="30"/>
      <c r="BY584" s="30"/>
      <c r="BZ584" s="30"/>
      <c r="CA584" s="30"/>
      <c r="CB584" s="30"/>
      <c r="CC584" s="30"/>
      <c r="CD584" s="30"/>
      <c r="CE584" s="30"/>
      <c r="CF584" s="30"/>
      <c r="CG584" s="30"/>
      <c r="CH584" s="30"/>
      <c r="CI584" s="30"/>
      <c r="CJ584" s="30"/>
      <c r="CK584" s="30"/>
      <c r="CL584" s="30"/>
      <c r="CM584" s="30"/>
      <c r="CN584" s="30"/>
      <c r="CO584" s="30"/>
      <c r="CP584" s="30"/>
      <c r="CQ584" s="30"/>
      <c r="CR584" s="30"/>
      <c r="CS584" s="30"/>
      <c r="CT584" s="30"/>
      <c r="CU584" s="30"/>
      <c r="CV584" s="30"/>
      <c r="CW584" s="30"/>
      <c r="CX584" s="30"/>
      <c r="CY584" s="30"/>
      <c r="CZ584" s="30"/>
      <c r="DA584" s="30"/>
      <c r="DB584" s="30"/>
      <c r="DC584" s="30"/>
      <c r="DD584" s="30"/>
      <c r="DE584" s="30"/>
      <c r="DF584" s="30"/>
      <c r="DG584" s="30"/>
      <c r="DH584" s="30"/>
      <c r="DI584" s="30"/>
      <c r="DJ584" s="30"/>
      <c r="DK584" s="30"/>
      <c r="DL584" s="30"/>
      <c r="DM584" s="30"/>
      <c r="DN584" s="30"/>
      <c r="DO584" s="30"/>
      <c r="DP584" s="30"/>
      <c r="DQ584" s="30"/>
      <c r="DR584" s="30"/>
      <c r="DS584" s="30"/>
      <c r="DT584" s="30"/>
      <c r="DU584" s="30"/>
      <c r="DV584" s="30"/>
      <c r="DW584" s="30"/>
      <c r="DX584" s="30"/>
      <c r="DY584" s="30"/>
      <c r="DZ584" s="30"/>
      <c r="EA584" s="30"/>
      <c r="EB584" s="30"/>
      <c r="EC584" s="30"/>
      <c r="ED584" s="30"/>
      <c r="EE584" s="30"/>
      <c r="EF584" s="30"/>
      <c r="EG584" s="30"/>
      <c r="EH584" s="30"/>
      <c r="EI584" s="30"/>
      <c r="EJ584" s="30"/>
      <c r="EK584" s="30"/>
      <c r="EL584" s="30"/>
      <c r="EM584" s="30"/>
      <c r="EN584" s="30"/>
      <c r="EO584" s="30"/>
      <c r="EP584" s="30"/>
      <c r="EQ584" s="30"/>
      <c r="ER584" s="30"/>
      <c r="ES584" s="30"/>
      <c r="ET584" s="30"/>
      <c r="EU584" s="30"/>
      <c r="EV584" s="30"/>
      <c r="EW584" s="30"/>
      <c r="EX584" s="30"/>
      <c r="EY584" s="30"/>
      <c r="EZ584" s="30"/>
      <c r="FA584" s="30"/>
      <c r="FB584" s="30"/>
      <c r="FC584" s="30"/>
      <c r="FD584" s="30"/>
      <c r="FE584" s="30"/>
      <c r="FF584" s="30"/>
      <c r="FG584" s="30"/>
      <c r="FH584" s="30"/>
      <c r="FI584" s="30"/>
      <c r="FJ584" s="30"/>
      <c r="FK584" s="30"/>
      <c r="FL584" s="30"/>
      <c r="FM584" s="30"/>
      <c r="FN584" s="30"/>
      <c r="FO584" s="30"/>
      <c r="FP584" s="30"/>
      <c r="FQ584" s="30"/>
    </row>
    <row r="585" spans="4:173">
      <c r="D585" s="76"/>
      <c r="E585" s="76"/>
      <c r="F585" s="76"/>
      <c r="G585" s="76"/>
      <c r="H585" s="76"/>
      <c r="I585" s="76"/>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0"/>
      <c r="BI585" s="30"/>
      <c r="BJ585" s="30"/>
      <c r="BK585" s="30"/>
      <c r="BL585" s="30"/>
      <c r="BM585" s="30"/>
      <c r="BN585" s="30"/>
      <c r="BO585" s="30"/>
      <c r="BP585" s="30"/>
      <c r="BQ585" s="30"/>
      <c r="BR585" s="30"/>
      <c r="BS585" s="30"/>
      <c r="BT585" s="30"/>
      <c r="BU585" s="30"/>
      <c r="BV585" s="30"/>
      <c r="BW585" s="30"/>
      <c r="BX585" s="30"/>
      <c r="BY585" s="30"/>
      <c r="BZ585" s="30"/>
      <c r="CA585" s="30"/>
      <c r="CB585" s="30"/>
      <c r="CC585" s="30"/>
      <c r="CD585" s="30"/>
      <c r="CE585" s="30"/>
      <c r="CF585" s="30"/>
      <c r="CG585" s="30"/>
      <c r="CH585" s="30"/>
      <c r="CI585" s="30"/>
      <c r="CJ585" s="30"/>
      <c r="CK585" s="30"/>
      <c r="CL585" s="30"/>
      <c r="CM585" s="30"/>
      <c r="CN585" s="30"/>
      <c r="CO585" s="30"/>
      <c r="CP585" s="30"/>
      <c r="CQ585" s="30"/>
      <c r="CR585" s="30"/>
      <c r="CS585" s="30"/>
      <c r="CT585" s="30"/>
      <c r="CU585" s="30"/>
      <c r="CV585" s="30"/>
      <c r="CW585" s="30"/>
      <c r="CX585" s="30"/>
      <c r="CY585" s="30"/>
      <c r="CZ585" s="30"/>
      <c r="DA585" s="30"/>
      <c r="DB585" s="30"/>
      <c r="DC585" s="30"/>
      <c r="DD585" s="30"/>
      <c r="DE585" s="30"/>
      <c r="DF585" s="30"/>
      <c r="DG585" s="30"/>
      <c r="DH585" s="30"/>
      <c r="DI585" s="30"/>
      <c r="DJ585" s="30"/>
      <c r="DK585" s="30"/>
      <c r="DL585" s="30"/>
      <c r="DM585" s="30"/>
      <c r="DN585" s="30"/>
      <c r="DO585" s="30"/>
      <c r="DP585" s="30"/>
      <c r="DQ585" s="30"/>
      <c r="DR585" s="30"/>
      <c r="DS585" s="30"/>
      <c r="DT585" s="30"/>
      <c r="DU585" s="30"/>
      <c r="DV585" s="30"/>
      <c r="DW585" s="30"/>
      <c r="DX585" s="30"/>
      <c r="DY585" s="30"/>
      <c r="DZ585" s="30"/>
      <c r="EA585" s="30"/>
      <c r="EB585" s="30"/>
      <c r="EC585" s="30"/>
      <c r="ED585" s="30"/>
      <c r="EE585" s="30"/>
      <c r="EF585" s="30"/>
      <c r="EG585" s="30"/>
      <c r="EH585" s="30"/>
      <c r="EI585" s="30"/>
      <c r="EJ585" s="30"/>
      <c r="EK585" s="30"/>
      <c r="EL585" s="30"/>
      <c r="EM585" s="30"/>
      <c r="EN585" s="30"/>
      <c r="EO585" s="30"/>
      <c r="EP585" s="30"/>
      <c r="EQ585" s="30"/>
      <c r="ER585" s="30"/>
      <c r="ES585" s="30"/>
      <c r="ET585" s="30"/>
      <c r="EU585" s="30"/>
      <c r="EV585" s="30"/>
      <c r="EW585" s="30"/>
      <c r="EX585" s="30"/>
      <c r="EY585" s="30"/>
      <c r="EZ585" s="30"/>
      <c r="FA585" s="30"/>
      <c r="FB585" s="30"/>
      <c r="FC585" s="30"/>
      <c r="FD585" s="30"/>
      <c r="FE585" s="30"/>
      <c r="FF585" s="30"/>
      <c r="FG585" s="30"/>
      <c r="FH585" s="30"/>
      <c r="FI585" s="30"/>
      <c r="FJ585" s="30"/>
      <c r="FK585" s="30"/>
      <c r="FL585" s="30"/>
      <c r="FM585" s="30"/>
      <c r="FN585" s="30"/>
      <c r="FO585" s="30"/>
      <c r="FP585" s="30"/>
      <c r="FQ585" s="30"/>
    </row>
    <row r="586" spans="4:173">
      <c r="D586" s="76"/>
      <c r="E586" s="76"/>
      <c r="F586" s="76"/>
      <c r="G586" s="76"/>
      <c r="H586" s="76"/>
      <c r="I586" s="76"/>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c r="BT586" s="30"/>
      <c r="BU586" s="30"/>
      <c r="BV586" s="30"/>
      <c r="BW586" s="30"/>
      <c r="BX586" s="30"/>
      <c r="BY586" s="30"/>
      <c r="BZ586" s="30"/>
      <c r="CA586" s="30"/>
      <c r="CB586" s="30"/>
      <c r="CC586" s="30"/>
      <c r="CD586" s="30"/>
      <c r="CE586" s="30"/>
      <c r="CF586" s="30"/>
      <c r="CG586" s="30"/>
      <c r="CH586" s="30"/>
      <c r="CI586" s="30"/>
      <c r="CJ586" s="30"/>
      <c r="CK586" s="30"/>
      <c r="CL586" s="30"/>
      <c r="CM586" s="30"/>
      <c r="CN586" s="30"/>
      <c r="CO586" s="30"/>
      <c r="CP586" s="30"/>
      <c r="CQ586" s="30"/>
      <c r="CR586" s="30"/>
      <c r="CS586" s="30"/>
      <c r="CT586" s="30"/>
      <c r="CU586" s="30"/>
      <c r="CV586" s="30"/>
      <c r="CW586" s="30"/>
      <c r="CX586" s="30"/>
      <c r="CY586" s="30"/>
      <c r="CZ586" s="30"/>
      <c r="DA586" s="30"/>
      <c r="DB586" s="30"/>
      <c r="DC586" s="30"/>
      <c r="DD586" s="30"/>
      <c r="DE586" s="30"/>
      <c r="DF586" s="30"/>
      <c r="DG586" s="30"/>
      <c r="DH586" s="30"/>
      <c r="DI586" s="30"/>
      <c r="DJ586" s="30"/>
      <c r="DK586" s="30"/>
      <c r="DL586" s="30"/>
      <c r="DM586" s="30"/>
      <c r="DN586" s="30"/>
      <c r="DO586" s="30"/>
      <c r="DP586" s="30"/>
      <c r="DQ586" s="30"/>
      <c r="DR586" s="30"/>
      <c r="DS586" s="30"/>
      <c r="DT586" s="30"/>
      <c r="DU586" s="30"/>
      <c r="DV586" s="30"/>
      <c r="DW586" s="30"/>
      <c r="DX586" s="30"/>
      <c r="DY586" s="30"/>
      <c r="DZ586" s="30"/>
      <c r="EA586" s="30"/>
      <c r="EB586" s="30"/>
      <c r="EC586" s="30"/>
      <c r="ED586" s="30"/>
      <c r="EE586" s="30"/>
      <c r="EF586" s="30"/>
      <c r="EG586" s="30"/>
      <c r="EH586" s="30"/>
      <c r="EI586" s="30"/>
      <c r="EJ586" s="30"/>
      <c r="EK586" s="30"/>
      <c r="EL586" s="30"/>
      <c r="EM586" s="30"/>
      <c r="EN586" s="30"/>
      <c r="EO586" s="30"/>
      <c r="EP586" s="30"/>
      <c r="EQ586" s="30"/>
      <c r="ER586" s="30"/>
      <c r="ES586" s="30"/>
      <c r="ET586" s="30"/>
      <c r="EU586" s="30"/>
      <c r="EV586" s="30"/>
      <c r="EW586" s="30"/>
      <c r="EX586" s="30"/>
      <c r="EY586" s="30"/>
      <c r="EZ586" s="30"/>
      <c r="FA586" s="30"/>
      <c r="FB586" s="30"/>
      <c r="FC586" s="30"/>
      <c r="FD586" s="30"/>
      <c r="FE586" s="30"/>
      <c r="FF586" s="30"/>
      <c r="FG586" s="30"/>
      <c r="FH586" s="30"/>
      <c r="FI586" s="30"/>
      <c r="FJ586" s="30"/>
      <c r="FK586" s="30"/>
      <c r="FL586" s="30"/>
      <c r="FM586" s="30"/>
      <c r="FN586" s="30"/>
      <c r="FO586" s="30"/>
      <c r="FP586" s="30"/>
      <c r="FQ586" s="30"/>
    </row>
    <row r="587" spans="4:173">
      <c r="D587" s="76"/>
      <c r="E587" s="76"/>
      <c r="F587" s="76"/>
      <c r="G587" s="76"/>
      <c r="H587" s="76"/>
      <c r="I587" s="76"/>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0"/>
      <c r="BI587" s="30"/>
      <c r="BJ587" s="30"/>
      <c r="BK587" s="30"/>
      <c r="BL587" s="30"/>
      <c r="BM587" s="30"/>
      <c r="BN587" s="30"/>
      <c r="BO587" s="30"/>
      <c r="BP587" s="30"/>
      <c r="BQ587" s="30"/>
      <c r="BR587" s="30"/>
      <c r="BS587" s="30"/>
      <c r="BT587" s="30"/>
      <c r="BU587" s="30"/>
      <c r="BV587" s="30"/>
      <c r="BW587" s="30"/>
      <c r="BX587" s="30"/>
      <c r="BY587" s="30"/>
      <c r="BZ587" s="30"/>
      <c r="CA587" s="30"/>
      <c r="CB587" s="30"/>
      <c r="CC587" s="30"/>
      <c r="CD587" s="30"/>
      <c r="CE587" s="30"/>
      <c r="CF587" s="30"/>
      <c r="CG587" s="30"/>
      <c r="CH587" s="30"/>
      <c r="CI587" s="30"/>
      <c r="CJ587" s="30"/>
      <c r="CK587" s="30"/>
      <c r="CL587" s="30"/>
      <c r="CM587" s="30"/>
      <c r="CN587" s="30"/>
      <c r="CO587" s="30"/>
      <c r="CP587" s="30"/>
      <c r="CQ587" s="30"/>
      <c r="CR587" s="30"/>
      <c r="CS587" s="30"/>
      <c r="CT587" s="30"/>
      <c r="CU587" s="30"/>
      <c r="CV587" s="30"/>
      <c r="CW587" s="30"/>
      <c r="CX587" s="30"/>
      <c r="CY587" s="30"/>
      <c r="CZ587" s="30"/>
      <c r="DA587" s="30"/>
      <c r="DB587" s="30"/>
      <c r="DC587" s="30"/>
      <c r="DD587" s="30"/>
      <c r="DE587" s="30"/>
      <c r="DF587" s="30"/>
      <c r="DG587" s="30"/>
      <c r="DH587" s="30"/>
      <c r="DI587" s="30"/>
      <c r="DJ587" s="30"/>
      <c r="DK587" s="30"/>
      <c r="DL587" s="30"/>
      <c r="DM587" s="30"/>
      <c r="DN587" s="30"/>
      <c r="DO587" s="30"/>
      <c r="DP587" s="30"/>
      <c r="DQ587" s="30"/>
      <c r="DR587" s="30"/>
      <c r="DS587" s="30"/>
      <c r="DT587" s="30"/>
      <c r="DU587" s="30"/>
      <c r="DV587" s="30"/>
      <c r="DW587" s="30"/>
      <c r="DX587" s="30"/>
      <c r="DY587" s="30"/>
      <c r="DZ587" s="30"/>
      <c r="EA587" s="30"/>
      <c r="EB587" s="30"/>
      <c r="EC587" s="30"/>
      <c r="ED587" s="30"/>
      <c r="EE587" s="30"/>
      <c r="EF587" s="30"/>
      <c r="EG587" s="30"/>
      <c r="EH587" s="30"/>
      <c r="EI587" s="30"/>
      <c r="EJ587" s="30"/>
      <c r="EK587" s="30"/>
      <c r="EL587" s="30"/>
      <c r="EM587" s="30"/>
      <c r="EN587" s="30"/>
      <c r="EO587" s="30"/>
      <c r="EP587" s="30"/>
      <c r="EQ587" s="30"/>
      <c r="ER587" s="30"/>
      <c r="ES587" s="30"/>
      <c r="ET587" s="30"/>
      <c r="EU587" s="30"/>
      <c r="EV587" s="30"/>
      <c r="EW587" s="30"/>
      <c r="EX587" s="30"/>
      <c r="EY587" s="30"/>
      <c r="EZ587" s="30"/>
      <c r="FA587" s="30"/>
      <c r="FB587" s="30"/>
      <c r="FC587" s="30"/>
      <c r="FD587" s="30"/>
      <c r="FE587" s="30"/>
      <c r="FF587" s="30"/>
      <c r="FG587" s="30"/>
      <c r="FH587" s="30"/>
      <c r="FI587" s="30"/>
      <c r="FJ587" s="30"/>
      <c r="FK587" s="30"/>
      <c r="FL587" s="30"/>
      <c r="FM587" s="30"/>
      <c r="FN587" s="30"/>
      <c r="FO587" s="30"/>
      <c r="FP587" s="30"/>
      <c r="FQ587" s="30"/>
    </row>
    <row r="588" spans="4:173">
      <c r="D588" s="76"/>
      <c r="E588" s="76"/>
      <c r="F588" s="76"/>
      <c r="G588" s="76"/>
      <c r="H588" s="76"/>
      <c r="I588" s="76"/>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0"/>
      <c r="BI588" s="30"/>
      <c r="BJ588" s="30"/>
      <c r="BK588" s="30"/>
      <c r="BL588" s="30"/>
      <c r="BM588" s="30"/>
      <c r="BN588" s="30"/>
      <c r="BO588" s="30"/>
      <c r="BP588" s="30"/>
      <c r="BQ588" s="30"/>
      <c r="BR588" s="30"/>
      <c r="BS588" s="30"/>
      <c r="BT588" s="30"/>
      <c r="BU588" s="30"/>
      <c r="BV588" s="30"/>
      <c r="BW588" s="30"/>
      <c r="BX588" s="30"/>
      <c r="BY588" s="30"/>
      <c r="BZ588" s="30"/>
      <c r="CA588" s="30"/>
      <c r="CB588" s="30"/>
      <c r="CC588" s="30"/>
      <c r="CD588" s="30"/>
      <c r="CE588" s="30"/>
      <c r="CF588" s="30"/>
      <c r="CG588" s="30"/>
      <c r="CH588" s="30"/>
      <c r="CI588" s="30"/>
      <c r="CJ588" s="30"/>
      <c r="CK588" s="30"/>
      <c r="CL588" s="30"/>
      <c r="CM588" s="30"/>
      <c r="CN588" s="30"/>
      <c r="CO588" s="30"/>
      <c r="CP588" s="30"/>
      <c r="CQ588" s="30"/>
      <c r="CR588" s="30"/>
      <c r="CS588" s="30"/>
      <c r="CT588" s="30"/>
      <c r="CU588" s="30"/>
      <c r="CV588" s="30"/>
      <c r="CW588" s="30"/>
      <c r="CX588" s="30"/>
      <c r="CY588" s="30"/>
      <c r="CZ588" s="30"/>
      <c r="DA588" s="30"/>
      <c r="DB588" s="30"/>
      <c r="DC588" s="30"/>
      <c r="DD588" s="30"/>
      <c r="DE588" s="30"/>
      <c r="DF588" s="30"/>
      <c r="DG588" s="30"/>
      <c r="DH588" s="30"/>
      <c r="DI588" s="30"/>
      <c r="DJ588" s="30"/>
      <c r="DK588" s="30"/>
      <c r="DL588" s="30"/>
      <c r="DM588" s="30"/>
      <c r="DN588" s="30"/>
      <c r="DO588" s="30"/>
      <c r="DP588" s="30"/>
      <c r="DQ588" s="30"/>
      <c r="DR588" s="30"/>
      <c r="DS588" s="30"/>
      <c r="DT588" s="30"/>
      <c r="DU588" s="30"/>
      <c r="DV588" s="30"/>
      <c r="DW588" s="30"/>
      <c r="DX588" s="30"/>
      <c r="DY588" s="30"/>
      <c r="DZ588" s="30"/>
      <c r="EA588" s="30"/>
      <c r="EB588" s="30"/>
      <c r="EC588" s="30"/>
      <c r="ED588" s="30"/>
      <c r="EE588" s="30"/>
      <c r="EF588" s="30"/>
      <c r="EG588" s="30"/>
      <c r="EH588" s="30"/>
      <c r="EI588" s="30"/>
      <c r="EJ588" s="30"/>
      <c r="EK588" s="30"/>
      <c r="EL588" s="30"/>
      <c r="EM588" s="30"/>
      <c r="EN588" s="30"/>
      <c r="EO588" s="30"/>
      <c r="EP588" s="30"/>
      <c r="EQ588" s="30"/>
      <c r="ER588" s="30"/>
      <c r="ES588" s="30"/>
      <c r="ET588" s="30"/>
      <c r="EU588" s="30"/>
      <c r="EV588" s="30"/>
      <c r="EW588" s="30"/>
      <c r="EX588" s="30"/>
      <c r="EY588" s="30"/>
      <c r="EZ588" s="30"/>
      <c r="FA588" s="30"/>
      <c r="FB588" s="30"/>
      <c r="FC588" s="30"/>
      <c r="FD588" s="30"/>
      <c r="FE588" s="30"/>
      <c r="FF588" s="30"/>
      <c r="FG588" s="30"/>
      <c r="FH588" s="30"/>
      <c r="FI588" s="30"/>
      <c r="FJ588" s="30"/>
      <c r="FK588" s="30"/>
      <c r="FL588" s="30"/>
      <c r="FM588" s="30"/>
      <c r="FN588" s="30"/>
      <c r="FO588" s="30"/>
      <c r="FP588" s="30"/>
      <c r="FQ588" s="30"/>
    </row>
    <row r="589" spans="4:173">
      <c r="D589" s="76"/>
      <c r="E589" s="76"/>
      <c r="F589" s="76"/>
      <c r="G589" s="76"/>
      <c r="H589" s="76"/>
      <c r="I589" s="76"/>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0"/>
      <c r="BI589" s="30"/>
      <c r="BJ589" s="30"/>
      <c r="BK589" s="30"/>
      <c r="BL589" s="30"/>
      <c r="BM589" s="30"/>
      <c r="BN589" s="30"/>
      <c r="BO589" s="30"/>
      <c r="BP589" s="30"/>
      <c r="BQ589" s="30"/>
      <c r="BR589" s="30"/>
      <c r="BS589" s="30"/>
      <c r="BT589" s="30"/>
      <c r="BU589" s="30"/>
      <c r="BV589" s="30"/>
      <c r="BW589" s="30"/>
      <c r="BX589" s="30"/>
      <c r="BY589" s="30"/>
      <c r="BZ589" s="30"/>
      <c r="CA589" s="30"/>
      <c r="CB589" s="30"/>
      <c r="CC589" s="30"/>
      <c r="CD589" s="30"/>
      <c r="CE589" s="30"/>
      <c r="CF589" s="30"/>
      <c r="CG589" s="30"/>
      <c r="CH589" s="30"/>
      <c r="CI589" s="30"/>
      <c r="CJ589" s="30"/>
      <c r="CK589" s="30"/>
      <c r="CL589" s="30"/>
      <c r="CM589" s="30"/>
      <c r="CN589" s="30"/>
      <c r="CO589" s="30"/>
      <c r="CP589" s="30"/>
      <c r="CQ589" s="30"/>
      <c r="CR589" s="30"/>
      <c r="CS589" s="30"/>
      <c r="CT589" s="30"/>
      <c r="CU589" s="30"/>
      <c r="CV589" s="30"/>
      <c r="CW589" s="30"/>
      <c r="CX589" s="30"/>
      <c r="CY589" s="30"/>
      <c r="CZ589" s="30"/>
      <c r="DA589" s="30"/>
      <c r="DB589" s="30"/>
      <c r="DC589" s="30"/>
      <c r="DD589" s="30"/>
      <c r="DE589" s="30"/>
      <c r="DF589" s="30"/>
      <c r="DG589" s="30"/>
      <c r="DH589" s="30"/>
      <c r="DI589" s="30"/>
      <c r="DJ589" s="30"/>
      <c r="DK589" s="30"/>
      <c r="DL589" s="30"/>
      <c r="DM589" s="30"/>
      <c r="DN589" s="30"/>
      <c r="DO589" s="30"/>
      <c r="DP589" s="30"/>
      <c r="DQ589" s="30"/>
      <c r="DR589" s="30"/>
      <c r="DS589" s="30"/>
      <c r="DT589" s="30"/>
      <c r="DU589" s="30"/>
      <c r="DV589" s="30"/>
      <c r="DW589" s="30"/>
      <c r="DX589" s="30"/>
      <c r="DY589" s="30"/>
      <c r="DZ589" s="30"/>
      <c r="EA589" s="30"/>
      <c r="EB589" s="30"/>
      <c r="EC589" s="30"/>
      <c r="ED589" s="30"/>
      <c r="EE589" s="30"/>
      <c r="EF589" s="30"/>
      <c r="EG589" s="30"/>
      <c r="EH589" s="30"/>
      <c r="EI589" s="30"/>
      <c r="EJ589" s="30"/>
      <c r="EK589" s="30"/>
      <c r="EL589" s="30"/>
      <c r="EM589" s="30"/>
      <c r="EN589" s="30"/>
      <c r="EO589" s="30"/>
      <c r="EP589" s="30"/>
      <c r="EQ589" s="30"/>
      <c r="ER589" s="30"/>
      <c r="ES589" s="30"/>
      <c r="ET589" s="30"/>
      <c r="EU589" s="30"/>
      <c r="EV589" s="30"/>
      <c r="EW589" s="30"/>
      <c r="EX589" s="30"/>
      <c r="EY589" s="30"/>
      <c r="EZ589" s="30"/>
      <c r="FA589" s="30"/>
      <c r="FB589" s="30"/>
      <c r="FC589" s="30"/>
      <c r="FD589" s="30"/>
      <c r="FE589" s="30"/>
      <c r="FF589" s="30"/>
      <c r="FG589" s="30"/>
      <c r="FH589" s="30"/>
      <c r="FI589" s="30"/>
      <c r="FJ589" s="30"/>
      <c r="FK589" s="30"/>
      <c r="FL589" s="30"/>
      <c r="FM589" s="30"/>
      <c r="FN589" s="30"/>
      <c r="FO589" s="30"/>
      <c r="FP589" s="30"/>
      <c r="FQ589" s="30"/>
    </row>
    <row r="590" spans="4:173">
      <c r="D590" s="76"/>
      <c r="E590" s="76"/>
      <c r="F590" s="76"/>
      <c r="G590" s="76"/>
      <c r="H590" s="76"/>
      <c r="I590" s="76"/>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0"/>
      <c r="BI590" s="30"/>
      <c r="BJ590" s="30"/>
      <c r="BK590" s="30"/>
      <c r="BL590" s="30"/>
      <c r="BM590" s="30"/>
      <c r="BN590" s="30"/>
      <c r="BO590" s="30"/>
      <c r="BP590" s="30"/>
      <c r="BQ590" s="30"/>
      <c r="BR590" s="30"/>
      <c r="BS590" s="30"/>
      <c r="BT590" s="30"/>
      <c r="BU590" s="30"/>
      <c r="BV590" s="30"/>
      <c r="BW590" s="30"/>
      <c r="BX590" s="30"/>
      <c r="BY590" s="30"/>
      <c r="BZ590" s="30"/>
      <c r="CA590" s="30"/>
      <c r="CB590" s="30"/>
      <c r="CC590" s="30"/>
      <c r="CD590" s="30"/>
      <c r="CE590" s="30"/>
      <c r="CF590" s="30"/>
      <c r="CG590" s="30"/>
      <c r="CH590" s="30"/>
      <c r="CI590" s="30"/>
      <c r="CJ590" s="30"/>
      <c r="CK590" s="30"/>
      <c r="CL590" s="30"/>
      <c r="CM590" s="30"/>
      <c r="CN590" s="30"/>
      <c r="CO590" s="30"/>
      <c r="CP590" s="30"/>
      <c r="CQ590" s="30"/>
      <c r="CR590" s="30"/>
      <c r="CS590" s="30"/>
      <c r="CT590" s="30"/>
      <c r="CU590" s="30"/>
      <c r="CV590" s="30"/>
      <c r="CW590" s="30"/>
      <c r="CX590" s="30"/>
      <c r="CY590" s="30"/>
      <c r="CZ590" s="30"/>
      <c r="DA590" s="30"/>
      <c r="DB590" s="30"/>
      <c r="DC590" s="30"/>
      <c r="DD590" s="30"/>
      <c r="DE590" s="30"/>
      <c r="DF590" s="30"/>
      <c r="DG590" s="30"/>
      <c r="DH590" s="30"/>
      <c r="DI590" s="30"/>
      <c r="DJ590" s="30"/>
      <c r="DK590" s="30"/>
      <c r="DL590" s="30"/>
      <c r="DM590" s="30"/>
      <c r="DN590" s="30"/>
      <c r="DO590" s="30"/>
      <c r="DP590" s="30"/>
      <c r="DQ590" s="30"/>
      <c r="DR590" s="30"/>
      <c r="DS590" s="30"/>
      <c r="DT590" s="30"/>
      <c r="DU590" s="30"/>
      <c r="DV590" s="30"/>
      <c r="DW590" s="30"/>
      <c r="DX590" s="30"/>
      <c r="DY590" s="30"/>
      <c r="DZ590" s="30"/>
      <c r="EA590" s="30"/>
      <c r="EB590" s="30"/>
      <c r="EC590" s="30"/>
      <c r="ED590" s="30"/>
      <c r="EE590" s="30"/>
      <c r="EF590" s="30"/>
      <c r="EG590" s="30"/>
      <c r="EH590" s="30"/>
      <c r="EI590" s="30"/>
      <c r="EJ590" s="30"/>
      <c r="EK590" s="30"/>
      <c r="EL590" s="30"/>
      <c r="EM590" s="30"/>
      <c r="EN590" s="30"/>
      <c r="EO590" s="30"/>
      <c r="EP590" s="30"/>
      <c r="EQ590" s="30"/>
      <c r="ER590" s="30"/>
      <c r="ES590" s="30"/>
      <c r="ET590" s="30"/>
      <c r="EU590" s="30"/>
      <c r="EV590" s="30"/>
      <c r="EW590" s="30"/>
      <c r="EX590" s="30"/>
      <c r="EY590" s="30"/>
      <c r="EZ590" s="30"/>
      <c r="FA590" s="30"/>
      <c r="FB590" s="30"/>
      <c r="FC590" s="30"/>
      <c r="FD590" s="30"/>
      <c r="FE590" s="30"/>
      <c r="FF590" s="30"/>
      <c r="FG590" s="30"/>
      <c r="FH590" s="30"/>
      <c r="FI590" s="30"/>
      <c r="FJ590" s="30"/>
      <c r="FK590" s="30"/>
      <c r="FL590" s="30"/>
      <c r="FM590" s="30"/>
      <c r="FN590" s="30"/>
      <c r="FO590" s="30"/>
      <c r="FP590" s="30"/>
      <c r="FQ590" s="30"/>
    </row>
    <row r="591" spans="4:173">
      <c r="D591" s="76"/>
      <c r="E591" s="76"/>
      <c r="F591" s="76"/>
      <c r="G591" s="76"/>
      <c r="H591" s="76"/>
      <c r="I591" s="76"/>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0"/>
      <c r="BS591" s="30"/>
      <c r="BT591" s="30"/>
      <c r="BU591" s="30"/>
      <c r="BV591" s="30"/>
      <c r="BW591" s="30"/>
      <c r="BX591" s="30"/>
      <c r="BY591" s="30"/>
      <c r="BZ591" s="30"/>
      <c r="CA591" s="30"/>
      <c r="CB591" s="30"/>
      <c r="CC591" s="30"/>
      <c r="CD591" s="30"/>
      <c r="CE591" s="30"/>
      <c r="CF591" s="30"/>
      <c r="CG591" s="30"/>
      <c r="CH591" s="30"/>
      <c r="CI591" s="30"/>
      <c r="CJ591" s="30"/>
      <c r="CK591" s="30"/>
      <c r="CL591" s="30"/>
      <c r="CM591" s="30"/>
      <c r="CN591" s="30"/>
      <c r="CO591" s="30"/>
      <c r="CP591" s="30"/>
      <c r="CQ591" s="30"/>
      <c r="CR591" s="30"/>
      <c r="CS591" s="30"/>
      <c r="CT591" s="30"/>
      <c r="CU591" s="30"/>
      <c r="CV591" s="30"/>
      <c r="CW591" s="30"/>
      <c r="CX591" s="30"/>
      <c r="CY591" s="30"/>
      <c r="CZ591" s="30"/>
      <c r="DA591" s="30"/>
      <c r="DB591" s="30"/>
      <c r="DC591" s="30"/>
      <c r="DD591" s="30"/>
      <c r="DE591" s="30"/>
      <c r="DF591" s="30"/>
      <c r="DG591" s="30"/>
      <c r="DH591" s="30"/>
      <c r="DI591" s="30"/>
      <c r="DJ591" s="30"/>
      <c r="DK591" s="30"/>
      <c r="DL591" s="30"/>
      <c r="DM591" s="30"/>
      <c r="DN591" s="30"/>
      <c r="DO591" s="30"/>
      <c r="DP591" s="30"/>
      <c r="DQ591" s="30"/>
      <c r="DR591" s="30"/>
      <c r="DS591" s="30"/>
      <c r="DT591" s="30"/>
      <c r="DU591" s="30"/>
      <c r="DV591" s="30"/>
      <c r="DW591" s="30"/>
      <c r="DX591" s="30"/>
      <c r="DY591" s="30"/>
      <c r="DZ591" s="30"/>
      <c r="EA591" s="30"/>
      <c r="EB591" s="30"/>
      <c r="EC591" s="30"/>
      <c r="ED591" s="30"/>
      <c r="EE591" s="30"/>
      <c r="EF591" s="30"/>
      <c r="EG591" s="30"/>
      <c r="EH591" s="30"/>
      <c r="EI591" s="30"/>
      <c r="EJ591" s="30"/>
      <c r="EK591" s="30"/>
      <c r="EL591" s="30"/>
      <c r="EM591" s="30"/>
      <c r="EN591" s="30"/>
      <c r="EO591" s="30"/>
      <c r="EP591" s="30"/>
      <c r="EQ591" s="30"/>
      <c r="ER591" s="30"/>
      <c r="ES591" s="30"/>
      <c r="ET591" s="30"/>
      <c r="EU591" s="30"/>
      <c r="EV591" s="30"/>
      <c r="EW591" s="30"/>
      <c r="EX591" s="30"/>
      <c r="EY591" s="30"/>
      <c r="EZ591" s="30"/>
      <c r="FA591" s="30"/>
      <c r="FB591" s="30"/>
      <c r="FC591" s="30"/>
      <c r="FD591" s="30"/>
      <c r="FE591" s="30"/>
      <c r="FF591" s="30"/>
      <c r="FG591" s="30"/>
      <c r="FH591" s="30"/>
      <c r="FI591" s="30"/>
      <c r="FJ591" s="30"/>
      <c r="FK591" s="30"/>
      <c r="FL591" s="30"/>
      <c r="FM591" s="30"/>
      <c r="FN591" s="30"/>
      <c r="FO591" s="30"/>
      <c r="FP591" s="30"/>
      <c r="FQ591" s="30"/>
    </row>
    <row r="592" spans="4:173">
      <c r="D592" s="76"/>
      <c r="E592" s="76"/>
      <c r="F592" s="76"/>
      <c r="G592" s="76"/>
      <c r="H592" s="76"/>
      <c r="I592" s="76"/>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0"/>
      <c r="BI592" s="30"/>
      <c r="BJ592" s="30"/>
      <c r="BK592" s="30"/>
      <c r="BL592" s="30"/>
      <c r="BM592" s="30"/>
      <c r="BN592" s="30"/>
      <c r="BO592" s="30"/>
      <c r="BP592" s="30"/>
      <c r="BQ592" s="30"/>
      <c r="BR592" s="30"/>
      <c r="BS592" s="30"/>
      <c r="BT592" s="30"/>
      <c r="BU592" s="30"/>
      <c r="BV592" s="30"/>
      <c r="BW592" s="30"/>
      <c r="BX592" s="30"/>
      <c r="BY592" s="30"/>
      <c r="BZ592" s="30"/>
      <c r="CA592" s="30"/>
      <c r="CB592" s="30"/>
      <c r="CC592" s="30"/>
      <c r="CD592" s="30"/>
      <c r="CE592" s="30"/>
      <c r="CF592" s="30"/>
      <c r="CG592" s="30"/>
      <c r="CH592" s="30"/>
      <c r="CI592" s="30"/>
      <c r="CJ592" s="30"/>
      <c r="CK592" s="30"/>
      <c r="CL592" s="30"/>
      <c r="CM592" s="30"/>
      <c r="CN592" s="30"/>
      <c r="CO592" s="30"/>
      <c r="CP592" s="30"/>
      <c r="CQ592" s="30"/>
      <c r="CR592" s="30"/>
      <c r="CS592" s="30"/>
      <c r="CT592" s="30"/>
      <c r="CU592" s="30"/>
      <c r="CV592" s="30"/>
      <c r="CW592" s="30"/>
      <c r="CX592" s="30"/>
      <c r="CY592" s="30"/>
      <c r="CZ592" s="30"/>
      <c r="DA592" s="30"/>
      <c r="DB592" s="30"/>
      <c r="DC592" s="30"/>
      <c r="DD592" s="30"/>
      <c r="DE592" s="30"/>
      <c r="DF592" s="30"/>
      <c r="DG592" s="30"/>
      <c r="DH592" s="30"/>
      <c r="DI592" s="30"/>
      <c r="DJ592" s="30"/>
      <c r="DK592" s="30"/>
      <c r="DL592" s="30"/>
      <c r="DM592" s="30"/>
      <c r="DN592" s="30"/>
      <c r="DO592" s="30"/>
      <c r="DP592" s="30"/>
      <c r="DQ592" s="30"/>
      <c r="DR592" s="30"/>
      <c r="DS592" s="30"/>
      <c r="DT592" s="30"/>
      <c r="DU592" s="30"/>
      <c r="DV592" s="30"/>
      <c r="DW592" s="30"/>
      <c r="DX592" s="30"/>
      <c r="DY592" s="30"/>
      <c r="DZ592" s="30"/>
      <c r="EA592" s="30"/>
      <c r="EB592" s="30"/>
      <c r="EC592" s="30"/>
      <c r="ED592" s="30"/>
      <c r="EE592" s="30"/>
      <c r="EF592" s="30"/>
      <c r="EG592" s="30"/>
      <c r="EH592" s="30"/>
      <c r="EI592" s="30"/>
      <c r="EJ592" s="30"/>
      <c r="EK592" s="30"/>
      <c r="EL592" s="30"/>
      <c r="EM592" s="30"/>
      <c r="EN592" s="30"/>
      <c r="EO592" s="30"/>
      <c r="EP592" s="30"/>
      <c r="EQ592" s="30"/>
      <c r="ER592" s="30"/>
      <c r="ES592" s="30"/>
      <c r="ET592" s="30"/>
      <c r="EU592" s="30"/>
      <c r="EV592" s="30"/>
      <c r="EW592" s="30"/>
      <c r="EX592" s="30"/>
      <c r="EY592" s="30"/>
      <c r="EZ592" s="30"/>
      <c r="FA592" s="30"/>
      <c r="FB592" s="30"/>
      <c r="FC592" s="30"/>
      <c r="FD592" s="30"/>
      <c r="FE592" s="30"/>
      <c r="FF592" s="30"/>
      <c r="FG592" s="30"/>
      <c r="FH592" s="30"/>
      <c r="FI592" s="30"/>
      <c r="FJ592" s="30"/>
      <c r="FK592" s="30"/>
      <c r="FL592" s="30"/>
      <c r="FM592" s="30"/>
      <c r="FN592" s="30"/>
      <c r="FO592" s="30"/>
      <c r="FP592" s="30"/>
      <c r="FQ592" s="30"/>
    </row>
    <row r="593" spans="4:173">
      <c r="D593" s="76"/>
      <c r="E593" s="76"/>
      <c r="F593" s="76"/>
      <c r="G593" s="76"/>
      <c r="H593" s="76"/>
      <c r="I593" s="76"/>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c r="BS593" s="30"/>
      <c r="BT593" s="30"/>
      <c r="BU593" s="30"/>
      <c r="BV593" s="30"/>
      <c r="BW593" s="30"/>
      <c r="BX593" s="30"/>
      <c r="BY593" s="30"/>
      <c r="BZ593" s="30"/>
      <c r="CA593" s="30"/>
      <c r="CB593" s="30"/>
      <c r="CC593" s="30"/>
      <c r="CD593" s="30"/>
      <c r="CE593" s="30"/>
      <c r="CF593" s="30"/>
      <c r="CG593" s="30"/>
      <c r="CH593" s="30"/>
      <c r="CI593" s="30"/>
      <c r="CJ593" s="30"/>
      <c r="CK593" s="30"/>
      <c r="CL593" s="30"/>
      <c r="CM593" s="30"/>
      <c r="CN593" s="30"/>
      <c r="CO593" s="30"/>
      <c r="CP593" s="30"/>
      <c r="CQ593" s="30"/>
      <c r="CR593" s="30"/>
      <c r="CS593" s="30"/>
      <c r="CT593" s="30"/>
      <c r="CU593" s="30"/>
      <c r="CV593" s="30"/>
      <c r="CW593" s="30"/>
      <c r="CX593" s="30"/>
      <c r="CY593" s="30"/>
      <c r="CZ593" s="30"/>
      <c r="DA593" s="30"/>
      <c r="DB593" s="30"/>
      <c r="DC593" s="30"/>
      <c r="DD593" s="30"/>
      <c r="DE593" s="30"/>
      <c r="DF593" s="30"/>
      <c r="DG593" s="30"/>
      <c r="DH593" s="30"/>
      <c r="DI593" s="30"/>
      <c r="DJ593" s="30"/>
      <c r="DK593" s="30"/>
      <c r="DL593" s="30"/>
      <c r="DM593" s="30"/>
      <c r="DN593" s="30"/>
      <c r="DO593" s="30"/>
      <c r="DP593" s="30"/>
      <c r="DQ593" s="30"/>
      <c r="DR593" s="30"/>
      <c r="DS593" s="30"/>
      <c r="DT593" s="30"/>
      <c r="DU593" s="30"/>
      <c r="DV593" s="30"/>
      <c r="DW593" s="30"/>
      <c r="DX593" s="30"/>
      <c r="DY593" s="30"/>
      <c r="DZ593" s="30"/>
      <c r="EA593" s="30"/>
      <c r="EB593" s="30"/>
      <c r="EC593" s="30"/>
      <c r="ED593" s="30"/>
      <c r="EE593" s="30"/>
      <c r="EF593" s="30"/>
      <c r="EG593" s="30"/>
      <c r="EH593" s="30"/>
      <c r="EI593" s="30"/>
      <c r="EJ593" s="30"/>
      <c r="EK593" s="30"/>
      <c r="EL593" s="30"/>
      <c r="EM593" s="30"/>
      <c r="EN593" s="30"/>
      <c r="EO593" s="30"/>
      <c r="EP593" s="30"/>
      <c r="EQ593" s="30"/>
      <c r="ER593" s="30"/>
      <c r="ES593" s="30"/>
      <c r="ET593" s="30"/>
      <c r="EU593" s="30"/>
      <c r="EV593" s="30"/>
      <c r="EW593" s="30"/>
      <c r="EX593" s="30"/>
      <c r="EY593" s="30"/>
      <c r="EZ593" s="30"/>
      <c r="FA593" s="30"/>
      <c r="FB593" s="30"/>
      <c r="FC593" s="30"/>
      <c r="FD593" s="30"/>
      <c r="FE593" s="30"/>
      <c r="FF593" s="30"/>
      <c r="FG593" s="30"/>
      <c r="FH593" s="30"/>
      <c r="FI593" s="30"/>
      <c r="FJ593" s="30"/>
      <c r="FK593" s="30"/>
      <c r="FL593" s="30"/>
      <c r="FM593" s="30"/>
      <c r="FN593" s="30"/>
      <c r="FO593" s="30"/>
      <c r="FP593" s="30"/>
      <c r="FQ593" s="30"/>
    </row>
    <row r="594" spans="4:173">
      <c r="D594" s="76"/>
      <c r="E594" s="76"/>
      <c r="F594" s="76"/>
      <c r="G594" s="76"/>
      <c r="H594" s="76"/>
      <c r="I594" s="76"/>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0"/>
      <c r="BI594" s="30"/>
      <c r="BJ594" s="30"/>
      <c r="BK594" s="30"/>
      <c r="BL594" s="30"/>
      <c r="BM594" s="30"/>
      <c r="BN594" s="30"/>
      <c r="BO594" s="30"/>
      <c r="BP594" s="30"/>
      <c r="BQ594" s="30"/>
      <c r="BR594" s="30"/>
      <c r="BS594" s="30"/>
      <c r="BT594" s="30"/>
      <c r="BU594" s="30"/>
      <c r="BV594" s="30"/>
      <c r="BW594" s="30"/>
      <c r="BX594" s="30"/>
      <c r="BY594" s="30"/>
      <c r="BZ594" s="30"/>
      <c r="CA594" s="30"/>
      <c r="CB594" s="30"/>
      <c r="CC594" s="30"/>
      <c r="CD594" s="30"/>
      <c r="CE594" s="30"/>
      <c r="CF594" s="30"/>
      <c r="CG594" s="30"/>
      <c r="CH594" s="30"/>
      <c r="CI594" s="30"/>
      <c r="CJ594" s="30"/>
      <c r="CK594" s="30"/>
      <c r="CL594" s="30"/>
      <c r="CM594" s="30"/>
      <c r="CN594" s="30"/>
      <c r="CO594" s="30"/>
      <c r="CP594" s="30"/>
      <c r="CQ594" s="30"/>
      <c r="CR594" s="30"/>
      <c r="CS594" s="30"/>
      <c r="CT594" s="30"/>
      <c r="CU594" s="30"/>
      <c r="CV594" s="30"/>
      <c r="CW594" s="30"/>
      <c r="CX594" s="30"/>
      <c r="CY594" s="30"/>
      <c r="CZ594" s="30"/>
      <c r="DA594" s="30"/>
      <c r="DB594" s="30"/>
      <c r="DC594" s="30"/>
      <c r="DD594" s="30"/>
      <c r="DE594" s="30"/>
      <c r="DF594" s="30"/>
      <c r="DG594" s="30"/>
      <c r="DH594" s="30"/>
      <c r="DI594" s="30"/>
      <c r="DJ594" s="30"/>
      <c r="DK594" s="30"/>
      <c r="DL594" s="30"/>
      <c r="DM594" s="30"/>
      <c r="DN594" s="30"/>
      <c r="DO594" s="30"/>
      <c r="DP594" s="30"/>
      <c r="DQ594" s="30"/>
      <c r="DR594" s="30"/>
      <c r="DS594" s="30"/>
      <c r="DT594" s="30"/>
      <c r="DU594" s="30"/>
      <c r="DV594" s="30"/>
      <c r="DW594" s="30"/>
      <c r="DX594" s="30"/>
      <c r="DY594" s="30"/>
      <c r="DZ594" s="30"/>
      <c r="EA594" s="30"/>
      <c r="EB594" s="30"/>
      <c r="EC594" s="30"/>
      <c r="ED594" s="30"/>
      <c r="EE594" s="30"/>
      <c r="EF594" s="30"/>
      <c r="EG594" s="30"/>
      <c r="EH594" s="30"/>
      <c r="EI594" s="30"/>
      <c r="EJ594" s="30"/>
      <c r="EK594" s="30"/>
      <c r="EL594" s="30"/>
      <c r="EM594" s="30"/>
      <c r="EN594" s="30"/>
      <c r="EO594" s="30"/>
      <c r="EP594" s="30"/>
      <c r="EQ594" s="30"/>
      <c r="ER594" s="30"/>
      <c r="ES594" s="30"/>
      <c r="ET594" s="30"/>
      <c r="EU594" s="30"/>
      <c r="EV594" s="30"/>
      <c r="EW594" s="30"/>
      <c r="EX594" s="30"/>
      <c r="EY594" s="30"/>
      <c r="EZ594" s="30"/>
      <c r="FA594" s="30"/>
      <c r="FB594" s="30"/>
      <c r="FC594" s="30"/>
      <c r="FD594" s="30"/>
      <c r="FE594" s="30"/>
      <c r="FF594" s="30"/>
      <c r="FG594" s="30"/>
      <c r="FH594" s="30"/>
      <c r="FI594" s="30"/>
      <c r="FJ594" s="30"/>
      <c r="FK594" s="30"/>
      <c r="FL594" s="30"/>
      <c r="FM594" s="30"/>
      <c r="FN594" s="30"/>
      <c r="FO594" s="30"/>
      <c r="FP594" s="30"/>
      <c r="FQ594" s="30"/>
    </row>
    <row r="595" spans="4:173">
      <c r="D595" s="76"/>
      <c r="E595" s="76"/>
      <c r="F595" s="76"/>
      <c r="G595" s="76"/>
      <c r="H595" s="76"/>
      <c r="I595" s="76"/>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0"/>
      <c r="BI595" s="30"/>
      <c r="BJ595" s="30"/>
      <c r="BK595" s="30"/>
      <c r="BL595" s="30"/>
      <c r="BM595" s="30"/>
      <c r="BN595" s="30"/>
      <c r="BO595" s="30"/>
      <c r="BP595" s="30"/>
      <c r="BQ595" s="30"/>
      <c r="BR595" s="30"/>
      <c r="BS595" s="30"/>
      <c r="BT595" s="30"/>
      <c r="BU595" s="30"/>
      <c r="BV595" s="30"/>
      <c r="BW595" s="30"/>
      <c r="BX595" s="30"/>
      <c r="BY595" s="30"/>
      <c r="BZ595" s="30"/>
      <c r="CA595" s="30"/>
      <c r="CB595" s="30"/>
      <c r="CC595" s="30"/>
      <c r="CD595" s="30"/>
      <c r="CE595" s="30"/>
      <c r="CF595" s="30"/>
      <c r="CG595" s="30"/>
      <c r="CH595" s="30"/>
      <c r="CI595" s="30"/>
      <c r="CJ595" s="30"/>
      <c r="CK595" s="30"/>
      <c r="CL595" s="30"/>
      <c r="CM595" s="30"/>
      <c r="CN595" s="30"/>
      <c r="CO595" s="30"/>
      <c r="CP595" s="30"/>
      <c r="CQ595" s="30"/>
      <c r="CR595" s="30"/>
      <c r="CS595" s="30"/>
      <c r="CT595" s="30"/>
      <c r="CU595" s="30"/>
      <c r="CV595" s="30"/>
      <c r="CW595" s="30"/>
      <c r="CX595" s="30"/>
      <c r="CY595" s="30"/>
      <c r="CZ595" s="30"/>
      <c r="DA595" s="30"/>
      <c r="DB595" s="30"/>
      <c r="DC595" s="30"/>
      <c r="DD595" s="30"/>
      <c r="DE595" s="30"/>
      <c r="DF595" s="30"/>
      <c r="DG595" s="30"/>
      <c r="DH595" s="30"/>
      <c r="DI595" s="30"/>
      <c r="DJ595" s="30"/>
      <c r="DK595" s="30"/>
      <c r="DL595" s="30"/>
      <c r="DM595" s="30"/>
      <c r="DN595" s="30"/>
      <c r="DO595" s="30"/>
      <c r="DP595" s="30"/>
      <c r="DQ595" s="30"/>
      <c r="DR595" s="30"/>
      <c r="DS595" s="30"/>
      <c r="DT595" s="30"/>
      <c r="DU595" s="30"/>
      <c r="DV595" s="30"/>
      <c r="DW595" s="30"/>
      <c r="DX595" s="30"/>
      <c r="DY595" s="30"/>
      <c r="DZ595" s="30"/>
      <c r="EA595" s="30"/>
      <c r="EB595" s="30"/>
      <c r="EC595" s="30"/>
      <c r="ED595" s="30"/>
      <c r="EE595" s="30"/>
      <c r="EF595" s="30"/>
      <c r="EG595" s="30"/>
      <c r="EH595" s="30"/>
      <c r="EI595" s="30"/>
      <c r="EJ595" s="30"/>
      <c r="EK595" s="30"/>
      <c r="EL595" s="30"/>
      <c r="EM595" s="30"/>
      <c r="EN595" s="30"/>
      <c r="EO595" s="30"/>
      <c r="EP595" s="30"/>
      <c r="EQ595" s="30"/>
      <c r="ER595" s="30"/>
      <c r="ES595" s="30"/>
      <c r="ET595" s="30"/>
      <c r="EU595" s="30"/>
      <c r="EV595" s="30"/>
      <c r="EW595" s="30"/>
      <c r="EX595" s="30"/>
      <c r="EY595" s="30"/>
      <c r="EZ595" s="30"/>
      <c r="FA595" s="30"/>
      <c r="FB595" s="30"/>
      <c r="FC595" s="30"/>
      <c r="FD595" s="30"/>
      <c r="FE595" s="30"/>
      <c r="FF595" s="30"/>
      <c r="FG595" s="30"/>
      <c r="FH595" s="30"/>
      <c r="FI595" s="30"/>
      <c r="FJ595" s="30"/>
      <c r="FK595" s="30"/>
      <c r="FL595" s="30"/>
      <c r="FM595" s="30"/>
      <c r="FN595" s="30"/>
      <c r="FO595" s="30"/>
      <c r="FP595" s="30"/>
      <c r="FQ595" s="30"/>
    </row>
    <row r="596" spans="4:173">
      <c r="D596" s="76"/>
      <c r="E596" s="76"/>
      <c r="F596" s="76"/>
      <c r="G596" s="76"/>
      <c r="H596" s="76"/>
      <c r="I596" s="76"/>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0"/>
      <c r="BI596" s="30"/>
      <c r="BJ596" s="30"/>
      <c r="BK596" s="30"/>
      <c r="BL596" s="30"/>
      <c r="BM596" s="30"/>
      <c r="BN596" s="30"/>
      <c r="BO596" s="30"/>
      <c r="BP596" s="30"/>
      <c r="BQ596" s="30"/>
      <c r="BR596" s="30"/>
      <c r="BS596" s="30"/>
      <c r="BT596" s="30"/>
      <c r="BU596" s="30"/>
      <c r="BV596" s="30"/>
      <c r="BW596" s="30"/>
      <c r="BX596" s="30"/>
      <c r="BY596" s="30"/>
      <c r="BZ596" s="30"/>
      <c r="CA596" s="30"/>
      <c r="CB596" s="30"/>
      <c r="CC596" s="30"/>
      <c r="CD596" s="30"/>
      <c r="CE596" s="30"/>
      <c r="CF596" s="30"/>
      <c r="CG596" s="30"/>
      <c r="CH596" s="30"/>
      <c r="CI596" s="30"/>
      <c r="CJ596" s="30"/>
      <c r="CK596" s="30"/>
      <c r="CL596" s="30"/>
      <c r="CM596" s="30"/>
      <c r="CN596" s="30"/>
      <c r="CO596" s="30"/>
      <c r="CP596" s="30"/>
      <c r="CQ596" s="30"/>
      <c r="CR596" s="30"/>
      <c r="CS596" s="30"/>
      <c r="CT596" s="30"/>
      <c r="CU596" s="30"/>
      <c r="CV596" s="30"/>
      <c r="CW596" s="30"/>
      <c r="CX596" s="30"/>
      <c r="CY596" s="30"/>
      <c r="CZ596" s="30"/>
      <c r="DA596" s="30"/>
      <c r="DB596" s="30"/>
      <c r="DC596" s="30"/>
      <c r="DD596" s="30"/>
      <c r="DE596" s="30"/>
      <c r="DF596" s="30"/>
      <c r="DG596" s="30"/>
      <c r="DH596" s="30"/>
      <c r="DI596" s="30"/>
      <c r="DJ596" s="30"/>
      <c r="DK596" s="30"/>
      <c r="DL596" s="30"/>
      <c r="DM596" s="30"/>
      <c r="DN596" s="30"/>
      <c r="DO596" s="30"/>
      <c r="DP596" s="30"/>
      <c r="DQ596" s="30"/>
      <c r="DR596" s="30"/>
      <c r="DS596" s="30"/>
      <c r="DT596" s="30"/>
      <c r="DU596" s="30"/>
      <c r="DV596" s="30"/>
      <c r="DW596" s="30"/>
      <c r="DX596" s="30"/>
      <c r="DY596" s="30"/>
      <c r="DZ596" s="30"/>
      <c r="EA596" s="30"/>
      <c r="EB596" s="30"/>
      <c r="EC596" s="30"/>
      <c r="ED596" s="30"/>
      <c r="EE596" s="30"/>
      <c r="EF596" s="30"/>
      <c r="EG596" s="30"/>
      <c r="EH596" s="30"/>
      <c r="EI596" s="30"/>
      <c r="EJ596" s="30"/>
      <c r="EK596" s="30"/>
      <c r="EL596" s="30"/>
      <c r="EM596" s="30"/>
      <c r="EN596" s="30"/>
      <c r="EO596" s="30"/>
      <c r="EP596" s="30"/>
      <c r="EQ596" s="30"/>
      <c r="ER596" s="30"/>
      <c r="ES596" s="30"/>
      <c r="ET596" s="30"/>
      <c r="EU596" s="30"/>
      <c r="EV596" s="30"/>
      <c r="EW596" s="30"/>
      <c r="EX596" s="30"/>
      <c r="EY596" s="30"/>
      <c r="EZ596" s="30"/>
      <c r="FA596" s="30"/>
      <c r="FB596" s="30"/>
      <c r="FC596" s="30"/>
      <c r="FD596" s="30"/>
      <c r="FE596" s="30"/>
      <c r="FF596" s="30"/>
      <c r="FG596" s="30"/>
      <c r="FH596" s="30"/>
      <c r="FI596" s="30"/>
      <c r="FJ596" s="30"/>
      <c r="FK596" s="30"/>
      <c r="FL596" s="30"/>
      <c r="FM596" s="30"/>
      <c r="FN596" s="30"/>
      <c r="FO596" s="30"/>
      <c r="FP596" s="30"/>
      <c r="FQ596" s="30"/>
    </row>
    <row r="597" spans="4:173">
      <c r="D597" s="76"/>
      <c r="E597" s="76"/>
      <c r="F597" s="76"/>
      <c r="G597" s="76"/>
      <c r="H597" s="76"/>
      <c r="I597" s="76"/>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0"/>
      <c r="BI597" s="30"/>
      <c r="BJ597" s="30"/>
      <c r="BK597" s="30"/>
      <c r="BL597" s="30"/>
      <c r="BM597" s="30"/>
      <c r="BN597" s="30"/>
      <c r="BO597" s="30"/>
      <c r="BP597" s="30"/>
      <c r="BQ597" s="30"/>
      <c r="BR597" s="30"/>
      <c r="BS597" s="30"/>
      <c r="BT597" s="30"/>
      <c r="BU597" s="30"/>
      <c r="BV597" s="30"/>
      <c r="BW597" s="30"/>
      <c r="BX597" s="30"/>
      <c r="BY597" s="30"/>
      <c r="BZ597" s="30"/>
      <c r="CA597" s="30"/>
      <c r="CB597" s="30"/>
      <c r="CC597" s="30"/>
      <c r="CD597" s="30"/>
      <c r="CE597" s="30"/>
      <c r="CF597" s="30"/>
      <c r="CG597" s="30"/>
      <c r="CH597" s="30"/>
      <c r="CI597" s="30"/>
      <c r="CJ597" s="30"/>
      <c r="CK597" s="30"/>
      <c r="CL597" s="30"/>
      <c r="CM597" s="30"/>
      <c r="CN597" s="30"/>
      <c r="CO597" s="30"/>
      <c r="CP597" s="30"/>
      <c r="CQ597" s="30"/>
      <c r="CR597" s="30"/>
      <c r="CS597" s="30"/>
      <c r="CT597" s="30"/>
      <c r="CU597" s="30"/>
      <c r="CV597" s="30"/>
      <c r="CW597" s="30"/>
      <c r="CX597" s="30"/>
      <c r="CY597" s="30"/>
      <c r="CZ597" s="30"/>
      <c r="DA597" s="30"/>
      <c r="DB597" s="30"/>
      <c r="DC597" s="30"/>
      <c r="DD597" s="30"/>
      <c r="DE597" s="30"/>
      <c r="DF597" s="30"/>
      <c r="DG597" s="30"/>
      <c r="DH597" s="30"/>
      <c r="DI597" s="30"/>
      <c r="DJ597" s="30"/>
      <c r="DK597" s="30"/>
      <c r="DL597" s="30"/>
      <c r="DM597" s="30"/>
      <c r="DN597" s="30"/>
      <c r="DO597" s="30"/>
      <c r="DP597" s="30"/>
      <c r="DQ597" s="30"/>
      <c r="DR597" s="30"/>
      <c r="DS597" s="30"/>
      <c r="DT597" s="30"/>
      <c r="DU597" s="30"/>
      <c r="DV597" s="30"/>
      <c r="DW597" s="30"/>
      <c r="DX597" s="30"/>
      <c r="DY597" s="30"/>
      <c r="DZ597" s="30"/>
      <c r="EA597" s="30"/>
      <c r="EB597" s="30"/>
      <c r="EC597" s="30"/>
      <c r="ED597" s="30"/>
      <c r="EE597" s="30"/>
      <c r="EF597" s="30"/>
      <c r="EG597" s="30"/>
      <c r="EH597" s="30"/>
      <c r="EI597" s="30"/>
      <c r="EJ597" s="30"/>
      <c r="EK597" s="30"/>
      <c r="EL597" s="30"/>
      <c r="EM597" s="30"/>
      <c r="EN597" s="30"/>
      <c r="EO597" s="30"/>
      <c r="EP597" s="30"/>
      <c r="EQ597" s="30"/>
      <c r="ER597" s="30"/>
      <c r="ES597" s="30"/>
      <c r="ET597" s="30"/>
      <c r="EU597" s="30"/>
      <c r="EV597" s="30"/>
      <c r="EW597" s="30"/>
      <c r="EX597" s="30"/>
      <c r="EY597" s="30"/>
      <c r="EZ597" s="30"/>
      <c r="FA597" s="30"/>
      <c r="FB597" s="30"/>
      <c r="FC597" s="30"/>
      <c r="FD597" s="30"/>
      <c r="FE597" s="30"/>
      <c r="FF597" s="30"/>
      <c r="FG597" s="30"/>
      <c r="FH597" s="30"/>
      <c r="FI597" s="30"/>
      <c r="FJ597" s="30"/>
      <c r="FK597" s="30"/>
      <c r="FL597" s="30"/>
      <c r="FM597" s="30"/>
      <c r="FN597" s="30"/>
      <c r="FO597" s="30"/>
      <c r="FP597" s="30"/>
      <c r="FQ597" s="30"/>
    </row>
    <row r="598" spans="4:173">
      <c r="D598" s="76"/>
      <c r="E598" s="76"/>
      <c r="F598" s="76"/>
      <c r="G598" s="76"/>
      <c r="H598" s="76"/>
      <c r="I598" s="76"/>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0"/>
      <c r="BI598" s="30"/>
      <c r="BJ598" s="30"/>
      <c r="BK598" s="30"/>
      <c r="BL598" s="30"/>
      <c r="BM598" s="30"/>
      <c r="BN598" s="30"/>
      <c r="BO598" s="30"/>
      <c r="BP598" s="30"/>
      <c r="BQ598" s="30"/>
      <c r="BR598" s="30"/>
      <c r="BS598" s="30"/>
      <c r="BT598" s="30"/>
      <c r="BU598" s="30"/>
      <c r="BV598" s="30"/>
      <c r="BW598" s="30"/>
      <c r="BX598" s="30"/>
      <c r="BY598" s="30"/>
      <c r="BZ598" s="30"/>
      <c r="CA598" s="30"/>
      <c r="CB598" s="30"/>
      <c r="CC598" s="30"/>
      <c r="CD598" s="30"/>
      <c r="CE598" s="30"/>
      <c r="CF598" s="30"/>
      <c r="CG598" s="30"/>
      <c r="CH598" s="30"/>
      <c r="CI598" s="30"/>
      <c r="CJ598" s="30"/>
      <c r="CK598" s="30"/>
      <c r="CL598" s="30"/>
      <c r="CM598" s="30"/>
      <c r="CN598" s="30"/>
      <c r="CO598" s="30"/>
      <c r="CP598" s="30"/>
      <c r="CQ598" s="30"/>
      <c r="CR598" s="30"/>
      <c r="CS598" s="30"/>
      <c r="CT598" s="30"/>
      <c r="CU598" s="30"/>
      <c r="CV598" s="30"/>
      <c r="CW598" s="30"/>
      <c r="CX598" s="30"/>
      <c r="CY598" s="30"/>
      <c r="CZ598" s="30"/>
      <c r="DA598" s="30"/>
      <c r="DB598" s="30"/>
      <c r="DC598" s="30"/>
      <c r="DD598" s="30"/>
      <c r="DE598" s="30"/>
      <c r="DF598" s="30"/>
      <c r="DG598" s="30"/>
      <c r="DH598" s="30"/>
      <c r="DI598" s="30"/>
      <c r="DJ598" s="30"/>
      <c r="DK598" s="30"/>
      <c r="DL598" s="30"/>
      <c r="DM598" s="30"/>
      <c r="DN598" s="30"/>
      <c r="DO598" s="30"/>
      <c r="DP598" s="30"/>
      <c r="DQ598" s="30"/>
      <c r="DR598" s="30"/>
      <c r="DS598" s="30"/>
      <c r="DT598" s="30"/>
      <c r="DU598" s="30"/>
      <c r="DV598" s="30"/>
      <c r="DW598" s="30"/>
      <c r="DX598" s="30"/>
      <c r="DY598" s="30"/>
      <c r="DZ598" s="30"/>
      <c r="EA598" s="30"/>
      <c r="EB598" s="30"/>
      <c r="EC598" s="30"/>
      <c r="ED598" s="30"/>
      <c r="EE598" s="30"/>
      <c r="EF598" s="30"/>
      <c r="EG598" s="30"/>
      <c r="EH598" s="30"/>
      <c r="EI598" s="30"/>
      <c r="EJ598" s="30"/>
      <c r="EK598" s="30"/>
      <c r="EL598" s="30"/>
      <c r="EM598" s="30"/>
      <c r="EN598" s="30"/>
      <c r="EO598" s="30"/>
      <c r="EP598" s="30"/>
      <c r="EQ598" s="30"/>
      <c r="ER598" s="30"/>
      <c r="ES598" s="30"/>
      <c r="ET598" s="30"/>
      <c r="EU598" s="30"/>
      <c r="EV598" s="30"/>
      <c r="EW598" s="30"/>
      <c r="EX598" s="30"/>
      <c r="EY598" s="30"/>
      <c r="EZ598" s="30"/>
      <c r="FA598" s="30"/>
      <c r="FB598" s="30"/>
      <c r="FC598" s="30"/>
      <c r="FD598" s="30"/>
      <c r="FE598" s="30"/>
      <c r="FF598" s="30"/>
      <c r="FG598" s="30"/>
      <c r="FH598" s="30"/>
      <c r="FI598" s="30"/>
      <c r="FJ598" s="30"/>
      <c r="FK598" s="30"/>
      <c r="FL598" s="30"/>
      <c r="FM598" s="30"/>
      <c r="FN598" s="30"/>
      <c r="FO598" s="30"/>
      <c r="FP598" s="30"/>
      <c r="FQ598" s="30"/>
    </row>
    <row r="599" spans="4:173">
      <c r="D599" s="76"/>
      <c r="E599" s="76"/>
      <c r="F599" s="76"/>
      <c r="G599" s="76"/>
      <c r="H599" s="76"/>
      <c r="I599" s="76"/>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0"/>
      <c r="BI599" s="30"/>
      <c r="BJ599" s="30"/>
      <c r="BK599" s="30"/>
      <c r="BL599" s="30"/>
      <c r="BM599" s="30"/>
      <c r="BN599" s="30"/>
      <c r="BO599" s="30"/>
      <c r="BP599" s="30"/>
      <c r="BQ599" s="30"/>
      <c r="BR599" s="30"/>
      <c r="BS599" s="30"/>
      <c r="BT599" s="30"/>
      <c r="BU599" s="30"/>
      <c r="BV599" s="30"/>
      <c r="BW599" s="30"/>
      <c r="BX599" s="30"/>
      <c r="BY599" s="30"/>
      <c r="BZ599" s="30"/>
      <c r="CA599" s="30"/>
      <c r="CB599" s="30"/>
      <c r="CC599" s="30"/>
      <c r="CD599" s="30"/>
      <c r="CE599" s="30"/>
      <c r="CF599" s="30"/>
      <c r="CG599" s="30"/>
      <c r="CH599" s="30"/>
      <c r="CI599" s="30"/>
      <c r="CJ599" s="30"/>
      <c r="CK599" s="30"/>
      <c r="CL599" s="30"/>
      <c r="CM599" s="30"/>
      <c r="CN599" s="30"/>
      <c r="CO599" s="30"/>
      <c r="CP599" s="30"/>
      <c r="CQ599" s="30"/>
      <c r="CR599" s="30"/>
      <c r="CS599" s="30"/>
      <c r="CT599" s="30"/>
      <c r="CU599" s="30"/>
      <c r="CV599" s="30"/>
      <c r="CW599" s="30"/>
      <c r="CX599" s="30"/>
      <c r="CY599" s="30"/>
      <c r="CZ599" s="30"/>
      <c r="DA599" s="30"/>
      <c r="DB599" s="30"/>
      <c r="DC599" s="30"/>
      <c r="DD599" s="30"/>
      <c r="DE599" s="30"/>
      <c r="DF599" s="30"/>
      <c r="DG599" s="30"/>
      <c r="DH599" s="30"/>
      <c r="DI599" s="30"/>
      <c r="DJ599" s="30"/>
      <c r="DK599" s="30"/>
      <c r="DL599" s="30"/>
      <c r="DM599" s="30"/>
      <c r="DN599" s="30"/>
      <c r="DO599" s="30"/>
      <c r="DP599" s="30"/>
      <c r="DQ599" s="30"/>
      <c r="DR599" s="30"/>
      <c r="DS599" s="30"/>
      <c r="DT599" s="30"/>
      <c r="DU599" s="30"/>
      <c r="DV599" s="30"/>
      <c r="DW599" s="30"/>
      <c r="DX599" s="30"/>
      <c r="DY599" s="30"/>
      <c r="DZ599" s="30"/>
      <c r="EA599" s="30"/>
      <c r="EB599" s="30"/>
      <c r="EC599" s="30"/>
      <c r="ED599" s="30"/>
      <c r="EE599" s="30"/>
      <c r="EF599" s="30"/>
      <c r="EG599" s="30"/>
      <c r="EH599" s="30"/>
      <c r="EI599" s="30"/>
      <c r="EJ599" s="30"/>
      <c r="EK599" s="30"/>
      <c r="EL599" s="30"/>
      <c r="EM599" s="30"/>
      <c r="EN599" s="30"/>
      <c r="EO599" s="30"/>
      <c r="EP599" s="30"/>
      <c r="EQ599" s="30"/>
      <c r="ER599" s="30"/>
      <c r="ES599" s="30"/>
      <c r="ET599" s="30"/>
      <c r="EU599" s="30"/>
      <c r="EV599" s="30"/>
      <c r="EW599" s="30"/>
      <c r="EX599" s="30"/>
      <c r="EY599" s="30"/>
      <c r="EZ599" s="30"/>
      <c r="FA599" s="30"/>
      <c r="FB599" s="30"/>
      <c r="FC599" s="30"/>
      <c r="FD599" s="30"/>
      <c r="FE599" s="30"/>
      <c r="FF599" s="30"/>
      <c r="FG599" s="30"/>
      <c r="FH599" s="30"/>
      <c r="FI599" s="30"/>
      <c r="FJ599" s="30"/>
      <c r="FK599" s="30"/>
      <c r="FL599" s="30"/>
      <c r="FM599" s="30"/>
      <c r="FN599" s="30"/>
      <c r="FO599" s="30"/>
      <c r="FP599" s="30"/>
      <c r="FQ599" s="30"/>
    </row>
    <row r="600" spans="4:173">
      <c r="D600" s="76"/>
      <c r="E600" s="76"/>
      <c r="F600" s="76"/>
      <c r="G600" s="76"/>
      <c r="H600" s="76"/>
      <c r="I600" s="76"/>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0"/>
      <c r="BI600" s="30"/>
      <c r="BJ600" s="30"/>
      <c r="BK600" s="30"/>
      <c r="BL600" s="30"/>
      <c r="BM600" s="30"/>
      <c r="BN600" s="30"/>
      <c r="BO600" s="30"/>
      <c r="BP600" s="30"/>
      <c r="BQ600" s="30"/>
      <c r="BR600" s="30"/>
      <c r="BS600" s="30"/>
      <c r="BT600" s="30"/>
      <c r="BU600" s="30"/>
      <c r="BV600" s="30"/>
      <c r="BW600" s="30"/>
      <c r="BX600" s="30"/>
      <c r="BY600" s="30"/>
      <c r="BZ600" s="30"/>
      <c r="CA600" s="30"/>
      <c r="CB600" s="30"/>
      <c r="CC600" s="30"/>
      <c r="CD600" s="30"/>
      <c r="CE600" s="30"/>
      <c r="CF600" s="30"/>
      <c r="CG600" s="30"/>
      <c r="CH600" s="30"/>
      <c r="CI600" s="30"/>
      <c r="CJ600" s="30"/>
      <c r="CK600" s="30"/>
      <c r="CL600" s="30"/>
      <c r="CM600" s="30"/>
      <c r="CN600" s="30"/>
      <c r="CO600" s="30"/>
      <c r="CP600" s="30"/>
      <c r="CQ600" s="30"/>
      <c r="CR600" s="30"/>
      <c r="CS600" s="30"/>
      <c r="CT600" s="30"/>
      <c r="CU600" s="30"/>
      <c r="CV600" s="30"/>
      <c r="CW600" s="30"/>
      <c r="CX600" s="30"/>
      <c r="CY600" s="30"/>
      <c r="CZ600" s="30"/>
      <c r="DA600" s="30"/>
      <c r="DB600" s="30"/>
      <c r="DC600" s="30"/>
      <c r="DD600" s="30"/>
      <c r="DE600" s="30"/>
      <c r="DF600" s="30"/>
      <c r="DG600" s="30"/>
      <c r="DH600" s="30"/>
      <c r="DI600" s="30"/>
      <c r="DJ600" s="30"/>
      <c r="DK600" s="30"/>
      <c r="DL600" s="30"/>
      <c r="DM600" s="30"/>
      <c r="DN600" s="30"/>
      <c r="DO600" s="30"/>
      <c r="DP600" s="30"/>
      <c r="DQ600" s="30"/>
      <c r="DR600" s="30"/>
      <c r="DS600" s="30"/>
      <c r="DT600" s="30"/>
      <c r="DU600" s="30"/>
      <c r="DV600" s="30"/>
      <c r="DW600" s="30"/>
      <c r="DX600" s="30"/>
      <c r="DY600" s="30"/>
      <c r="DZ600" s="30"/>
      <c r="EA600" s="30"/>
      <c r="EB600" s="30"/>
      <c r="EC600" s="30"/>
      <c r="ED600" s="30"/>
      <c r="EE600" s="30"/>
      <c r="EF600" s="30"/>
      <c r="EG600" s="30"/>
      <c r="EH600" s="30"/>
      <c r="EI600" s="30"/>
      <c r="EJ600" s="30"/>
      <c r="EK600" s="30"/>
      <c r="EL600" s="30"/>
      <c r="EM600" s="30"/>
      <c r="EN600" s="30"/>
      <c r="EO600" s="30"/>
      <c r="EP600" s="30"/>
      <c r="EQ600" s="30"/>
      <c r="ER600" s="30"/>
      <c r="ES600" s="30"/>
      <c r="ET600" s="30"/>
      <c r="EU600" s="30"/>
      <c r="EV600" s="30"/>
      <c r="EW600" s="30"/>
      <c r="EX600" s="30"/>
      <c r="EY600" s="30"/>
      <c r="EZ600" s="30"/>
      <c r="FA600" s="30"/>
      <c r="FB600" s="30"/>
      <c r="FC600" s="30"/>
      <c r="FD600" s="30"/>
      <c r="FE600" s="30"/>
      <c r="FF600" s="30"/>
      <c r="FG600" s="30"/>
      <c r="FH600" s="30"/>
      <c r="FI600" s="30"/>
      <c r="FJ600" s="30"/>
      <c r="FK600" s="30"/>
      <c r="FL600" s="30"/>
      <c r="FM600" s="30"/>
      <c r="FN600" s="30"/>
      <c r="FO600" s="30"/>
      <c r="FP600" s="30"/>
      <c r="FQ600" s="30"/>
    </row>
    <row r="601" spans="4:173">
      <c r="D601" s="76"/>
      <c r="E601" s="76"/>
      <c r="F601" s="76"/>
      <c r="G601" s="76"/>
      <c r="H601" s="76"/>
      <c r="I601" s="76"/>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30"/>
      <c r="BM601" s="30"/>
      <c r="BN601" s="30"/>
      <c r="BO601" s="30"/>
      <c r="BP601" s="30"/>
      <c r="BQ601" s="30"/>
      <c r="BR601" s="30"/>
      <c r="BS601" s="30"/>
      <c r="BT601" s="30"/>
      <c r="BU601" s="30"/>
      <c r="BV601" s="30"/>
      <c r="BW601" s="30"/>
      <c r="BX601" s="30"/>
      <c r="BY601" s="30"/>
      <c r="BZ601" s="30"/>
      <c r="CA601" s="30"/>
      <c r="CB601" s="30"/>
      <c r="CC601" s="30"/>
      <c r="CD601" s="30"/>
      <c r="CE601" s="30"/>
      <c r="CF601" s="30"/>
      <c r="CG601" s="30"/>
      <c r="CH601" s="30"/>
      <c r="CI601" s="30"/>
      <c r="CJ601" s="30"/>
      <c r="CK601" s="30"/>
      <c r="CL601" s="30"/>
      <c r="CM601" s="30"/>
      <c r="CN601" s="30"/>
      <c r="CO601" s="30"/>
      <c r="CP601" s="30"/>
      <c r="CQ601" s="30"/>
      <c r="CR601" s="30"/>
      <c r="CS601" s="30"/>
      <c r="CT601" s="30"/>
      <c r="CU601" s="30"/>
      <c r="CV601" s="30"/>
      <c r="CW601" s="30"/>
      <c r="CX601" s="30"/>
      <c r="CY601" s="30"/>
      <c r="CZ601" s="30"/>
      <c r="DA601" s="30"/>
      <c r="DB601" s="30"/>
      <c r="DC601" s="30"/>
      <c r="DD601" s="30"/>
      <c r="DE601" s="30"/>
      <c r="DF601" s="30"/>
      <c r="DG601" s="30"/>
      <c r="DH601" s="30"/>
      <c r="DI601" s="30"/>
      <c r="DJ601" s="30"/>
      <c r="DK601" s="30"/>
      <c r="DL601" s="30"/>
      <c r="DM601" s="30"/>
      <c r="DN601" s="30"/>
      <c r="DO601" s="30"/>
      <c r="DP601" s="30"/>
      <c r="DQ601" s="30"/>
      <c r="DR601" s="30"/>
      <c r="DS601" s="30"/>
      <c r="DT601" s="30"/>
      <c r="DU601" s="30"/>
      <c r="DV601" s="30"/>
      <c r="DW601" s="30"/>
      <c r="DX601" s="30"/>
      <c r="DY601" s="30"/>
      <c r="DZ601" s="30"/>
      <c r="EA601" s="30"/>
      <c r="EB601" s="30"/>
      <c r="EC601" s="30"/>
      <c r="ED601" s="30"/>
      <c r="EE601" s="30"/>
      <c r="EF601" s="30"/>
      <c r="EG601" s="30"/>
      <c r="EH601" s="30"/>
      <c r="EI601" s="30"/>
      <c r="EJ601" s="30"/>
      <c r="EK601" s="30"/>
      <c r="EL601" s="30"/>
      <c r="EM601" s="30"/>
      <c r="EN601" s="30"/>
      <c r="EO601" s="30"/>
      <c r="EP601" s="30"/>
      <c r="EQ601" s="30"/>
      <c r="ER601" s="30"/>
      <c r="ES601" s="30"/>
      <c r="ET601" s="30"/>
      <c r="EU601" s="30"/>
      <c r="EV601" s="30"/>
      <c r="EW601" s="30"/>
      <c r="EX601" s="30"/>
      <c r="EY601" s="30"/>
      <c r="EZ601" s="30"/>
      <c r="FA601" s="30"/>
      <c r="FB601" s="30"/>
      <c r="FC601" s="30"/>
      <c r="FD601" s="30"/>
      <c r="FE601" s="30"/>
      <c r="FF601" s="30"/>
      <c r="FG601" s="30"/>
      <c r="FH601" s="30"/>
      <c r="FI601" s="30"/>
      <c r="FJ601" s="30"/>
      <c r="FK601" s="30"/>
      <c r="FL601" s="30"/>
      <c r="FM601" s="30"/>
      <c r="FN601" s="30"/>
      <c r="FO601" s="30"/>
      <c r="FP601" s="30"/>
      <c r="FQ601" s="30"/>
    </row>
    <row r="602" spans="4:173">
      <c r="D602" s="76"/>
      <c r="E602" s="76"/>
      <c r="F602" s="76"/>
      <c r="G602" s="76"/>
      <c r="H602" s="76"/>
      <c r="I602" s="76"/>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0"/>
      <c r="BI602" s="30"/>
      <c r="BJ602" s="30"/>
      <c r="BK602" s="30"/>
      <c r="BL602" s="30"/>
      <c r="BM602" s="30"/>
      <c r="BN602" s="30"/>
      <c r="BO602" s="30"/>
      <c r="BP602" s="30"/>
      <c r="BQ602" s="30"/>
      <c r="BR602" s="30"/>
      <c r="BS602" s="30"/>
      <c r="BT602" s="30"/>
      <c r="BU602" s="30"/>
      <c r="BV602" s="30"/>
      <c r="BW602" s="30"/>
      <c r="BX602" s="30"/>
      <c r="BY602" s="30"/>
      <c r="BZ602" s="30"/>
      <c r="CA602" s="30"/>
      <c r="CB602" s="30"/>
      <c r="CC602" s="30"/>
      <c r="CD602" s="30"/>
      <c r="CE602" s="30"/>
      <c r="CF602" s="30"/>
      <c r="CG602" s="30"/>
      <c r="CH602" s="30"/>
      <c r="CI602" s="30"/>
      <c r="CJ602" s="30"/>
      <c r="CK602" s="30"/>
      <c r="CL602" s="30"/>
      <c r="CM602" s="30"/>
      <c r="CN602" s="30"/>
      <c r="CO602" s="30"/>
      <c r="CP602" s="30"/>
      <c r="CQ602" s="30"/>
      <c r="CR602" s="30"/>
      <c r="CS602" s="30"/>
      <c r="CT602" s="30"/>
      <c r="CU602" s="30"/>
      <c r="CV602" s="30"/>
      <c r="CW602" s="30"/>
      <c r="CX602" s="30"/>
      <c r="CY602" s="30"/>
      <c r="CZ602" s="30"/>
      <c r="DA602" s="30"/>
      <c r="DB602" s="30"/>
      <c r="DC602" s="30"/>
      <c r="DD602" s="30"/>
      <c r="DE602" s="30"/>
      <c r="DF602" s="30"/>
      <c r="DG602" s="30"/>
      <c r="DH602" s="30"/>
      <c r="DI602" s="30"/>
      <c r="DJ602" s="30"/>
      <c r="DK602" s="30"/>
      <c r="DL602" s="30"/>
      <c r="DM602" s="30"/>
      <c r="DN602" s="30"/>
      <c r="DO602" s="30"/>
      <c r="DP602" s="30"/>
      <c r="DQ602" s="30"/>
      <c r="DR602" s="30"/>
      <c r="DS602" s="30"/>
      <c r="DT602" s="30"/>
      <c r="DU602" s="30"/>
      <c r="DV602" s="30"/>
      <c r="DW602" s="30"/>
      <c r="DX602" s="30"/>
      <c r="DY602" s="30"/>
      <c r="DZ602" s="30"/>
      <c r="EA602" s="30"/>
      <c r="EB602" s="30"/>
      <c r="EC602" s="30"/>
      <c r="ED602" s="30"/>
      <c r="EE602" s="30"/>
      <c r="EF602" s="30"/>
      <c r="EG602" s="30"/>
      <c r="EH602" s="30"/>
      <c r="EI602" s="30"/>
      <c r="EJ602" s="30"/>
      <c r="EK602" s="30"/>
      <c r="EL602" s="30"/>
      <c r="EM602" s="30"/>
      <c r="EN602" s="30"/>
      <c r="EO602" s="30"/>
      <c r="EP602" s="30"/>
      <c r="EQ602" s="30"/>
      <c r="ER602" s="30"/>
      <c r="ES602" s="30"/>
      <c r="ET602" s="30"/>
      <c r="EU602" s="30"/>
      <c r="EV602" s="30"/>
      <c r="EW602" s="30"/>
      <c r="EX602" s="30"/>
      <c r="EY602" s="30"/>
      <c r="EZ602" s="30"/>
      <c r="FA602" s="30"/>
      <c r="FB602" s="30"/>
      <c r="FC602" s="30"/>
      <c r="FD602" s="30"/>
      <c r="FE602" s="30"/>
      <c r="FF602" s="30"/>
      <c r="FG602" s="30"/>
      <c r="FH602" s="30"/>
      <c r="FI602" s="30"/>
      <c r="FJ602" s="30"/>
      <c r="FK602" s="30"/>
      <c r="FL602" s="30"/>
      <c r="FM602" s="30"/>
      <c r="FN602" s="30"/>
      <c r="FO602" s="30"/>
      <c r="FP602" s="30"/>
      <c r="FQ602" s="30"/>
    </row>
    <row r="603" spans="4:173">
      <c r="D603" s="76"/>
      <c r="E603" s="76"/>
      <c r="F603" s="76"/>
      <c r="G603" s="76"/>
      <c r="H603" s="76"/>
      <c r="I603" s="76"/>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0"/>
      <c r="BI603" s="30"/>
      <c r="BJ603" s="30"/>
      <c r="BK603" s="30"/>
      <c r="BL603" s="30"/>
      <c r="BM603" s="30"/>
      <c r="BN603" s="30"/>
      <c r="BO603" s="30"/>
      <c r="BP603" s="30"/>
      <c r="BQ603" s="30"/>
      <c r="BR603" s="30"/>
      <c r="BS603" s="30"/>
      <c r="BT603" s="30"/>
      <c r="BU603" s="30"/>
      <c r="BV603" s="30"/>
      <c r="BW603" s="30"/>
      <c r="BX603" s="30"/>
      <c r="BY603" s="30"/>
      <c r="BZ603" s="30"/>
      <c r="CA603" s="30"/>
      <c r="CB603" s="30"/>
      <c r="CC603" s="30"/>
      <c r="CD603" s="30"/>
      <c r="CE603" s="30"/>
      <c r="CF603" s="30"/>
      <c r="CG603" s="30"/>
      <c r="CH603" s="30"/>
      <c r="CI603" s="30"/>
      <c r="CJ603" s="30"/>
      <c r="CK603" s="30"/>
      <c r="CL603" s="30"/>
      <c r="CM603" s="30"/>
      <c r="CN603" s="30"/>
      <c r="CO603" s="30"/>
      <c r="CP603" s="30"/>
      <c r="CQ603" s="30"/>
      <c r="CR603" s="30"/>
      <c r="CS603" s="30"/>
      <c r="CT603" s="30"/>
      <c r="CU603" s="30"/>
      <c r="CV603" s="30"/>
      <c r="CW603" s="30"/>
      <c r="CX603" s="30"/>
      <c r="CY603" s="30"/>
      <c r="CZ603" s="30"/>
      <c r="DA603" s="30"/>
      <c r="DB603" s="30"/>
      <c r="DC603" s="30"/>
      <c r="DD603" s="30"/>
      <c r="DE603" s="30"/>
      <c r="DF603" s="30"/>
      <c r="DG603" s="30"/>
      <c r="DH603" s="30"/>
      <c r="DI603" s="30"/>
      <c r="DJ603" s="30"/>
      <c r="DK603" s="30"/>
      <c r="DL603" s="30"/>
      <c r="DM603" s="30"/>
      <c r="DN603" s="30"/>
      <c r="DO603" s="30"/>
      <c r="DP603" s="30"/>
      <c r="DQ603" s="30"/>
      <c r="DR603" s="30"/>
      <c r="DS603" s="30"/>
      <c r="DT603" s="30"/>
      <c r="DU603" s="30"/>
      <c r="DV603" s="30"/>
      <c r="DW603" s="30"/>
      <c r="DX603" s="30"/>
      <c r="DY603" s="30"/>
      <c r="DZ603" s="30"/>
      <c r="EA603" s="30"/>
      <c r="EB603" s="30"/>
      <c r="EC603" s="30"/>
      <c r="ED603" s="30"/>
      <c r="EE603" s="30"/>
      <c r="EF603" s="30"/>
      <c r="EG603" s="30"/>
      <c r="EH603" s="30"/>
      <c r="EI603" s="30"/>
      <c r="EJ603" s="30"/>
      <c r="EK603" s="30"/>
      <c r="EL603" s="30"/>
      <c r="EM603" s="30"/>
      <c r="EN603" s="30"/>
      <c r="EO603" s="30"/>
      <c r="EP603" s="30"/>
      <c r="EQ603" s="30"/>
      <c r="ER603" s="30"/>
      <c r="ES603" s="30"/>
      <c r="ET603" s="30"/>
      <c r="EU603" s="30"/>
      <c r="EV603" s="30"/>
      <c r="EW603" s="30"/>
      <c r="EX603" s="30"/>
      <c r="EY603" s="30"/>
      <c r="EZ603" s="30"/>
      <c r="FA603" s="30"/>
      <c r="FB603" s="30"/>
      <c r="FC603" s="30"/>
      <c r="FD603" s="30"/>
      <c r="FE603" s="30"/>
      <c r="FF603" s="30"/>
      <c r="FG603" s="30"/>
      <c r="FH603" s="30"/>
      <c r="FI603" s="30"/>
      <c r="FJ603" s="30"/>
      <c r="FK603" s="30"/>
      <c r="FL603" s="30"/>
      <c r="FM603" s="30"/>
      <c r="FN603" s="30"/>
      <c r="FO603" s="30"/>
      <c r="FP603" s="30"/>
      <c r="FQ603" s="30"/>
    </row>
    <row r="604" spans="4:173">
      <c r="D604" s="76"/>
      <c r="E604" s="76"/>
      <c r="F604" s="76"/>
      <c r="G604" s="76"/>
      <c r="H604" s="76"/>
      <c r="I604" s="76"/>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c r="BS604" s="30"/>
      <c r="BT604" s="30"/>
      <c r="BU604" s="30"/>
      <c r="BV604" s="30"/>
      <c r="BW604" s="30"/>
      <c r="BX604" s="30"/>
      <c r="BY604" s="30"/>
      <c r="BZ604" s="30"/>
      <c r="CA604" s="30"/>
      <c r="CB604" s="30"/>
      <c r="CC604" s="30"/>
      <c r="CD604" s="30"/>
      <c r="CE604" s="30"/>
      <c r="CF604" s="30"/>
      <c r="CG604" s="30"/>
      <c r="CH604" s="30"/>
      <c r="CI604" s="30"/>
      <c r="CJ604" s="30"/>
      <c r="CK604" s="30"/>
      <c r="CL604" s="30"/>
      <c r="CM604" s="30"/>
      <c r="CN604" s="30"/>
      <c r="CO604" s="30"/>
      <c r="CP604" s="30"/>
      <c r="CQ604" s="30"/>
      <c r="CR604" s="30"/>
      <c r="CS604" s="30"/>
      <c r="CT604" s="30"/>
      <c r="CU604" s="30"/>
      <c r="CV604" s="30"/>
      <c r="CW604" s="30"/>
      <c r="CX604" s="30"/>
      <c r="CY604" s="30"/>
      <c r="CZ604" s="30"/>
      <c r="DA604" s="30"/>
      <c r="DB604" s="30"/>
      <c r="DC604" s="30"/>
      <c r="DD604" s="30"/>
      <c r="DE604" s="30"/>
      <c r="DF604" s="30"/>
      <c r="DG604" s="30"/>
      <c r="DH604" s="30"/>
      <c r="DI604" s="30"/>
      <c r="DJ604" s="30"/>
      <c r="DK604" s="30"/>
      <c r="DL604" s="30"/>
      <c r="DM604" s="30"/>
      <c r="DN604" s="30"/>
      <c r="DO604" s="30"/>
      <c r="DP604" s="30"/>
      <c r="DQ604" s="30"/>
      <c r="DR604" s="30"/>
      <c r="DS604" s="30"/>
      <c r="DT604" s="30"/>
      <c r="DU604" s="30"/>
      <c r="DV604" s="30"/>
      <c r="DW604" s="30"/>
      <c r="DX604" s="30"/>
      <c r="DY604" s="30"/>
      <c r="DZ604" s="30"/>
      <c r="EA604" s="30"/>
      <c r="EB604" s="30"/>
      <c r="EC604" s="30"/>
      <c r="ED604" s="30"/>
      <c r="EE604" s="30"/>
      <c r="EF604" s="30"/>
      <c r="EG604" s="30"/>
      <c r="EH604" s="30"/>
      <c r="EI604" s="30"/>
      <c r="EJ604" s="30"/>
      <c r="EK604" s="30"/>
      <c r="EL604" s="30"/>
      <c r="EM604" s="30"/>
      <c r="EN604" s="30"/>
      <c r="EO604" s="30"/>
      <c r="EP604" s="30"/>
      <c r="EQ604" s="30"/>
      <c r="ER604" s="30"/>
      <c r="ES604" s="30"/>
      <c r="ET604" s="30"/>
      <c r="EU604" s="30"/>
      <c r="EV604" s="30"/>
      <c r="EW604" s="30"/>
      <c r="EX604" s="30"/>
      <c r="EY604" s="30"/>
      <c r="EZ604" s="30"/>
      <c r="FA604" s="30"/>
      <c r="FB604" s="30"/>
      <c r="FC604" s="30"/>
      <c r="FD604" s="30"/>
      <c r="FE604" s="30"/>
      <c r="FF604" s="30"/>
      <c r="FG604" s="30"/>
      <c r="FH604" s="30"/>
      <c r="FI604" s="30"/>
      <c r="FJ604" s="30"/>
      <c r="FK604" s="30"/>
      <c r="FL604" s="30"/>
      <c r="FM604" s="30"/>
      <c r="FN604" s="30"/>
      <c r="FO604" s="30"/>
      <c r="FP604" s="30"/>
      <c r="FQ604" s="30"/>
    </row>
    <row r="605" spans="4:173">
      <c r="D605" s="76"/>
      <c r="E605" s="76"/>
      <c r="F605" s="76"/>
      <c r="G605" s="76"/>
      <c r="H605" s="76"/>
      <c r="I605" s="76"/>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c r="BW605" s="30"/>
      <c r="BX605" s="30"/>
      <c r="BY605" s="30"/>
      <c r="BZ605" s="30"/>
      <c r="CA605" s="30"/>
      <c r="CB605" s="30"/>
      <c r="CC605" s="30"/>
      <c r="CD605" s="30"/>
      <c r="CE605" s="30"/>
      <c r="CF605" s="30"/>
      <c r="CG605" s="30"/>
      <c r="CH605" s="30"/>
      <c r="CI605" s="30"/>
      <c r="CJ605" s="30"/>
      <c r="CK605" s="30"/>
      <c r="CL605" s="30"/>
      <c r="CM605" s="30"/>
      <c r="CN605" s="30"/>
      <c r="CO605" s="30"/>
      <c r="CP605" s="30"/>
      <c r="CQ605" s="30"/>
      <c r="CR605" s="30"/>
      <c r="CS605" s="30"/>
      <c r="CT605" s="30"/>
      <c r="CU605" s="30"/>
      <c r="CV605" s="30"/>
      <c r="CW605" s="30"/>
      <c r="CX605" s="30"/>
      <c r="CY605" s="30"/>
      <c r="CZ605" s="30"/>
      <c r="DA605" s="30"/>
      <c r="DB605" s="30"/>
      <c r="DC605" s="30"/>
      <c r="DD605" s="30"/>
      <c r="DE605" s="30"/>
      <c r="DF605" s="30"/>
      <c r="DG605" s="30"/>
      <c r="DH605" s="30"/>
      <c r="DI605" s="30"/>
      <c r="DJ605" s="30"/>
      <c r="DK605" s="30"/>
      <c r="DL605" s="30"/>
      <c r="DM605" s="30"/>
      <c r="DN605" s="30"/>
      <c r="DO605" s="30"/>
      <c r="DP605" s="30"/>
      <c r="DQ605" s="30"/>
      <c r="DR605" s="30"/>
      <c r="DS605" s="30"/>
      <c r="DT605" s="30"/>
      <c r="DU605" s="30"/>
      <c r="DV605" s="30"/>
      <c r="DW605" s="30"/>
      <c r="DX605" s="30"/>
      <c r="DY605" s="30"/>
      <c r="DZ605" s="30"/>
      <c r="EA605" s="30"/>
      <c r="EB605" s="30"/>
      <c r="EC605" s="30"/>
      <c r="ED605" s="30"/>
      <c r="EE605" s="30"/>
      <c r="EF605" s="30"/>
      <c r="EG605" s="30"/>
      <c r="EH605" s="30"/>
      <c r="EI605" s="30"/>
      <c r="EJ605" s="30"/>
      <c r="EK605" s="30"/>
      <c r="EL605" s="30"/>
      <c r="EM605" s="30"/>
      <c r="EN605" s="30"/>
      <c r="EO605" s="30"/>
      <c r="EP605" s="30"/>
      <c r="EQ605" s="30"/>
      <c r="ER605" s="30"/>
      <c r="ES605" s="30"/>
      <c r="ET605" s="30"/>
      <c r="EU605" s="30"/>
      <c r="EV605" s="30"/>
      <c r="EW605" s="30"/>
      <c r="EX605" s="30"/>
      <c r="EY605" s="30"/>
      <c r="EZ605" s="30"/>
      <c r="FA605" s="30"/>
      <c r="FB605" s="30"/>
      <c r="FC605" s="30"/>
      <c r="FD605" s="30"/>
      <c r="FE605" s="30"/>
      <c r="FF605" s="30"/>
      <c r="FG605" s="30"/>
      <c r="FH605" s="30"/>
      <c r="FI605" s="30"/>
      <c r="FJ605" s="30"/>
      <c r="FK605" s="30"/>
      <c r="FL605" s="30"/>
      <c r="FM605" s="30"/>
      <c r="FN605" s="30"/>
      <c r="FO605" s="30"/>
      <c r="FP605" s="30"/>
      <c r="FQ605" s="30"/>
    </row>
    <row r="606" spans="4:173">
      <c r="D606" s="76"/>
      <c r="E606" s="76"/>
      <c r="F606" s="76"/>
      <c r="G606" s="76"/>
      <c r="H606" s="76"/>
      <c r="I606" s="76"/>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c r="BS606" s="30"/>
      <c r="BT606" s="30"/>
      <c r="BU606" s="30"/>
      <c r="BV606" s="30"/>
      <c r="BW606" s="30"/>
      <c r="BX606" s="30"/>
      <c r="BY606" s="30"/>
      <c r="BZ606" s="30"/>
      <c r="CA606" s="30"/>
      <c r="CB606" s="30"/>
      <c r="CC606" s="30"/>
      <c r="CD606" s="30"/>
      <c r="CE606" s="30"/>
      <c r="CF606" s="30"/>
      <c r="CG606" s="30"/>
      <c r="CH606" s="30"/>
      <c r="CI606" s="30"/>
      <c r="CJ606" s="30"/>
      <c r="CK606" s="30"/>
      <c r="CL606" s="30"/>
      <c r="CM606" s="30"/>
      <c r="CN606" s="30"/>
      <c r="CO606" s="30"/>
      <c r="CP606" s="30"/>
      <c r="CQ606" s="30"/>
      <c r="CR606" s="30"/>
      <c r="CS606" s="30"/>
      <c r="CT606" s="30"/>
      <c r="CU606" s="30"/>
      <c r="CV606" s="30"/>
      <c r="CW606" s="30"/>
      <c r="CX606" s="30"/>
      <c r="CY606" s="30"/>
      <c r="CZ606" s="30"/>
      <c r="DA606" s="30"/>
      <c r="DB606" s="30"/>
      <c r="DC606" s="30"/>
      <c r="DD606" s="30"/>
      <c r="DE606" s="30"/>
      <c r="DF606" s="30"/>
      <c r="DG606" s="30"/>
      <c r="DH606" s="30"/>
      <c r="DI606" s="30"/>
      <c r="DJ606" s="30"/>
      <c r="DK606" s="30"/>
      <c r="DL606" s="30"/>
      <c r="DM606" s="30"/>
      <c r="DN606" s="30"/>
      <c r="DO606" s="30"/>
      <c r="DP606" s="30"/>
      <c r="DQ606" s="30"/>
      <c r="DR606" s="30"/>
      <c r="DS606" s="30"/>
      <c r="DT606" s="30"/>
      <c r="DU606" s="30"/>
      <c r="DV606" s="30"/>
      <c r="DW606" s="30"/>
      <c r="DX606" s="30"/>
      <c r="DY606" s="30"/>
      <c r="DZ606" s="30"/>
      <c r="EA606" s="30"/>
      <c r="EB606" s="30"/>
      <c r="EC606" s="30"/>
      <c r="ED606" s="30"/>
      <c r="EE606" s="30"/>
      <c r="EF606" s="30"/>
      <c r="EG606" s="30"/>
      <c r="EH606" s="30"/>
      <c r="EI606" s="30"/>
      <c r="EJ606" s="30"/>
      <c r="EK606" s="30"/>
      <c r="EL606" s="30"/>
      <c r="EM606" s="30"/>
      <c r="EN606" s="30"/>
      <c r="EO606" s="30"/>
      <c r="EP606" s="30"/>
      <c r="EQ606" s="30"/>
      <c r="ER606" s="30"/>
      <c r="ES606" s="30"/>
      <c r="ET606" s="30"/>
      <c r="EU606" s="30"/>
      <c r="EV606" s="30"/>
      <c r="EW606" s="30"/>
      <c r="EX606" s="30"/>
      <c r="EY606" s="30"/>
      <c r="EZ606" s="30"/>
      <c r="FA606" s="30"/>
      <c r="FB606" s="30"/>
      <c r="FC606" s="30"/>
      <c r="FD606" s="30"/>
      <c r="FE606" s="30"/>
      <c r="FF606" s="30"/>
      <c r="FG606" s="30"/>
      <c r="FH606" s="30"/>
      <c r="FI606" s="30"/>
      <c r="FJ606" s="30"/>
      <c r="FK606" s="30"/>
      <c r="FL606" s="30"/>
      <c r="FM606" s="30"/>
      <c r="FN606" s="30"/>
      <c r="FO606" s="30"/>
      <c r="FP606" s="30"/>
      <c r="FQ606" s="30"/>
    </row>
    <row r="607" spans="4:173">
      <c r="D607" s="76"/>
      <c r="E607" s="76"/>
      <c r="F607" s="76"/>
      <c r="G607" s="76"/>
      <c r="H607" s="76"/>
      <c r="I607" s="76"/>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c r="BS607" s="30"/>
      <c r="BT607" s="30"/>
      <c r="BU607" s="30"/>
      <c r="BV607" s="30"/>
      <c r="BW607" s="30"/>
      <c r="BX607" s="30"/>
      <c r="BY607" s="30"/>
      <c r="BZ607" s="30"/>
      <c r="CA607" s="30"/>
      <c r="CB607" s="30"/>
      <c r="CC607" s="30"/>
      <c r="CD607" s="30"/>
      <c r="CE607" s="30"/>
      <c r="CF607" s="30"/>
      <c r="CG607" s="30"/>
      <c r="CH607" s="30"/>
      <c r="CI607" s="30"/>
      <c r="CJ607" s="30"/>
      <c r="CK607" s="30"/>
      <c r="CL607" s="30"/>
      <c r="CM607" s="30"/>
      <c r="CN607" s="30"/>
      <c r="CO607" s="30"/>
      <c r="CP607" s="30"/>
      <c r="CQ607" s="30"/>
      <c r="CR607" s="30"/>
      <c r="CS607" s="30"/>
      <c r="CT607" s="30"/>
      <c r="CU607" s="30"/>
      <c r="CV607" s="30"/>
      <c r="CW607" s="30"/>
      <c r="CX607" s="30"/>
      <c r="CY607" s="30"/>
      <c r="CZ607" s="30"/>
      <c r="DA607" s="30"/>
      <c r="DB607" s="30"/>
      <c r="DC607" s="30"/>
      <c r="DD607" s="30"/>
      <c r="DE607" s="30"/>
      <c r="DF607" s="30"/>
      <c r="DG607" s="30"/>
      <c r="DH607" s="30"/>
      <c r="DI607" s="30"/>
      <c r="DJ607" s="30"/>
      <c r="DK607" s="30"/>
      <c r="DL607" s="30"/>
      <c r="DM607" s="30"/>
      <c r="DN607" s="30"/>
      <c r="DO607" s="30"/>
      <c r="DP607" s="30"/>
      <c r="DQ607" s="30"/>
      <c r="DR607" s="30"/>
      <c r="DS607" s="30"/>
      <c r="DT607" s="30"/>
      <c r="DU607" s="30"/>
      <c r="DV607" s="30"/>
      <c r="DW607" s="30"/>
      <c r="DX607" s="30"/>
      <c r="DY607" s="30"/>
      <c r="DZ607" s="30"/>
      <c r="EA607" s="30"/>
      <c r="EB607" s="30"/>
      <c r="EC607" s="30"/>
      <c r="ED607" s="30"/>
      <c r="EE607" s="30"/>
      <c r="EF607" s="30"/>
      <c r="EG607" s="30"/>
      <c r="EH607" s="30"/>
      <c r="EI607" s="30"/>
      <c r="EJ607" s="30"/>
      <c r="EK607" s="30"/>
      <c r="EL607" s="30"/>
      <c r="EM607" s="30"/>
      <c r="EN607" s="30"/>
      <c r="EO607" s="30"/>
      <c r="EP607" s="30"/>
      <c r="EQ607" s="30"/>
      <c r="ER607" s="30"/>
      <c r="ES607" s="30"/>
      <c r="ET607" s="30"/>
      <c r="EU607" s="30"/>
      <c r="EV607" s="30"/>
      <c r="EW607" s="30"/>
      <c r="EX607" s="30"/>
      <c r="EY607" s="30"/>
      <c r="EZ607" s="30"/>
      <c r="FA607" s="30"/>
      <c r="FB607" s="30"/>
      <c r="FC607" s="30"/>
      <c r="FD607" s="30"/>
      <c r="FE607" s="30"/>
      <c r="FF607" s="30"/>
      <c r="FG607" s="30"/>
      <c r="FH607" s="30"/>
      <c r="FI607" s="30"/>
      <c r="FJ607" s="30"/>
      <c r="FK607" s="30"/>
      <c r="FL607" s="30"/>
      <c r="FM607" s="30"/>
      <c r="FN607" s="30"/>
      <c r="FO607" s="30"/>
      <c r="FP607" s="30"/>
      <c r="FQ607" s="30"/>
    </row>
    <row r="608" spans="4:173">
      <c r="D608" s="76"/>
      <c r="E608" s="76"/>
      <c r="F608" s="76"/>
      <c r="G608" s="76"/>
      <c r="H608" s="76"/>
      <c r="I608" s="76"/>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c r="BS608" s="30"/>
      <c r="BT608" s="30"/>
      <c r="BU608" s="30"/>
      <c r="BV608" s="30"/>
      <c r="BW608" s="30"/>
      <c r="BX608" s="30"/>
      <c r="BY608" s="30"/>
      <c r="BZ608" s="30"/>
      <c r="CA608" s="30"/>
      <c r="CB608" s="30"/>
      <c r="CC608" s="30"/>
      <c r="CD608" s="30"/>
      <c r="CE608" s="30"/>
      <c r="CF608" s="30"/>
      <c r="CG608" s="30"/>
      <c r="CH608" s="30"/>
      <c r="CI608" s="30"/>
      <c r="CJ608" s="30"/>
      <c r="CK608" s="30"/>
      <c r="CL608" s="30"/>
      <c r="CM608" s="30"/>
      <c r="CN608" s="30"/>
      <c r="CO608" s="30"/>
      <c r="CP608" s="30"/>
      <c r="CQ608" s="30"/>
      <c r="CR608" s="30"/>
      <c r="CS608" s="30"/>
      <c r="CT608" s="30"/>
      <c r="CU608" s="30"/>
      <c r="CV608" s="30"/>
      <c r="CW608" s="30"/>
      <c r="CX608" s="30"/>
      <c r="CY608" s="30"/>
      <c r="CZ608" s="30"/>
      <c r="DA608" s="30"/>
      <c r="DB608" s="30"/>
      <c r="DC608" s="30"/>
      <c r="DD608" s="30"/>
      <c r="DE608" s="30"/>
      <c r="DF608" s="30"/>
      <c r="DG608" s="30"/>
      <c r="DH608" s="30"/>
      <c r="DI608" s="30"/>
      <c r="DJ608" s="30"/>
      <c r="DK608" s="30"/>
      <c r="DL608" s="30"/>
      <c r="DM608" s="30"/>
      <c r="DN608" s="30"/>
      <c r="DO608" s="30"/>
      <c r="DP608" s="30"/>
      <c r="DQ608" s="30"/>
      <c r="DR608" s="30"/>
      <c r="DS608" s="30"/>
      <c r="DT608" s="30"/>
      <c r="DU608" s="30"/>
      <c r="DV608" s="30"/>
      <c r="DW608" s="30"/>
      <c r="DX608" s="30"/>
      <c r="DY608" s="30"/>
      <c r="DZ608" s="30"/>
      <c r="EA608" s="30"/>
      <c r="EB608" s="30"/>
      <c r="EC608" s="30"/>
      <c r="ED608" s="30"/>
      <c r="EE608" s="30"/>
      <c r="EF608" s="30"/>
      <c r="EG608" s="30"/>
      <c r="EH608" s="30"/>
      <c r="EI608" s="30"/>
      <c r="EJ608" s="30"/>
      <c r="EK608" s="30"/>
      <c r="EL608" s="30"/>
      <c r="EM608" s="30"/>
      <c r="EN608" s="30"/>
      <c r="EO608" s="30"/>
      <c r="EP608" s="30"/>
      <c r="EQ608" s="30"/>
      <c r="ER608" s="30"/>
      <c r="ES608" s="30"/>
      <c r="ET608" s="30"/>
      <c r="EU608" s="30"/>
      <c r="EV608" s="30"/>
      <c r="EW608" s="30"/>
      <c r="EX608" s="30"/>
      <c r="EY608" s="30"/>
      <c r="EZ608" s="30"/>
      <c r="FA608" s="30"/>
      <c r="FB608" s="30"/>
      <c r="FC608" s="30"/>
      <c r="FD608" s="30"/>
      <c r="FE608" s="30"/>
      <c r="FF608" s="30"/>
      <c r="FG608" s="30"/>
      <c r="FH608" s="30"/>
      <c r="FI608" s="30"/>
      <c r="FJ608" s="30"/>
      <c r="FK608" s="30"/>
      <c r="FL608" s="30"/>
      <c r="FM608" s="30"/>
      <c r="FN608" s="30"/>
      <c r="FO608" s="30"/>
      <c r="FP608" s="30"/>
      <c r="FQ608" s="30"/>
    </row>
    <row r="609" spans="4:173">
      <c r="D609" s="76"/>
      <c r="E609" s="76"/>
      <c r="F609" s="76"/>
      <c r="G609" s="76"/>
      <c r="H609" s="76"/>
      <c r="I609" s="76"/>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c r="BS609" s="30"/>
      <c r="BT609" s="30"/>
      <c r="BU609" s="30"/>
      <c r="BV609" s="30"/>
      <c r="BW609" s="30"/>
      <c r="BX609" s="30"/>
      <c r="BY609" s="30"/>
      <c r="BZ609" s="30"/>
      <c r="CA609" s="30"/>
      <c r="CB609" s="30"/>
      <c r="CC609" s="30"/>
      <c r="CD609" s="30"/>
      <c r="CE609" s="30"/>
      <c r="CF609" s="30"/>
      <c r="CG609" s="30"/>
      <c r="CH609" s="30"/>
      <c r="CI609" s="30"/>
      <c r="CJ609" s="30"/>
      <c r="CK609" s="30"/>
      <c r="CL609" s="30"/>
      <c r="CM609" s="30"/>
      <c r="CN609" s="30"/>
      <c r="CO609" s="30"/>
      <c r="CP609" s="30"/>
      <c r="CQ609" s="30"/>
      <c r="CR609" s="30"/>
      <c r="CS609" s="30"/>
      <c r="CT609" s="30"/>
      <c r="CU609" s="30"/>
      <c r="CV609" s="30"/>
      <c r="CW609" s="30"/>
      <c r="CX609" s="30"/>
      <c r="CY609" s="30"/>
      <c r="CZ609" s="30"/>
      <c r="DA609" s="30"/>
      <c r="DB609" s="30"/>
      <c r="DC609" s="30"/>
      <c r="DD609" s="30"/>
      <c r="DE609" s="30"/>
      <c r="DF609" s="30"/>
      <c r="DG609" s="30"/>
      <c r="DH609" s="30"/>
      <c r="DI609" s="30"/>
      <c r="DJ609" s="30"/>
      <c r="DK609" s="30"/>
      <c r="DL609" s="30"/>
      <c r="DM609" s="30"/>
      <c r="DN609" s="30"/>
      <c r="DO609" s="30"/>
      <c r="DP609" s="30"/>
      <c r="DQ609" s="30"/>
      <c r="DR609" s="30"/>
      <c r="DS609" s="30"/>
      <c r="DT609" s="30"/>
      <c r="DU609" s="30"/>
      <c r="DV609" s="30"/>
      <c r="DW609" s="30"/>
      <c r="DX609" s="30"/>
      <c r="DY609" s="30"/>
      <c r="DZ609" s="30"/>
      <c r="EA609" s="30"/>
      <c r="EB609" s="30"/>
      <c r="EC609" s="30"/>
      <c r="ED609" s="30"/>
      <c r="EE609" s="30"/>
      <c r="EF609" s="30"/>
      <c r="EG609" s="30"/>
      <c r="EH609" s="30"/>
      <c r="EI609" s="30"/>
      <c r="EJ609" s="30"/>
      <c r="EK609" s="30"/>
      <c r="EL609" s="30"/>
      <c r="EM609" s="30"/>
      <c r="EN609" s="30"/>
      <c r="EO609" s="30"/>
      <c r="EP609" s="30"/>
      <c r="EQ609" s="30"/>
      <c r="ER609" s="30"/>
      <c r="ES609" s="30"/>
      <c r="ET609" s="30"/>
      <c r="EU609" s="30"/>
      <c r="EV609" s="30"/>
      <c r="EW609" s="30"/>
      <c r="EX609" s="30"/>
      <c r="EY609" s="30"/>
      <c r="EZ609" s="30"/>
      <c r="FA609" s="30"/>
      <c r="FB609" s="30"/>
      <c r="FC609" s="30"/>
      <c r="FD609" s="30"/>
      <c r="FE609" s="30"/>
      <c r="FF609" s="30"/>
      <c r="FG609" s="30"/>
      <c r="FH609" s="30"/>
      <c r="FI609" s="30"/>
      <c r="FJ609" s="30"/>
      <c r="FK609" s="30"/>
      <c r="FL609" s="30"/>
      <c r="FM609" s="30"/>
      <c r="FN609" s="30"/>
      <c r="FO609" s="30"/>
      <c r="FP609" s="30"/>
      <c r="FQ609" s="30"/>
    </row>
    <row r="610" spans="4:173">
      <c r="D610" s="76"/>
      <c r="E610" s="76"/>
      <c r="F610" s="76"/>
      <c r="G610" s="76"/>
      <c r="H610" s="76"/>
      <c r="I610" s="76"/>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c r="BS610" s="30"/>
      <c r="BT610" s="30"/>
      <c r="BU610" s="30"/>
      <c r="BV610" s="30"/>
      <c r="BW610" s="30"/>
      <c r="BX610" s="30"/>
      <c r="BY610" s="30"/>
      <c r="BZ610" s="30"/>
      <c r="CA610" s="30"/>
      <c r="CB610" s="30"/>
      <c r="CC610" s="30"/>
      <c r="CD610" s="30"/>
      <c r="CE610" s="30"/>
      <c r="CF610" s="30"/>
      <c r="CG610" s="30"/>
      <c r="CH610" s="30"/>
      <c r="CI610" s="30"/>
      <c r="CJ610" s="30"/>
      <c r="CK610" s="30"/>
      <c r="CL610" s="30"/>
      <c r="CM610" s="30"/>
      <c r="CN610" s="30"/>
      <c r="CO610" s="30"/>
      <c r="CP610" s="30"/>
      <c r="CQ610" s="30"/>
      <c r="CR610" s="30"/>
      <c r="CS610" s="30"/>
      <c r="CT610" s="30"/>
      <c r="CU610" s="30"/>
      <c r="CV610" s="30"/>
      <c r="CW610" s="30"/>
      <c r="CX610" s="30"/>
      <c r="CY610" s="30"/>
      <c r="CZ610" s="30"/>
      <c r="DA610" s="30"/>
      <c r="DB610" s="30"/>
      <c r="DC610" s="30"/>
      <c r="DD610" s="30"/>
      <c r="DE610" s="30"/>
      <c r="DF610" s="30"/>
      <c r="DG610" s="30"/>
      <c r="DH610" s="30"/>
      <c r="DI610" s="30"/>
      <c r="DJ610" s="30"/>
      <c r="DK610" s="30"/>
      <c r="DL610" s="30"/>
      <c r="DM610" s="30"/>
      <c r="DN610" s="30"/>
      <c r="DO610" s="30"/>
      <c r="DP610" s="30"/>
      <c r="DQ610" s="30"/>
      <c r="DR610" s="30"/>
      <c r="DS610" s="30"/>
      <c r="DT610" s="30"/>
      <c r="DU610" s="30"/>
      <c r="DV610" s="30"/>
      <c r="DW610" s="30"/>
      <c r="DX610" s="30"/>
      <c r="DY610" s="30"/>
      <c r="DZ610" s="30"/>
      <c r="EA610" s="30"/>
      <c r="EB610" s="30"/>
      <c r="EC610" s="30"/>
      <c r="ED610" s="30"/>
      <c r="EE610" s="30"/>
      <c r="EF610" s="30"/>
      <c r="EG610" s="30"/>
      <c r="EH610" s="30"/>
      <c r="EI610" s="30"/>
      <c r="EJ610" s="30"/>
      <c r="EK610" s="30"/>
      <c r="EL610" s="30"/>
      <c r="EM610" s="30"/>
      <c r="EN610" s="30"/>
      <c r="EO610" s="30"/>
      <c r="EP610" s="30"/>
      <c r="EQ610" s="30"/>
      <c r="ER610" s="30"/>
      <c r="ES610" s="30"/>
      <c r="ET610" s="30"/>
      <c r="EU610" s="30"/>
      <c r="EV610" s="30"/>
      <c r="EW610" s="30"/>
      <c r="EX610" s="30"/>
      <c r="EY610" s="30"/>
      <c r="EZ610" s="30"/>
      <c r="FA610" s="30"/>
      <c r="FB610" s="30"/>
      <c r="FC610" s="30"/>
      <c r="FD610" s="30"/>
      <c r="FE610" s="30"/>
      <c r="FF610" s="30"/>
      <c r="FG610" s="30"/>
      <c r="FH610" s="30"/>
      <c r="FI610" s="30"/>
      <c r="FJ610" s="30"/>
      <c r="FK610" s="30"/>
      <c r="FL610" s="30"/>
      <c r="FM610" s="30"/>
      <c r="FN610" s="30"/>
      <c r="FO610" s="30"/>
      <c r="FP610" s="30"/>
      <c r="FQ610" s="30"/>
    </row>
    <row r="611" spans="4:173">
      <c r="D611" s="76"/>
      <c r="E611" s="76"/>
      <c r="F611" s="76"/>
      <c r="G611" s="76"/>
      <c r="H611" s="76"/>
      <c r="I611" s="76"/>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c r="BS611" s="30"/>
      <c r="BT611" s="30"/>
      <c r="BU611" s="30"/>
      <c r="BV611" s="30"/>
      <c r="BW611" s="30"/>
      <c r="BX611" s="30"/>
      <c r="BY611" s="30"/>
      <c r="BZ611" s="30"/>
      <c r="CA611" s="30"/>
      <c r="CB611" s="30"/>
      <c r="CC611" s="30"/>
      <c r="CD611" s="30"/>
      <c r="CE611" s="30"/>
      <c r="CF611" s="30"/>
      <c r="CG611" s="30"/>
      <c r="CH611" s="30"/>
      <c r="CI611" s="30"/>
      <c r="CJ611" s="30"/>
      <c r="CK611" s="30"/>
      <c r="CL611" s="30"/>
      <c r="CM611" s="30"/>
      <c r="CN611" s="30"/>
      <c r="CO611" s="30"/>
      <c r="CP611" s="30"/>
      <c r="CQ611" s="30"/>
      <c r="CR611" s="30"/>
      <c r="CS611" s="30"/>
      <c r="CT611" s="30"/>
      <c r="CU611" s="30"/>
      <c r="CV611" s="30"/>
      <c r="CW611" s="30"/>
      <c r="CX611" s="30"/>
      <c r="CY611" s="30"/>
      <c r="CZ611" s="30"/>
      <c r="DA611" s="30"/>
      <c r="DB611" s="30"/>
      <c r="DC611" s="30"/>
      <c r="DD611" s="30"/>
      <c r="DE611" s="30"/>
      <c r="DF611" s="30"/>
      <c r="DG611" s="30"/>
      <c r="DH611" s="30"/>
      <c r="DI611" s="30"/>
      <c r="DJ611" s="30"/>
      <c r="DK611" s="30"/>
      <c r="DL611" s="30"/>
      <c r="DM611" s="30"/>
      <c r="DN611" s="30"/>
      <c r="DO611" s="30"/>
      <c r="DP611" s="30"/>
      <c r="DQ611" s="30"/>
      <c r="DR611" s="30"/>
      <c r="DS611" s="30"/>
      <c r="DT611" s="30"/>
      <c r="DU611" s="30"/>
      <c r="DV611" s="30"/>
      <c r="DW611" s="30"/>
      <c r="DX611" s="30"/>
      <c r="DY611" s="30"/>
      <c r="DZ611" s="30"/>
      <c r="EA611" s="30"/>
      <c r="EB611" s="30"/>
      <c r="EC611" s="30"/>
      <c r="ED611" s="30"/>
      <c r="EE611" s="30"/>
      <c r="EF611" s="30"/>
      <c r="EG611" s="30"/>
      <c r="EH611" s="30"/>
      <c r="EI611" s="30"/>
      <c r="EJ611" s="30"/>
      <c r="EK611" s="30"/>
      <c r="EL611" s="30"/>
      <c r="EM611" s="30"/>
      <c r="EN611" s="30"/>
      <c r="EO611" s="30"/>
      <c r="EP611" s="30"/>
      <c r="EQ611" s="30"/>
      <c r="ER611" s="30"/>
      <c r="ES611" s="30"/>
      <c r="ET611" s="30"/>
      <c r="EU611" s="30"/>
      <c r="EV611" s="30"/>
      <c r="EW611" s="30"/>
      <c r="EX611" s="30"/>
      <c r="EY611" s="30"/>
      <c r="EZ611" s="30"/>
      <c r="FA611" s="30"/>
      <c r="FB611" s="30"/>
      <c r="FC611" s="30"/>
      <c r="FD611" s="30"/>
      <c r="FE611" s="30"/>
      <c r="FF611" s="30"/>
      <c r="FG611" s="30"/>
      <c r="FH611" s="30"/>
      <c r="FI611" s="30"/>
      <c r="FJ611" s="30"/>
      <c r="FK611" s="30"/>
      <c r="FL611" s="30"/>
      <c r="FM611" s="30"/>
      <c r="FN611" s="30"/>
      <c r="FO611" s="30"/>
      <c r="FP611" s="30"/>
      <c r="FQ611" s="30"/>
    </row>
    <row r="612" spans="4:173">
      <c r="D612" s="76"/>
      <c r="E612" s="76"/>
      <c r="F612" s="76"/>
      <c r="G612" s="76"/>
      <c r="H612" s="76"/>
      <c r="I612" s="76"/>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0"/>
      <c r="BI612" s="30"/>
      <c r="BJ612" s="30"/>
      <c r="BK612" s="30"/>
      <c r="BL612" s="30"/>
      <c r="BM612" s="30"/>
      <c r="BN612" s="30"/>
      <c r="BO612" s="30"/>
      <c r="BP612" s="30"/>
      <c r="BQ612" s="30"/>
      <c r="BR612" s="30"/>
      <c r="BS612" s="30"/>
      <c r="BT612" s="30"/>
      <c r="BU612" s="30"/>
      <c r="BV612" s="30"/>
      <c r="BW612" s="30"/>
      <c r="BX612" s="30"/>
      <c r="BY612" s="30"/>
      <c r="BZ612" s="30"/>
      <c r="CA612" s="30"/>
      <c r="CB612" s="30"/>
      <c r="CC612" s="30"/>
      <c r="CD612" s="30"/>
      <c r="CE612" s="30"/>
      <c r="CF612" s="30"/>
      <c r="CG612" s="30"/>
      <c r="CH612" s="30"/>
      <c r="CI612" s="30"/>
      <c r="CJ612" s="30"/>
      <c r="CK612" s="30"/>
      <c r="CL612" s="30"/>
      <c r="CM612" s="30"/>
      <c r="CN612" s="30"/>
      <c r="CO612" s="30"/>
      <c r="CP612" s="30"/>
      <c r="CQ612" s="30"/>
      <c r="CR612" s="30"/>
      <c r="CS612" s="30"/>
      <c r="CT612" s="30"/>
      <c r="CU612" s="30"/>
      <c r="CV612" s="30"/>
      <c r="CW612" s="30"/>
      <c r="CX612" s="30"/>
      <c r="CY612" s="30"/>
      <c r="CZ612" s="30"/>
      <c r="DA612" s="30"/>
      <c r="DB612" s="30"/>
      <c r="DC612" s="30"/>
      <c r="DD612" s="30"/>
      <c r="DE612" s="30"/>
      <c r="DF612" s="30"/>
      <c r="DG612" s="30"/>
      <c r="DH612" s="30"/>
      <c r="DI612" s="30"/>
      <c r="DJ612" s="30"/>
      <c r="DK612" s="30"/>
      <c r="DL612" s="30"/>
      <c r="DM612" s="30"/>
      <c r="DN612" s="30"/>
      <c r="DO612" s="30"/>
      <c r="DP612" s="30"/>
      <c r="DQ612" s="30"/>
      <c r="DR612" s="30"/>
      <c r="DS612" s="30"/>
      <c r="DT612" s="30"/>
      <c r="DU612" s="30"/>
      <c r="DV612" s="30"/>
      <c r="DW612" s="30"/>
      <c r="DX612" s="30"/>
      <c r="DY612" s="30"/>
      <c r="DZ612" s="30"/>
      <c r="EA612" s="30"/>
      <c r="EB612" s="30"/>
      <c r="EC612" s="30"/>
      <c r="ED612" s="30"/>
      <c r="EE612" s="30"/>
      <c r="EF612" s="30"/>
      <c r="EG612" s="30"/>
      <c r="EH612" s="30"/>
      <c r="EI612" s="30"/>
      <c r="EJ612" s="30"/>
      <c r="EK612" s="30"/>
      <c r="EL612" s="30"/>
      <c r="EM612" s="30"/>
      <c r="EN612" s="30"/>
      <c r="EO612" s="30"/>
      <c r="EP612" s="30"/>
      <c r="EQ612" s="30"/>
      <c r="ER612" s="30"/>
      <c r="ES612" s="30"/>
      <c r="ET612" s="30"/>
      <c r="EU612" s="30"/>
      <c r="EV612" s="30"/>
      <c r="EW612" s="30"/>
      <c r="EX612" s="30"/>
      <c r="EY612" s="30"/>
      <c r="EZ612" s="30"/>
      <c r="FA612" s="30"/>
      <c r="FB612" s="30"/>
      <c r="FC612" s="30"/>
      <c r="FD612" s="30"/>
      <c r="FE612" s="30"/>
      <c r="FF612" s="30"/>
      <c r="FG612" s="30"/>
      <c r="FH612" s="30"/>
      <c r="FI612" s="30"/>
      <c r="FJ612" s="30"/>
      <c r="FK612" s="30"/>
      <c r="FL612" s="30"/>
      <c r="FM612" s="30"/>
      <c r="FN612" s="30"/>
      <c r="FO612" s="30"/>
      <c r="FP612" s="30"/>
      <c r="FQ612" s="30"/>
    </row>
    <row r="613" spans="4:173">
      <c r="D613" s="76"/>
      <c r="E613" s="76"/>
      <c r="F613" s="76"/>
      <c r="G613" s="76"/>
      <c r="H613" s="76"/>
      <c r="I613" s="76"/>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0"/>
      <c r="BI613" s="30"/>
      <c r="BJ613" s="30"/>
      <c r="BK613" s="30"/>
      <c r="BL613" s="30"/>
      <c r="BM613" s="30"/>
      <c r="BN613" s="30"/>
      <c r="BO613" s="30"/>
      <c r="BP613" s="30"/>
      <c r="BQ613" s="30"/>
      <c r="BR613" s="30"/>
      <c r="BS613" s="30"/>
      <c r="BT613" s="30"/>
      <c r="BU613" s="30"/>
      <c r="BV613" s="30"/>
      <c r="BW613" s="30"/>
      <c r="BX613" s="30"/>
      <c r="BY613" s="30"/>
      <c r="BZ613" s="30"/>
      <c r="CA613" s="30"/>
      <c r="CB613" s="30"/>
      <c r="CC613" s="30"/>
      <c r="CD613" s="30"/>
      <c r="CE613" s="30"/>
      <c r="CF613" s="30"/>
      <c r="CG613" s="30"/>
      <c r="CH613" s="30"/>
      <c r="CI613" s="30"/>
      <c r="CJ613" s="30"/>
      <c r="CK613" s="30"/>
      <c r="CL613" s="30"/>
      <c r="CM613" s="30"/>
      <c r="CN613" s="30"/>
      <c r="CO613" s="30"/>
      <c r="CP613" s="30"/>
      <c r="CQ613" s="30"/>
      <c r="CR613" s="30"/>
      <c r="CS613" s="30"/>
      <c r="CT613" s="30"/>
      <c r="CU613" s="30"/>
      <c r="CV613" s="30"/>
      <c r="CW613" s="30"/>
      <c r="CX613" s="30"/>
      <c r="CY613" s="30"/>
      <c r="CZ613" s="30"/>
      <c r="DA613" s="30"/>
      <c r="DB613" s="30"/>
      <c r="DC613" s="30"/>
      <c r="DD613" s="30"/>
      <c r="DE613" s="30"/>
      <c r="DF613" s="30"/>
      <c r="DG613" s="30"/>
      <c r="DH613" s="30"/>
      <c r="DI613" s="30"/>
      <c r="DJ613" s="30"/>
      <c r="DK613" s="30"/>
      <c r="DL613" s="30"/>
      <c r="DM613" s="30"/>
      <c r="DN613" s="30"/>
      <c r="DO613" s="30"/>
      <c r="DP613" s="30"/>
      <c r="DQ613" s="30"/>
      <c r="DR613" s="30"/>
      <c r="DS613" s="30"/>
      <c r="DT613" s="30"/>
      <c r="DU613" s="30"/>
      <c r="DV613" s="30"/>
      <c r="DW613" s="30"/>
      <c r="DX613" s="30"/>
      <c r="DY613" s="30"/>
      <c r="DZ613" s="30"/>
      <c r="EA613" s="30"/>
      <c r="EB613" s="30"/>
      <c r="EC613" s="30"/>
      <c r="ED613" s="30"/>
      <c r="EE613" s="30"/>
      <c r="EF613" s="30"/>
      <c r="EG613" s="30"/>
      <c r="EH613" s="30"/>
      <c r="EI613" s="30"/>
      <c r="EJ613" s="30"/>
      <c r="EK613" s="30"/>
      <c r="EL613" s="30"/>
      <c r="EM613" s="30"/>
      <c r="EN613" s="30"/>
      <c r="EO613" s="30"/>
      <c r="EP613" s="30"/>
      <c r="EQ613" s="30"/>
      <c r="ER613" s="30"/>
      <c r="ES613" s="30"/>
      <c r="ET613" s="30"/>
      <c r="EU613" s="30"/>
      <c r="EV613" s="30"/>
      <c r="EW613" s="30"/>
      <c r="EX613" s="30"/>
      <c r="EY613" s="30"/>
      <c r="EZ613" s="30"/>
      <c r="FA613" s="30"/>
      <c r="FB613" s="30"/>
      <c r="FC613" s="30"/>
      <c r="FD613" s="30"/>
      <c r="FE613" s="30"/>
      <c r="FF613" s="30"/>
      <c r="FG613" s="30"/>
      <c r="FH613" s="30"/>
      <c r="FI613" s="30"/>
      <c r="FJ613" s="30"/>
      <c r="FK613" s="30"/>
      <c r="FL613" s="30"/>
      <c r="FM613" s="30"/>
      <c r="FN613" s="30"/>
      <c r="FO613" s="30"/>
      <c r="FP613" s="30"/>
      <c r="FQ613" s="30"/>
    </row>
    <row r="614" spans="4:173">
      <c r="D614" s="76"/>
      <c r="E614" s="76"/>
      <c r="F614" s="76"/>
      <c r="G614" s="76"/>
      <c r="H614" s="76"/>
      <c r="I614" s="76"/>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0"/>
      <c r="BI614" s="30"/>
      <c r="BJ614" s="30"/>
      <c r="BK614" s="30"/>
      <c r="BL614" s="30"/>
      <c r="BM614" s="30"/>
      <c r="BN614" s="30"/>
      <c r="BO614" s="30"/>
      <c r="BP614" s="30"/>
      <c r="BQ614" s="30"/>
      <c r="BR614" s="30"/>
      <c r="BS614" s="30"/>
      <c r="BT614" s="30"/>
      <c r="BU614" s="30"/>
      <c r="BV614" s="30"/>
      <c r="BW614" s="30"/>
      <c r="BX614" s="30"/>
      <c r="BY614" s="30"/>
      <c r="BZ614" s="30"/>
      <c r="CA614" s="30"/>
      <c r="CB614" s="30"/>
      <c r="CC614" s="30"/>
      <c r="CD614" s="30"/>
      <c r="CE614" s="30"/>
      <c r="CF614" s="30"/>
      <c r="CG614" s="30"/>
      <c r="CH614" s="30"/>
      <c r="CI614" s="30"/>
      <c r="CJ614" s="30"/>
      <c r="CK614" s="30"/>
      <c r="CL614" s="30"/>
      <c r="CM614" s="30"/>
      <c r="CN614" s="30"/>
      <c r="CO614" s="30"/>
      <c r="CP614" s="30"/>
      <c r="CQ614" s="30"/>
      <c r="CR614" s="30"/>
      <c r="CS614" s="30"/>
      <c r="CT614" s="30"/>
      <c r="CU614" s="30"/>
      <c r="CV614" s="30"/>
      <c r="CW614" s="30"/>
      <c r="CX614" s="30"/>
      <c r="CY614" s="30"/>
      <c r="CZ614" s="30"/>
      <c r="DA614" s="30"/>
      <c r="DB614" s="30"/>
      <c r="DC614" s="30"/>
      <c r="DD614" s="30"/>
      <c r="DE614" s="30"/>
      <c r="DF614" s="30"/>
      <c r="DG614" s="30"/>
      <c r="DH614" s="30"/>
      <c r="DI614" s="30"/>
      <c r="DJ614" s="30"/>
      <c r="DK614" s="30"/>
      <c r="DL614" s="30"/>
      <c r="DM614" s="30"/>
      <c r="DN614" s="30"/>
      <c r="DO614" s="30"/>
      <c r="DP614" s="30"/>
      <c r="DQ614" s="30"/>
      <c r="DR614" s="30"/>
      <c r="DS614" s="30"/>
      <c r="DT614" s="30"/>
      <c r="DU614" s="30"/>
      <c r="DV614" s="30"/>
      <c r="DW614" s="30"/>
      <c r="DX614" s="30"/>
      <c r="DY614" s="30"/>
      <c r="DZ614" s="30"/>
      <c r="EA614" s="30"/>
      <c r="EB614" s="30"/>
      <c r="EC614" s="30"/>
      <c r="ED614" s="30"/>
      <c r="EE614" s="30"/>
      <c r="EF614" s="30"/>
      <c r="EG614" s="30"/>
      <c r="EH614" s="30"/>
      <c r="EI614" s="30"/>
      <c r="EJ614" s="30"/>
      <c r="EK614" s="30"/>
      <c r="EL614" s="30"/>
      <c r="EM614" s="30"/>
      <c r="EN614" s="30"/>
      <c r="EO614" s="30"/>
      <c r="EP614" s="30"/>
      <c r="EQ614" s="30"/>
      <c r="ER614" s="30"/>
      <c r="ES614" s="30"/>
      <c r="ET614" s="30"/>
      <c r="EU614" s="30"/>
      <c r="EV614" s="30"/>
      <c r="EW614" s="30"/>
      <c r="EX614" s="30"/>
      <c r="EY614" s="30"/>
      <c r="EZ614" s="30"/>
      <c r="FA614" s="30"/>
      <c r="FB614" s="30"/>
      <c r="FC614" s="30"/>
      <c r="FD614" s="30"/>
      <c r="FE614" s="30"/>
      <c r="FF614" s="30"/>
      <c r="FG614" s="30"/>
      <c r="FH614" s="30"/>
      <c r="FI614" s="30"/>
      <c r="FJ614" s="30"/>
      <c r="FK614" s="30"/>
      <c r="FL614" s="30"/>
      <c r="FM614" s="30"/>
      <c r="FN614" s="30"/>
      <c r="FO614" s="30"/>
      <c r="FP614" s="30"/>
      <c r="FQ614" s="30"/>
    </row>
    <row r="615" spans="4:173">
      <c r="D615" s="76"/>
      <c r="E615" s="76"/>
      <c r="F615" s="76"/>
      <c r="G615" s="76"/>
      <c r="H615" s="76"/>
      <c r="I615" s="76"/>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0"/>
      <c r="BI615" s="30"/>
      <c r="BJ615" s="30"/>
      <c r="BK615" s="30"/>
      <c r="BL615" s="30"/>
      <c r="BM615" s="30"/>
      <c r="BN615" s="30"/>
      <c r="BO615" s="30"/>
      <c r="BP615" s="30"/>
      <c r="BQ615" s="30"/>
      <c r="BR615" s="30"/>
      <c r="BS615" s="30"/>
      <c r="BT615" s="30"/>
      <c r="BU615" s="30"/>
      <c r="BV615" s="30"/>
      <c r="BW615" s="30"/>
      <c r="BX615" s="30"/>
      <c r="BY615" s="30"/>
      <c r="BZ615" s="30"/>
      <c r="CA615" s="30"/>
      <c r="CB615" s="30"/>
      <c r="CC615" s="30"/>
      <c r="CD615" s="30"/>
      <c r="CE615" s="30"/>
      <c r="CF615" s="30"/>
      <c r="CG615" s="30"/>
      <c r="CH615" s="30"/>
      <c r="CI615" s="30"/>
      <c r="CJ615" s="30"/>
      <c r="CK615" s="30"/>
      <c r="CL615" s="30"/>
      <c r="CM615" s="30"/>
      <c r="CN615" s="30"/>
      <c r="CO615" s="30"/>
      <c r="CP615" s="30"/>
      <c r="CQ615" s="30"/>
      <c r="CR615" s="30"/>
      <c r="CS615" s="30"/>
      <c r="CT615" s="30"/>
      <c r="CU615" s="30"/>
      <c r="CV615" s="30"/>
      <c r="CW615" s="30"/>
      <c r="CX615" s="30"/>
      <c r="CY615" s="30"/>
      <c r="CZ615" s="30"/>
      <c r="DA615" s="30"/>
      <c r="DB615" s="30"/>
      <c r="DC615" s="30"/>
      <c r="DD615" s="30"/>
      <c r="DE615" s="30"/>
      <c r="DF615" s="30"/>
      <c r="DG615" s="30"/>
      <c r="DH615" s="30"/>
      <c r="DI615" s="30"/>
      <c r="DJ615" s="30"/>
      <c r="DK615" s="30"/>
      <c r="DL615" s="30"/>
      <c r="DM615" s="30"/>
      <c r="DN615" s="30"/>
      <c r="DO615" s="30"/>
      <c r="DP615" s="30"/>
      <c r="DQ615" s="30"/>
      <c r="DR615" s="30"/>
      <c r="DS615" s="30"/>
      <c r="DT615" s="30"/>
      <c r="DU615" s="30"/>
      <c r="DV615" s="30"/>
      <c r="DW615" s="30"/>
      <c r="DX615" s="30"/>
      <c r="DY615" s="30"/>
      <c r="DZ615" s="30"/>
      <c r="EA615" s="30"/>
      <c r="EB615" s="30"/>
      <c r="EC615" s="30"/>
      <c r="ED615" s="30"/>
      <c r="EE615" s="30"/>
      <c r="EF615" s="30"/>
      <c r="EG615" s="30"/>
      <c r="EH615" s="30"/>
      <c r="EI615" s="30"/>
      <c r="EJ615" s="30"/>
      <c r="EK615" s="30"/>
      <c r="EL615" s="30"/>
      <c r="EM615" s="30"/>
      <c r="EN615" s="30"/>
      <c r="EO615" s="30"/>
      <c r="EP615" s="30"/>
      <c r="EQ615" s="30"/>
      <c r="ER615" s="30"/>
      <c r="ES615" s="30"/>
      <c r="ET615" s="30"/>
      <c r="EU615" s="30"/>
      <c r="EV615" s="30"/>
      <c r="EW615" s="30"/>
      <c r="EX615" s="30"/>
      <c r="EY615" s="30"/>
      <c r="EZ615" s="30"/>
      <c r="FA615" s="30"/>
      <c r="FB615" s="30"/>
      <c r="FC615" s="30"/>
      <c r="FD615" s="30"/>
      <c r="FE615" s="30"/>
      <c r="FF615" s="30"/>
      <c r="FG615" s="30"/>
      <c r="FH615" s="30"/>
      <c r="FI615" s="30"/>
      <c r="FJ615" s="30"/>
      <c r="FK615" s="30"/>
      <c r="FL615" s="30"/>
      <c r="FM615" s="30"/>
      <c r="FN615" s="30"/>
      <c r="FO615" s="30"/>
      <c r="FP615" s="30"/>
      <c r="FQ615" s="30"/>
    </row>
    <row r="616" spans="4:173">
      <c r="D616" s="76"/>
      <c r="E616" s="76"/>
      <c r="F616" s="76"/>
      <c r="G616" s="76"/>
      <c r="H616" s="76"/>
      <c r="I616" s="76"/>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0"/>
      <c r="BI616" s="30"/>
      <c r="BJ616" s="30"/>
      <c r="BK616" s="30"/>
      <c r="BL616" s="30"/>
      <c r="BM616" s="30"/>
      <c r="BN616" s="30"/>
      <c r="BO616" s="30"/>
      <c r="BP616" s="30"/>
      <c r="BQ616" s="30"/>
      <c r="BR616" s="30"/>
      <c r="BS616" s="30"/>
      <c r="BT616" s="30"/>
      <c r="BU616" s="30"/>
      <c r="BV616" s="30"/>
      <c r="BW616" s="30"/>
      <c r="BX616" s="30"/>
      <c r="BY616" s="30"/>
      <c r="BZ616" s="30"/>
      <c r="CA616" s="30"/>
      <c r="CB616" s="30"/>
      <c r="CC616" s="30"/>
      <c r="CD616" s="30"/>
      <c r="CE616" s="30"/>
      <c r="CF616" s="30"/>
      <c r="CG616" s="30"/>
      <c r="CH616" s="30"/>
      <c r="CI616" s="30"/>
      <c r="CJ616" s="30"/>
      <c r="CK616" s="30"/>
      <c r="CL616" s="30"/>
      <c r="CM616" s="30"/>
      <c r="CN616" s="30"/>
      <c r="CO616" s="30"/>
      <c r="CP616" s="30"/>
      <c r="CQ616" s="30"/>
      <c r="CR616" s="30"/>
      <c r="CS616" s="30"/>
      <c r="CT616" s="30"/>
      <c r="CU616" s="30"/>
      <c r="CV616" s="30"/>
      <c r="CW616" s="30"/>
      <c r="CX616" s="30"/>
      <c r="CY616" s="30"/>
      <c r="CZ616" s="30"/>
      <c r="DA616" s="30"/>
      <c r="DB616" s="30"/>
      <c r="DC616" s="30"/>
      <c r="DD616" s="30"/>
      <c r="DE616" s="30"/>
      <c r="DF616" s="30"/>
      <c r="DG616" s="30"/>
      <c r="DH616" s="30"/>
      <c r="DI616" s="30"/>
      <c r="DJ616" s="30"/>
      <c r="DK616" s="30"/>
      <c r="DL616" s="30"/>
      <c r="DM616" s="30"/>
      <c r="DN616" s="30"/>
      <c r="DO616" s="30"/>
      <c r="DP616" s="30"/>
      <c r="DQ616" s="30"/>
      <c r="DR616" s="30"/>
      <c r="DS616" s="30"/>
      <c r="DT616" s="30"/>
      <c r="DU616" s="30"/>
      <c r="DV616" s="30"/>
      <c r="DW616" s="30"/>
      <c r="DX616" s="30"/>
      <c r="DY616" s="30"/>
      <c r="DZ616" s="30"/>
      <c r="EA616" s="30"/>
      <c r="EB616" s="30"/>
      <c r="EC616" s="30"/>
      <c r="ED616" s="30"/>
      <c r="EE616" s="30"/>
      <c r="EF616" s="30"/>
      <c r="EG616" s="30"/>
      <c r="EH616" s="30"/>
      <c r="EI616" s="30"/>
      <c r="EJ616" s="30"/>
      <c r="EK616" s="30"/>
      <c r="EL616" s="30"/>
      <c r="EM616" s="30"/>
      <c r="EN616" s="30"/>
      <c r="EO616" s="30"/>
      <c r="EP616" s="30"/>
      <c r="EQ616" s="30"/>
      <c r="ER616" s="30"/>
      <c r="ES616" s="30"/>
      <c r="ET616" s="30"/>
      <c r="EU616" s="30"/>
      <c r="EV616" s="30"/>
      <c r="EW616" s="30"/>
      <c r="EX616" s="30"/>
      <c r="EY616" s="30"/>
      <c r="EZ616" s="30"/>
      <c r="FA616" s="30"/>
      <c r="FB616" s="30"/>
      <c r="FC616" s="30"/>
      <c r="FD616" s="30"/>
      <c r="FE616" s="30"/>
      <c r="FF616" s="30"/>
      <c r="FG616" s="30"/>
      <c r="FH616" s="30"/>
      <c r="FI616" s="30"/>
      <c r="FJ616" s="30"/>
      <c r="FK616" s="30"/>
      <c r="FL616" s="30"/>
      <c r="FM616" s="30"/>
      <c r="FN616" s="30"/>
      <c r="FO616" s="30"/>
      <c r="FP616" s="30"/>
      <c r="FQ616" s="30"/>
    </row>
    <row r="617" spans="4:173">
      <c r="D617" s="76"/>
      <c r="E617" s="76"/>
      <c r="F617" s="76"/>
      <c r="G617" s="76"/>
      <c r="H617" s="76"/>
      <c r="I617" s="76"/>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0"/>
      <c r="BI617" s="30"/>
      <c r="BJ617" s="30"/>
      <c r="BK617" s="30"/>
      <c r="BL617" s="30"/>
      <c r="BM617" s="30"/>
      <c r="BN617" s="30"/>
      <c r="BO617" s="30"/>
      <c r="BP617" s="30"/>
      <c r="BQ617" s="30"/>
      <c r="BR617" s="30"/>
      <c r="BS617" s="30"/>
      <c r="BT617" s="30"/>
      <c r="BU617" s="30"/>
      <c r="BV617" s="30"/>
      <c r="BW617" s="30"/>
      <c r="BX617" s="30"/>
      <c r="BY617" s="30"/>
      <c r="BZ617" s="30"/>
      <c r="CA617" s="30"/>
      <c r="CB617" s="30"/>
      <c r="CC617" s="30"/>
      <c r="CD617" s="30"/>
      <c r="CE617" s="30"/>
      <c r="CF617" s="30"/>
      <c r="CG617" s="30"/>
      <c r="CH617" s="30"/>
      <c r="CI617" s="30"/>
      <c r="CJ617" s="30"/>
      <c r="CK617" s="30"/>
      <c r="CL617" s="30"/>
      <c r="CM617" s="30"/>
      <c r="CN617" s="30"/>
      <c r="CO617" s="30"/>
      <c r="CP617" s="30"/>
      <c r="CQ617" s="30"/>
      <c r="CR617" s="30"/>
      <c r="CS617" s="30"/>
      <c r="CT617" s="30"/>
      <c r="CU617" s="30"/>
      <c r="CV617" s="30"/>
      <c r="CW617" s="30"/>
      <c r="CX617" s="30"/>
      <c r="CY617" s="30"/>
      <c r="CZ617" s="30"/>
      <c r="DA617" s="30"/>
      <c r="DB617" s="30"/>
      <c r="DC617" s="30"/>
      <c r="DD617" s="30"/>
      <c r="DE617" s="30"/>
      <c r="DF617" s="30"/>
      <c r="DG617" s="30"/>
      <c r="DH617" s="30"/>
      <c r="DI617" s="30"/>
      <c r="DJ617" s="30"/>
      <c r="DK617" s="30"/>
      <c r="DL617" s="30"/>
      <c r="DM617" s="30"/>
      <c r="DN617" s="30"/>
      <c r="DO617" s="30"/>
      <c r="DP617" s="30"/>
      <c r="DQ617" s="30"/>
      <c r="DR617" s="30"/>
      <c r="DS617" s="30"/>
      <c r="DT617" s="30"/>
      <c r="DU617" s="30"/>
      <c r="DV617" s="30"/>
      <c r="DW617" s="30"/>
      <c r="DX617" s="30"/>
      <c r="DY617" s="30"/>
      <c r="DZ617" s="30"/>
      <c r="EA617" s="30"/>
      <c r="EB617" s="30"/>
      <c r="EC617" s="30"/>
      <c r="ED617" s="30"/>
      <c r="EE617" s="30"/>
      <c r="EF617" s="30"/>
      <c r="EG617" s="30"/>
      <c r="EH617" s="30"/>
      <c r="EI617" s="30"/>
      <c r="EJ617" s="30"/>
      <c r="EK617" s="30"/>
      <c r="EL617" s="30"/>
      <c r="EM617" s="30"/>
      <c r="EN617" s="30"/>
      <c r="EO617" s="30"/>
      <c r="EP617" s="30"/>
      <c r="EQ617" s="30"/>
      <c r="ER617" s="30"/>
      <c r="ES617" s="30"/>
      <c r="ET617" s="30"/>
      <c r="EU617" s="30"/>
      <c r="EV617" s="30"/>
      <c r="EW617" s="30"/>
      <c r="EX617" s="30"/>
      <c r="EY617" s="30"/>
      <c r="EZ617" s="30"/>
      <c r="FA617" s="30"/>
      <c r="FB617" s="30"/>
      <c r="FC617" s="30"/>
      <c r="FD617" s="30"/>
      <c r="FE617" s="30"/>
      <c r="FF617" s="30"/>
      <c r="FG617" s="30"/>
      <c r="FH617" s="30"/>
      <c r="FI617" s="30"/>
      <c r="FJ617" s="30"/>
      <c r="FK617" s="30"/>
      <c r="FL617" s="30"/>
      <c r="FM617" s="30"/>
      <c r="FN617" s="30"/>
      <c r="FO617" s="30"/>
      <c r="FP617" s="30"/>
      <c r="FQ617" s="30"/>
    </row>
    <row r="618" spans="4:173">
      <c r="D618" s="76"/>
      <c r="E618" s="76"/>
      <c r="F618" s="76"/>
      <c r="G618" s="76"/>
      <c r="H618" s="76"/>
      <c r="I618" s="76"/>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0"/>
      <c r="BI618" s="30"/>
      <c r="BJ618" s="30"/>
      <c r="BK618" s="30"/>
      <c r="BL618" s="30"/>
      <c r="BM618" s="30"/>
      <c r="BN618" s="30"/>
      <c r="BO618" s="30"/>
      <c r="BP618" s="30"/>
      <c r="BQ618" s="30"/>
      <c r="BR618" s="30"/>
      <c r="BS618" s="30"/>
      <c r="BT618" s="30"/>
      <c r="BU618" s="30"/>
      <c r="BV618" s="30"/>
      <c r="BW618" s="30"/>
      <c r="BX618" s="30"/>
      <c r="BY618" s="30"/>
      <c r="BZ618" s="30"/>
      <c r="CA618" s="30"/>
      <c r="CB618" s="30"/>
      <c r="CC618" s="30"/>
      <c r="CD618" s="30"/>
      <c r="CE618" s="30"/>
      <c r="CF618" s="30"/>
      <c r="CG618" s="30"/>
      <c r="CH618" s="30"/>
      <c r="CI618" s="30"/>
      <c r="CJ618" s="30"/>
      <c r="CK618" s="30"/>
      <c r="CL618" s="30"/>
      <c r="CM618" s="30"/>
      <c r="CN618" s="30"/>
      <c r="CO618" s="30"/>
      <c r="CP618" s="30"/>
      <c r="CQ618" s="30"/>
      <c r="CR618" s="30"/>
      <c r="CS618" s="30"/>
      <c r="CT618" s="30"/>
      <c r="CU618" s="30"/>
      <c r="CV618" s="30"/>
      <c r="CW618" s="30"/>
      <c r="CX618" s="30"/>
      <c r="CY618" s="30"/>
      <c r="CZ618" s="30"/>
      <c r="DA618" s="30"/>
      <c r="DB618" s="30"/>
      <c r="DC618" s="30"/>
      <c r="DD618" s="30"/>
      <c r="DE618" s="30"/>
      <c r="DF618" s="30"/>
      <c r="DG618" s="30"/>
      <c r="DH618" s="30"/>
      <c r="DI618" s="30"/>
      <c r="DJ618" s="30"/>
      <c r="DK618" s="30"/>
      <c r="DL618" s="30"/>
      <c r="DM618" s="30"/>
      <c r="DN618" s="30"/>
      <c r="DO618" s="30"/>
      <c r="DP618" s="30"/>
      <c r="DQ618" s="30"/>
      <c r="DR618" s="30"/>
      <c r="DS618" s="30"/>
      <c r="DT618" s="30"/>
      <c r="DU618" s="30"/>
      <c r="DV618" s="30"/>
      <c r="DW618" s="30"/>
      <c r="DX618" s="30"/>
      <c r="DY618" s="30"/>
      <c r="DZ618" s="30"/>
      <c r="EA618" s="30"/>
      <c r="EB618" s="30"/>
      <c r="EC618" s="30"/>
      <c r="ED618" s="30"/>
      <c r="EE618" s="30"/>
      <c r="EF618" s="30"/>
      <c r="EG618" s="30"/>
      <c r="EH618" s="30"/>
      <c r="EI618" s="30"/>
      <c r="EJ618" s="30"/>
      <c r="EK618" s="30"/>
      <c r="EL618" s="30"/>
      <c r="EM618" s="30"/>
      <c r="EN618" s="30"/>
      <c r="EO618" s="30"/>
      <c r="EP618" s="30"/>
      <c r="EQ618" s="30"/>
      <c r="ER618" s="30"/>
      <c r="ES618" s="30"/>
      <c r="ET618" s="30"/>
      <c r="EU618" s="30"/>
      <c r="EV618" s="30"/>
      <c r="EW618" s="30"/>
      <c r="EX618" s="30"/>
      <c r="EY618" s="30"/>
      <c r="EZ618" s="30"/>
      <c r="FA618" s="30"/>
      <c r="FB618" s="30"/>
      <c r="FC618" s="30"/>
      <c r="FD618" s="30"/>
      <c r="FE618" s="30"/>
      <c r="FF618" s="30"/>
      <c r="FG618" s="30"/>
      <c r="FH618" s="30"/>
      <c r="FI618" s="30"/>
      <c r="FJ618" s="30"/>
      <c r="FK618" s="30"/>
      <c r="FL618" s="30"/>
      <c r="FM618" s="30"/>
      <c r="FN618" s="30"/>
      <c r="FO618" s="30"/>
      <c r="FP618" s="30"/>
      <c r="FQ618" s="30"/>
    </row>
    <row r="619" spans="4:173">
      <c r="D619" s="76"/>
      <c r="E619" s="76"/>
      <c r="F619" s="76"/>
      <c r="G619" s="76"/>
      <c r="H619" s="76"/>
      <c r="I619" s="76"/>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0"/>
      <c r="BI619" s="30"/>
      <c r="BJ619" s="30"/>
      <c r="BK619" s="30"/>
      <c r="BL619" s="30"/>
      <c r="BM619" s="30"/>
      <c r="BN619" s="30"/>
      <c r="BO619" s="30"/>
      <c r="BP619" s="30"/>
      <c r="BQ619" s="30"/>
      <c r="BR619" s="30"/>
      <c r="BS619" s="30"/>
      <c r="BT619" s="30"/>
      <c r="BU619" s="30"/>
      <c r="BV619" s="30"/>
      <c r="BW619" s="30"/>
      <c r="BX619" s="30"/>
      <c r="BY619" s="30"/>
      <c r="BZ619" s="30"/>
      <c r="CA619" s="30"/>
      <c r="CB619" s="30"/>
      <c r="CC619" s="30"/>
      <c r="CD619" s="30"/>
      <c r="CE619" s="30"/>
      <c r="CF619" s="30"/>
      <c r="CG619" s="30"/>
      <c r="CH619" s="30"/>
      <c r="CI619" s="30"/>
      <c r="CJ619" s="30"/>
      <c r="CK619" s="30"/>
      <c r="CL619" s="30"/>
      <c r="CM619" s="30"/>
      <c r="CN619" s="30"/>
      <c r="CO619" s="30"/>
      <c r="CP619" s="30"/>
      <c r="CQ619" s="30"/>
      <c r="CR619" s="30"/>
      <c r="CS619" s="30"/>
      <c r="CT619" s="30"/>
      <c r="CU619" s="30"/>
      <c r="CV619" s="30"/>
      <c r="CW619" s="30"/>
      <c r="CX619" s="30"/>
      <c r="CY619" s="30"/>
      <c r="CZ619" s="30"/>
      <c r="DA619" s="30"/>
      <c r="DB619" s="30"/>
      <c r="DC619" s="30"/>
      <c r="DD619" s="30"/>
      <c r="DE619" s="30"/>
      <c r="DF619" s="30"/>
      <c r="DG619" s="30"/>
      <c r="DH619" s="30"/>
      <c r="DI619" s="30"/>
      <c r="DJ619" s="30"/>
      <c r="DK619" s="30"/>
      <c r="DL619" s="30"/>
      <c r="DM619" s="30"/>
      <c r="DN619" s="30"/>
      <c r="DO619" s="30"/>
      <c r="DP619" s="30"/>
      <c r="DQ619" s="30"/>
      <c r="DR619" s="30"/>
      <c r="DS619" s="30"/>
      <c r="DT619" s="30"/>
      <c r="DU619" s="30"/>
      <c r="DV619" s="30"/>
      <c r="DW619" s="30"/>
      <c r="DX619" s="30"/>
      <c r="DY619" s="30"/>
      <c r="DZ619" s="30"/>
      <c r="EA619" s="30"/>
      <c r="EB619" s="30"/>
      <c r="EC619" s="30"/>
      <c r="ED619" s="30"/>
      <c r="EE619" s="30"/>
      <c r="EF619" s="30"/>
      <c r="EG619" s="30"/>
      <c r="EH619" s="30"/>
      <c r="EI619" s="30"/>
      <c r="EJ619" s="30"/>
      <c r="EK619" s="30"/>
      <c r="EL619" s="30"/>
      <c r="EM619" s="30"/>
      <c r="EN619" s="30"/>
      <c r="EO619" s="30"/>
      <c r="EP619" s="30"/>
      <c r="EQ619" s="30"/>
      <c r="ER619" s="30"/>
      <c r="ES619" s="30"/>
      <c r="ET619" s="30"/>
      <c r="EU619" s="30"/>
      <c r="EV619" s="30"/>
      <c r="EW619" s="30"/>
      <c r="EX619" s="30"/>
      <c r="EY619" s="30"/>
      <c r="EZ619" s="30"/>
      <c r="FA619" s="30"/>
      <c r="FB619" s="30"/>
      <c r="FC619" s="30"/>
      <c r="FD619" s="30"/>
      <c r="FE619" s="30"/>
      <c r="FF619" s="30"/>
      <c r="FG619" s="30"/>
      <c r="FH619" s="30"/>
      <c r="FI619" s="30"/>
      <c r="FJ619" s="30"/>
      <c r="FK619" s="30"/>
      <c r="FL619" s="30"/>
      <c r="FM619" s="30"/>
      <c r="FN619" s="30"/>
      <c r="FO619" s="30"/>
      <c r="FP619" s="30"/>
      <c r="FQ619" s="30"/>
    </row>
    <row r="620" spans="4:173">
      <c r="D620" s="76"/>
      <c r="E620" s="76"/>
      <c r="F620" s="76"/>
      <c r="G620" s="76"/>
      <c r="H620" s="76"/>
      <c r="I620" s="76"/>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0"/>
      <c r="BI620" s="30"/>
      <c r="BJ620" s="30"/>
      <c r="BK620" s="30"/>
      <c r="BL620" s="30"/>
      <c r="BM620" s="30"/>
      <c r="BN620" s="30"/>
      <c r="BO620" s="30"/>
      <c r="BP620" s="30"/>
      <c r="BQ620" s="30"/>
      <c r="BR620" s="30"/>
      <c r="BS620" s="30"/>
      <c r="BT620" s="30"/>
      <c r="BU620" s="30"/>
      <c r="BV620" s="30"/>
      <c r="BW620" s="30"/>
      <c r="BX620" s="30"/>
      <c r="BY620" s="30"/>
      <c r="BZ620" s="30"/>
      <c r="CA620" s="30"/>
      <c r="CB620" s="30"/>
      <c r="CC620" s="30"/>
      <c r="CD620" s="30"/>
      <c r="CE620" s="30"/>
      <c r="CF620" s="30"/>
      <c r="CG620" s="30"/>
      <c r="CH620" s="30"/>
      <c r="CI620" s="30"/>
      <c r="CJ620" s="30"/>
      <c r="CK620" s="30"/>
      <c r="CL620" s="30"/>
      <c r="CM620" s="30"/>
      <c r="CN620" s="30"/>
      <c r="CO620" s="30"/>
      <c r="CP620" s="30"/>
      <c r="CQ620" s="30"/>
      <c r="CR620" s="30"/>
      <c r="CS620" s="30"/>
      <c r="CT620" s="30"/>
      <c r="CU620" s="30"/>
      <c r="CV620" s="30"/>
      <c r="CW620" s="30"/>
      <c r="CX620" s="30"/>
      <c r="CY620" s="30"/>
      <c r="CZ620" s="30"/>
      <c r="DA620" s="30"/>
      <c r="DB620" s="30"/>
      <c r="DC620" s="30"/>
      <c r="DD620" s="30"/>
      <c r="DE620" s="30"/>
      <c r="DF620" s="30"/>
      <c r="DG620" s="30"/>
      <c r="DH620" s="30"/>
      <c r="DI620" s="30"/>
      <c r="DJ620" s="30"/>
      <c r="DK620" s="30"/>
      <c r="DL620" s="30"/>
      <c r="DM620" s="30"/>
      <c r="DN620" s="30"/>
      <c r="DO620" s="30"/>
      <c r="DP620" s="30"/>
      <c r="DQ620" s="30"/>
      <c r="DR620" s="30"/>
      <c r="DS620" s="30"/>
      <c r="DT620" s="30"/>
      <c r="DU620" s="30"/>
      <c r="DV620" s="30"/>
      <c r="DW620" s="30"/>
      <c r="DX620" s="30"/>
      <c r="DY620" s="30"/>
      <c r="DZ620" s="30"/>
      <c r="EA620" s="30"/>
      <c r="EB620" s="30"/>
      <c r="EC620" s="30"/>
      <c r="ED620" s="30"/>
      <c r="EE620" s="30"/>
      <c r="EF620" s="30"/>
      <c r="EG620" s="30"/>
      <c r="EH620" s="30"/>
      <c r="EI620" s="30"/>
      <c r="EJ620" s="30"/>
      <c r="EK620" s="30"/>
      <c r="EL620" s="30"/>
      <c r="EM620" s="30"/>
      <c r="EN620" s="30"/>
      <c r="EO620" s="30"/>
      <c r="EP620" s="30"/>
      <c r="EQ620" s="30"/>
      <c r="ER620" s="30"/>
      <c r="ES620" s="30"/>
      <c r="ET620" s="30"/>
      <c r="EU620" s="30"/>
      <c r="EV620" s="30"/>
      <c r="EW620" s="30"/>
      <c r="EX620" s="30"/>
      <c r="EY620" s="30"/>
      <c r="EZ620" s="30"/>
      <c r="FA620" s="30"/>
      <c r="FB620" s="30"/>
      <c r="FC620" s="30"/>
      <c r="FD620" s="30"/>
      <c r="FE620" s="30"/>
      <c r="FF620" s="30"/>
      <c r="FG620" s="30"/>
      <c r="FH620" s="30"/>
      <c r="FI620" s="30"/>
      <c r="FJ620" s="30"/>
      <c r="FK620" s="30"/>
      <c r="FL620" s="30"/>
      <c r="FM620" s="30"/>
      <c r="FN620" s="30"/>
      <c r="FO620" s="30"/>
      <c r="FP620" s="30"/>
      <c r="FQ620" s="30"/>
    </row>
    <row r="621" spans="4:173">
      <c r="D621" s="76"/>
      <c r="E621" s="76"/>
      <c r="F621" s="76"/>
      <c r="G621" s="76"/>
      <c r="H621" s="76"/>
      <c r="I621" s="76"/>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0"/>
      <c r="BI621" s="30"/>
      <c r="BJ621" s="30"/>
      <c r="BK621" s="30"/>
      <c r="BL621" s="30"/>
      <c r="BM621" s="30"/>
      <c r="BN621" s="30"/>
      <c r="BO621" s="30"/>
      <c r="BP621" s="30"/>
      <c r="BQ621" s="30"/>
      <c r="BR621" s="30"/>
      <c r="BS621" s="30"/>
      <c r="BT621" s="30"/>
      <c r="BU621" s="30"/>
      <c r="BV621" s="30"/>
      <c r="BW621" s="30"/>
      <c r="BX621" s="30"/>
      <c r="BY621" s="30"/>
      <c r="BZ621" s="30"/>
      <c r="CA621" s="30"/>
      <c r="CB621" s="30"/>
      <c r="CC621" s="30"/>
      <c r="CD621" s="30"/>
      <c r="CE621" s="30"/>
      <c r="CF621" s="30"/>
      <c r="CG621" s="30"/>
      <c r="CH621" s="30"/>
      <c r="CI621" s="30"/>
      <c r="CJ621" s="30"/>
      <c r="CK621" s="30"/>
      <c r="CL621" s="30"/>
      <c r="CM621" s="30"/>
      <c r="CN621" s="30"/>
      <c r="CO621" s="30"/>
      <c r="CP621" s="30"/>
      <c r="CQ621" s="30"/>
      <c r="CR621" s="30"/>
      <c r="CS621" s="30"/>
      <c r="CT621" s="30"/>
      <c r="CU621" s="30"/>
      <c r="CV621" s="30"/>
      <c r="CW621" s="30"/>
      <c r="CX621" s="30"/>
      <c r="CY621" s="30"/>
      <c r="CZ621" s="30"/>
      <c r="DA621" s="30"/>
      <c r="DB621" s="30"/>
      <c r="DC621" s="30"/>
      <c r="DD621" s="30"/>
      <c r="DE621" s="30"/>
      <c r="DF621" s="30"/>
      <c r="DG621" s="30"/>
      <c r="DH621" s="30"/>
      <c r="DI621" s="30"/>
      <c r="DJ621" s="30"/>
      <c r="DK621" s="30"/>
      <c r="DL621" s="30"/>
      <c r="DM621" s="30"/>
      <c r="DN621" s="30"/>
      <c r="DO621" s="30"/>
      <c r="DP621" s="30"/>
      <c r="DQ621" s="30"/>
      <c r="DR621" s="30"/>
      <c r="DS621" s="30"/>
      <c r="DT621" s="30"/>
      <c r="DU621" s="30"/>
      <c r="DV621" s="30"/>
      <c r="DW621" s="30"/>
      <c r="DX621" s="30"/>
      <c r="DY621" s="30"/>
      <c r="DZ621" s="30"/>
      <c r="EA621" s="30"/>
      <c r="EB621" s="30"/>
      <c r="EC621" s="30"/>
      <c r="ED621" s="30"/>
      <c r="EE621" s="30"/>
      <c r="EF621" s="30"/>
      <c r="EG621" s="30"/>
      <c r="EH621" s="30"/>
      <c r="EI621" s="30"/>
      <c r="EJ621" s="30"/>
      <c r="EK621" s="30"/>
      <c r="EL621" s="30"/>
      <c r="EM621" s="30"/>
      <c r="EN621" s="30"/>
      <c r="EO621" s="30"/>
      <c r="EP621" s="30"/>
      <c r="EQ621" s="30"/>
      <c r="ER621" s="30"/>
      <c r="ES621" s="30"/>
      <c r="ET621" s="30"/>
      <c r="EU621" s="30"/>
      <c r="EV621" s="30"/>
      <c r="EW621" s="30"/>
      <c r="EX621" s="30"/>
      <c r="EY621" s="30"/>
      <c r="EZ621" s="30"/>
      <c r="FA621" s="30"/>
      <c r="FB621" s="30"/>
      <c r="FC621" s="30"/>
      <c r="FD621" s="30"/>
      <c r="FE621" s="30"/>
      <c r="FF621" s="30"/>
      <c r="FG621" s="30"/>
      <c r="FH621" s="30"/>
      <c r="FI621" s="30"/>
      <c r="FJ621" s="30"/>
      <c r="FK621" s="30"/>
      <c r="FL621" s="30"/>
      <c r="FM621" s="30"/>
      <c r="FN621" s="30"/>
      <c r="FO621" s="30"/>
      <c r="FP621" s="30"/>
      <c r="FQ621" s="30"/>
    </row>
    <row r="622" spans="4:173">
      <c r="D622" s="76"/>
      <c r="E622" s="76"/>
      <c r="F622" s="76"/>
      <c r="G622" s="76"/>
      <c r="H622" s="76"/>
      <c r="I622" s="76"/>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0"/>
      <c r="BI622" s="30"/>
      <c r="BJ622" s="30"/>
      <c r="BK622" s="30"/>
      <c r="BL622" s="30"/>
      <c r="BM622" s="30"/>
      <c r="BN622" s="30"/>
      <c r="BO622" s="30"/>
      <c r="BP622" s="30"/>
      <c r="BQ622" s="30"/>
      <c r="BR622" s="30"/>
      <c r="BS622" s="30"/>
      <c r="BT622" s="30"/>
      <c r="BU622" s="30"/>
      <c r="BV622" s="30"/>
      <c r="BW622" s="30"/>
      <c r="BX622" s="30"/>
      <c r="BY622" s="30"/>
      <c r="BZ622" s="30"/>
      <c r="CA622" s="30"/>
      <c r="CB622" s="30"/>
      <c r="CC622" s="30"/>
      <c r="CD622" s="30"/>
      <c r="CE622" s="30"/>
      <c r="CF622" s="30"/>
      <c r="CG622" s="30"/>
      <c r="CH622" s="30"/>
      <c r="CI622" s="30"/>
      <c r="CJ622" s="30"/>
      <c r="CK622" s="30"/>
      <c r="CL622" s="30"/>
      <c r="CM622" s="30"/>
      <c r="CN622" s="30"/>
      <c r="CO622" s="30"/>
      <c r="CP622" s="30"/>
      <c r="CQ622" s="30"/>
      <c r="CR622" s="30"/>
      <c r="CS622" s="30"/>
      <c r="CT622" s="30"/>
      <c r="CU622" s="30"/>
      <c r="CV622" s="30"/>
      <c r="CW622" s="30"/>
      <c r="CX622" s="30"/>
      <c r="CY622" s="30"/>
      <c r="CZ622" s="30"/>
      <c r="DA622" s="30"/>
      <c r="DB622" s="30"/>
      <c r="DC622" s="30"/>
      <c r="DD622" s="30"/>
      <c r="DE622" s="30"/>
      <c r="DF622" s="30"/>
      <c r="DG622" s="30"/>
      <c r="DH622" s="30"/>
      <c r="DI622" s="30"/>
      <c r="DJ622" s="30"/>
      <c r="DK622" s="30"/>
      <c r="DL622" s="30"/>
      <c r="DM622" s="30"/>
      <c r="DN622" s="30"/>
      <c r="DO622" s="30"/>
      <c r="DP622" s="30"/>
      <c r="DQ622" s="30"/>
      <c r="DR622" s="30"/>
      <c r="DS622" s="30"/>
      <c r="DT622" s="30"/>
      <c r="DU622" s="30"/>
      <c r="DV622" s="30"/>
      <c r="DW622" s="30"/>
      <c r="DX622" s="30"/>
      <c r="DY622" s="30"/>
      <c r="DZ622" s="30"/>
      <c r="EA622" s="30"/>
      <c r="EB622" s="30"/>
      <c r="EC622" s="30"/>
      <c r="ED622" s="30"/>
      <c r="EE622" s="30"/>
      <c r="EF622" s="30"/>
      <c r="EG622" s="30"/>
      <c r="EH622" s="30"/>
      <c r="EI622" s="30"/>
      <c r="EJ622" s="30"/>
      <c r="EK622" s="30"/>
      <c r="EL622" s="30"/>
      <c r="EM622" s="30"/>
      <c r="EN622" s="30"/>
      <c r="EO622" s="30"/>
      <c r="EP622" s="30"/>
      <c r="EQ622" s="30"/>
      <c r="ER622" s="30"/>
      <c r="ES622" s="30"/>
      <c r="ET622" s="30"/>
      <c r="EU622" s="30"/>
      <c r="EV622" s="30"/>
      <c r="EW622" s="30"/>
      <c r="EX622" s="30"/>
      <c r="EY622" s="30"/>
      <c r="EZ622" s="30"/>
      <c r="FA622" s="30"/>
      <c r="FB622" s="30"/>
      <c r="FC622" s="30"/>
      <c r="FD622" s="30"/>
      <c r="FE622" s="30"/>
      <c r="FF622" s="30"/>
      <c r="FG622" s="30"/>
      <c r="FH622" s="30"/>
      <c r="FI622" s="30"/>
      <c r="FJ622" s="30"/>
      <c r="FK622" s="30"/>
      <c r="FL622" s="30"/>
      <c r="FM622" s="30"/>
      <c r="FN622" s="30"/>
      <c r="FO622" s="30"/>
      <c r="FP622" s="30"/>
      <c r="FQ622" s="30"/>
    </row>
    <row r="623" spans="4:173">
      <c r="D623" s="76"/>
      <c r="E623" s="76"/>
      <c r="F623" s="76"/>
      <c r="G623" s="76"/>
      <c r="H623" s="76"/>
      <c r="I623" s="76"/>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c r="BS623" s="30"/>
      <c r="BT623" s="30"/>
      <c r="BU623" s="30"/>
      <c r="BV623" s="30"/>
      <c r="BW623" s="30"/>
      <c r="BX623" s="30"/>
      <c r="BY623" s="30"/>
      <c r="BZ623" s="30"/>
      <c r="CA623" s="30"/>
      <c r="CB623" s="30"/>
      <c r="CC623" s="30"/>
      <c r="CD623" s="30"/>
      <c r="CE623" s="30"/>
      <c r="CF623" s="30"/>
      <c r="CG623" s="30"/>
      <c r="CH623" s="30"/>
      <c r="CI623" s="30"/>
      <c r="CJ623" s="30"/>
      <c r="CK623" s="30"/>
      <c r="CL623" s="30"/>
      <c r="CM623" s="30"/>
      <c r="CN623" s="30"/>
      <c r="CO623" s="30"/>
      <c r="CP623" s="30"/>
      <c r="CQ623" s="30"/>
      <c r="CR623" s="30"/>
      <c r="CS623" s="30"/>
      <c r="CT623" s="30"/>
      <c r="CU623" s="30"/>
      <c r="CV623" s="30"/>
      <c r="CW623" s="30"/>
      <c r="CX623" s="30"/>
      <c r="CY623" s="30"/>
      <c r="CZ623" s="30"/>
      <c r="DA623" s="30"/>
      <c r="DB623" s="30"/>
      <c r="DC623" s="30"/>
      <c r="DD623" s="30"/>
      <c r="DE623" s="30"/>
      <c r="DF623" s="30"/>
      <c r="DG623" s="30"/>
      <c r="DH623" s="30"/>
      <c r="DI623" s="30"/>
      <c r="DJ623" s="30"/>
      <c r="DK623" s="30"/>
      <c r="DL623" s="30"/>
      <c r="DM623" s="30"/>
      <c r="DN623" s="30"/>
      <c r="DO623" s="30"/>
      <c r="DP623" s="30"/>
      <c r="DQ623" s="30"/>
      <c r="DR623" s="30"/>
      <c r="DS623" s="30"/>
      <c r="DT623" s="30"/>
      <c r="DU623" s="30"/>
      <c r="DV623" s="30"/>
      <c r="DW623" s="30"/>
      <c r="DX623" s="30"/>
      <c r="DY623" s="30"/>
      <c r="DZ623" s="30"/>
      <c r="EA623" s="30"/>
      <c r="EB623" s="30"/>
      <c r="EC623" s="30"/>
      <c r="ED623" s="30"/>
      <c r="EE623" s="30"/>
      <c r="EF623" s="30"/>
      <c r="EG623" s="30"/>
      <c r="EH623" s="30"/>
      <c r="EI623" s="30"/>
      <c r="EJ623" s="30"/>
      <c r="EK623" s="30"/>
      <c r="EL623" s="30"/>
      <c r="EM623" s="30"/>
      <c r="EN623" s="30"/>
      <c r="EO623" s="30"/>
      <c r="EP623" s="30"/>
      <c r="EQ623" s="30"/>
      <c r="ER623" s="30"/>
      <c r="ES623" s="30"/>
      <c r="ET623" s="30"/>
      <c r="EU623" s="30"/>
      <c r="EV623" s="30"/>
      <c r="EW623" s="30"/>
      <c r="EX623" s="30"/>
      <c r="EY623" s="30"/>
      <c r="EZ623" s="30"/>
      <c r="FA623" s="30"/>
      <c r="FB623" s="30"/>
      <c r="FC623" s="30"/>
      <c r="FD623" s="30"/>
      <c r="FE623" s="30"/>
      <c r="FF623" s="30"/>
      <c r="FG623" s="30"/>
      <c r="FH623" s="30"/>
      <c r="FI623" s="30"/>
      <c r="FJ623" s="30"/>
      <c r="FK623" s="30"/>
      <c r="FL623" s="30"/>
      <c r="FM623" s="30"/>
      <c r="FN623" s="30"/>
      <c r="FO623" s="30"/>
      <c r="FP623" s="30"/>
      <c r="FQ623" s="30"/>
    </row>
    <row r="624" spans="4:173">
      <c r="D624" s="76"/>
      <c r="E624" s="76"/>
      <c r="F624" s="76"/>
      <c r="G624" s="76"/>
      <c r="H624" s="76"/>
      <c r="I624" s="76"/>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0"/>
      <c r="BI624" s="30"/>
      <c r="BJ624" s="30"/>
      <c r="BK624" s="30"/>
      <c r="BL624" s="30"/>
      <c r="BM624" s="30"/>
      <c r="BN624" s="30"/>
      <c r="BO624" s="30"/>
      <c r="BP624" s="30"/>
      <c r="BQ624" s="30"/>
      <c r="BR624" s="30"/>
      <c r="BS624" s="30"/>
      <c r="BT624" s="30"/>
      <c r="BU624" s="30"/>
      <c r="BV624" s="30"/>
      <c r="BW624" s="30"/>
      <c r="BX624" s="30"/>
      <c r="BY624" s="30"/>
      <c r="BZ624" s="30"/>
      <c r="CA624" s="30"/>
      <c r="CB624" s="30"/>
      <c r="CC624" s="30"/>
      <c r="CD624" s="30"/>
      <c r="CE624" s="30"/>
      <c r="CF624" s="30"/>
      <c r="CG624" s="30"/>
      <c r="CH624" s="30"/>
      <c r="CI624" s="30"/>
      <c r="CJ624" s="30"/>
      <c r="CK624" s="30"/>
      <c r="CL624" s="30"/>
      <c r="CM624" s="30"/>
      <c r="CN624" s="30"/>
      <c r="CO624" s="30"/>
      <c r="CP624" s="30"/>
      <c r="CQ624" s="30"/>
      <c r="CR624" s="30"/>
      <c r="CS624" s="30"/>
      <c r="CT624" s="30"/>
      <c r="CU624" s="30"/>
      <c r="CV624" s="30"/>
      <c r="CW624" s="30"/>
      <c r="CX624" s="30"/>
      <c r="CY624" s="30"/>
      <c r="CZ624" s="30"/>
      <c r="DA624" s="30"/>
      <c r="DB624" s="30"/>
      <c r="DC624" s="30"/>
      <c r="DD624" s="30"/>
      <c r="DE624" s="30"/>
      <c r="DF624" s="30"/>
      <c r="DG624" s="30"/>
      <c r="DH624" s="30"/>
      <c r="DI624" s="30"/>
      <c r="DJ624" s="30"/>
      <c r="DK624" s="30"/>
      <c r="DL624" s="30"/>
      <c r="DM624" s="30"/>
      <c r="DN624" s="30"/>
      <c r="DO624" s="30"/>
      <c r="DP624" s="30"/>
      <c r="DQ624" s="30"/>
      <c r="DR624" s="30"/>
      <c r="DS624" s="30"/>
      <c r="DT624" s="30"/>
      <c r="DU624" s="30"/>
      <c r="DV624" s="30"/>
      <c r="DW624" s="30"/>
      <c r="DX624" s="30"/>
      <c r="DY624" s="30"/>
      <c r="DZ624" s="30"/>
      <c r="EA624" s="30"/>
      <c r="EB624" s="30"/>
      <c r="EC624" s="30"/>
      <c r="ED624" s="30"/>
      <c r="EE624" s="30"/>
      <c r="EF624" s="30"/>
      <c r="EG624" s="30"/>
      <c r="EH624" s="30"/>
      <c r="EI624" s="30"/>
      <c r="EJ624" s="30"/>
      <c r="EK624" s="30"/>
      <c r="EL624" s="30"/>
      <c r="EM624" s="30"/>
      <c r="EN624" s="30"/>
      <c r="EO624" s="30"/>
      <c r="EP624" s="30"/>
      <c r="EQ624" s="30"/>
      <c r="ER624" s="30"/>
      <c r="ES624" s="30"/>
      <c r="ET624" s="30"/>
      <c r="EU624" s="30"/>
      <c r="EV624" s="30"/>
      <c r="EW624" s="30"/>
      <c r="EX624" s="30"/>
      <c r="EY624" s="30"/>
      <c r="EZ624" s="30"/>
      <c r="FA624" s="30"/>
      <c r="FB624" s="30"/>
      <c r="FC624" s="30"/>
      <c r="FD624" s="30"/>
      <c r="FE624" s="30"/>
      <c r="FF624" s="30"/>
      <c r="FG624" s="30"/>
      <c r="FH624" s="30"/>
      <c r="FI624" s="30"/>
      <c r="FJ624" s="30"/>
      <c r="FK624" s="30"/>
      <c r="FL624" s="30"/>
      <c r="FM624" s="30"/>
      <c r="FN624" s="30"/>
      <c r="FO624" s="30"/>
      <c r="FP624" s="30"/>
      <c r="FQ624" s="30"/>
    </row>
    <row r="625" spans="4:173">
      <c r="D625" s="76"/>
      <c r="E625" s="76"/>
      <c r="F625" s="76"/>
      <c r="G625" s="76"/>
      <c r="H625" s="76"/>
      <c r="I625" s="76"/>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0"/>
      <c r="BI625" s="30"/>
      <c r="BJ625" s="30"/>
      <c r="BK625" s="30"/>
      <c r="BL625" s="30"/>
      <c r="BM625" s="30"/>
      <c r="BN625" s="30"/>
      <c r="BO625" s="30"/>
      <c r="BP625" s="30"/>
      <c r="BQ625" s="30"/>
      <c r="BR625" s="30"/>
      <c r="BS625" s="30"/>
      <c r="BT625" s="30"/>
      <c r="BU625" s="30"/>
      <c r="BV625" s="30"/>
      <c r="BW625" s="30"/>
      <c r="BX625" s="30"/>
      <c r="BY625" s="30"/>
      <c r="BZ625" s="30"/>
      <c r="CA625" s="30"/>
      <c r="CB625" s="30"/>
      <c r="CC625" s="30"/>
      <c r="CD625" s="30"/>
      <c r="CE625" s="30"/>
      <c r="CF625" s="30"/>
      <c r="CG625" s="30"/>
      <c r="CH625" s="30"/>
      <c r="CI625" s="30"/>
      <c r="CJ625" s="30"/>
      <c r="CK625" s="30"/>
      <c r="CL625" s="30"/>
      <c r="CM625" s="30"/>
      <c r="CN625" s="30"/>
      <c r="CO625" s="30"/>
      <c r="CP625" s="30"/>
      <c r="CQ625" s="30"/>
      <c r="CR625" s="30"/>
      <c r="CS625" s="30"/>
      <c r="CT625" s="30"/>
      <c r="CU625" s="30"/>
      <c r="CV625" s="30"/>
      <c r="CW625" s="30"/>
      <c r="CX625" s="30"/>
      <c r="CY625" s="30"/>
      <c r="CZ625" s="30"/>
      <c r="DA625" s="30"/>
      <c r="DB625" s="30"/>
      <c r="DC625" s="30"/>
      <c r="DD625" s="30"/>
      <c r="DE625" s="30"/>
      <c r="DF625" s="30"/>
      <c r="DG625" s="30"/>
      <c r="DH625" s="30"/>
      <c r="DI625" s="30"/>
      <c r="DJ625" s="30"/>
      <c r="DK625" s="30"/>
      <c r="DL625" s="30"/>
      <c r="DM625" s="30"/>
      <c r="DN625" s="30"/>
      <c r="DO625" s="30"/>
      <c r="DP625" s="30"/>
      <c r="DQ625" s="30"/>
      <c r="DR625" s="30"/>
      <c r="DS625" s="30"/>
      <c r="DT625" s="30"/>
      <c r="DU625" s="30"/>
      <c r="DV625" s="30"/>
      <c r="DW625" s="30"/>
      <c r="DX625" s="30"/>
      <c r="DY625" s="30"/>
      <c r="DZ625" s="30"/>
      <c r="EA625" s="30"/>
      <c r="EB625" s="30"/>
      <c r="EC625" s="30"/>
      <c r="ED625" s="30"/>
      <c r="EE625" s="30"/>
      <c r="EF625" s="30"/>
      <c r="EG625" s="30"/>
      <c r="EH625" s="30"/>
      <c r="EI625" s="30"/>
      <c r="EJ625" s="30"/>
      <c r="EK625" s="30"/>
      <c r="EL625" s="30"/>
      <c r="EM625" s="30"/>
      <c r="EN625" s="30"/>
      <c r="EO625" s="30"/>
      <c r="EP625" s="30"/>
      <c r="EQ625" s="30"/>
      <c r="ER625" s="30"/>
      <c r="ES625" s="30"/>
      <c r="ET625" s="30"/>
      <c r="EU625" s="30"/>
      <c r="EV625" s="30"/>
      <c r="EW625" s="30"/>
      <c r="EX625" s="30"/>
      <c r="EY625" s="30"/>
      <c r="EZ625" s="30"/>
      <c r="FA625" s="30"/>
      <c r="FB625" s="30"/>
      <c r="FC625" s="30"/>
      <c r="FD625" s="30"/>
      <c r="FE625" s="30"/>
      <c r="FF625" s="30"/>
      <c r="FG625" s="30"/>
      <c r="FH625" s="30"/>
      <c r="FI625" s="30"/>
      <c r="FJ625" s="30"/>
      <c r="FK625" s="30"/>
      <c r="FL625" s="30"/>
      <c r="FM625" s="30"/>
      <c r="FN625" s="30"/>
      <c r="FO625" s="30"/>
      <c r="FP625" s="30"/>
      <c r="FQ625" s="30"/>
    </row>
    <row r="626" spans="4:173">
      <c r="D626" s="76"/>
      <c r="E626" s="76"/>
      <c r="F626" s="76"/>
      <c r="G626" s="76"/>
      <c r="H626" s="76"/>
      <c r="I626" s="76"/>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0"/>
      <c r="BI626" s="30"/>
      <c r="BJ626" s="30"/>
      <c r="BK626" s="30"/>
      <c r="BL626" s="30"/>
      <c r="BM626" s="30"/>
      <c r="BN626" s="30"/>
      <c r="BO626" s="30"/>
      <c r="BP626" s="30"/>
      <c r="BQ626" s="30"/>
      <c r="BR626" s="30"/>
      <c r="BS626" s="30"/>
      <c r="BT626" s="30"/>
      <c r="BU626" s="30"/>
      <c r="BV626" s="30"/>
      <c r="BW626" s="30"/>
      <c r="BX626" s="30"/>
      <c r="BY626" s="30"/>
      <c r="BZ626" s="30"/>
      <c r="CA626" s="30"/>
      <c r="CB626" s="30"/>
      <c r="CC626" s="30"/>
      <c r="CD626" s="30"/>
      <c r="CE626" s="30"/>
      <c r="CF626" s="30"/>
      <c r="CG626" s="30"/>
      <c r="CH626" s="30"/>
      <c r="CI626" s="30"/>
      <c r="CJ626" s="30"/>
      <c r="CK626" s="30"/>
      <c r="CL626" s="30"/>
      <c r="CM626" s="30"/>
      <c r="CN626" s="30"/>
      <c r="CO626" s="30"/>
      <c r="CP626" s="30"/>
      <c r="CQ626" s="30"/>
      <c r="CR626" s="30"/>
      <c r="CS626" s="30"/>
      <c r="CT626" s="30"/>
      <c r="CU626" s="30"/>
      <c r="CV626" s="30"/>
      <c r="CW626" s="30"/>
      <c r="CX626" s="30"/>
      <c r="CY626" s="30"/>
      <c r="CZ626" s="30"/>
      <c r="DA626" s="30"/>
      <c r="DB626" s="30"/>
      <c r="DC626" s="30"/>
      <c r="DD626" s="30"/>
      <c r="DE626" s="30"/>
      <c r="DF626" s="30"/>
      <c r="DG626" s="30"/>
      <c r="DH626" s="30"/>
      <c r="DI626" s="30"/>
      <c r="DJ626" s="30"/>
      <c r="DK626" s="30"/>
      <c r="DL626" s="30"/>
      <c r="DM626" s="30"/>
      <c r="DN626" s="30"/>
      <c r="DO626" s="30"/>
      <c r="DP626" s="30"/>
      <c r="DQ626" s="30"/>
      <c r="DR626" s="30"/>
      <c r="DS626" s="30"/>
      <c r="DT626" s="30"/>
      <c r="DU626" s="30"/>
      <c r="DV626" s="30"/>
      <c r="DW626" s="30"/>
      <c r="DX626" s="30"/>
      <c r="DY626" s="30"/>
      <c r="DZ626" s="30"/>
      <c r="EA626" s="30"/>
      <c r="EB626" s="30"/>
      <c r="EC626" s="30"/>
      <c r="ED626" s="30"/>
      <c r="EE626" s="30"/>
      <c r="EF626" s="30"/>
      <c r="EG626" s="30"/>
      <c r="EH626" s="30"/>
      <c r="EI626" s="30"/>
      <c r="EJ626" s="30"/>
      <c r="EK626" s="30"/>
      <c r="EL626" s="30"/>
      <c r="EM626" s="30"/>
      <c r="EN626" s="30"/>
      <c r="EO626" s="30"/>
      <c r="EP626" s="30"/>
      <c r="EQ626" s="30"/>
      <c r="ER626" s="30"/>
      <c r="ES626" s="30"/>
      <c r="ET626" s="30"/>
      <c r="EU626" s="30"/>
      <c r="EV626" s="30"/>
      <c r="EW626" s="30"/>
      <c r="EX626" s="30"/>
      <c r="EY626" s="30"/>
      <c r="EZ626" s="30"/>
      <c r="FA626" s="30"/>
      <c r="FB626" s="30"/>
      <c r="FC626" s="30"/>
      <c r="FD626" s="30"/>
      <c r="FE626" s="30"/>
      <c r="FF626" s="30"/>
      <c r="FG626" s="30"/>
      <c r="FH626" s="30"/>
      <c r="FI626" s="30"/>
      <c r="FJ626" s="30"/>
      <c r="FK626" s="30"/>
      <c r="FL626" s="30"/>
      <c r="FM626" s="30"/>
      <c r="FN626" s="30"/>
      <c r="FO626" s="30"/>
      <c r="FP626" s="30"/>
      <c r="FQ626" s="30"/>
    </row>
    <row r="627" spans="4:173">
      <c r="D627" s="76"/>
      <c r="E627" s="76"/>
      <c r="F627" s="76"/>
      <c r="G627" s="76"/>
      <c r="H627" s="76"/>
      <c r="I627" s="76"/>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0"/>
      <c r="BI627" s="30"/>
      <c r="BJ627" s="30"/>
      <c r="BK627" s="30"/>
      <c r="BL627" s="30"/>
      <c r="BM627" s="30"/>
      <c r="BN627" s="30"/>
      <c r="BO627" s="30"/>
      <c r="BP627" s="30"/>
      <c r="BQ627" s="30"/>
      <c r="BR627" s="30"/>
      <c r="BS627" s="30"/>
      <c r="BT627" s="30"/>
      <c r="BU627" s="30"/>
      <c r="BV627" s="30"/>
      <c r="BW627" s="30"/>
      <c r="BX627" s="30"/>
      <c r="BY627" s="30"/>
      <c r="BZ627" s="30"/>
      <c r="CA627" s="30"/>
      <c r="CB627" s="30"/>
      <c r="CC627" s="30"/>
      <c r="CD627" s="30"/>
      <c r="CE627" s="30"/>
      <c r="CF627" s="30"/>
      <c r="CG627" s="30"/>
      <c r="CH627" s="30"/>
      <c r="CI627" s="30"/>
      <c r="CJ627" s="30"/>
      <c r="CK627" s="30"/>
      <c r="CL627" s="30"/>
      <c r="CM627" s="30"/>
      <c r="CN627" s="30"/>
      <c r="CO627" s="30"/>
      <c r="CP627" s="30"/>
      <c r="CQ627" s="30"/>
      <c r="CR627" s="30"/>
      <c r="CS627" s="30"/>
      <c r="CT627" s="30"/>
      <c r="CU627" s="30"/>
      <c r="CV627" s="30"/>
      <c r="CW627" s="30"/>
      <c r="CX627" s="30"/>
      <c r="CY627" s="30"/>
      <c r="CZ627" s="30"/>
      <c r="DA627" s="30"/>
      <c r="DB627" s="30"/>
      <c r="DC627" s="30"/>
      <c r="DD627" s="30"/>
      <c r="DE627" s="30"/>
      <c r="DF627" s="30"/>
      <c r="DG627" s="30"/>
      <c r="DH627" s="30"/>
      <c r="DI627" s="30"/>
      <c r="DJ627" s="30"/>
      <c r="DK627" s="30"/>
      <c r="DL627" s="30"/>
      <c r="DM627" s="30"/>
      <c r="DN627" s="30"/>
      <c r="DO627" s="30"/>
      <c r="DP627" s="30"/>
      <c r="DQ627" s="30"/>
      <c r="DR627" s="30"/>
      <c r="DS627" s="30"/>
      <c r="DT627" s="30"/>
      <c r="DU627" s="30"/>
      <c r="DV627" s="30"/>
      <c r="DW627" s="30"/>
      <c r="DX627" s="30"/>
      <c r="DY627" s="30"/>
      <c r="DZ627" s="30"/>
      <c r="EA627" s="30"/>
      <c r="EB627" s="30"/>
      <c r="EC627" s="30"/>
      <c r="ED627" s="30"/>
      <c r="EE627" s="30"/>
      <c r="EF627" s="30"/>
      <c r="EG627" s="30"/>
      <c r="EH627" s="30"/>
      <c r="EI627" s="30"/>
      <c r="EJ627" s="30"/>
      <c r="EK627" s="30"/>
      <c r="EL627" s="30"/>
      <c r="EM627" s="30"/>
      <c r="EN627" s="30"/>
      <c r="EO627" s="30"/>
      <c r="EP627" s="30"/>
      <c r="EQ627" s="30"/>
      <c r="ER627" s="30"/>
      <c r="ES627" s="30"/>
      <c r="ET627" s="30"/>
      <c r="EU627" s="30"/>
      <c r="EV627" s="30"/>
      <c r="EW627" s="30"/>
      <c r="EX627" s="30"/>
      <c r="EY627" s="30"/>
      <c r="EZ627" s="30"/>
      <c r="FA627" s="30"/>
      <c r="FB627" s="30"/>
      <c r="FC627" s="30"/>
      <c r="FD627" s="30"/>
      <c r="FE627" s="30"/>
      <c r="FF627" s="30"/>
      <c r="FG627" s="30"/>
      <c r="FH627" s="30"/>
      <c r="FI627" s="30"/>
      <c r="FJ627" s="30"/>
      <c r="FK627" s="30"/>
      <c r="FL627" s="30"/>
      <c r="FM627" s="30"/>
      <c r="FN627" s="30"/>
      <c r="FO627" s="30"/>
      <c r="FP627" s="30"/>
      <c r="FQ627" s="30"/>
    </row>
    <row r="628" spans="4:173">
      <c r="D628" s="76"/>
      <c r="E628" s="76"/>
      <c r="F628" s="76"/>
      <c r="G628" s="76"/>
      <c r="H628" s="76"/>
      <c r="I628" s="76"/>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c r="BS628" s="30"/>
      <c r="BT628" s="30"/>
      <c r="BU628" s="30"/>
      <c r="BV628" s="30"/>
      <c r="BW628" s="30"/>
      <c r="BX628" s="30"/>
      <c r="BY628" s="30"/>
      <c r="BZ628" s="30"/>
      <c r="CA628" s="30"/>
      <c r="CB628" s="30"/>
      <c r="CC628" s="30"/>
      <c r="CD628" s="30"/>
      <c r="CE628" s="30"/>
      <c r="CF628" s="30"/>
      <c r="CG628" s="30"/>
      <c r="CH628" s="30"/>
      <c r="CI628" s="30"/>
      <c r="CJ628" s="30"/>
      <c r="CK628" s="30"/>
      <c r="CL628" s="30"/>
      <c r="CM628" s="30"/>
      <c r="CN628" s="30"/>
      <c r="CO628" s="30"/>
      <c r="CP628" s="30"/>
      <c r="CQ628" s="30"/>
      <c r="CR628" s="30"/>
      <c r="CS628" s="30"/>
      <c r="CT628" s="30"/>
      <c r="CU628" s="30"/>
      <c r="CV628" s="30"/>
      <c r="CW628" s="30"/>
      <c r="CX628" s="30"/>
      <c r="CY628" s="30"/>
      <c r="CZ628" s="30"/>
      <c r="DA628" s="30"/>
      <c r="DB628" s="30"/>
      <c r="DC628" s="30"/>
      <c r="DD628" s="30"/>
      <c r="DE628" s="30"/>
      <c r="DF628" s="30"/>
      <c r="DG628" s="30"/>
      <c r="DH628" s="30"/>
      <c r="DI628" s="30"/>
      <c r="DJ628" s="30"/>
      <c r="DK628" s="30"/>
      <c r="DL628" s="30"/>
      <c r="DM628" s="30"/>
      <c r="DN628" s="30"/>
      <c r="DO628" s="30"/>
      <c r="DP628" s="30"/>
      <c r="DQ628" s="30"/>
      <c r="DR628" s="30"/>
      <c r="DS628" s="30"/>
      <c r="DT628" s="30"/>
      <c r="DU628" s="30"/>
      <c r="DV628" s="30"/>
      <c r="DW628" s="30"/>
      <c r="DX628" s="30"/>
      <c r="DY628" s="30"/>
      <c r="DZ628" s="30"/>
      <c r="EA628" s="30"/>
      <c r="EB628" s="30"/>
      <c r="EC628" s="30"/>
      <c r="ED628" s="30"/>
      <c r="EE628" s="30"/>
      <c r="EF628" s="30"/>
      <c r="EG628" s="30"/>
      <c r="EH628" s="30"/>
      <c r="EI628" s="30"/>
      <c r="EJ628" s="30"/>
      <c r="EK628" s="30"/>
      <c r="EL628" s="30"/>
      <c r="EM628" s="30"/>
      <c r="EN628" s="30"/>
      <c r="EO628" s="30"/>
      <c r="EP628" s="30"/>
      <c r="EQ628" s="30"/>
      <c r="ER628" s="30"/>
      <c r="ES628" s="30"/>
      <c r="ET628" s="30"/>
      <c r="EU628" s="30"/>
      <c r="EV628" s="30"/>
      <c r="EW628" s="30"/>
      <c r="EX628" s="30"/>
      <c r="EY628" s="30"/>
      <c r="EZ628" s="30"/>
      <c r="FA628" s="30"/>
      <c r="FB628" s="30"/>
      <c r="FC628" s="30"/>
      <c r="FD628" s="30"/>
      <c r="FE628" s="30"/>
      <c r="FF628" s="30"/>
      <c r="FG628" s="30"/>
      <c r="FH628" s="30"/>
      <c r="FI628" s="30"/>
      <c r="FJ628" s="30"/>
      <c r="FK628" s="30"/>
      <c r="FL628" s="30"/>
      <c r="FM628" s="30"/>
      <c r="FN628" s="30"/>
      <c r="FO628" s="30"/>
      <c r="FP628" s="30"/>
      <c r="FQ628" s="30"/>
    </row>
    <row r="629" spans="4:173">
      <c r="D629" s="76"/>
      <c r="E629" s="76"/>
      <c r="F629" s="76"/>
      <c r="G629" s="76"/>
      <c r="H629" s="76"/>
      <c r="I629" s="76"/>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0"/>
      <c r="BI629" s="30"/>
      <c r="BJ629" s="30"/>
      <c r="BK629" s="30"/>
      <c r="BL629" s="30"/>
      <c r="BM629" s="30"/>
      <c r="BN629" s="30"/>
      <c r="BO629" s="30"/>
      <c r="BP629" s="30"/>
      <c r="BQ629" s="30"/>
      <c r="BR629" s="30"/>
      <c r="BS629" s="30"/>
      <c r="BT629" s="30"/>
      <c r="BU629" s="30"/>
      <c r="BV629" s="30"/>
      <c r="BW629" s="30"/>
      <c r="BX629" s="30"/>
      <c r="BY629" s="30"/>
      <c r="BZ629" s="30"/>
      <c r="CA629" s="30"/>
      <c r="CB629" s="30"/>
      <c r="CC629" s="30"/>
      <c r="CD629" s="30"/>
      <c r="CE629" s="30"/>
      <c r="CF629" s="30"/>
      <c r="CG629" s="30"/>
      <c r="CH629" s="30"/>
      <c r="CI629" s="30"/>
      <c r="CJ629" s="30"/>
      <c r="CK629" s="30"/>
      <c r="CL629" s="30"/>
      <c r="CM629" s="30"/>
      <c r="CN629" s="30"/>
      <c r="CO629" s="30"/>
      <c r="CP629" s="30"/>
      <c r="CQ629" s="30"/>
      <c r="CR629" s="30"/>
      <c r="CS629" s="30"/>
      <c r="CT629" s="30"/>
      <c r="CU629" s="30"/>
      <c r="CV629" s="30"/>
      <c r="CW629" s="30"/>
      <c r="CX629" s="30"/>
      <c r="CY629" s="30"/>
      <c r="CZ629" s="30"/>
      <c r="DA629" s="30"/>
      <c r="DB629" s="30"/>
      <c r="DC629" s="30"/>
      <c r="DD629" s="30"/>
      <c r="DE629" s="30"/>
      <c r="DF629" s="30"/>
      <c r="DG629" s="30"/>
      <c r="DH629" s="30"/>
      <c r="DI629" s="30"/>
      <c r="DJ629" s="30"/>
      <c r="DK629" s="30"/>
      <c r="DL629" s="30"/>
      <c r="DM629" s="30"/>
      <c r="DN629" s="30"/>
      <c r="DO629" s="30"/>
      <c r="DP629" s="30"/>
      <c r="DQ629" s="30"/>
      <c r="DR629" s="30"/>
      <c r="DS629" s="30"/>
      <c r="DT629" s="30"/>
      <c r="DU629" s="30"/>
      <c r="DV629" s="30"/>
      <c r="DW629" s="30"/>
      <c r="DX629" s="30"/>
      <c r="DY629" s="30"/>
      <c r="DZ629" s="30"/>
      <c r="EA629" s="30"/>
      <c r="EB629" s="30"/>
      <c r="EC629" s="30"/>
      <c r="ED629" s="30"/>
      <c r="EE629" s="30"/>
      <c r="EF629" s="30"/>
      <c r="EG629" s="30"/>
      <c r="EH629" s="30"/>
      <c r="EI629" s="30"/>
      <c r="EJ629" s="30"/>
      <c r="EK629" s="30"/>
      <c r="EL629" s="30"/>
      <c r="EM629" s="30"/>
      <c r="EN629" s="30"/>
      <c r="EO629" s="30"/>
      <c r="EP629" s="30"/>
      <c r="EQ629" s="30"/>
      <c r="ER629" s="30"/>
      <c r="ES629" s="30"/>
      <c r="ET629" s="30"/>
      <c r="EU629" s="30"/>
      <c r="EV629" s="30"/>
      <c r="EW629" s="30"/>
      <c r="EX629" s="30"/>
      <c r="EY629" s="30"/>
      <c r="EZ629" s="30"/>
      <c r="FA629" s="30"/>
      <c r="FB629" s="30"/>
      <c r="FC629" s="30"/>
      <c r="FD629" s="30"/>
      <c r="FE629" s="30"/>
      <c r="FF629" s="30"/>
      <c r="FG629" s="30"/>
      <c r="FH629" s="30"/>
      <c r="FI629" s="30"/>
      <c r="FJ629" s="30"/>
      <c r="FK629" s="30"/>
      <c r="FL629" s="30"/>
      <c r="FM629" s="30"/>
      <c r="FN629" s="30"/>
      <c r="FO629" s="30"/>
      <c r="FP629" s="30"/>
      <c r="FQ629" s="30"/>
    </row>
    <row r="630" spans="4:173">
      <c r="D630" s="76"/>
      <c r="E630" s="76"/>
      <c r="F630" s="76"/>
      <c r="G630" s="76"/>
      <c r="H630" s="76"/>
      <c r="I630" s="76"/>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c r="BS630" s="30"/>
      <c r="BT630" s="30"/>
      <c r="BU630" s="30"/>
      <c r="BV630" s="30"/>
      <c r="BW630" s="30"/>
      <c r="BX630" s="30"/>
      <c r="BY630" s="30"/>
      <c r="BZ630" s="30"/>
      <c r="CA630" s="30"/>
      <c r="CB630" s="30"/>
      <c r="CC630" s="30"/>
      <c r="CD630" s="30"/>
      <c r="CE630" s="30"/>
      <c r="CF630" s="30"/>
      <c r="CG630" s="30"/>
      <c r="CH630" s="30"/>
      <c r="CI630" s="30"/>
      <c r="CJ630" s="30"/>
      <c r="CK630" s="30"/>
      <c r="CL630" s="30"/>
      <c r="CM630" s="30"/>
      <c r="CN630" s="30"/>
      <c r="CO630" s="30"/>
      <c r="CP630" s="30"/>
      <c r="CQ630" s="30"/>
      <c r="CR630" s="30"/>
      <c r="CS630" s="30"/>
      <c r="CT630" s="30"/>
      <c r="CU630" s="30"/>
      <c r="CV630" s="30"/>
      <c r="CW630" s="30"/>
      <c r="CX630" s="30"/>
      <c r="CY630" s="30"/>
      <c r="CZ630" s="30"/>
      <c r="DA630" s="30"/>
      <c r="DB630" s="30"/>
      <c r="DC630" s="30"/>
      <c r="DD630" s="30"/>
      <c r="DE630" s="30"/>
      <c r="DF630" s="30"/>
      <c r="DG630" s="30"/>
      <c r="DH630" s="30"/>
      <c r="DI630" s="30"/>
      <c r="DJ630" s="30"/>
      <c r="DK630" s="30"/>
      <c r="DL630" s="30"/>
      <c r="DM630" s="30"/>
      <c r="DN630" s="30"/>
      <c r="DO630" s="30"/>
      <c r="DP630" s="30"/>
      <c r="DQ630" s="30"/>
      <c r="DR630" s="30"/>
      <c r="DS630" s="30"/>
      <c r="DT630" s="30"/>
      <c r="DU630" s="30"/>
      <c r="DV630" s="30"/>
      <c r="DW630" s="30"/>
      <c r="DX630" s="30"/>
      <c r="DY630" s="30"/>
      <c r="DZ630" s="30"/>
      <c r="EA630" s="30"/>
      <c r="EB630" s="30"/>
      <c r="EC630" s="30"/>
      <c r="ED630" s="30"/>
      <c r="EE630" s="30"/>
      <c r="EF630" s="30"/>
      <c r="EG630" s="30"/>
      <c r="EH630" s="30"/>
      <c r="EI630" s="30"/>
      <c r="EJ630" s="30"/>
      <c r="EK630" s="30"/>
      <c r="EL630" s="30"/>
      <c r="EM630" s="30"/>
      <c r="EN630" s="30"/>
      <c r="EO630" s="30"/>
      <c r="EP630" s="30"/>
      <c r="EQ630" s="30"/>
      <c r="ER630" s="30"/>
      <c r="ES630" s="30"/>
      <c r="ET630" s="30"/>
      <c r="EU630" s="30"/>
      <c r="EV630" s="30"/>
      <c r="EW630" s="30"/>
      <c r="EX630" s="30"/>
      <c r="EY630" s="30"/>
      <c r="EZ630" s="30"/>
      <c r="FA630" s="30"/>
      <c r="FB630" s="30"/>
      <c r="FC630" s="30"/>
      <c r="FD630" s="30"/>
      <c r="FE630" s="30"/>
      <c r="FF630" s="30"/>
      <c r="FG630" s="30"/>
      <c r="FH630" s="30"/>
      <c r="FI630" s="30"/>
      <c r="FJ630" s="30"/>
      <c r="FK630" s="30"/>
      <c r="FL630" s="30"/>
      <c r="FM630" s="30"/>
      <c r="FN630" s="30"/>
      <c r="FO630" s="30"/>
      <c r="FP630" s="30"/>
      <c r="FQ630" s="30"/>
    </row>
    <row r="631" spans="4:173">
      <c r="D631" s="76"/>
      <c r="E631" s="76"/>
      <c r="F631" s="76"/>
      <c r="G631" s="76"/>
      <c r="H631" s="76"/>
      <c r="I631" s="76"/>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0"/>
      <c r="BI631" s="30"/>
      <c r="BJ631" s="30"/>
      <c r="BK631" s="30"/>
      <c r="BL631" s="30"/>
      <c r="BM631" s="30"/>
      <c r="BN631" s="30"/>
      <c r="BO631" s="30"/>
      <c r="BP631" s="30"/>
      <c r="BQ631" s="30"/>
      <c r="BR631" s="30"/>
      <c r="BS631" s="30"/>
      <c r="BT631" s="30"/>
      <c r="BU631" s="30"/>
      <c r="BV631" s="30"/>
      <c r="BW631" s="30"/>
      <c r="BX631" s="30"/>
      <c r="BY631" s="30"/>
      <c r="BZ631" s="30"/>
      <c r="CA631" s="30"/>
      <c r="CB631" s="30"/>
      <c r="CC631" s="30"/>
      <c r="CD631" s="30"/>
      <c r="CE631" s="30"/>
      <c r="CF631" s="30"/>
      <c r="CG631" s="30"/>
      <c r="CH631" s="30"/>
      <c r="CI631" s="30"/>
      <c r="CJ631" s="30"/>
      <c r="CK631" s="30"/>
      <c r="CL631" s="30"/>
      <c r="CM631" s="30"/>
      <c r="CN631" s="30"/>
      <c r="CO631" s="30"/>
      <c r="CP631" s="30"/>
      <c r="CQ631" s="30"/>
      <c r="CR631" s="30"/>
      <c r="CS631" s="30"/>
      <c r="CT631" s="30"/>
      <c r="CU631" s="30"/>
      <c r="CV631" s="30"/>
      <c r="CW631" s="30"/>
      <c r="CX631" s="30"/>
      <c r="CY631" s="30"/>
      <c r="CZ631" s="30"/>
      <c r="DA631" s="30"/>
      <c r="DB631" s="30"/>
      <c r="DC631" s="30"/>
      <c r="DD631" s="30"/>
      <c r="DE631" s="30"/>
      <c r="DF631" s="30"/>
      <c r="DG631" s="30"/>
      <c r="DH631" s="30"/>
      <c r="DI631" s="30"/>
      <c r="DJ631" s="30"/>
      <c r="DK631" s="30"/>
      <c r="DL631" s="30"/>
      <c r="DM631" s="30"/>
      <c r="DN631" s="30"/>
      <c r="DO631" s="30"/>
      <c r="DP631" s="30"/>
      <c r="DQ631" s="30"/>
      <c r="DR631" s="30"/>
      <c r="DS631" s="30"/>
      <c r="DT631" s="30"/>
      <c r="DU631" s="30"/>
      <c r="DV631" s="30"/>
      <c r="DW631" s="30"/>
      <c r="DX631" s="30"/>
      <c r="DY631" s="30"/>
      <c r="DZ631" s="30"/>
      <c r="EA631" s="30"/>
      <c r="EB631" s="30"/>
      <c r="EC631" s="30"/>
      <c r="ED631" s="30"/>
      <c r="EE631" s="30"/>
      <c r="EF631" s="30"/>
      <c r="EG631" s="30"/>
      <c r="EH631" s="30"/>
      <c r="EI631" s="30"/>
      <c r="EJ631" s="30"/>
      <c r="EK631" s="30"/>
      <c r="EL631" s="30"/>
      <c r="EM631" s="30"/>
      <c r="EN631" s="30"/>
      <c r="EO631" s="30"/>
      <c r="EP631" s="30"/>
      <c r="EQ631" s="30"/>
      <c r="ER631" s="30"/>
      <c r="ES631" s="30"/>
      <c r="ET631" s="30"/>
      <c r="EU631" s="30"/>
      <c r="EV631" s="30"/>
      <c r="EW631" s="30"/>
      <c r="EX631" s="30"/>
      <c r="EY631" s="30"/>
      <c r="EZ631" s="30"/>
      <c r="FA631" s="30"/>
      <c r="FB631" s="30"/>
      <c r="FC631" s="30"/>
      <c r="FD631" s="30"/>
      <c r="FE631" s="30"/>
      <c r="FF631" s="30"/>
      <c r="FG631" s="30"/>
      <c r="FH631" s="30"/>
      <c r="FI631" s="30"/>
      <c r="FJ631" s="30"/>
      <c r="FK631" s="30"/>
      <c r="FL631" s="30"/>
      <c r="FM631" s="30"/>
      <c r="FN631" s="30"/>
      <c r="FO631" s="30"/>
      <c r="FP631" s="30"/>
      <c r="FQ631" s="30"/>
    </row>
    <row r="632" spans="4:173">
      <c r="D632" s="76"/>
      <c r="E632" s="76"/>
      <c r="F632" s="76"/>
      <c r="G632" s="76"/>
      <c r="H632" s="76"/>
      <c r="I632" s="76"/>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c r="BS632" s="30"/>
      <c r="BT632" s="30"/>
      <c r="BU632" s="30"/>
      <c r="BV632" s="30"/>
      <c r="BW632" s="30"/>
      <c r="BX632" s="30"/>
      <c r="BY632" s="30"/>
      <c r="BZ632" s="30"/>
      <c r="CA632" s="30"/>
      <c r="CB632" s="30"/>
      <c r="CC632" s="30"/>
      <c r="CD632" s="30"/>
      <c r="CE632" s="30"/>
      <c r="CF632" s="30"/>
      <c r="CG632" s="30"/>
      <c r="CH632" s="30"/>
      <c r="CI632" s="30"/>
      <c r="CJ632" s="30"/>
      <c r="CK632" s="30"/>
      <c r="CL632" s="30"/>
      <c r="CM632" s="30"/>
      <c r="CN632" s="30"/>
      <c r="CO632" s="30"/>
      <c r="CP632" s="30"/>
      <c r="CQ632" s="30"/>
      <c r="CR632" s="30"/>
      <c r="CS632" s="30"/>
      <c r="CT632" s="30"/>
      <c r="CU632" s="30"/>
      <c r="CV632" s="30"/>
      <c r="CW632" s="30"/>
      <c r="CX632" s="30"/>
      <c r="CY632" s="30"/>
      <c r="CZ632" s="30"/>
      <c r="DA632" s="30"/>
      <c r="DB632" s="30"/>
      <c r="DC632" s="30"/>
      <c r="DD632" s="30"/>
      <c r="DE632" s="30"/>
      <c r="DF632" s="30"/>
      <c r="DG632" s="30"/>
      <c r="DH632" s="30"/>
      <c r="DI632" s="30"/>
      <c r="DJ632" s="30"/>
      <c r="DK632" s="30"/>
      <c r="DL632" s="30"/>
      <c r="DM632" s="30"/>
      <c r="DN632" s="30"/>
      <c r="DO632" s="30"/>
      <c r="DP632" s="30"/>
      <c r="DQ632" s="30"/>
      <c r="DR632" s="30"/>
      <c r="DS632" s="30"/>
      <c r="DT632" s="30"/>
      <c r="DU632" s="30"/>
      <c r="DV632" s="30"/>
      <c r="DW632" s="30"/>
      <c r="DX632" s="30"/>
      <c r="DY632" s="30"/>
      <c r="DZ632" s="30"/>
      <c r="EA632" s="30"/>
      <c r="EB632" s="30"/>
      <c r="EC632" s="30"/>
      <c r="ED632" s="30"/>
      <c r="EE632" s="30"/>
      <c r="EF632" s="30"/>
      <c r="EG632" s="30"/>
      <c r="EH632" s="30"/>
      <c r="EI632" s="30"/>
      <c r="EJ632" s="30"/>
      <c r="EK632" s="30"/>
      <c r="EL632" s="30"/>
      <c r="EM632" s="30"/>
      <c r="EN632" s="30"/>
      <c r="EO632" s="30"/>
      <c r="EP632" s="30"/>
      <c r="EQ632" s="30"/>
      <c r="ER632" s="30"/>
      <c r="ES632" s="30"/>
      <c r="ET632" s="30"/>
      <c r="EU632" s="30"/>
      <c r="EV632" s="30"/>
      <c r="EW632" s="30"/>
      <c r="EX632" s="30"/>
      <c r="EY632" s="30"/>
      <c r="EZ632" s="30"/>
      <c r="FA632" s="30"/>
      <c r="FB632" s="30"/>
      <c r="FC632" s="30"/>
      <c r="FD632" s="30"/>
      <c r="FE632" s="30"/>
      <c r="FF632" s="30"/>
      <c r="FG632" s="30"/>
      <c r="FH632" s="30"/>
      <c r="FI632" s="30"/>
      <c r="FJ632" s="30"/>
      <c r="FK632" s="30"/>
      <c r="FL632" s="30"/>
      <c r="FM632" s="30"/>
      <c r="FN632" s="30"/>
      <c r="FO632" s="30"/>
      <c r="FP632" s="30"/>
      <c r="FQ632" s="30"/>
    </row>
    <row r="633" spans="4:173">
      <c r="D633" s="76"/>
      <c r="E633" s="76"/>
      <c r="F633" s="76"/>
      <c r="G633" s="76"/>
      <c r="H633" s="76"/>
      <c r="I633" s="76"/>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0"/>
      <c r="BI633" s="30"/>
      <c r="BJ633" s="30"/>
      <c r="BK633" s="30"/>
      <c r="BL633" s="30"/>
      <c r="BM633" s="30"/>
      <c r="BN633" s="30"/>
      <c r="BO633" s="30"/>
      <c r="BP633" s="30"/>
      <c r="BQ633" s="30"/>
      <c r="BR633" s="30"/>
      <c r="BS633" s="30"/>
      <c r="BT633" s="30"/>
      <c r="BU633" s="30"/>
      <c r="BV633" s="30"/>
      <c r="BW633" s="30"/>
      <c r="BX633" s="30"/>
      <c r="BY633" s="30"/>
      <c r="BZ633" s="30"/>
      <c r="CA633" s="30"/>
      <c r="CB633" s="30"/>
      <c r="CC633" s="30"/>
      <c r="CD633" s="30"/>
      <c r="CE633" s="30"/>
      <c r="CF633" s="30"/>
      <c r="CG633" s="30"/>
      <c r="CH633" s="30"/>
      <c r="CI633" s="30"/>
      <c r="CJ633" s="30"/>
      <c r="CK633" s="30"/>
      <c r="CL633" s="30"/>
      <c r="CM633" s="30"/>
      <c r="CN633" s="30"/>
      <c r="CO633" s="30"/>
      <c r="CP633" s="30"/>
      <c r="CQ633" s="30"/>
      <c r="CR633" s="30"/>
      <c r="CS633" s="30"/>
      <c r="CT633" s="30"/>
      <c r="CU633" s="30"/>
      <c r="CV633" s="30"/>
      <c r="CW633" s="30"/>
      <c r="CX633" s="30"/>
      <c r="CY633" s="30"/>
      <c r="CZ633" s="30"/>
      <c r="DA633" s="30"/>
      <c r="DB633" s="30"/>
      <c r="DC633" s="30"/>
      <c r="DD633" s="30"/>
      <c r="DE633" s="30"/>
      <c r="DF633" s="30"/>
      <c r="DG633" s="30"/>
      <c r="DH633" s="30"/>
      <c r="DI633" s="30"/>
      <c r="DJ633" s="30"/>
      <c r="DK633" s="30"/>
      <c r="DL633" s="30"/>
      <c r="DM633" s="30"/>
      <c r="DN633" s="30"/>
      <c r="DO633" s="30"/>
      <c r="DP633" s="30"/>
      <c r="DQ633" s="30"/>
      <c r="DR633" s="30"/>
      <c r="DS633" s="30"/>
      <c r="DT633" s="30"/>
      <c r="DU633" s="30"/>
      <c r="DV633" s="30"/>
      <c r="DW633" s="30"/>
      <c r="DX633" s="30"/>
      <c r="DY633" s="30"/>
      <c r="DZ633" s="30"/>
      <c r="EA633" s="30"/>
      <c r="EB633" s="30"/>
      <c r="EC633" s="30"/>
      <c r="ED633" s="30"/>
      <c r="EE633" s="30"/>
      <c r="EF633" s="30"/>
      <c r="EG633" s="30"/>
      <c r="EH633" s="30"/>
      <c r="EI633" s="30"/>
      <c r="EJ633" s="30"/>
      <c r="EK633" s="30"/>
      <c r="EL633" s="30"/>
      <c r="EM633" s="30"/>
      <c r="EN633" s="30"/>
      <c r="EO633" s="30"/>
      <c r="EP633" s="30"/>
      <c r="EQ633" s="30"/>
      <c r="ER633" s="30"/>
      <c r="ES633" s="30"/>
      <c r="ET633" s="30"/>
      <c r="EU633" s="30"/>
      <c r="EV633" s="30"/>
      <c r="EW633" s="30"/>
      <c r="EX633" s="30"/>
      <c r="EY633" s="30"/>
      <c r="EZ633" s="30"/>
      <c r="FA633" s="30"/>
      <c r="FB633" s="30"/>
      <c r="FC633" s="30"/>
      <c r="FD633" s="30"/>
      <c r="FE633" s="30"/>
      <c r="FF633" s="30"/>
      <c r="FG633" s="30"/>
      <c r="FH633" s="30"/>
      <c r="FI633" s="30"/>
      <c r="FJ633" s="30"/>
      <c r="FK633" s="30"/>
      <c r="FL633" s="30"/>
      <c r="FM633" s="30"/>
      <c r="FN633" s="30"/>
      <c r="FO633" s="30"/>
      <c r="FP633" s="30"/>
      <c r="FQ633" s="30"/>
    </row>
    <row r="634" spans="4:173">
      <c r="D634" s="76"/>
      <c r="E634" s="76"/>
      <c r="F634" s="76"/>
      <c r="G634" s="76"/>
      <c r="H634" s="76"/>
      <c r="I634" s="76"/>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c r="BS634" s="30"/>
      <c r="BT634" s="30"/>
      <c r="BU634" s="30"/>
      <c r="BV634" s="30"/>
      <c r="BW634" s="30"/>
      <c r="BX634" s="30"/>
      <c r="BY634" s="30"/>
      <c r="BZ634" s="30"/>
      <c r="CA634" s="30"/>
      <c r="CB634" s="30"/>
      <c r="CC634" s="30"/>
      <c r="CD634" s="30"/>
      <c r="CE634" s="30"/>
      <c r="CF634" s="30"/>
      <c r="CG634" s="30"/>
      <c r="CH634" s="30"/>
      <c r="CI634" s="30"/>
      <c r="CJ634" s="30"/>
      <c r="CK634" s="30"/>
      <c r="CL634" s="30"/>
      <c r="CM634" s="30"/>
      <c r="CN634" s="30"/>
      <c r="CO634" s="30"/>
      <c r="CP634" s="30"/>
      <c r="CQ634" s="30"/>
      <c r="CR634" s="30"/>
      <c r="CS634" s="30"/>
      <c r="CT634" s="30"/>
      <c r="CU634" s="30"/>
      <c r="CV634" s="30"/>
      <c r="CW634" s="30"/>
      <c r="CX634" s="30"/>
      <c r="CY634" s="30"/>
      <c r="CZ634" s="30"/>
      <c r="DA634" s="30"/>
      <c r="DB634" s="30"/>
      <c r="DC634" s="30"/>
      <c r="DD634" s="30"/>
      <c r="DE634" s="30"/>
      <c r="DF634" s="30"/>
      <c r="DG634" s="30"/>
      <c r="DH634" s="30"/>
      <c r="DI634" s="30"/>
      <c r="DJ634" s="30"/>
      <c r="DK634" s="30"/>
      <c r="DL634" s="30"/>
      <c r="DM634" s="30"/>
      <c r="DN634" s="30"/>
      <c r="DO634" s="30"/>
      <c r="DP634" s="30"/>
      <c r="DQ634" s="30"/>
      <c r="DR634" s="30"/>
      <c r="DS634" s="30"/>
      <c r="DT634" s="30"/>
      <c r="DU634" s="30"/>
      <c r="DV634" s="30"/>
      <c r="DW634" s="30"/>
      <c r="DX634" s="30"/>
      <c r="DY634" s="30"/>
      <c r="DZ634" s="30"/>
      <c r="EA634" s="30"/>
      <c r="EB634" s="30"/>
      <c r="EC634" s="30"/>
      <c r="ED634" s="30"/>
      <c r="EE634" s="30"/>
      <c r="EF634" s="30"/>
      <c r="EG634" s="30"/>
      <c r="EH634" s="30"/>
      <c r="EI634" s="30"/>
      <c r="EJ634" s="30"/>
      <c r="EK634" s="30"/>
      <c r="EL634" s="30"/>
      <c r="EM634" s="30"/>
      <c r="EN634" s="30"/>
      <c r="EO634" s="30"/>
      <c r="EP634" s="30"/>
      <c r="EQ634" s="30"/>
      <c r="ER634" s="30"/>
      <c r="ES634" s="30"/>
      <c r="ET634" s="30"/>
      <c r="EU634" s="30"/>
      <c r="EV634" s="30"/>
      <c r="EW634" s="30"/>
      <c r="EX634" s="30"/>
      <c r="EY634" s="30"/>
      <c r="EZ634" s="30"/>
      <c r="FA634" s="30"/>
      <c r="FB634" s="30"/>
      <c r="FC634" s="30"/>
      <c r="FD634" s="30"/>
      <c r="FE634" s="30"/>
      <c r="FF634" s="30"/>
      <c r="FG634" s="30"/>
      <c r="FH634" s="30"/>
      <c r="FI634" s="30"/>
      <c r="FJ634" s="30"/>
      <c r="FK634" s="30"/>
      <c r="FL634" s="30"/>
      <c r="FM634" s="30"/>
      <c r="FN634" s="30"/>
      <c r="FO634" s="30"/>
      <c r="FP634" s="30"/>
      <c r="FQ634" s="30"/>
    </row>
    <row r="635" spans="4:173">
      <c r="D635" s="76"/>
      <c r="E635" s="76"/>
      <c r="F635" s="76"/>
      <c r="G635" s="76"/>
      <c r="H635" s="76"/>
      <c r="I635" s="76"/>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0"/>
      <c r="BI635" s="30"/>
      <c r="BJ635" s="30"/>
      <c r="BK635" s="30"/>
      <c r="BL635" s="30"/>
      <c r="BM635" s="30"/>
      <c r="BN635" s="30"/>
      <c r="BO635" s="30"/>
      <c r="BP635" s="30"/>
      <c r="BQ635" s="30"/>
      <c r="BR635" s="30"/>
      <c r="BS635" s="30"/>
      <c r="BT635" s="30"/>
      <c r="BU635" s="30"/>
      <c r="BV635" s="30"/>
      <c r="BW635" s="30"/>
      <c r="BX635" s="30"/>
      <c r="BY635" s="30"/>
      <c r="BZ635" s="30"/>
      <c r="CA635" s="30"/>
      <c r="CB635" s="30"/>
      <c r="CC635" s="30"/>
      <c r="CD635" s="30"/>
      <c r="CE635" s="30"/>
      <c r="CF635" s="30"/>
      <c r="CG635" s="30"/>
      <c r="CH635" s="30"/>
      <c r="CI635" s="30"/>
      <c r="CJ635" s="30"/>
      <c r="CK635" s="30"/>
      <c r="CL635" s="30"/>
      <c r="CM635" s="30"/>
      <c r="CN635" s="30"/>
      <c r="CO635" s="30"/>
      <c r="CP635" s="30"/>
      <c r="CQ635" s="30"/>
      <c r="CR635" s="30"/>
      <c r="CS635" s="30"/>
      <c r="CT635" s="30"/>
      <c r="CU635" s="30"/>
      <c r="CV635" s="30"/>
      <c r="CW635" s="30"/>
      <c r="CX635" s="30"/>
      <c r="CY635" s="30"/>
      <c r="CZ635" s="30"/>
      <c r="DA635" s="30"/>
      <c r="DB635" s="30"/>
      <c r="DC635" s="30"/>
      <c r="DD635" s="30"/>
      <c r="DE635" s="30"/>
      <c r="DF635" s="30"/>
      <c r="DG635" s="30"/>
      <c r="DH635" s="30"/>
      <c r="DI635" s="30"/>
      <c r="DJ635" s="30"/>
      <c r="DK635" s="30"/>
      <c r="DL635" s="30"/>
      <c r="DM635" s="30"/>
      <c r="DN635" s="30"/>
      <c r="DO635" s="30"/>
      <c r="DP635" s="30"/>
      <c r="DQ635" s="30"/>
      <c r="DR635" s="30"/>
      <c r="DS635" s="30"/>
      <c r="DT635" s="30"/>
      <c r="DU635" s="30"/>
      <c r="DV635" s="30"/>
      <c r="DW635" s="30"/>
      <c r="DX635" s="30"/>
      <c r="DY635" s="30"/>
      <c r="DZ635" s="30"/>
      <c r="EA635" s="30"/>
      <c r="EB635" s="30"/>
      <c r="EC635" s="30"/>
      <c r="ED635" s="30"/>
      <c r="EE635" s="30"/>
      <c r="EF635" s="30"/>
      <c r="EG635" s="30"/>
      <c r="EH635" s="30"/>
      <c r="EI635" s="30"/>
      <c r="EJ635" s="30"/>
      <c r="EK635" s="30"/>
      <c r="EL635" s="30"/>
      <c r="EM635" s="30"/>
      <c r="EN635" s="30"/>
      <c r="EO635" s="30"/>
      <c r="EP635" s="30"/>
      <c r="EQ635" s="30"/>
      <c r="ER635" s="30"/>
      <c r="ES635" s="30"/>
      <c r="ET635" s="30"/>
      <c r="EU635" s="30"/>
      <c r="EV635" s="30"/>
      <c r="EW635" s="30"/>
      <c r="EX635" s="30"/>
      <c r="EY635" s="30"/>
      <c r="EZ635" s="30"/>
      <c r="FA635" s="30"/>
      <c r="FB635" s="30"/>
      <c r="FC635" s="30"/>
      <c r="FD635" s="30"/>
      <c r="FE635" s="30"/>
      <c r="FF635" s="30"/>
      <c r="FG635" s="30"/>
      <c r="FH635" s="30"/>
      <c r="FI635" s="30"/>
      <c r="FJ635" s="30"/>
      <c r="FK635" s="30"/>
      <c r="FL635" s="30"/>
      <c r="FM635" s="30"/>
      <c r="FN635" s="30"/>
      <c r="FO635" s="30"/>
      <c r="FP635" s="30"/>
      <c r="FQ635" s="30"/>
    </row>
    <row r="636" spans="4:173">
      <c r="D636" s="76"/>
      <c r="E636" s="76"/>
      <c r="F636" s="76"/>
      <c r="G636" s="76"/>
      <c r="H636" s="76"/>
      <c r="I636" s="76"/>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c r="BS636" s="30"/>
      <c r="BT636" s="30"/>
      <c r="BU636" s="30"/>
      <c r="BV636" s="30"/>
      <c r="BW636" s="30"/>
      <c r="BX636" s="30"/>
      <c r="BY636" s="30"/>
      <c r="BZ636" s="30"/>
      <c r="CA636" s="30"/>
      <c r="CB636" s="30"/>
      <c r="CC636" s="30"/>
      <c r="CD636" s="30"/>
      <c r="CE636" s="30"/>
      <c r="CF636" s="30"/>
      <c r="CG636" s="30"/>
      <c r="CH636" s="30"/>
      <c r="CI636" s="30"/>
      <c r="CJ636" s="30"/>
      <c r="CK636" s="30"/>
      <c r="CL636" s="30"/>
      <c r="CM636" s="30"/>
      <c r="CN636" s="30"/>
      <c r="CO636" s="30"/>
      <c r="CP636" s="30"/>
      <c r="CQ636" s="30"/>
      <c r="CR636" s="30"/>
      <c r="CS636" s="30"/>
      <c r="CT636" s="30"/>
      <c r="CU636" s="30"/>
      <c r="CV636" s="30"/>
      <c r="CW636" s="30"/>
      <c r="CX636" s="30"/>
      <c r="CY636" s="30"/>
      <c r="CZ636" s="30"/>
      <c r="DA636" s="30"/>
      <c r="DB636" s="30"/>
      <c r="DC636" s="30"/>
      <c r="DD636" s="30"/>
      <c r="DE636" s="30"/>
      <c r="DF636" s="30"/>
      <c r="DG636" s="30"/>
      <c r="DH636" s="30"/>
      <c r="DI636" s="30"/>
      <c r="DJ636" s="30"/>
      <c r="DK636" s="30"/>
      <c r="DL636" s="30"/>
      <c r="DM636" s="30"/>
      <c r="DN636" s="30"/>
      <c r="DO636" s="30"/>
      <c r="DP636" s="30"/>
      <c r="DQ636" s="30"/>
      <c r="DR636" s="30"/>
      <c r="DS636" s="30"/>
      <c r="DT636" s="30"/>
      <c r="DU636" s="30"/>
      <c r="DV636" s="30"/>
      <c r="DW636" s="30"/>
      <c r="DX636" s="30"/>
      <c r="DY636" s="30"/>
      <c r="DZ636" s="30"/>
      <c r="EA636" s="30"/>
      <c r="EB636" s="30"/>
      <c r="EC636" s="30"/>
      <c r="ED636" s="30"/>
      <c r="EE636" s="30"/>
      <c r="EF636" s="30"/>
      <c r="EG636" s="30"/>
      <c r="EH636" s="30"/>
      <c r="EI636" s="30"/>
      <c r="EJ636" s="30"/>
      <c r="EK636" s="30"/>
      <c r="EL636" s="30"/>
      <c r="EM636" s="30"/>
      <c r="EN636" s="30"/>
      <c r="EO636" s="30"/>
      <c r="EP636" s="30"/>
      <c r="EQ636" s="30"/>
      <c r="ER636" s="30"/>
      <c r="ES636" s="30"/>
      <c r="ET636" s="30"/>
      <c r="EU636" s="30"/>
      <c r="EV636" s="30"/>
      <c r="EW636" s="30"/>
      <c r="EX636" s="30"/>
      <c r="EY636" s="30"/>
      <c r="EZ636" s="30"/>
      <c r="FA636" s="30"/>
      <c r="FB636" s="30"/>
      <c r="FC636" s="30"/>
      <c r="FD636" s="30"/>
      <c r="FE636" s="30"/>
      <c r="FF636" s="30"/>
      <c r="FG636" s="30"/>
      <c r="FH636" s="30"/>
      <c r="FI636" s="30"/>
      <c r="FJ636" s="30"/>
      <c r="FK636" s="30"/>
      <c r="FL636" s="30"/>
      <c r="FM636" s="30"/>
      <c r="FN636" s="30"/>
      <c r="FO636" s="30"/>
      <c r="FP636" s="30"/>
      <c r="FQ636" s="30"/>
    </row>
    <row r="637" spans="4:173">
      <c r="D637" s="76"/>
      <c r="E637" s="76"/>
      <c r="F637" s="76"/>
      <c r="G637" s="76"/>
      <c r="H637" s="76"/>
      <c r="I637" s="76"/>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0"/>
      <c r="BI637" s="30"/>
      <c r="BJ637" s="30"/>
      <c r="BK637" s="30"/>
      <c r="BL637" s="30"/>
      <c r="BM637" s="30"/>
      <c r="BN637" s="30"/>
      <c r="BO637" s="30"/>
      <c r="BP637" s="30"/>
      <c r="BQ637" s="30"/>
      <c r="BR637" s="30"/>
      <c r="BS637" s="30"/>
      <c r="BT637" s="30"/>
      <c r="BU637" s="30"/>
      <c r="BV637" s="30"/>
      <c r="BW637" s="30"/>
      <c r="BX637" s="30"/>
      <c r="BY637" s="30"/>
      <c r="BZ637" s="30"/>
      <c r="CA637" s="30"/>
      <c r="CB637" s="30"/>
      <c r="CC637" s="30"/>
      <c r="CD637" s="30"/>
      <c r="CE637" s="30"/>
      <c r="CF637" s="30"/>
      <c r="CG637" s="30"/>
      <c r="CH637" s="30"/>
      <c r="CI637" s="30"/>
      <c r="CJ637" s="30"/>
      <c r="CK637" s="30"/>
      <c r="CL637" s="30"/>
      <c r="CM637" s="30"/>
      <c r="CN637" s="30"/>
      <c r="CO637" s="30"/>
      <c r="CP637" s="30"/>
      <c r="CQ637" s="30"/>
      <c r="CR637" s="30"/>
      <c r="CS637" s="30"/>
      <c r="CT637" s="30"/>
      <c r="CU637" s="30"/>
      <c r="CV637" s="30"/>
      <c r="CW637" s="30"/>
      <c r="CX637" s="30"/>
      <c r="CY637" s="30"/>
      <c r="CZ637" s="30"/>
      <c r="DA637" s="30"/>
      <c r="DB637" s="30"/>
      <c r="DC637" s="30"/>
      <c r="DD637" s="30"/>
      <c r="DE637" s="30"/>
      <c r="DF637" s="30"/>
      <c r="DG637" s="30"/>
      <c r="DH637" s="30"/>
      <c r="DI637" s="30"/>
      <c r="DJ637" s="30"/>
      <c r="DK637" s="30"/>
      <c r="DL637" s="30"/>
      <c r="DM637" s="30"/>
      <c r="DN637" s="30"/>
      <c r="DO637" s="30"/>
      <c r="DP637" s="30"/>
      <c r="DQ637" s="30"/>
      <c r="DR637" s="30"/>
      <c r="DS637" s="30"/>
      <c r="DT637" s="30"/>
      <c r="DU637" s="30"/>
      <c r="DV637" s="30"/>
      <c r="DW637" s="30"/>
      <c r="DX637" s="30"/>
      <c r="DY637" s="30"/>
      <c r="DZ637" s="30"/>
      <c r="EA637" s="30"/>
      <c r="EB637" s="30"/>
      <c r="EC637" s="30"/>
      <c r="ED637" s="30"/>
      <c r="EE637" s="30"/>
      <c r="EF637" s="30"/>
      <c r="EG637" s="30"/>
      <c r="EH637" s="30"/>
      <c r="EI637" s="30"/>
      <c r="EJ637" s="30"/>
      <c r="EK637" s="30"/>
      <c r="EL637" s="30"/>
      <c r="EM637" s="30"/>
      <c r="EN637" s="30"/>
      <c r="EO637" s="30"/>
      <c r="EP637" s="30"/>
      <c r="EQ637" s="30"/>
      <c r="ER637" s="30"/>
      <c r="ES637" s="30"/>
      <c r="ET637" s="30"/>
      <c r="EU637" s="30"/>
      <c r="EV637" s="30"/>
      <c r="EW637" s="30"/>
      <c r="EX637" s="30"/>
      <c r="EY637" s="30"/>
      <c r="EZ637" s="30"/>
      <c r="FA637" s="30"/>
      <c r="FB637" s="30"/>
      <c r="FC637" s="30"/>
      <c r="FD637" s="30"/>
      <c r="FE637" s="30"/>
      <c r="FF637" s="30"/>
      <c r="FG637" s="30"/>
      <c r="FH637" s="30"/>
      <c r="FI637" s="30"/>
      <c r="FJ637" s="30"/>
      <c r="FK637" s="30"/>
      <c r="FL637" s="30"/>
      <c r="FM637" s="30"/>
      <c r="FN637" s="30"/>
      <c r="FO637" s="30"/>
      <c r="FP637" s="30"/>
      <c r="FQ637" s="30"/>
    </row>
    <row r="638" spans="4:173">
      <c r="D638" s="76"/>
      <c r="E638" s="76"/>
      <c r="F638" s="76"/>
      <c r="G638" s="76"/>
      <c r="H638" s="76"/>
      <c r="I638" s="76"/>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0"/>
      <c r="BI638" s="30"/>
      <c r="BJ638" s="30"/>
      <c r="BK638" s="30"/>
      <c r="BL638" s="30"/>
      <c r="BM638" s="30"/>
      <c r="BN638" s="30"/>
      <c r="BO638" s="30"/>
      <c r="BP638" s="30"/>
      <c r="BQ638" s="30"/>
      <c r="BR638" s="30"/>
      <c r="BS638" s="30"/>
      <c r="BT638" s="30"/>
      <c r="BU638" s="30"/>
      <c r="BV638" s="30"/>
      <c r="BW638" s="30"/>
      <c r="BX638" s="30"/>
      <c r="BY638" s="30"/>
      <c r="BZ638" s="30"/>
      <c r="CA638" s="30"/>
      <c r="CB638" s="30"/>
      <c r="CC638" s="30"/>
      <c r="CD638" s="30"/>
      <c r="CE638" s="30"/>
      <c r="CF638" s="30"/>
      <c r="CG638" s="30"/>
      <c r="CH638" s="30"/>
      <c r="CI638" s="30"/>
      <c r="CJ638" s="30"/>
      <c r="CK638" s="30"/>
      <c r="CL638" s="30"/>
      <c r="CM638" s="30"/>
      <c r="CN638" s="30"/>
      <c r="CO638" s="30"/>
      <c r="CP638" s="30"/>
      <c r="CQ638" s="30"/>
      <c r="CR638" s="30"/>
      <c r="CS638" s="30"/>
      <c r="CT638" s="30"/>
      <c r="CU638" s="30"/>
      <c r="CV638" s="30"/>
      <c r="CW638" s="30"/>
      <c r="CX638" s="30"/>
      <c r="CY638" s="30"/>
      <c r="CZ638" s="30"/>
      <c r="DA638" s="30"/>
      <c r="DB638" s="30"/>
      <c r="DC638" s="30"/>
      <c r="DD638" s="30"/>
      <c r="DE638" s="30"/>
      <c r="DF638" s="30"/>
      <c r="DG638" s="30"/>
      <c r="DH638" s="30"/>
      <c r="DI638" s="30"/>
      <c r="DJ638" s="30"/>
      <c r="DK638" s="30"/>
      <c r="DL638" s="30"/>
      <c r="DM638" s="30"/>
      <c r="DN638" s="30"/>
      <c r="DO638" s="30"/>
      <c r="DP638" s="30"/>
      <c r="DQ638" s="30"/>
      <c r="DR638" s="30"/>
      <c r="DS638" s="30"/>
      <c r="DT638" s="30"/>
      <c r="DU638" s="30"/>
      <c r="DV638" s="30"/>
      <c r="DW638" s="30"/>
      <c r="DX638" s="30"/>
      <c r="DY638" s="30"/>
      <c r="DZ638" s="30"/>
      <c r="EA638" s="30"/>
      <c r="EB638" s="30"/>
      <c r="EC638" s="30"/>
      <c r="ED638" s="30"/>
      <c r="EE638" s="30"/>
      <c r="EF638" s="30"/>
      <c r="EG638" s="30"/>
      <c r="EH638" s="30"/>
      <c r="EI638" s="30"/>
      <c r="EJ638" s="30"/>
      <c r="EK638" s="30"/>
      <c r="EL638" s="30"/>
      <c r="EM638" s="30"/>
      <c r="EN638" s="30"/>
      <c r="EO638" s="30"/>
      <c r="EP638" s="30"/>
      <c r="EQ638" s="30"/>
      <c r="ER638" s="30"/>
      <c r="ES638" s="30"/>
      <c r="ET638" s="30"/>
      <c r="EU638" s="30"/>
      <c r="EV638" s="30"/>
      <c r="EW638" s="30"/>
      <c r="EX638" s="30"/>
      <c r="EY638" s="30"/>
      <c r="EZ638" s="30"/>
      <c r="FA638" s="30"/>
      <c r="FB638" s="30"/>
      <c r="FC638" s="30"/>
      <c r="FD638" s="30"/>
      <c r="FE638" s="30"/>
      <c r="FF638" s="30"/>
      <c r="FG638" s="30"/>
      <c r="FH638" s="30"/>
      <c r="FI638" s="30"/>
      <c r="FJ638" s="30"/>
      <c r="FK638" s="30"/>
      <c r="FL638" s="30"/>
      <c r="FM638" s="30"/>
      <c r="FN638" s="30"/>
      <c r="FO638" s="30"/>
      <c r="FP638" s="30"/>
      <c r="FQ638" s="30"/>
    </row>
    <row r="639" spans="4:173">
      <c r="D639" s="76"/>
      <c r="E639" s="76"/>
      <c r="F639" s="76"/>
      <c r="G639" s="76"/>
      <c r="H639" s="76"/>
      <c r="I639" s="76"/>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c r="BS639" s="30"/>
      <c r="BT639" s="30"/>
      <c r="BU639" s="30"/>
      <c r="BV639" s="30"/>
      <c r="BW639" s="30"/>
      <c r="BX639" s="30"/>
      <c r="BY639" s="30"/>
      <c r="BZ639" s="30"/>
      <c r="CA639" s="30"/>
      <c r="CB639" s="30"/>
      <c r="CC639" s="30"/>
      <c r="CD639" s="30"/>
      <c r="CE639" s="30"/>
      <c r="CF639" s="30"/>
      <c r="CG639" s="30"/>
      <c r="CH639" s="30"/>
      <c r="CI639" s="30"/>
      <c r="CJ639" s="30"/>
      <c r="CK639" s="30"/>
      <c r="CL639" s="30"/>
      <c r="CM639" s="30"/>
      <c r="CN639" s="30"/>
      <c r="CO639" s="30"/>
      <c r="CP639" s="30"/>
      <c r="CQ639" s="30"/>
      <c r="CR639" s="30"/>
      <c r="CS639" s="30"/>
      <c r="CT639" s="30"/>
      <c r="CU639" s="30"/>
      <c r="CV639" s="30"/>
      <c r="CW639" s="30"/>
      <c r="CX639" s="30"/>
      <c r="CY639" s="30"/>
      <c r="CZ639" s="30"/>
      <c r="DA639" s="30"/>
      <c r="DB639" s="30"/>
      <c r="DC639" s="30"/>
      <c r="DD639" s="30"/>
      <c r="DE639" s="30"/>
      <c r="DF639" s="30"/>
      <c r="DG639" s="30"/>
      <c r="DH639" s="30"/>
      <c r="DI639" s="30"/>
      <c r="DJ639" s="30"/>
      <c r="DK639" s="30"/>
      <c r="DL639" s="30"/>
      <c r="DM639" s="30"/>
      <c r="DN639" s="30"/>
      <c r="DO639" s="30"/>
      <c r="DP639" s="30"/>
      <c r="DQ639" s="30"/>
      <c r="DR639" s="30"/>
      <c r="DS639" s="30"/>
      <c r="DT639" s="30"/>
      <c r="DU639" s="30"/>
      <c r="DV639" s="30"/>
      <c r="DW639" s="30"/>
      <c r="DX639" s="30"/>
      <c r="DY639" s="30"/>
      <c r="DZ639" s="30"/>
      <c r="EA639" s="30"/>
      <c r="EB639" s="30"/>
      <c r="EC639" s="30"/>
      <c r="ED639" s="30"/>
      <c r="EE639" s="30"/>
      <c r="EF639" s="30"/>
      <c r="EG639" s="30"/>
      <c r="EH639" s="30"/>
      <c r="EI639" s="30"/>
      <c r="EJ639" s="30"/>
      <c r="EK639" s="30"/>
      <c r="EL639" s="30"/>
      <c r="EM639" s="30"/>
      <c r="EN639" s="30"/>
      <c r="EO639" s="30"/>
      <c r="EP639" s="30"/>
      <c r="EQ639" s="30"/>
      <c r="ER639" s="30"/>
      <c r="ES639" s="30"/>
      <c r="ET639" s="30"/>
      <c r="EU639" s="30"/>
      <c r="EV639" s="30"/>
      <c r="EW639" s="30"/>
      <c r="EX639" s="30"/>
      <c r="EY639" s="30"/>
      <c r="EZ639" s="30"/>
      <c r="FA639" s="30"/>
      <c r="FB639" s="30"/>
      <c r="FC639" s="30"/>
      <c r="FD639" s="30"/>
      <c r="FE639" s="30"/>
      <c r="FF639" s="30"/>
      <c r="FG639" s="30"/>
      <c r="FH639" s="30"/>
      <c r="FI639" s="30"/>
      <c r="FJ639" s="30"/>
      <c r="FK639" s="30"/>
      <c r="FL639" s="30"/>
      <c r="FM639" s="30"/>
      <c r="FN639" s="30"/>
      <c r="FO639" s="30"/>
      <c r="FP639" s="30"/>
      <c r="FQ639" s="30"/>
    </row>
    <row r="640" spans="4:173">
      <c r="D640" s="76"/>
      <c r="E640" s="76"/>
      <c r="F640" s="76"/>
      <c r="G640" s="76"/>
      <c r="H640" s="76"/>
      <c r="I640" s="76"/>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0"/>
      <c r="BI640" s="30"/>
      <c r="BJ640" s="30"/>
      <c r="BK640" s="30"/>
      <c r="BL640" s="30"/>
      <c r="BM640" s="30"/>
      <c r="BN640" s="30"/>
      <c r="BO640" s="30"/>
      <c r="BP640" s="30"/>
      <c r="BQ640" s="30"/>
      <c r="BR640" s="30"/>
      <c r="BS640" s="30"/>
      <c r="BT640" s="30"/>
      <c r="BU640" s="30"/>
      <c r="BV640" s="30"/>
      <c r="BW640" s="30"/>
      <c r="BX640" s="30"/>
      <c r="BY640" s="30"/>
      <c r="BZ640" s="30"/>
      <c r="CA640" s="30"/>
      <c r="CB640" s="30"/>
      <c r="CC640" s="30"/>
      <c r="CD640" s="30"/>
      <c r="CE640" s="30"/>
      <c r="CF640" s="30"/>
      <c r="CG640" s="30"/>
      <c r="CH640" s="30"/>
      <c r="CI640" s="30"/>
      <c r="CJ640" s="30"/>
      <c r="CK640" s="30"/>
      <c r="CL640" s="30"/>
      <c r="CM640" s="30"/>
      <c r="CN640" s="30"/>
      <c r="CO640" s="30"/>
      <c r="CP640" s="30"/>
      <c r="CQ640" s="30"/>
      <c r="CR640" s="30"/>
      <c r="CS640" s="30"/>
      <c r="CT640" s="30"/>
      <c r="CU640" s="30"/>
      <c r="CV640" s="30"/>
      <c r="CW640" s="30"/>
      <c r="CX640" s="30"/>
      <c r="CY640" s="30"/>
      <c r="CZ640" s="30"/>
      <c r="DA640" s="30"/>
      <c r="DB640" s="30"/>
      <c r="DC640" s="30"/>
      <c r="DD640" s="30"/>
      <c r="DE640" s="30"/>
      <c r="DF640" s="30"/>
      <c r="DG640" s="30"/>
      <c r="DH640" s="30"/>
      <c r="DI640" s="30"/>
      <c r="DJ640" s="30"/>
      <c r="DK640" s="30"/>
      <c r="DL640" s="30"/>
      <c r="DM640" s="30"/>
      <c r="DN640" s="30"/>
      <c r="DO640" s="30"/>
      <c r="DP640" s="30"/>
      <c r="DQ640" s="30"/>
      <c r="DR640" s="30"/>
      <c r="DS640" s="30"/>
      <c r="DT640" s="30"/>
      <c r="DU640" s="30"/>
      <c r="DV640" s="30"/>
      <c r="DW640" s="30"/>
      <c r="DX640" s="30"/>
      <c r="DY640" s="30"/>
      <c r="DZ640" s="30"/>
      <c r="EA640" s="30"/>
      <c r="EB640" s="30"/>
      <c r="EC640" s="30"/>
      <c r="ED640" s="30"/>
      <c r="EE640" s="30"/>
      <c r="EF640" s="30"/>
      <c r="EG640" s="30"/>
      <c r="EH640" s="30"/>
      <c r="EI640" s="30"/>
      <c r="EJ640" s="30"/>
      <c r="EK640" s="30"/>
      <c r="EL640" s="30"/>
      <c r="EM640" s="30"/>
      <c r="EN640" s="30"/>
      <c r="EO640" s="30"/>
      <c r="EP640" s="30"/>
      <c r="EQ640" s="30"/>
      <c r="ER640" s="30"/>
      <c r="ES640" s="30"/>
      <c r="ET640" s="30"/>
      <c r="EU640" s="30"/>
      <c r="EV640" s="30"/>
      <c r="EW640" s="30"/>
      <c r="EX640" s="30"/>
      <c r="EY640" s="30"/>
      <c r="EZ640" s="30"/>
      <c r="FA640" s="30"/>
      <c r="FB640" s="30"/>
      <c r="FC640" s="30"/>
      <c r="FD640" s="30"/>
      <c r="FE640" s="30"/>
      <c r="FF640" s="30"/>
      <c r="FG640" s="30"/>
      <c r="FH640" s="30"/>
      <c r="FI640" s="30"/>
      <c r="FJ640" s="30"/>
      <c r="FK640" s="30"/>
      <c r="FL640" s="30"/>
      <c r="FM640" s="30"/>
      <c r="FN640" s="30"/>
      <c r="FO640" s="30"/>
      <c r="FP640" s="30"/>
      <c r="FQ640" s="30"/>
    </row>
    <row r="641" spans="4:173">
      <c r="D641" s="76"/>
      <c r="E641" s="76"/>
      <c r="F641" s="76"/>
      <c r="G641" s="76"/>
      <c r="H641" s="76"/>
      <c r="I641" s="76"/>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0"/>
      <c r="BI641" s="30"/>
      <c r="BJ641" s="30"/>
      <c r="BK641" s="30"/>
      <c r="BL641" s="30"/>
      <c r="BM641" s="30"/>
      <c r="BN641" s="30"/>
      <c r="BO641" s="30"/>
      <c r="BP641" s="30"/>
      <c r="BQ641" s="30"/>
      <c r="BR641" s="30"/>
      <c r="BS641" s="30"/>
      <c r="BT641" s="30"/>
      <c r="BU641" s="30"/>
      <c r="BV641" s="30"/>
      <c r="BW641" s="30"/>
      <c r="BX641" s="30"/>
      <c r="BY641" s="30"/>
      <c r="BZ641" s="30"/>
      <c r="CA641" s="30"/>
      <c r="CB641" s="30"/>
      <c r="CC641" s="30"/>
      <c r="CD641" s="30"/>
      <c r="CE641" s="30"/>
      <c r="CF641" s="30"/>
      <c r="CG641" s="30"/>
      <c r="CH641" s="30"/>
      <c r="CI641" s="30"/>
      <c r="CJ641" s="30"/>
      <c r="CK641" s="30"/>
      <c r="CL641" s="30"/>
      <c r="CM641" s="30"/>
      <c r="CN641" s="30"/>
      <c r="CO641" s="30"/>
      <c r="CP641" s="30"/>
      <c r="CQ641" s="30"/>
      <c r="CR641" s="30"/>
      <c r="CS641" s="30"/>
      <c r="CT641" s="30"/>
      <c r="CU641" s="30"/>
      <c r="CV641" s="30"/>
      <c r="CW641" s="30"/>
      <c r="CX641" s="30"/>
      <c r="CY641" s="30"/>
      <c r="CZ641" s="30"/>
      <c r="DA641" s="30"/>
      <c r="DB641" s="30"/>
      <c r="DC641" s="30"/>
      <c r="DD641" s="30"/>
      <c r="DE641" s="30"/>
      <c r="DF641" s="30"/>
      <c r="DG641" s="30"/>
      <c r="DH641" s="30"/>
      <c r="DI641" s="30"/>
      <c r="DJ641" s="30"/>
      <c r="DK641" s="30"/>
      <c r="DL641" s="30"/>
      <c r="DM641" s="30"/>
      <c r="DN641" s="30"/>
      <c r="DO641" s="30"/>
      <c r="DP641" s="30"/>
      <c r="DQ641" s="30"/>
      <c r="DR641" s="30"/>
      <c r="DS641" s="30"/>
      <c r="DT641" s="30"/>
      <c r="DU641" s="30"/>
      <c r="DV641" s="30"/>
      <c r="DW641" s="30"/>
      <c r="DX641" s="30"/>
      <c r="DY641" s="30"/>
      <c r="DZ641" s="30"/>
      <c r="EA641" s="30"/>
      <c r="EB641" s="30"/>
      <c r="EC641" s="30"/>
      <c r="ED641" s="30"/>
      <c r="EE641" s="30"/>
      <c r="EF641" s="30"/>
      <c r="EG641" s="30"/>
      <c r="EH641" s="30"/>
      <c r="EI641" s="30"/>
      <c r="EJ641" s="30"/>
      <c r="EK641" s="30"/>
      <c r="EL641" s="30"/>
      <c r="EM641" s="30"/>
      <c r="EN641" s="30"/>
      <c r="EO641" s="30"/>
      <c r="EP641" s="30"/>
      <c r="EQ641" s="30"/>
      <c r="ER641" s="30"/>
      <c r="ES641" s="30"/>
      <c r="ET641" s="30"/>
      <c r="EU641" s="30"/>
      <c r="EV641" s="30"/>
      <c r="EW641" s="30"/>
      <c r="EX641" s="30"/>
      <c r="EY641" s="30"/>
      <c r="EZ641" s="30"/>
      <c r="FA641" s="30"/>
      <c r="FB641" s="30"/>
      <c r="FC641" s="30"/>
      <c r="FD641" s="30"/>
      <c r="FE641" s="30"/>
      <c r="FF641" s="30"/>
      <c r="FG641" s="30"/>
      <c r="FH641" s="30"/>
      <c r="FI641" s="30"/>
      <c r="FJ641" s="30"/>
      <c r="FK641" s="30"/>
      <c r="FL641" s="30"/>
      <c r="FM641" s="30"/>
      <c r="FN641" s="30"/>
      <c r="FO641" s="30"/>
      <c r="FP641" s="30"/>
      <c r="FQ641" s="30"/>
    </row>
    <row r="642" spans="4:173">
      <c r="D642" s="76"/>
      <c r="E642" s="76"/>
      <c r="F642" s="76"/>
      <c r="G642" s="76"/>
      <c r="H642" s="76"/>
      <c r="I642" s="76"/>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0"/>
      <c r="BI642" s="30"/>
      <c r="BJ642" s="30"/>
      <c r="BK642" s="30"/>
      <c r="BL642" s="30"/>
      <c r="BM642" s="30"/>
      <c r="BN642" s="30"/>
      <c r="BO642" s="30"/>
      <c r="BP642" s="30"/>
      <c r="BQ642" s="30"/>
      <c r="BR642" s="30"/>
      <c r="BS642" s="30"/>
      <c r="BT642" s="30"/>
      <c r="BU642" s="30"/>
      <c r="BV642" s="30"/>
      <c r="BW642" s="30"/>
      <c r="BX642" s="30"/>
      <c r="BY642" s="30"/>
      <c r="BZ642" s="30"/>
      <c r="CA642" s="30"/>
      <c r="CB642" s="30"/>
      <c r="CC642" s="30"/>
      <c r="CD642" s="30"/>
      <c r="CE642" s="30"/>
      <c r="CF642" s="30"/>
      <c r="CG642" s="30"/>
      <c r="CH642" s="30"/>
      <c r="CI642" s="30"/>
      <c r="CJ642" s="30"/>
      <c r="CK642" s="30"/>
      <c r="CL642" s="30"/>
      <c r="CM642" s="30"/>
      <c r="CN642" s="30"/>
      <c r="CO642" s="30"/>
      <c r="CP642" s="30"/>
      <c r="CQ642" s="30"/>
      <c r="CR642" s="30"/>
      <c r="CS642" s="30"/>
      <c r="CT642" s="30"/>
      <c r="CU642" s="30"/>
      <c r="CV642" s="30"/>
      <c r="CW642" s="30"/>
      <c r="CX642" s="30"/>
      <c r="CY642" s="30"/>
      <c r="CZ642" s="30"/>
      <c r="DA642" s="30"/>
      <c r="DB642" s="30"/>
      <c r="DC642" s="30"/>
      <c r="DD642" s="30"/>
      <c r="DE642" s="30"/>
      <c r="DF642" s="30"/>
      <c r="DG642" s="30"/>
      <c r="DH642" s="30"/>
      <c r="DI642" s="30"/>
      <c r="DJ642" s="30"/>
      <c r="DK642" s="30"/>
      <c r="DL642" s="30"/>
      <c r="DM642" s="30"/>
      <c r="DN642" s="30"/>
      <c r="DO642" s="30"/>
      <c r="DP642" s="30"/>
      <c r="DQ642" s="30"/>
      <c r="DR642" s="30"/>
      <c r="DS642" s="30"/>
      <c r="DT642" s="30"/>
      <c r="DU642" s="30"/>
      <c r="DV642" s="30"/>
      <c r="DW642" s="30"/>
      <c r="DX642" s="30"/>
      <c r="DY642" s="30"/>
      <c r="DZ642" s="30"/>
      <c r="EA642" s="30"/>
      <c r="EB642" s="30"/>
      <c r="EC642" s="30"/>
      <c r="ED642" s="30"/>
      <c r="EE642" s="30"/>
      <c r="EF642" s="30"/>
      <c r="EG642" s="30"/>
      <c r="EH642" s="30"/>
      <c r="EI642" s="30"/>
      <c r="EJ642" s="30"/>
      <c r="EK642" s="30"/>
      <c r="EL642" s="30"/>
      <c r="EM642" s="30"/>
      <c r="EN642" s="30"/>
      <c r="EO642" s="30"/>
      <c r="EP642" s="30"/>
      <c r="EQ642" s="30"/>
      <c r="ER642" s="30"/>
      <c r="ES642" s="30"/>
      <c r="ET642" s="30"/>
      <c r="EU642" s="30"/>
      <c r="EV642" s="30"/>
      <c r="EW642" s="30"/>
      <c r="EX642" s="30"/>
      <c r="EY642" s="30"/>
      <c r="EZ642" s="30"/>
      <c r="FA642" s="30"/>
      <c r="FB642" s="30"/>
      <c r="FC642" s="30"/>
      <c r="FD642" s="30"/>
      <c r="FE642" s="30"/>
      <c r="FF642" s="30"/>
      <c r="FG642" s="30"/>
      <c r="FH642" s="30"/>
      <c r="FI642" s="30"/>
      <c r="FJ642" s="30"/>
      <c r="FK642" s="30"/>
      <c r="FL642" s="30"/>
      <c r="FM642" s="30"/>
      <c r="FN642" s="30"/>
      <c r="FO642" s="30"/>
      <c r="FP642" s="30"/>
      <c r="FQ642" s="30"/>
    </row>
    <row r="643" spans="4:173">
      <c r="D643" s="76"/>
      <c r="E643" s="76"/>
      <c r="F643" s="76"/>
      <c r="G643" s="76"/>
      <c r="H643" s="76"/>
      <c r="I643" s="76"/>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c r="BS643" s="30"/>
      <c r="BT643" s="30"/>
      <c r="BU643" s="30"/>
      <c r="BV643" s="30"/>
      <c r="BW643" s="30"/>
      <c r="BX643" s="30"/>
      <c r="BY643" s="30"/>
      <c r="BZ643" s="30"/>
      <c r="CA643" s="30"/>
      <c r="CB643" s="30"/>
      <c r="CC643" s="30"/>
      <c r="CD643" s="30"/>
      <c r="CE643" s="30"/>
      <c r="CF643" s="30"/>
      <c r="CG643" s="30"/>
      <c r="CH643" s="30"/>
      <c r="CI643" s="30"/>
      <c r="CJ643" s="30"/>
      <c r="CK643" s="30"/>
      <c r="CL643" s="30"/>
      <c r="CM643" s="30"/>
      <c r="CN643" s="30"/>
      <c r="CO643" s="30"/>
      <c r="CP643" s="30"/>
      <c r="CQ643" s="30"/>
      <c r="CR643" s="30"/>
      <c r="CS643" s="30"/>
      <c r="CT643" s="30"/>
      <c r="CU643" s="30"/>
      <c r="CV643" s="30"/>
      <c r="CW643" s="30"/>
      <c r="CX643" s="30"/>
      <c r="CY643" s="30"/>
      <c r="CZ643" s="30"/>
      <c r="DA643" s="30"/>
      <c r="DB643" s="30"/>
      <c r="DC643" s="30"/>
      <c r="DD643" s="30"/>
      <c r="DE643" s="30"/>
      <c r="DF643" s="30"/>
      <c r="DG643" s="30"/>
      <c r="DH643" s="30"/>
      <c r="DI643" s="30"/>
      <c r="DJ643" s="30"/>
      <c r="DK643" s="30"/>
      <c r="DL643" s="30"/>
      <c r="DM643" s="30"/>
      <c r="DN643" s="30"/>
      <c r="DO643" s="30"/>
      <c r="DP643" s="30"/>
      <c r="DQ643" s="30"/>
      <c r="DR643" s="30"/>
      <c r="DS643" s="30"/>
      <c r="DT643" s="30"/>
      <c r="DU643" s="30"/>
      <c r="DV643" s="30"/>
      <c r="DW643" s="30"/>
      <c r="DX643" s="30"/>
      <c r="DY643" s="30"/>
      <c r="DZ643" s="30"/>
      <c r="EA643" s="30"/>
      <c r="EB643" s="30"/>
      <c r="EC643" s="30"/>
      <c r="ED643" s="30"/>
      <c r="EE643" s="30"/>
      <c r="EF643" s="30"/>
      <c r="EG643" s="30"/>
      <c r="EH643" s="30"/>
      <c r="EI643" s="30"/>
      <c r="EJ643" s="30"/>
      <c r="EK643" s="30"/>
      <c r="EL643" s="30"/>
      <c r="EM643" s="30"/>
      <c r="EN643" s="30"/>
      <c r="EO643" s="30"/>
      <c r="EP643" s="30"/>
      <c r="EQ643" s="30"/>
      <c r="ER643" s="30"/>
      <c r="ES643" s="30"/>
      <c r="ET643" s="30"/>
      <c r="EU643" s="30"/>
      <c r="EV643" s="30"/>
      <c r="EW643" s="30"/>
      <c r="EX643" s="30"/>
      <c r="EY643" s="30"/>
      <c r="EZ643" s="30"/>
      <c r="FA643" s="30"/>
      <c r="FB643" s="30"/>
      <c r="FC643" s="30"/>
      <c r="FD643" s="30"/>
      <c r="FE643" s="30"/>
      <c r="FF643" s="30"/>
      <c r="FG643" s="30"/>
      <c r="FH643" s="30"/>
      <c r="FI643" s="30"/>
      <c r="FJ643" s="30"/>
      <c r="FK643" s="30"/>
      <c r="FL643" s="30"/>
      <c r="FM643" s="30"/>
      <c r="FN643" s="30"/>
      <c r="FO643" s="30"/>
      <c r="FP643" s="30"/>
      <c r="FQ643" s="30"/>
    </row>
    <row r="644" spans="4:173">
      <c r="D644" s="76"/>
      <c r="E644" s="76"/>
      <c r="F644" s="76"/>
      <c r="G644" s="76"/>
      <c r="H644" s="76"/>
      <c r="I644" s="76"/>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0"/>
      <c r="BM644" s="30"/>
      <c r="BN644" s="30"/>
      <c r="BO644" s="30"/>
      <c r="BP644" s="30"/>
      <c r="BQ644" s="30"/>
      <c r="BR644" s="30"/>
      <c r="BS644" s="30"/>
      <c r="BT644" s="30"/>
      <c r="BU644" s="30"/>
      <c r="BV644" s="30"/>
      <c r="BW644" s="30"/>
      <c r="BX644" s="30"/>
      <c r="BY644" s="30"/>
      <c r="BZ644" s="30"/>
      <c r="CA644" s="30"/>
      <c r="CB644" s="30"/>
      <c r="CC644" s="30"/>
      <c r="CD644" s="30"/>
      <c r="CE644" s="30"/>
      <c r="CF644" s="30"/>
      <c r="CG644" s="30"/>
      <c r="CH644" s="30"/>
      <c r="CI644" s="30"/>
      <c r="CJ644" s="30"/>
      <c r="CK644" s="30"/>
      <c r="CL644" s="30"/>
      <c r="CM644" s="30"/>
      <c r="CN644" s="30"/>
      <c r="CO644" s="30"/>
      <c r="CP644" s="30"/>
      <c r="CQ644" s="30"/>
      <c r="CR644" s="30"/>
      <c r="CS644" s="30"/>
      <c r="CT644" s="30"/>
      <c r="CU644" s="30"/>
      <c r="CV644" s="30"/>
      <c r="CW644" s="30"/>
      <c r="CX644" s="30"/>
      <c r="CY644" s="30"/>
      <c r="CZ644" s="30"/>
      <c r="DA644" s="30"/>
      <c r="DB644" s="30"/>
      <c r="DC644" s="30"/>
      <c r="DD644" s="30"/>
      <c r="DE644" s="30"/>
      <c r="DF644" s="30"/>
      <c r="DG644" s="30"/>
      <c r="DH644" s="30"/>
      <c r="DI644" s="30"/>
      <c r="DJ644" s="30"/>
      <c r="DK644" s="30"/>
      <c r="DL644" s="30"/>
      <c r="DM644" s="30"/>
      <c r="DN644" s="30"/>
      <c r="DO644" s="30"/>
      <c r="DP644" s="30"/>
      <c r="DQ644" s="30"/>
      <c r="DR644" s="30"/>
      <c r="DS644" s="30"/>
      <c r="DT644" s="30"/>
      <c r="DU644" s="30"/>
      <c r="DV644" s="30"/>
      <c r="DW644" s="30"/>
      <c r="DX644" s="30"/>
      <c r="DY644" s="30"/>
      <c r="DZ644" s="30"/>
      <c r="EA644" s="30"/>
      <c r="EB644" s="30"/>
      <c r="EC644" s="30"/>
      <c r="ED644" s="30"/>
      <c r="EE644" s="30"/>
      <c r="EF644" s="30"/>
      <c r="EG644" s="30"/>
      <c r="EH644" s="30"/>
      <c r="EI644" s="30"/>
      <c r="EJ644" s="30"/>
      <c r="EK644" s="30"/>
      <c r="EL644" s="30"/>
      <c r="EM644" s="30"/>
      <c r="EN644" s="30"/>
      <c r="EO644" s="30"/>
      <c r="EP644" s="30"/>
      <c r="EQ644" s="30"/>
      <c r="ER644" s="30"/>
      <c r="ES644" s="30"/>
      <c r="ET644" s="30"/>
      <c r="EU644" s="30"/>
      <c r="EV644" s="30"/>
      <c r="EW644" s="30"/>
      <c r="EX644" s="30"/>
      <c r="EY644" s="30"/>
      <c r="EZ644" s="30"/>
      <c r="FA644" s="30"/>
      <c r="FB644" s="30"/>
      <c r="FC644" s="30"/>
      <c r="FD644" s="30"/>
      <c r="FE644" s="30"/>
      <c r="FF644" s="30"/>
      <c r="FG644" s="30"/>
      <c r="FH644" s="30"/>
      <c r="FI644" s="30"/>
      <c r="FJ644" s="30"/>
      <c r="FK644" s="30"/>
      <c r="FL644" s="30"/>
      <c r="FM644" s="30"/>
      <c r="FN644" s="30"/>
      <c r="FO644" s="30"/>
      <c r="FP644" s="30"/>
      <c r="FQ644" s="30"/>
    </row>
    <row r="645" spans="4:173">
      <c r="D645" s="76"/>
      <c r="E645" s="76"/>
      <c r="F645" s="76"/>
      <c r="G645" s="76"/>
      <c r="H645" s="76"/>
      <c r="I645" s="76"/>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0"/>
      <c r="BI645" s="30"/>
      <c r="BJ645" s="30"/>
      <c r="BK645" s="30"/>
      <c r="BL645" s="30"/>
      <c r="BM645" s="30"/>
      <c r="BN645" s="30"/>
      <c r="BO645" s="30"/>
      <c r="BP645" s="30"/>
      <c r="BQ645" s="30"/>
      <c r="BR645" s="30"/>
      <c r="BS645" s="30"/>
      <c r="BT645" s="30"/>
      <c r="BU645" s="30"/>
      <c r="BV645" s="30"/>
      <c r="BW645" s="30"/>
      <c r="BX645" s="30"/>
      <c r="BY645" s="30"/>
      <c r="BZ645" s="30"/>
      <c r="CA645" s="30"/>
      <c r="CB645" s="30"/>
      <c r="CC645" s="30"/>
      <c r="CD645" s="30"/>
      <c r="CE645" s="30"/>
      <c r="CF645" s="30"/>
      <c r="CG645" s="30"/>
      <c r="CH645" s="30"/>
      <c r="CI645" s="30"/>
      <c r="CJ645" s="30"/>
      <c r="CK645" s="30"/>
      <c r="CL645" s="30"/>
      <c r="CM645" s="30"/>
      <c r="CN645" s="30"/>
      <c r="CO645" s="30"/>
      <c r="CP645" s="30"/>
      <c r="CQ645" s="30"/>
      <c r="CR645" s="30"/>
      <c r="CS645" s="30"/>
      <c r="CT645" s="30"/>
      <c r="CU645" s="30"/>
      <c r="CV645" s="30"/>
      <c r="CW645" s="30"/>
      <c r="CX645" s="30"/>
      <c r="CY645" s="30"/>
      <c r="CZ645" s="30"/>
      <c r="DA645" s="30"/>
      <c r="DB645" s="30"/>
      <c r="DC645" s="30"/>
      <c r="DD645" s="30"/>
      <c r="DE645" s="30"/>
      <c r="DF645" s="30"/>
      <c r="DG645" s="30"/>
      <c r="DH645" s="30"/>
      <c r="DI645" s="30"/>
      <c r="DJ645" s="30"/>
      <c r="DK645" s="30"/>
      <c r="DL645" s="30"/>
      <c r="DM645" s="30"/>
      <c r="DN645" s="30"/>
      <c r="DO645" s="30"/>
      <c r="DP645" s="30"/>
      <c r="DQ645" s="30"/>
      <c r="DR645" s="30"/>
      <c r="DS645" s="30"/>
      <c r="DT645" s="30"/>
      <c r="DU645" s="30"/>
      <c r="DV645" s="30"/>
      <c r="DW645" s="30"/>
      <c r="DX645" s="30"/>
      <c r="DY645" s="30"/>
      <c r="DZ645" s="30"/>
      <c r="EA645" s="30"/>
      <c r="EB645" s="30"/>
      <c r="EC645" s="30"/>
      <c r="ED645" s="30"/>
      <c r="EE645" s="30"/>
      <c r="EF645" s="30"/>
      <c r="EG645" s="30"/>
      <c r="EH645" s="30"/>
      <c r="EI645" s="30"/>
      <c r="EJ645" s="30"/>
      <c r="EK645" s="30"/>
      <c r="EL645" s="30"/>
      <c r="EM645" s="30"/>
      <c r="EN645" s="30"/>
      <c r="EO645" s="30"/>
      <c r="EP645" s="30"/>
      <c r="EQ645" s="30"/>
      <c r="ER645" s="30"/>
      <c r="ES645" s="30"/>
      <c r="ET645" s="30"/>
      <c r="EU645" s="30"/>
      <c r="EV645" s="30"/>
      <c r="EW645" s="30"/>
      <c r="EX645" s="30"/>
      <c r="EY645" s="30"/>
      <c r="EZ645" s="30"/>
      <c r="FA645" s="30"/>
      <c r="FB645" s="30"/>
      <c r="FC645" s="30"/>
      <c r="FD645" s="30"/>
      <c r="FE645" s="30"/>
      <c r="FF645" s="30"/>
      <c r="FG645" s="30"/>
      <c r="FH645" s="30"/>
      <c r="FI645" s="30"/>
      <c r="FJ645" s="30"/>
      <c r="FK645" s="30"/>
      <c r="FL645" s="30"/>
      <c r="FM645" s="30"/>
      <c r="FN645" s="30"/>
      <c r="FO645" s="30"/>
      <c r="FP645" s="30"/>
      <c r="FQ645" s="30"/>
    </row>
    <row r="646" spans="4:173">
      <c r="D646" s="76"/>
      <c r="E646" s="76"/>
      <c r="F646" s="76"/>
      <c r="G646" s="76"/>
      <c r="H646" s="76"/>
      <c r="I646" s="76"/>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0"/>
      <c r="BI646" s="30"/>
      <c r="BJ646" s="30"/>
      <c r="BK646" s="30"/>
      <c r="BL646" s="30"/>
      <c r="BM646" s="30"/>
      <c r="BN646" s="30"/>
      <c r="BO646" s="30"/>
      <c r="BP646" s="30"/>
      <c r="BQ646" s="30"/>
      <c r="BR646" s="30"/>
      <c r="BS646" s="30"/>
      <c r="BT646" s="30"/>
      <c r="BU646" s="30"/>
      <c r="BV646" s="30"/>
      <c r="BW646" s="30"/>
      <c r="BX646" s="30"/>
      <c r="BY646" s="30"/>
      <c r="BZ646" s="30"/>
      <c r="CA646" s="30"/>
      <c r="CB646" s="30"/>
      <c r="CC646" s="30"/>
      <c r="CD646" s="30"/>
      <c r="CE646" s="30"/>
      <c r="CF646" s="30"/>
      <c r="CG646" s="30"/>
      <c r="CH646" s="30"/>
      <c r="CI646" s="30"/>
      <c r="CJ646" s="30"/>
      <c r="CK646" s="30"/>
      <c r="CL646" s="30"/>
      <c r="CM646" s="30"/>
      <c r="CN646" s="30"/>
      <c r="CO646" s="30"/>
      <c r="CP646" s="30"/>
      <c r="CQ646" s="30"/>
      <c r="CR646" s="30"/>
      <c r="CS646" s="30"/>
      <c r="CT646" s="30"/>
      <c r="CU646" s="30"/>
      <c r="CV646" s="30"/>
      <c r="CW646" s="30"/>
      <c r="CX646" s="30"/>
      <c r="CY646" s="30"/>
      <c r="CZ646" s="30"/>
      <c r="DA646" s="30"/>
      <c r="DB646" s="30"/>
      <c r="DC646" s="30"/>
      <c r="DD646" s="30"/>
      <c r="DE646" s="30"/>
      <c r="DF646" s="30"/>
      <c r="DG646" s="30"/>
      <c r="DH646" s="30"/>
      <c r="DI646" s="30"/>
      <c r="DJ646" s="30"/>
      <c r="DK646" s="30"/>
      <c r="DL646" s="30"/>
      <c r="DM646" s="30"/>
      <c r="DN646" s="30"/>
      <c r="DO646" s="30"/>
      <c r="DP646" s="30"/>
      <c r="DQ646" s="30"/>
      <c r="DR646" s="30"/>
      <c r="DS646" s="30"/>
      <c r="DT646" s="30"/>
      <c r="DU646" s="30"/>
      <c r="DV646" s="30"/>
      <c r="DW646" s="30"/>
      <c r="DX646" s="30"/>
      <c r="DY646" s="30"/>
      <c r="DZ646" s="30"/>
      <c r="EA646" s="30"/>
      <c r="EB646" s="30"/>
      <c r="EC646" s="30"/>
      <c r="ED646" s="30"/>
      <c r="EE646" s="30"/>
      <c r="EF646" s="30"/>
      <c r="EG646" s="30"/>
      <c r="EH646" s="30"/>
      <c r="EI646" s="30"/>
      <c r="EJ646" s="30"/>
      <c r="EK646" s="30"/>
      <c r="EL646" s="30"/>
      <c r="EM646" s="30"/>
      <c r="EN646" s="30"/>
      <c r="EO646" s="30"/>
      <c r="EP646" s="30"/>
      <c r="EQ646" s="30"/>
      <c r="ER646" s="30"/>
      <c r="ES646" s="30"/>
      <c r="ET646" s="30"/>
      <c r="EU646" s="30"/>
      <c r="EV646" s="30"/>
      <c r="EW646" s="30"/>
      <c r="EX646" s="30"/>
      <c r="EY646" s="30"/>
      <c r="EZ646" s="30"/>
      <c r="FA646" s="30"/>
      <c r="FB646" s="30"/>
      <c r="FC646" s="30"/>
      <c r="FD646" s="30"/>
      <c r="FE646" s="30"/>
      <c r="FF646" s="30"/>
      <c r="FG646" s="30"/>
      <c r="FH646" s="30"/>
      <c r="FI646" s="30"/>
      <c r="FJ646" s="30"/>
      <c r="FK646" s="30"/>
      <c r="FL646" s="30"/>
      <c r="FM646" s="30"/>
      <c r="FN646" s="30"/>
      <c r="FO646" s="30"/>
      <c r="FP646" s="30"/>
      <c r="FQ646" s="30"/>
    </row>
    <row r="647" spans="4:173">
      <c r="D647" s="76"/>
      <c r="E647" s="76"/>
      <c r="F647" s="76"/>
      <c r="G647" s="76"/>
      <c r="H647" s="76"/>
      <c r="I647" s="76"/>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0"/>
      <c r="BI647" s="30"/>
      <c r="BJ647" s="30"/>
      <c r="BK647" s="30"/>
      <c r="BL647" s="30"/>
      <c r="BM647" s="30"/>
      <c r="BN647" s="30"/>
      <c r="BO647" s="30"/>
      <c r="BP647" s="30"/>
      <c r="BQ647" s="30"/>
      <c r="BR647" s="30"/>
      <c r="BS647" s="30"/>
      <c r="BT647" s="30"/>
      <c r="BU647" s="30"/>
      <c r="BV647" s="30"/>
      <c r="BW647" s="30"/>
      <c r="BX647" s="30"/>
      <c r="BY647" s="30"/>
      <c r="BZ647" s="30"/>
      <c r="CA647" s="30"/>
      <c r="CB647" s="30"/>
      <c r="CC647" s="30"/>
      <c r="CD647" s="30"/>
      <c r="CE647" s="30"/>
      <c r="CF647" s="30"/>
      <c r="CG647" s="30"/>
      <c r="CH647" s="30"/>
      <c r="CI647" s="30"/>
      <c r="CJ647" s="30"/>
      <c r="CK647" s="30"/>
      <c r="CL647" s="30"/>
      <c r="CM647" s="30"/>
      <c r="CN647" s="30"/>
      <c r="CO647" s="30"/>
      <c r="CP647" s="30"/>
      <c r="CQ647" s="30"/>
      <c r="CR647" s="30"/>
      <c r="CS647" s="30"/>
      <c r="CT647" s="30"/>
      <c r="CU647" s="30"/>
      <c r="CV647" s="30"/>
      <c r="CW647" s="30"/>
      <c r="CX647" s="30"/>
      <c r="CY647" s="30"/>
      <c r="CZ647" s="30"/>
      <c r="DA647" s="30"/>
      <c r="DB647" s="30"/>
      <c r="DC647" s="30"/>
      <c r="DD647" s="30"/>
      <c r="DE647" s="30"/>
      <c r="DF647" s="30"/>
      <c r="DG647" s="30"/>
      <c r="DH647" s="30"/>
      <c r="DI647" s="30"/>
      <c r="DJ647" s="30"/>
      <c r="DK647" s="30"/>
      <c r="DL647" s="30"/>
      <c r="DM647" s="30"/>
      <c r="DN647" s="30"/>
      <c r="DO647" s="30"/>
      <c r="DP647" s="30"/>
      <c r="DQ647" s="30"/>
      <c r="DR647" s="30"/>
      <c r="DS647" s="30"/>
      <c r="DT647" s="30"/>
      <c r="DU647" s="30"/>
      <c r="DV647" s="30"/>
      <c r="DW647" s="30"/>
      <c r="DX647" s="30"/>
      <c r="DY647" s="30"/>
      <c r="DZ647" s="30"/>
      <c r="EA647" s="30"/>
      <c r="EB647" s="30"/>
      <c r="EC647" s="30"/>
      <c r="ED647" s="30"/>
      <c r="EE647" s="30"/>
      <c r="EF647" s="30"/>
      <c r="EG647" s="30"/>
      <c r="EH647" s="30"/>
      <c r="EI647" s="30"/>
      <c r="EJ647" s="30"/>
      <c r="EK647" s="30"/>
      <c r="EL647" s="30"/>
      <c r="EM647" s="30"/>
      <c r="EN647" s="30"/>
      <c r="EO647" s="30"/>
      <c r="EP647" s="30"/>
      <c r="EQ647" s="30"/>
      <c r="ER647" s="30"/>
      <c r="ES647" s="30"/>
      <c r="ET647" s="30"/>
      <c r="EU647" s="30"/>
      <c r="EV647" s="30"/>
      <c r="EW647" s="30"/>
      <c r="EX647" s="30"/>
      <c r="EY647" s="30"/>
      <c r="EZ647" s="30"/>
      <c r="FA647" s="30"/>
      <c r="FB647" s="30"/>
      <c r="FC647" s="30"/>
      <c r="FD647" s="30"/>
      <c r="FE647" s="30"/>
      <c r="FF647" s="30"/>
      <c r="FG647" s="30"/>
      <c r="FH647" s="30"/>
      <c r="FI647" s="30"/>
      <c r="FJ647" s="30"/>
      <c r="FK647" s="30"/>
      <c r="FL647" s="30"/>
      <c r="FM647" s="30"/>
      <c r="FN647" s="30"/>
      <c r="FO647" s="30"/>
      <c r="FP647" s="30"/>
      <c r="FQ647" s="30"/>
    </row>
    <row r="648" spans="4:173">
      <c r="D648" s="76"/>
      <c r="E648" s="76"/>
      <c r="F648" s="76"/>
      <c r="G648" s="76"/>
      <c r="H648" s="76"/>
      <c r="I648" s="76"/>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0"/>
      <c r="BI648" s="30"/>
      <c r="BJ648" s="30"/>
      <c r="BK648" s="30"/>
      <c r="BL648" s="30"/>
      <c r="BM648" s="30"/>
      <c r="BN648" s="30"/>
      <c r="BO648" s="30"/>
      <c r="BP648" s="30"/>
      <c r="BQ648" s="30"/>
      <c r="BR648" s="30"/>
      <c r="BS648" s="30"/>
      <c r="BT648" s="30"/>
      <c r="BU648" s="30"/>
      <c r="BV648" s="30"/>
      <c r="BW648" s="30"/>
      <c r="BX648" s="30"/>
      <c r="BY648" s="30"/>
      <c r="BZ648" s="30"/>
      <c r="CA648" s="30"/>
      <c r="CB648" s="30"/>
      <c r="CC648" s="30"/>
      <c r="CD648" s="30"/>
      <c r="CE648" s="30"/>
      <c r="CF648" s="30"/>
      <c r="CG648" s="30"/>
      <c r="CH648" s="30"/>
      <c r="CI648" s="30"/>
      <c r="CJ648" s="30"/>
      <c r="CK648" s="30"/>
      <c r="CL648" s="30"/>
      <c r="CM648" s="30"/>
      <c r="CN648" s="30"/>
      <c r="CO648" s="30"/>
      <c r="CP648" s="30"/>
      <c r="CQ648" s="30"/>
      <c r="CR648" s="30"/>
      <c r="CS648" s="30"/>
      <c r="CT648" s="30"/>
      <c r="CU648" s="30"/>
      <c r="CV648" s="30"/>
      <c r="CW648" s="30"/>
      <c r="CX648" s="30"/>
      <c r="CY648" s="30"/>
      <c r="CZ648" s="30"/>
      <c r="DA648" s="30"/>
      <c r="DB648" s="30"/>
      <c r="DC648" s="30"/>
      <c r="DD648" s="30"/>
      <c r="DE648" s="30"/>
      <c r="DF648" s="30"/>
      <c r="DG648" s="30"/>
      <c r="DH648" s="30"/>
      <c r="DI648" s="30"/>
      <c r="DJ648" s="30"/>
      <c r="DK648" s="30"/>
      <c r="DL648" s="30"/>
      <c r="DM648" s="30"/>
      <c r="DN648" s="30"/>
      <c r="DO648" s="30"/>
      <c r="DP648" s="30"/>
      <c r="DQ648" s="30"/>
      <c r="DR648" s="30"/>
      <c r="DS648" s="30"/>
      <c r="DT648" s="30"/>
      <c r="DU648" s="30"/>
      <c r="DV648" s="30"/>
      <c r="DW648" s="30"/>
      <c r="DX648" s="30"/>
      <c r="DY648" s="30"/>
      <c r="DZ648" s="30"/>
      <c r="EA648" s="30"/>
      <c r="EB648" s="30"/>
      <c r="EC648" s="30"/>
      <c r="ED648" s="30"/>
      <c r="EE648" s="30"/>
      <c r="EF648" s="30"/>
      <c r="EG648" s="30"/>
      <c r="EH648" s="30"/>
      <c r="EI648" s="30"/>
      <c r="EJ648" s="30"/>
      <c r="EK648" s="30"/>
      <c r="EL648" s="30"/>
      <c r="EM648" s="30"/>
      <c r="EN648" s="30"/>
      <c r="EO648" s="30"/>
      <c r="EP648" s="30"/>
      <c r="EQ648" s="30"/>
      <c r="ER648" s="30"/>
      <c r="ES648" s="30"/>
      <c r="ET648" s="30"/>
      <c r="EU648" s="30"/>
      <c r="EV648" s="30"/>
      <c r="EW648" s="30"/>
      <c r="EX648" s="30"/>
      <c r="EY648" s="30"/>
      <c r="EZ648" s="30"/>
      <c r="FA648" s="30"/>
      <c r="FB648" s="30"/>
      <c r="FC648" s="30"/>
      <c r="FD648" s="30"/>
      <c r="FE648" s="30"/>
      <c r="FF648" s="30"/>
      <c r="FG648" s="30"/>
      <c r="FH648" s="30"/>
      <c r="FI648" s="30"/>
      <c r="FJ648" s="30"/>
      <c r="FK648" s="30"/>
      <c r="FL648" s="30"/>
      <c r="FM648" s="30"/>
      <c r="FN648" s="30"/>
      <c r="FO648" s="30"/>
      <c r="FP648" s="30"/>
      <c r="FQ648" s="30"/>
    </row>
    <row r="649" spans="4:173">
      <c r="D649" s="76"/>
      <c r="E649" s="76"/>
      <c r="F649" s="76"/>
      <c r="G649" s="76"/>
      <c r="H649" s="76"/>
      <c r="I649" s="76"/>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0"/>
      <c r="BI649" s="30"/>
      <c r="BJ649" s="30"/>
      <c r="BK649" s="30"/>
      <c r="BL649" s="30"/>
      <c r="BM649" s="30"/>
      <c r="BN649" s="30"/>
      <c r="BO649" s="30"/>
      <c r="BP649" s="30"/>
      <c r="BQ649" s="30"/>
      <c r="BR649" s="30"/>
      <c r="BS649" s="30"/>
      <c r="BT649" s="30"/>
      <c r="BU649" s="30"/>
      <c r="BV649" s="30"/>
      <c r="BW649" s="30"/>
      <c r="BX649" s="30"/>
      <c r="BY649" s="30"/>
      <c r="BZ649" s="30"/>
      <c r="CA649" s="30"/>
      <c r="CB649" s="30"/>
      <c r="CC649" s="30"/>
      <c r="CD649" s="30"/>
      <c r="CE649" s="30"/>
      <c r="CF649" s="30"/>
      <c r="CG649" s="30"/>
      <c r="CH649" s="30"/>
      <c r="CI649" s="30"/>
      <c r="CJ649" s="30"/>
      <c r="CK649" s="30"/>
      <c r="CL649" s="30"/>
      <c r="CM649" s="30"/>
      <c r="CN649" s="30"/>
      <c r="CO649" s="30"/>
      <c r="CP649" s="30"/>
      <c r="CQ649" s="30"/>
      <c r="CR649" s="30"/>
      <c r="CS649" s="30"/>
      <c r="CT649" s="30"/>
      <c r="CU649" s="30"/>
      <c r="CV649" s="30"/>
      <c r="CW649" s="30"/>
      <c r="CX649" s="30"/>
      <c r="CY649" s="30"/>
      <c r="CZ649" s="30"/>
      <c r="DA649" s="30"/>
      <c r="DB649" s="30"/>
      <c r="DC649" s="30"/>
      <c r="DD649" s="30"/>
      <c r="DE649" s="30"/>
      <c r="DF649" s="30"/>
      <c r="DG649" s="30"/>
      <c r="DH649" s="30"/>
      <c r="DI649" s="30"/>
      <c r="DJ649" s="30"/>
      <c r="DK649" s="30"/>
      <c r="DL649" s="30"/>
      <c r="DM649" s="30"/>
      <c r="DN649" s="30"/>
      <c r="DO649" s="30"/>
      <c r="DP649" s="30"/>
      <c r="DQ649" s="30"/>
      <c r="DR649" s="30"/>
      <c r="DS649" s="30"/>
      <c r="DT649" s="30"/>
      <c r="DU649" s="30"/>
      <c r="DV649" s="30"/>
      <c r="DW649" s="30"/>
      <c r="DX649" s="30"/>
      <c r="DY649" s="30"/>
      <c r="DZ649" s="30"/>
      <c r="EA649" s="30"/>
      <c r="EB649" s="30"/>
      <c r="EC649" s="30"/>
      <c r="ED649" s="30"/>
      <c r="EE649" s="30"/>
      <c r="EF649" s="30"/>
      <c r="EG649" s="30"/>
      <c r="EH649" s="30"/>
      <c r="EI649" s="30"/>
      <c r="EJ649" s="30"/>
      <c r="EK649" s="30"/>
      <c r="EL649" s="30"/>
      <c r="EM649" s="30"/>
      <c r="EN649" s="30"/>
      <c r="EO649" s="30"/>
      <c r="EP649" s="30"/>
      <c r="EQ649" s="30"/>
      <c r="ER649" s="30"/>
      <c r="ES649" s="30"/>
      <c r="ET649" s="30"/>
      <c r="EU649" s="30"/>
      <c r="EV649" s="30"/>
      <c r="EW649" s="30"/>
      <c r="EX649" s="30"/>
      <c r="EY649" s="30"/>
      <c r="EZ649" s="30"/>
      <c r="FA649" s="30"/>
      <c r="FB649" s="30"/>
      <c r="FC649" s="30"/>
      <c r="FD649" s="30"/>
      <c r="FE649" s="30"/>
      <c r="FF649" s="30"/>
      <c r="FG649" s="30"/>
      <c r="FH649" s="30"/>
      <c r="FI649" s="30"/>
      <c r="FJ649" s="30"/>
      <c r="FK649" s="30"/>
      <c r="FL649" s="30"/>
      <c r="FM649" s="30"/>
      <c r="FN649" s="30"/>
      <c r="FO649" s="30"/>
      <c r="FP649" s="30"/>
      <c r="FQ649" s="30"/>
    </row>
    <row r="650" spans="4:173">
      <c r="D650" s="76"/>
      <c r="E650" s="76"/>
      <c r="F650" s="76"/>
      <c r="G650" s="76"/>
      <c r="H650" s="76"/>
      <c r="I650" s="76"/>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c r="BS650" s="30"/>
      <c r="BT650" s="30"/>
      <c r="BU650" s="30"/>
      <c r="BV650" s="30"/>
      <c r="BW650" s="30"/>
      <c r="BX650" s="30"/>
      <c r="BY650" s="30"/>
      <c r="BZ650" s="30"/>
      <c r="CA650" s="30"/>
      <c r="CB650" s="30"/>
      <c r="CC650" s="30"/>
      <c r="CD650" s="30"/>
      <c r="CE650" s="30"/>
      <c r="CF650" s="30"/>
      <c r="CG650" s="30"/>
      <c r="CH650" s="30"/>
      <c r="CI650" s="30"/>
      <c r="CJ650" s="30"/>
      <c r="CK650" s="30"/>
      <c r="CL650" s="30"/>
      <c r="CM650" s="30"/>
      <c r="CN650" s="30"/>
      <c r="CO650" s="30"/>
      <c r="CP650" s="30"/>
      <c r="CQ650" s="30"/>
      <c r="CR650" s="30"/>
      <c r="CS650" s="30"/>
      <c r="CT650" s="30"/>
      <c r="CU650" s="30"/>
      <c r="CV650" s="30"/>
      <c r="CW650" s="30"/>
      <c r="CX650" s="30"/>
      <c r="CY650" s="30"/>
      <c r="CZ650" s="30"/>
      <c r="DA650" s="30"/>
      <c r="DB650" s="30"/>
      <c r="DC650" s="30"/>
      <c r="DD650" s="30"/>
      <c r="DE650" s="30"/>
      <c r="DF650" s="30"/>
      <c r="DG650" s="30"/>
      <c r="DH650" s="30"/>
      <c r="DI650" s="30"/>
      <c r="DJ650" s="30"/>
      <c r="DK650" s="30"/>
      <c r="DL650" s="30"/>
      <c r="DM650" s="30"/>
      <c r="DN650" s="30"/>
      <c r="DO650" s="30"/>
      <c r="DP650" s="30"/>
      <c r="DQ650" s="30"/>
      <c r="DR650" s="30"/>
      <c r="DS650" s="30"/>
      <c r="DT650" s="30"/>
      <c r="DU650" s="30"/>
      <c r="DV650" s="30"/>
      <c r="DW650" s="30"/>
      <c r="DX650" s="30"/>
      <c r="DY650" s="30"/>
      <c r="DZ650" s="30"/>
      <c r="EA650" s="30"/>
      <c r="EB650" s="30"/>
      <c r="EC650" s="30"/>
      <c r="ED650" s="30"/>
      <c r="EE650" s="30"/>
      <c r="EF650" s="30"/>
      <c r="EG650" s="30"/>
      <c r="EH650" s="30"/>
      <c r="EI650" s="30"/>
      <c r="EJ650" s="30"/>
      <c r="EK650" s="30"/>
      <c r="EL650" s="30"/>
      <c r="EM650" s="30"/>
      <c r="EN650" s="30"/>
      <c r="EO650" s="30"/>
      <c r="EP650" s="30"/>
      <c r="EQ650" s="30"/>
      <c r="ER650" s="30"/>
      <c r="ES650" s="30"/>
      <c r="ET650" s="30"/>
      <c r="EU650" s="30"/>
      <c r="EV650" s="30"/>
      <c r="EW650" s="30"/>
      <c r="EX650" s="30"/>
      <c r="EY650" s="30"/>
      <c r="EZ650" s="30"/>
      <c r="FA650" s="30"/>
      <c r="FB650" s="30"/>
      <c r="FC650" s="30"/>
      <c r="FD650" s="30"/>
      <c r="FE650" s="30"/>
      <c r="FF650" s="30"/>
      <c r="FG650" s="30"/>
      <c r="FH650" s="30"/>
      <c r="FI650" s="30"/>
      <c r="FJ650" s="30"/>
      <c r="FK650" s="30"/>
      <c r="FL650" s="30"/>
      <c r="FM650" s="30"/>
      <c r="FN650" s="30"/>
      <c r="FO650" s="30"/>
      <c r="FP650" s="30"/>
      <c r="FQ650" s="30"/>
    </row>
    <row r="651" spans="4:173">
      <c r="D651" s="76"/>
      <c r="E651" s="76"/>
      <c r="F651" s="76"/>
      <c r="G651" s="76"/>
      <c r="H651" s="76"/>
      <c r="I651" s="76"/>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0"/>
      <c r="BI651" s="30"/>
      <c r="BJ651" s="30"/>
      <c r="BK651" s="30"/>
      <c r="BL651" s="30"/>
      <c r="BM651" s="30"/>
      <c r="BN651" s="30"/>
      <c r="BO651" s="30"/>
      <c r="BP651" s="30"/>
      <c r="BQ651" s="30"/>
      <c r="BR651" s="30"/>
      <c r="BS651" s="30"/>
      <c r="BT651" s="30"/>
      <c r="BU651" s="30"/>
      <c r="BV651" s="30"/>
      <c r="BW651" s="30"/>
      <c r="BX651" s="30"/>
      <c r="BY651" s="30"/>
      <c r="BZ651" s="30"/>
      <c r="CA651" s="30"/>
      <c r="CB651" s="30"/>
      <c r="CC651" s="30"/>
      <c r="CD651" s="30"/>
      <c r="CE651" s="30"/>
      <c r="CF651" s="30"/>
      <c r="CG651" s="30"/>
      <c r="CH651" s="30"/>
      <c r="CI651" s="30"/>
      <c r="CJ651" s="30"/>
      <c r="CK651" s="30"/>
      <c r="CL651" s="30"/>
      <c r="CM651" s="30"/>
      <c r="CN651" s="30"/>
      <c r="CO651" s="30"/>
      <c r="CP651" s="30"/>
      <c r="CQ651" s="30"/>
      <c r="CR651" s="30"/>
      <c r="CS651" s="30"/>
      <c r="CT651" s="30"/>
      <c r="CU651" s="30"/>
      <c r="CV651" s="30"/>
      <c r="CW651" s="30"/>
      <c r="CX651" s="30"/>
      <c r="CY651" s="30"/>
      <c r="CZ651" s="30"/>
      <c r="DA651" s="30"/>
      <c r="DB651" s="30"/>
      <c r="DC651" s="30"/>
      <c r="DD651" s="30"/>
      <c r="DE651" s="30"/>
      <c r="DF651" s="30"/>
      <c r="DG651" s="30"/>
      <c r="DH651" s="30"/>
      <c r="DI651" s="30"/>
      <c r="DJ651" s="30"/>
      <c r="DK651" s="30"/>
      <c r="DL651" s="30"/>
      <c r="DM651" s="30"/>
      <c r="DN651" s="30"/>
      <c r="DO651" s="30"/>
      <c r="DP651" s="30"/>
      <c r="DQ651" s="30"/>
      <c r="DR651" s="30"/>
      <c r="DS651" s="30"/>
      <c r="DT651" s="30"/>
      <c r="DU651" s="30"/>
      <c r="DV651" s="30"/>
      <c r="DW651" s="30"/>
      <c r="DX651" s="30"/>
      <c r="DY651" s="30"/>
      <c r="DZ651" s="30"/>
      <c r="EA651" s="30"/>
      <c r="EB651" s="30"/>
      <c r="EC651" s="30"/>
      <c r="ED651" s="30"/>
      <c r="EE651" s="30"/>
      <c r="EF651" s="30"/>
      <c r="EG651" s="30"/>
      <c r="EH651" s="30"/>
      <c r="EI651" s="30"/>
      <c r="EJ651" s="30"/>
      <c r="EK651" s="30"/>
      <c r="EL651" s="30"/>
      <c r="EM651" s="30"/>
      <c r="EN651" s="30"/>
      <c r="EO651" s="30"/>
      <c r="EP651" s="30"/>
      <c r="EQ651" s="30"/>
      <c r="ER651" s="30"/>
      <c r="ES651" s="30"/>
      <c r="ET651" s="30"/>
      <c r="EU651" s="30"/>
      <c r="EV651" s="30"/>
      <c r="EW651" s="30"/>
      <c r="EX651" s="30"/>
      <c r="EY651" s="30"/>
      <c r="EZ651" s="30"/>
      <c r="FA651" s="30"/>
      <c r="FB651" s="30"/>
      <c r="FC651" s="30"/>
      <c r="FD651" s="30"/>
      <c r="FE651" s="30"/>
      <c r="FF651" s="30"/>
      <c r="FG651" s="30"/>
      <c r="FH651" s="30"/>
      <c r="FI651" s="30"/>
      <c r="FJ651" s="30"/>
      <c r="FK651" s="30"/>
      <c r="FL651" s="30"/>
      <c r="FM651" s="30"/>
      <c r="FN651" s="30"/>
      <c r="FO651" s="30"/>
      <c r="FP651" s="30"/>
      <c r="FQ651" s="30"/>
    </row>
    <row r="652" spans="4:173">
      <c r="D652" s="76"/>
      <c r="E652" s="76"/>
      <c r="F652" s="76"/>
      <c r="G652" s="76"/>
      <c r="H652" s="76"/>
      <c r="I652" s="76"/>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0"/>
      <c r="BI652" s="30"/>
      <c r="BJ652" s="30"/>
      <c r="BK652" s="30"/>
      <c r="BL652" s="30"/>
      <c r="BM652" s="30"/>
      <c r="BN652" s="30"/>
      <c r="BO652" s="30"/>
      <c r="BP652" s="30"/>
      <c r="BQ652" s="30"/>
      <c r="BR652" s="30"/>
      <c r="BS652" s="30"/>
      <c r="BT652" s="30"/>
      <c r="BU652" s="30"/>
      <c r="BV652" s="30"/>
      <c r="BW652" s="30"/>
      <c r="BX652" s="30"/>
      <c r="BY652" s="30"/>
      <c r="BZ652" s="30"/>
      <c r="CA652" s="30"/>
      <c r="CB652" s="30"/>
      <c r="CC652" s="30"/>
      <c r="CD652" s="30"/>
      <c r="CE652" s="30"/>
      <c r="CF652" s="30"/>
      <c r="CG652" s="30"/>
      <c r="CH652" s="30"/>
      <c r="CI652" s="30"/>
      <c r="CJ652" s="30"/>
      <c r="CK652" s="30"/>
      <c r="CL652" s="30"/>
      <c r="CM652" s="30"/>
      <c r="CN652" s="30"/>
      <c r="CO652" s="30"/>
      <c r="CP652" s="30"/>
      <c r="CQ652" s="30"/>
      <c r="CR652" s="30"/>
      <c r="CS652" s="30"/>
      <c r="CT652" s="30"/>
      <c r="CU652" s="30"/>
      <c r="CV652" s="30"/>
      <c r="CW652" s="30"/>
      <c r="CX652" s="30"/>
      <c r="CY652" s="30"/>
      <c r="CZ652" s="30"/>
      <c r="DA652" s="30"/>
      <c r="DB652" s="30"/>
      <c r="DC652" s="30"/>
      <c r="DD652" s="30"/>
      <c r="DE652" s="30"/>
      <c r="DF652" s="30"/>
      <c r="DG652" s="30"/>
      <c r="DH652" s="30"/>
      <c r="DI652" s="30"/>
      <c r="DJ652" s="30"/>
      <c r="DK652" s="30"/>
      <c r="DL652" s="30"/>
      <c r="DM652" s="30"/>
      <c r="DN652" s="30"/>
      <c r="DO652" s="30"/>
      <c r="DP652" s="30"/>
      <c r="DQ652" s="30"/>
      <c r="DR652" s="30"/>
      <c r="DS652" s="30"/>
      <c r="DT652" s="30"/>
      <c r="DU652" s="30"/>
      <c r="DV652" s="30"/>
      <c r="DW652" s="30"/>
      <c r="DX652" s="30"/>
      <c r="DY652" s="30"/>
      <c r="DZ652" s="30"/>
      <c r="EA652" s="30"/>
      <c r="EB652" s="30"/>
      <c r="EC652" s="30"/>
      <c r="ED652" s="30"/>
      <c r="EE652" s="30"/>
      <c r="EF652" s="30"/>
      <c r="EG652" s="30"/>
      <c r="EH652" s="30"/>
      <c r="EI652" s="30"/>
      <c r="EJ652" s="30"/>
      <c r="EK652" s="30"/>
      <c r="EL652" s="30"/>
      <c r="EM652" s="30"/>
      <c r="EN652" s="30"/>
      <c r="EO652" s="30"/>
      <c r="EP652" s="30"/>
      <c r="EQ652" s="30"/>
      <c r="ER652" s="30"/>
      <c r="ES652" s="30"/>
      <c r="ET652" s="30"/>
      <c r="EU652" s="30"/>
      <c r="EV652" s="30"/>
      <c r="EW652" s="30"/>
      <c r="EX652" s="30"/>
      <c r="EY652" s="30"/>
      <c r="EZ652" s="30"/>
      <c r="FA652" s="30"/>
      <c r="FB652" s="30"/>
      <c r="FC652" s="30"/>
      <c r="FD652" s="30"/>
      <c r="FE652" s="30"/>
      <c r="FF652" s="30"/>
      <c r="FG652" s="30"/>
      <c r="FH652" s="30"/>
      <c r="FI652" s="30"/>
      <c r="FJ652" s="30"/>
      <c r="FK652" s="30"/>
      <c r="FL652" s="30"/>
      <c r="FM652" s="30"/>
      <c r="FN652" s="30"/>
      <c r="FO652" s="30"/>
      <c r="FP652" s="30"/>
      <c r="FQ652" s="30"/>
    </row>
    <row r="653" spans="4:173">
      <c r="D653" s="76"/>
      <c r="E653" s="76"/>
      <c r="F653" s="76"/>
      <c r="G653" s="76"/>
      <c r="H653" s="76"/>
      <c r="I653" s="76"/>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0"/>
      <c r="BI653" s="30"/>
      <c r="BJ653" s="30"/>
      <c r="BK653" s="30"/>
      <c r="BL653" s="30"/>
      <c r="BM653" s="30"/>
      <c r="BN653" s="30"/>
      <c r="BO653" s="30"/>
      <c r="BP653" s="30"/>
      <c r="BQ653" s="30"/>
      <c r="BR653" s="30"/>
      <c r="BS653" s="30"/>
      <c r="BT653" s="30"/>
      <c r="BU653" s="30"/>
      <c r="BV653" s="30"/>
      <c r="BW653" s="30"/>
      <c r="BX653" s="30"/>
      <c r="BY653" s="30"/>
      <c r="BZ653" s="30"/>
      <c r="CA653" s="30"/>
      <c r="CB653" s="30"/>
      <c r="CC653" s="30"/>
      <c r="CD653" s="30"/>
      <c r="CE653" s="30"/>
      <c r="CF653" s="30"/>
      <c r="CG653" s="30"/>
      <c r="CH653" s="30"/>
      <c r="CI653" s="30"/>
      <c r="CJ653" s="30"/>
      <c r="CK653" s="30"/>
      <c r="CL653" s="30"/>
      <c r="CM653" s="30"/>
      <c r="CN653" s="30"/>
      <c r="CO653" s="30"/>
      <c r="CP653" s="30"/>
      <c r="CQ653" s="30"/>
      <c r="CR653" s="30"/>
      <c r="CS653" s="30"/>
      <c r="CT653" s="30"/>
      <c r="CU653" s="30"/>
      <c r="CV653" s="30"/>
      <c r="CW653" s="30"/>
      <c r="CX653" s="30"/>
      <c r="CY653" s="30"/>
      <c r="CZ653" s="30"/>
      <c r="DA653" s="30"/>
      <c r="DB653" s="30"/>
      <c r="DC653" s="30"/>
      <c r="DD653" s="30"/>
      <c r="DE653" s="30"/>
      <c r="DF653" s="30"/>
      <c r="DG653" s="30"/>
      <c r="DH653" s="30"/>
      <c r="DI653" s="30"/>
      <c r="DJ653" s="30"/>
      <c r="DK653" s="30"/>
      <c r="DL653" s="30"/>
      <c r="DM653" s="30"/>
      <c r="DN653" s="30"/>
      <c r="DO653" s="30"/>
      <c r="DP653" s="30"/>
      <c r="DQ653" s="30"/>
      <c r="DR653" s="30"/>
      <c r="DS653" s="30"/>
      <c r="DT653" s="30"/>
      <c r="DU653" s="30"/>
      <c r="DV653" s="30"/>
      <c r="DW653" s="30"/>
      <c r="DX653" s="30"/>
      <c r="DY653" s="30"/>
      <c r="DZ653" s="30"/>
      <c r="EA653" s="30"/>
      <c r="EB653" s="30"/>
      <c r="EC653" s="30"/>
      <c r="ED653" s="30"/>
      <c r="EE653" s="30"/>
      <c r="EF653" s="30"/>
      <c r="EG653" s="30"/>
      <c r="EH653" s="30"/>
      <c r="EI653" s="30"/>
      <c r="EJ653" s="30"/>
      <c r="EK653" s="30"/>
      <c r="EL653" s="30"/>
      <c r="EM653" s="30"/>
      <c r="EN653" s="30"/>
      <c r="EO653" s="30"/>
      <c r="EP653" s="30"/>
      <c r="EQ653" s="30"/>
      <c r="ER653" s="30"/>
      <c r="ES653" s="30"/>
      <c r="ET653" s="30"/>
      <c r="EU653" s="30"/>
      <c r="EV653" s="30"/>
      <c r="EW653" s="30"/>
      <c r="EX653" s="30"/>
      <c r="EY653" s="30"/>
      <c r="EZ653" s="30"/>
      <c r="FA653" s="30"/>
      <c r="FB653" s="30"/>
      <c r="FC653" s="30"/>
      <c r="FD653" s="30"/>
      <c r="FE653" s="30"/>
      <c r="FF653" s="30"/>
      <c r="FG653" s="30"/>
      <c r="FH653" s="30"/>
      <c r="FI653" s="30"/>
      <c r="FJ653" s="30"/>
      <c r="FK653" s="30"/>
      <c r="FL653" s="30"/>
      <c r="FM653" s="30"/>
      <c r="FN653" s="30"/>
      <c r="FO653" s="30"/>
      <c r="FP653" s="30"/>
      <c r="FQ653" s="30"/>
    </row>
    <row r="654" spans="4:173">
      <c r="D654" s="76"/>
      <c r="E654" s="76"/>
      <c r="F654" s="76"/>
      <c r="G654" s="76"/>
      <c r="H654" s="76"/>
      <c r="I654" s="76"/>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0"/>
      <c r="BI654" s="30"/>
      <c r="BJ654" s="30"/>
      <c r="BK654" s="30"/>
      <c r="BL654" s="30"/>
      <c r="BM654" s="30"/>
      <c r="BN654" s="30"/>
      <c r="BO654" s="30"/>
      <c r="BP654" s="30"/>
      <c r="BQ654" s="30"/>
      <c r="BR654" s="30"/>
      <c r="BS654" s="30"/>
      <c r="BT654" s="30"/>
      <c r="BU654" s="30"/>
      <c r="BV654" s="30"/>
      <c r="BW654" s="30"/>
      <c r="BX654" s="30"/>
      <c r="BY654" s="30"/>
      <c r="BZ654" s="30"/>
      <c r="CA654" s="30"/>
      <c r="CB654" s="30"/>
      <c r="CC654" s="30"/>
      <c r="CD654" s="30"/>
      <c r="CE654" s="30"/>
      <c r="CF654" s="30"/>
      <c r="CG654" s="30"/>
      <c r="CH654" s="30"/>
      <c r="CI654" s="30"/>
      <c r="CJ654" s="30"/>
      <c r="CK654" s="30"/>
      <c r="CL654" s="30"/>
      <c r="CM654" s="30"/>
      <c r="CN654" s="30"/>
      <c r="CO654" s="30"/>
      <c r="CP654" s="30"/>
      <c r="CQ654" s="30"/>
      <c r="CR654" s="30"/>
      <c r="CS654" s="30"/>
      <c r="CT654" s="30"/>
      <c r="CU654" s="30"/>
      <c r="CV654" s="30"/>
      <c r="CW654" s="30"/>
      <c r="CX654" s="30"/>
      <c r="CY654" s="30"/>
      <c r="CZ654" s="30"/>
      <c r="DA654" s="30"/>
      <c r="DB654" s="30"/>
      <c r="DC654" s="30"/>
      <c r="DD654" s="30"/>
      <c r="DE654" s="30"/>
      <c r="DF654" s="30"/>
      <c r="DG654" s="30"/>
      <c r="DH654" s="30"/>
      <c r="DI654" s="30"/>
      <c r="DJ654" s="30"/>
      <c r="DK654" s="30"/>
      <c r="DL654" s="30"/>
      <c r="DM654" s="30"/>
      <c r="DN654" s="30"/>
      <c r="DO654" s="30"/>
      <c r="DP654" s="30"/>
      <c r="DQ654" s="30"/>
      <c r="DR654" s="30"/>
      <c r="DS654" s="30"/>
      <c r="DT654" s="30"/>
      <c r="DU654" s="30"/>
      <c r="DV654" s="30"/>
      <c r="DW654" s="30"/>
      <c r="DX654" s="30"/>
      <c r="DY654" s="30"/>
      <c r="DZ654" s="30"/>
      <c r="EA654" s="30"/>
      <c r="EB654" s="30"/>
      <c r="EC654" s="30"/>
      <c r="ED654" s="30"/>
      <c r="EE654" s="30"/>
      <c r="EF654" s="30"/>
      <c r="EG654" s="30"/>
      <c r="EH654" s="30"/>
      <c r="EI654" s="30"/>
      <c r="EJ654" s="30"/>
      <c r="EK654" s="30"/>
      <c r="EL654" s="30"/>
      <c r="EM654" s="30"/>
      <c r="EN654" s="30"/>
      <c r="EO654" s="30"/>
      <c r="EP654" s="30"/>
      <c r="EQ654" s="30"/>
      <c r="ER654" s="30"/>
      <c r="ES654" s="30"/>
      <c r="ET654" s="30"/>
      <c r="EU654" s="30"/>
      <c r="EV654" s="30"/>
      <c r="EW654" s="30"/>
      <c r="EX654" s="30"/>
      <c r="EY654" s="30"/>
      <c r="EZ654" s="30"/>
      <c r="FA654" s="30"/>
      <c r="FB654" s="30"/>
      <c r="FC654" s="30"/>
      <c r="FD654" s="30"/>
      <c r="FE654" s="30"/>
      <c r="FF654" s="30"/>
      <c r="FG654" s="30"/>
      <c r="FH654" s="30"/>
      <c r="FI654" s="30"/>
      <c r="FJ654" s="30"/>
      <c r="FK654" s="30"/>
      <c r="FL654" s="30"/>
      <c r="FM654" s="30"/>
      <c r="FN654" s="30"/>
      <c r="FO654" s="30"/>
      <c r="FP654" s="30"/>
      <c r="FQ654" s="30"/>
    </row>
    <row r="655" spans="4:173">
      <c r="D655" s="76"/>
      <c r="E655" s="76"/>
      <c r="F655" s="76"/>
      <c r="G655" s="76"/>
      <c r="H655" s="76"/>
      <c r="I655" s="76"/>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0"/>
      <c r="BI655" s="30"/>
      <c r="BJ655" s="30"/>
      <c r="BK655" s="30"/>
      <c r="BL655" s="30"/>
      <c r="BM655" s="30"/>
      <c r="BN655" s="30"/>
      <c r="BO655" s="30"/>
      <c r="BP655" s="30"/>
      <c r="BQ655" s="30"/>
      <c r="BR655" s="30"/>
      <c r="BS655" s="30"/>
      <c r="BT655" s="30"/>
      <c r="BU655" s="30"/>
      <c r="BV655" s="30"/>
      <c r="BW655" s="30"/>
      <c r="BX655" s="30"/>
      <c r="BY655" s="30"/>
      <c r="BZ655" s="30"/>
      <c r="CA655" s="30"/>
      <c r="CB655" s="30"/>
      <c r="CC655" s="30"/>
      <c r="CD655" s="30"/>
      <c r="CE655" s="30"/>
      <c r="CF655" s="30"/>
      <c r="CG655" s="30"/>
      <c r="CH655" s="30"/>
      <c r="CI655" s="30"/>
      <c r="CJ655" s="30"/>
      <c r="CK655" s="30"/>
      <c r="CL655" s="30"/>
      <c r="CM655" s="30"/>
      <c r="CN655" s="30"/>
      <c r="CO655" s="30"/>
      <c r="CP655" s="30"/>
      <c r="CQ655" s="30"/>
      <c r="CR655" s="30"/>
      <c r="CS655" s="30"/>
      <c r="CT655" s="30"/>
      <c r="CU655" s="30"/>
      <c r="CV655" s="30"/>
      <c r="CW655" s="30"/>
      <c r="CX655" s="30"/>
      <c r="CY655" s="30"/>
      <c r="CZ655" s="30"/>
      <c r="DA655" s="30"/>
      <c r="DB655" s="30"/>
      <c r="DC655" s="30"/>
      <c r="DD655" s="30"/>
      <c r="DE655" s="30"/>
      <c r="DF655" s="30"/>
      <c r="DG655" s="30"/>
      <c r="DH655" s="30"/>
      <c r="DI655" s="30"/>
      <c r="DJ655" s="30"/>
      <c r="DK655" s="30"/>
      <c r="DL655" s="30"/>
      <c r="DM655" s="30"/>
      <c r="DN655" s="30"/>
      <c r="DO655" s="30"/>
      <c r="DP655" s="30"/>
      <c r="DQ655" s="30"/>
      <c r="DR655" s="30"/>
      <c r="DS655" s="30"/>
      <c r="DT655" s="30"/>
      <c r="DU655" s="30"/>
      <c r="DV655" s="30"/>
      <c r="DW655" s="30"/>
      <c r="DX655" s="30"/>
      <c r="DY655" s="30"/>
      <c r="DZ655" s="30"/>
      <c r="EA655" s="30"/>
      <c r="EB655" s="30"/>
      <c r="EC655" s="30"/>
      <c r="ED655" s="30"/>
      <c r="EE655" s="30"/>
      <c r="EF655" s="30"/>
      <c r="EG655" s="30"/>
      <c r="EH655" s="30"/>
      <c r="EI655" s="30"/>
      <c r="EJ655" s="30"/>
      <c r="EK655" s="30"/>
      <c r="EL655" s="30"/>
      <c r="EM655" s="30"/>
      <c r="EN655" s="30"/>
      <c r="EO655" s="30"/>
      <c r="EP655" s="30"/>
      <c r="EQ655" s="30"/>
      <c r="ER655" s="30"/>
      <c r="ES655" s="30"/>
      <c r="ET655" s="30"/>
      <c r="EU655" s="30"/>
      <c r="EV655" s="30"/>
      <c r="EW655" s="30"/>
      <c r="EX655" s="30"/>
      <c r="EY655" s="30"/>
      <c r="EZ655" s="30"/>
      <c r="FA655" s="30"/>
      <c r="FB655" s="30"/>
      <c r="FC655" s="30"/>
      <c r="FD655" s="30"/>
      <c r="FE655" s="30"/>
      <c r="FF655" s="30"/>
      <c r="FG655" s="30"/>
      <c r="FH655" s="30"/>
      <c r="FI655" s="30"/>
      <c r="FJ655" s="30"/>
      <c r="FK655" s="30"/>
      <c r="FL655" s="30"/>
      <c r="FM655" s="30"/>
      <c r="FN655" s="30"/>
      <c r="FO655" s="30"/>
      <c r="FP655" s="30"/>
      <c r="FQ655" s="30"/>
    </row>
    <row r="656" spans="4:173">
      <c r="D656" s="76"/>
      <c r="E656" s="76"/>
      <c r="F656" s="76"/>
      <c r="G656" s="76"/>
      <c r="H656" s="76"/>
      <c r="I656" s="76"/>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c r="BS656" s="30"/>
      <c r="BT656" s="30"/>
      <c r="BU656" s="30"/>
      <c r="BV656" s="30"/>
      <c r="BW656" s="30"/>
      <c r="BX656" s="30"/>
      <c r="BY656" s="30"/>
      <c r="BZ656" s="30"/>
      <c r="CA656" s="30"/>
      <c r="CB656" s="30"/>
      <c r="CC656" s="30"/>
      <c r="CD656" s="30"/>
      <c r="CE656" s="30"/>
      <c r="CF656" s="30"/>
      <c r="CG656" s="30"/>
      <c r="CH656" s="30"/>
      <c r="CI656" s="30"/>
      <c r="CJ656" s="30"/>
      <c r="CK656" s="30"/>
      <c r="CL656" s="30"/>
      <c r="CM656" s="30"/>
      <c r="CN656" s="30"/>
      <c r="CO656" s="30"/>
      <c r="CP656" s="30"/>
      <c r="CQ656" s="30"/>
      <c r="CR656" s="30"/>
      <c r="CS656" s="30"/>
      <c r="CT656" s="30"/>
      <c r="CU656" s="30"/>
      <c r="CV656" s="30"/>
      <c r="CW656" s="30"/>
      <c r="CX656" s="30"/>
      <c r="CY656" s="30"/>
      <c r="CZ656" s="30"/>
      <c r="DA656" s="30"/>
      <c r="DB656" s="30"/>
      <c r="DC656" s="30"/>
      <c r="DD656" s="30"/>
      <c r="DE656" s="30"/>
      <c r="DF656" s="30"/>
      <c r="DG656" s="30"/>
      <c r="DH656" s="30"/>
      <c r="DI656" s="30"/>
      <c r="DJ656" s="30"/>
      <c r="DK656" s="30"/>
      <c r="DL656" s="30"/>
      <c r="DM656" s="30"/>
      <c r="DN656" s="30"/>
      <c r="DO656" s="30"/>
      <c r="DP656" s="30"/>
      <c r="DQ656" s="30"/>
      <c r="DR656" s="30"/>
      <c r="DS656" s="30"/>
      <c r="DT656" s="30"/>
      <c r="DU656" s="30"/>
      <c r="DV656" s="30"/>
      <c r="DW656" s="30"/>
      <c r="DX656" s="30"/>
      <c r="DY656" s="30"/>
      <c r="DZ656" s="30"/>
      <c r="EA656" s="30"/>
      <c r="EB656" s="30"/>
      <c r="EC656" s="30"/>
      <c r="ED656" s="30"/>
      <c r="EE656" s="30"/>
      <c r="EF656" s="30"/>
      <c r="EG656" s="30"/>
      <c r="EH656" s="30"/>
      <c r="EI656" s="30"/>
      <c r="EJ656" s="30"/>
      <c r="EK656" s="30"/>
      <c r="EL656" s="30"/>
      <c r="EM656" s="30"/>
      <c r="EN656" s="30"/>
      <c r="EO656" s="30"/>
      <c r="EP656" s="30"/>
      <c r="EQ656" s="30"/>
      <c r="ER656" s="30"/>
      <c r="ES656" s="30"/>
      <c r="ET656" s="30"/>
      <c r="EU656" s="30"/>
      <c r="EV656" s="30"/>
      <c r="EW656" s="30"/>
      <c r="EX656" s="30"/>
      <c r="EY656" s="30"/>
      <c r="EZ656" s="30"/>
      <c r="FA656" s="30"/>
      <c r="FB656" s="30"/>
      <c r="FC656" s="30"/>
      <c r="FD656" s="30"/>
      <c r="FE656" s="30"/>
      <c r="FF656" s="30"/>
      <c r="FG656" s="30"/>
      <c r="FH656" s="30"/>
      <c r="FI656" s="30"/>
      <c r="FJ656" s="30"/>
      <c r="FK656" s="30"/>
      <c r="FL656" s="30"/>
      <c r="FM656" s="30"/>
      <c r="FN656" s="30"/>
      <c r="FO656" s="30"/>
      <c r="FP656" s="30"/>
      <c r="FQ656" s="30"/>
    </row>
    <row r="657" spans="4:173">
      <c r="D657" s="76"/>
      <c r="E657" s="76"/>
      <c r="F657" s="76"/>
      <c r="G657" s="76"/>
      <c r="H657" s="76"/>
      <c r="I657" s="76"/>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0"/>
      <c r="BI657" s="30"/>
      <c r="BJ657" s="30"/>
      <c r="BK657" s="30"/>
      <c r="BL657" s="30"/>
      <c r="BM657" s="30"/>
      <c r="BN657" s="30"/>
      <c r="BO657" s="30"/>
      <c r="BP657" s="30"/>
      <c r="BQ657" s="30"/>
      <c r="BR657" s="30"/>
      <c r="BS657" s="30"/>
      <c r="BT657" s="30"/>
      <c r="BU657" s="30"/>
      <c r="BV657" s="30"/>
      <c r="BW657" s="30"/>
      <c r="BX657" s="30"/>
      <c r="BY657" s="30"/>
      <c r="BZ657" s="30"/>
      <c r="CA657" s="30"/>
      <c r="CB657" s="30"/>
      <c r="CC657" s="30"/>
      <c r="CD657" s="30"/>
      <c r="CE657" s="30"/>
      <c r="CF657" s="30"/>
      <c r="CG657" s="30"/>
      <c r="CH657" s="30"/>
      <c r="CI657" s="30"/>
      <c r="CJ657" s="30"/>
      <c r="CK657" s="30"/>
      <c r="CL657" s="30"/>
      <c r="CM657" s="30"/>
      <c r="CN657" s="30"/>
      <c r="CO657" s="30"/>
      <c r="CP657" s="30"/>
      <c r="CQ657" s="30"/>
      <c r="CR657" s="30"/>
      <c r="CS657" s="30"/>
      <c r="CT657" s="30"/>
      <c r="CU657" s="30"/>
      <c r="CV657" s="30"/>
      <c r="CW657" s="30"/>
      <c r="CX657" s="30"/>
      <c r="CY657" s="30"/>
      <c r="CZ657" s="30"/>
      <c r="DA657" s="30"/>
      <c r="DB657" s="30"/>
      <c r="DC657" s="30"/>
      <c r="DD657" s="30"/>
      <c r="DE657" s="30"/>
      <c r="DF657" s="30"/>
      <c r="DG657" s="30"/>
      <c r="DH657" s="30"/>
      <c r="DI657" s="30"/>
      <c r="DJ657" s="30"/>
      <c r="DK657" s="30"/>
      <c r="DL657" s="30"/>
      <c r="DM657" s="30"/>
      <c r="DN657" s="30"/>
      <c r="DO657" s="30"/>
      <c r="DP657" s="30"/>
      <c r="DQ657" s="30"/>
      <c r="DR657" s="30"/>
      <c r="DS657" s="30"/>
      <c r="DT657" s="30"/>
      <c r="DU657" s="30"/>
      <c r="DV657" s="30"/>
      <c r="DW657" s="30"/>
      <c r="DX657" s="30"/>
      <c r="DY657" s="30"/>
      <c r="DZ657" s="30"/>
      <c r="EA657" s="30"/>
      <c r="EB657" s="30"/>
      <c r="EC657" s="30"/>
      <c r="ED657" s="30"/>
      <c r="EE657" s="30"/>
      <c r="EF657" s="30"/>
      <c r="EG657" s="30"/>
      <c r="EH657" s="30"/>
      <c r="EI657" s="30"/>
      <c r="EJ657" s="30"/>
      <c r="EK657" s="30"/>
      <c r="EL657" s="30"/>
      <c r="EM657" s="30"/>
      <c r="EN657" s="30"/>
      <c r="EO657" s="30"/>
      <c r="EP657" s="30"/>
      <c r="EQ657" s="30"/>
      <c r="ER657" s="30"/>
      <c r="ES657" s="30"/>
      <c r="ET657" s="30"/>
      <c r="EU657" s="30"/>
      <c r="EV657" s="30"/>
      <c r="EW657" s="30"/>
      <c r="EX657" s="30"/>
      <c r="EY657" s="30"/>
      <c r="EZ657" s="30"/>
      <c r="FA657" s="30"/>
      <c r="FB657" s="30"/>
      <c r="FC657" s="30"/>
      <c r="FD657" s="30"/>
      <c r="FE657" s="30"/>
      <c r="FF657" s="30"/>
      <c r="FG657" s="30"/>
      <c r="FH657" s="30"/>
      <c r="FI657" s="30"/>
      <c r="FJ657" s="30"/>
      <c r="FK657" s="30"/>
      <c r="FL657" s="30"/>
      <c r="FM657" s="30"/>
      <c r="FN657" s="30"/>
      <c r="FO657" s="30"/>
      <c r="FP657" s="30"/>
      <c r="FQ657" s="30"/>
    </row>
    <row r="658" spans="4:173">
      <c r="D658" s="76"/>
      <c r="E658" s="76"/>
      <c r="F658" s="76"/>
      <c r="G658" s="76"/>
      <c r="H658" s="76"/>
      <c r="I658" s="76"/>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c r="BS658" s="30"/>
      <c r="BT658" s="30"/>
      <c r="BU658" s="30"/>
      <c r="BV658" s="30"/>
      <c r="BW658" s="30"/>
      <c r="BX658" s="30"/>
      <c r="BY658" s="30"/>
      <c r="BZ658" s="30"/>
      <c r="CA658" s="30"/>
      <c r="CB658" s="30"/>
      <c r="CC658" s="30"/>
      <c r="CD658" s="30"/>
      <c r="CE658" s="30"/>
      <c r="CF658" s="30"/>
      <c r="CG658" s="30"/>
      <c r="CH658" s="30"/>
      <c r="CI658" s="30"/>
      <c r="CJ658" s="30"/>
      <c r="CK658" s="30"/>
      <c r="CL658" s="30"/>
      <c r="CM658" s="30"/>
      <c r="CN658" s="30"/>
      <c r="CO658" s="30"/>
      <c r="CP658" s="30"/>
      <c r="CQ658" s="30"/>
      <c r="CR658" s="30"/>
      <c r="CS658" s="30"/>
      <c r="CT658" s="30"/>
      <c r="CU658" s="30"/>
      <c r="CV658" s="30"/>
      <c r="CW658" s="30"/>
      <c r="CX658" s="30"/>
      <c r="CY658" s="30"/>
      <c r="CZ658" s="30"/>
      <c r="DA658" s="30"/>
      <c r="DB658" s="30"/>
      <c r="DC658" s="30"/>
      <c r="DD658" s="30"/>
      <c r="DE658" s="30"/>
      <c r="DF658" s="30"/>
      <c r="DG658" s="30"/>
      <c r="DH658" s="30"/>
      <c r="DI658" s="30"/>
      <c r="DJ658" s="30"/>
      <c r="DK658" s="30"/>
      <c r="DL658" s="30"/>
      <c r="DM658" s="30"/>
      <c r="DN658" s="30"/>
      <c r="DO658" s="30"/>
      <c r="DP658" s="30"/>
      <c r="DQ658" s="30"/>
      <c r="DR658" s="30"/>
      <c r="DS658" s="30"/>
      <c r="DT658" s="30"/>
      <c r="DU658" s="30"/>
      <c r="DV658" s="30"/>
      <c r="DW658" s="30"/>
      <c r="DX658" s="30"/>
      <c r="DY658" s="30"/>
      <c r="DZ658" s="30"/>
      <c r="EA658" s="30"/>
      <c r="EB658" s="30"/>
      <c r="EC658" s="30"/>
      <c r="ED658" s="30"/>
      <c r="EE658" s="30"/>
      <c r="EF658" s="30"/>
      <c r="EG658" s="30"/>
      <c r="EH658" s="30"/>
      <c r="EI658" s="30"/>
      <c r="EJ658" s="30"/>
      <c r="EK658" s="30"/>
      <c r="EL658" s="30"/>
      <c r="EM658" s="30"/>
      <c r="EN658" s="30"/>
      <c r="EO658" s="30"/>
      <c r="EP658" s="30"/>
      <c r="EQ658" s="30"/>
      <c r="ER658" s="30"/>
      <c r="ES658" s="30"/>
      <c r="ET658" s="30"/>
      <c r="EU658" s="30"/>
      <c r="EV658" s="30"/>
      <c r="EW658" s="30"/>
      <c r="EX658" s="30"/>
      <c r="EY658" s="30"/>
      <c r="EZ658" s="30"/>
      <c r="FA658" s="30"/>
      <c r="FB658" s="30"/>
      <c r="FC658" s="30"/>
      <c r="FD658" s="30"/>
      <c r="FE658" s="30"/>
      <c r="FF658" s="30"/>
      <c r="FG658" s="30"/>
      <c r="FH658" s="30"/>
      <c r="FI658" s="30"/>
      <c r="FJ658" s="30"/>
      <c r="FK658" s="30"/>
      <c r="FL658" s="30"/>
      <c r="FM658" s="30"/>
      <c r="FN658" s="30"/>
      <c r="FO658" s="30"/>
      <c r="FP658" s="30"/>
      <c r="FQ658" s="30"/>
    </row>
    <row r="659" spans="4:173">
      <c r="D659" s="76"/>
      <c r="E659" s="76"/>
      <c r="F659" s="76"/>
      <c r="G659" s="76"/>
      <c r="H659" s="76"/>
      <c r="I659" s="76"/>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0"/>
      <c r="BI659" s="30"/>
      <c r="BJ659" s="30"/>
      <c r="BK659" s="30"/>
      <c r="BL659" s="30"/>
      <c r="BM659" s="30"/>
      <c r="BN659" s="30"/>
      <c r="BO659" s="30"/>
      <c r="BP659" s="30"/>
      <c r="BQ659" s="30"/>
      <c r="BR659" s="30"/>
      <c r="BS659" s="30"/>
      <c r="BT659" s="30"/>
      <c r="BU659" s="30"/>
      <c r="BV659" s="30"/>
      <c r="BW659" s="30"/>
      <c r="BX659" s="30"/>
      <c r="BY659" s="30"/>
      <c r="BZ659" s="30"/>
      <c r="CA659" s="30"/>
      <c r="CB659" s="30"/>
      <c r="CC659" s="30"/>
      <c r="CD659" s="30"/>
      <c r="CE659" s="30"/>
      <c r="CF659" s="30"/>
      <c r="CG659" s="30"/>
      <c r="CH659" s="30"/>
      <c r="CI659" s="30"/>
      <c r="CJ659" s="30"/>
      <c r="CK659" s="30"/>
      <c r="CL659" s="30"/>
      <c r="CM659" s="30"/>
      <c r="CN659" s="30"/>
      <c r="CO659" s="30"/>
      <c r="CP659" s="30"/>
      <c r="CQ659" s="30"/>
      <c r="CR659" s="30"/>
      <c r="CS659" s="30"/>
      <c r="CT659" s="30"/>
      <c r="CU659" s="30"/>
      <c r="CV659" s="30"/>
      <c r="CW659" s="30"/>
      <c r="CX659" s="30"/>
      <c r="CY659" s="30"/>
      <c r="CZ659" s="30"/>
      <c r="DA659" s="30"/>
      <c r="DB659" s="30"/>
      <c r="DC659" s="30"/>
      <c r="DD659" s="30"/>
      <c r="DE659" s="30"/>
      <c r="DF659" s="30"/>
      <c r="DG659" s="30"/>
      <c r="DH659" s="30"/>
      <c r="DI659" s="30"/>
      <c r="DJ659" s="30"/>
      <c r="DK659" s="30"/>
      <c r="DL659" s="30"/>
      <c r="DM659" s="30"/>
      <c r="DN659" s="30"/>
      <c r="DO659" s="30"/>
      <c r="DP659" s="30"/>
      <c r="DQ659" s="30"/>
      <c r="DR659" s="30"/>
      <c r="DS659" s="30"/>
      <c r="DT659" s="30"/>
      <c r="DU659" s="30"/>
      <c r="DV659" s="30"/>
      <c r="DW659" s="30"/>
      <c r="DX659" s="30"/>
      <c r="DY659" s="30"/>
      <c r="DZ659" s="30"/>
      <c r="EA659" s="30"/>
      <c r="EB659" s="30"/>
      <c r="EC659" s="30"/>
      <c r="ED659" s="30"/>
      <c r="EE659" s="30"/>
      <c r="EF659" s="30"/>
      <c r="EG659" s="30"/>
      <c r="EH659" s="30"/>
      <c r="EI659" s="30"/>
      <c r="EJ659" s="30"/>
      <c r="EK659" s="30"/>
      <c r="EL659" s="30"/>
      <c r="EM659" s="30"/>
      <c r="EN659" s="30"/>
      <c r="EO659" s="30"/>
      <c r="EP659" s="30"/>
      <c r="EQ659" s="30"/>
      <c r="ER659" s="30"/>
      <c r="ES659" s="30"/>
      <c r="ET659" s="30"/>
      <c r="EU659" s="30"/>
      <c r="EV659" s="30"/>
      <c r="EW659" s="30"/>
      <c r="EX659" s="30"/>
      <c r="EY659" s="30"/>
      <c r="EZ659" s="30"/>
      <c r="FA659" s="30"/>
      <c r="FB659" s="30"/>
      <c r="FC659" s="30"/>
      <c r="FD659" s="30"/>
      <c r="FE659" s="30"/>
      <c r="FF659" s="30"/>
      <c r="FG659" s="30"/>
      <c r="FH659" s="30"/>
      <c r="FI659" s="30"/>
      <c r="FJ659" s="30"/>
      <c r="FK659" s="30"/>
      <c r="FL659" s="30"/>
      <c r="FM659" s="30"/>
      <c r="FN659" s="30"/>
      <c r="FO659" s="30"/>
      <c r="FP659" s="30"/>
      <c r="FQ659" s="30"/>
    </row>
    <row r="660" spans="4:173">
      <c r="D660" s="76"/>
      <c r="E660" s="76"/>
      <c r="F660" s="76"/>
      <c r="G660" s="76"/>
      <c r="H660" s="76"/>
      <c r="I660" s="76"/>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c r="BS660" s="30"/>
      <c r="BT660" s="30"/>
      <c r="BU660" s="30"/>
      <c r="BV660" s="30"/>
      <c r="BW660" s="30"/>
      <c r="BX660" s="30"/>
      <c r="BY660" s="30"/>
      <c r="BZ660" s="30"/>
      <c r="CA660" s="30"/>
      <c r="CB660" s="30"/>
      <c r="CC660" s="30"/>
      <c r="CD660" s="30"/>
      <c r="CE660" s="30"/>
      <c r="CF660" s="30"/>
      <c r="CG660" s="30"/>
      <c r="CH660" s="30"/>
      <c r="CI660" s="30"/>
      <c r="CJ660" s="30"/>
      <c r="CK660" s="30"/>
      <c r="CL660" s="30"/>
      <c r="CM660" s="30"/>
      <c r="CN660" s="30"/>
      <c r="CO660" s="30"/>
      <c r="CP660" s="30"/>
      <c r="CQ660" s="30"/>
      <c r="CR660" s="30"/>
      <c r="CS660" s="30"/>
      <c r="CT660" s="30"/>
      <c r="CU660" s="30"/>
      <c r="CV660" s="30"/>
      <c r="CW660" s="30"/>
      <c r="CX660" s="30"/>
      <c r="CY660" s="30"/>
      <c r="CZ660" s="30"/>
      <c r="DA660" s="30"/>
      <c r="DB660" s="30"/>
      <c r="DC660" s="30"/>
      <c r="DD660" s="30"/>
      <c r="DE660" s="30"/>
      <c r="DF660" s="30"/>
      <c r="DG660" s="30"/>
      <c r="DH660" s="30"/>
      <c r="DI660" s="30"/>
      <c r="DJ660" s="30"/>
      <c r="DK660" s="30"/>
      <c r="DL660" s="30"/>
      <c r="DM660" s="30"/>
      <c r="DN660" s="30"/>
      <c r="DO660" s="30"/>
      <c r="DP660" s="30"/>
      <c r="DQ660" s="30"/>
      <c r="DR660" s="30"/>
      <c r="DS660" s="30"/>
      <c r="DT660" s="30"/>
      <c r="DU660" s="30"/>
      <c r="DV660" s="30"/>
      <c r="DW660" s="30"/>
      <c r="DX660" s="30"/>
      <c r="DY660" s="30"/>
      <c r="DZ660" s="30"/>
      <c r="EA660" s="30"/>
      <c r="EB660" s="30"/>
      <c r="EC660" s="30"/>
      <c r="ED660" s="30"/>
      <c r="EE660" s="30"/>
      <c r="EF660" s="30"/>
      <c r="EG660" s="30"/>
      <c r="EH660" s="30"/>
      <c r="EI660" s="30"/>
      <c r="EJ660" s="30"/>
      <c r="EK660" s="30"/>
      <c r="EL660" s="30"/>
      <c r="EM660" s="30"/>
      <c r="EN660" s="30"/>
      <c r="EO660" s="30"/>
      <c r="EP660" s="30"/>
      <c r="EQ660" s="30"/>
      <c r="ER660" s="30"/>
      <c r="ES660" s="30"/>
      <c r="ET660" s="30"/>
      <c r="EU660" s="30"/>
      <c r="EV660" s="30"/>
      <c r="EW660" s="30"/>
      <c r="EX660" s="30"/>
      <c r="EY660" s="30"/>
      <c r="EZ660" s="30"/>
      <c r="FA660" s="30"/>
      <c r="FB660" s="30"/>
      <c r="FC660" s="30"/>
      <c r="FD660" s="30"/>
      <c r="FE660" s="30"/>
      <c r="FF660" s="30"/>
      <c r="FG660" s="30"/>
      <c r="FH660" s="30"/>
      <c r="FI660" s="30"/>
      <c r="FJ660" s="30"/>
      <c r="FK660" s="30"/>
      <c r="FL660" s="30"/>
      <c r="FM660" s="30"/>
      <c r="FN660" s="30"/>
      <c r="FO660" s="30"/>
      <c r="FP660" s="30"/>
      <c r="FQ660" s="30"/>
    </row>
    <row r="661" spans="4:173">
      <c r="D661" s="76"/>
      <c r="E661" s="76"/>
      <c r="F661" s="76"/>
      <c r="G661" s="76"/>
      <c r="H661" s="76"/>
      <c r="I661" s="76"/>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0"/>
      <c r="BI661" s="30"/>
      <c r="BJ661" s="30"/>
      <c r="BK661" s="30"/>
      <c r="BL661" s="30"/>
      <c r="BM661" s="30"/>
      <c r="BN661" s="30"/>
      <c r="BO661" s="30"/>
      <c r="BP661" s="30"/>
      <c r="BQ661" s="30"/>
      <c r="BR661" s="30"/>
      <c r="BS661" s="30"/>
      <c r="BT661" s="30"/>
      <c r="BU661" s="30"/>
      <c r="BV661" s="30"/>
      <c r="BW661" s="30"/>
      <c r="BX661" s="30"/>
      <c r="BY661" s="30"/>
      <c r="BZ661" s="30"/>
      <c r="CA661" s="30"/>
      <c r="CB661" s="30"/>
      <c r="CC661" s="30"/>
      <c r="CD661" s="30"/>
      <c r="CE661" s="30"/>
      <c r="CF661" s="30"/>
      <c r="CG661" s="30"/>
      <c r="CH661" s="30"/>
      <c r="CI661" s="30"/>
      <c r="CJ661" s="30"/>
      <c r="CK661" s="30"/>
      <c r="CL661" s="30"/>
      <c r="CM661" s="30"/>
      <c r="CN661" s="30"/>
      <c r="CO661" s="30"/>
      <c r="CP661" s="30"/>
      <c r="CQ661" s="30"/>
      <c r="CR661" s="30"/>
      <c r="CS661" s="30"/>
      <c r="CT661" s="30"/>
      <c r="CU661" s="30"/>
      <c r="CV661" s="30"/>
      <c r="CW661" s="30"/>
      <c r="CX661" s="30"/>
      <c r="CY661" s="30"/>
      <c r="CZ661" s="30"/>
      <c r="DA661" s="30"/>
      <c r="DB661" s="30"/>
      <c r="DC661" s="30"/>
      <c r="DD661" s="30"/>
      <c r="DE661" s="30"/>
      <c r="DF661" s="30"/>
      <c r="DG661" s="30"/>
      <c r="DH661" s="30"/>
      <c r="DI661" s="30"/>
      <c r="DJ661" s="30"/>
      <c r="DK661" s="30"/>
      <c r="DL661" s="30"/>
      <c r="DM661" s="30"/>
      <c r="DN661" s="30"/>
      <c r="DO661" s="30"/>
      <c r="DP661" s="30"/>
      <c r="DQ661" s="30"/>
      <c r="DR661" s="30"/>
      <c r="DS661" s="30"/>
      <c r="DT661" s="30"/>
      <c r="DU661" s="30"/>
      <c r="DV661" s="30"/>
      <c r="DW661" s="30"/>
      <c r="DX661" s="30"/>
      <c r="DY661" s="30"/>
      <c r="DZ661" s="30"/>
      <c r="EA661" s="30"/>
      <c r="EB661" s="30"/>
      <c r="EC661" s="30"/>
      <c r="ED661" s="30"/>
      <c r="EE661" s="30"/>
      <c r="EF661" s="30"/>
      <c r="EG661" s="30"/>
      <c r="EH661" s="30"/>
      <c r="EI661" s="30"/>
      <c r="EJ661" s="30"/>
      <c r="EK661" s="30"/>
      <c r="EL661" s="30"/>
      <c r="EM661" s="30"/>
      <c r="EN661" s="30"/>
      <c r="EO661" s="30"/>
      <c r="EP661" s="30"/>
      <c r="EQ661" s="30"/>
      <c r="ER661" s="30"/>
      <c r="ES661" s="30"/>
      <c r="ET661" s="30"/>
      <c r="EU661" s="30"/>
      <c r="EV661" s="30"/>
      <c r="EW661" s="30"/>
      <c r="EX661" s="30"/>
      <c r="EY661" s="30"/>
      <c r="EZ661" s="30"/>
      <c r="FA661" s="30"/>
      <c r="FB661" s="30"/>
      <c r="FC661" s="30"/>
      <c r="FD661" s="30"/>
      <c r="FE661" s="30"/>
      <c r="FF661" s="30"/>
      <c r="FG661" s="30"/>
      <c r="FH661" s="30"/>
      <c r="FI661" s="30"/>
      <c r="FJ661" s="30"/>
      <c r="FK661" s="30"/>
      <c r="FL661" s="30"/>
      <c r="FM661" s="30"/>
      <c r="FN661" s="30"/>
      <c r="FO661" s="30"/>
      <c r="FP661" s="30"/>
      <c r="FQ661" s="30"/>
    </row>
    <row r="662" spans="4:173">
      <c r="D662" s="76"/>
      <c r="E662" s="76"/>
      <c r="F662" s="76"/>
      <c r="G662" s="76"/>
      <c r="H662" s="76"/>
      <c r="I662" s="76"/>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0"/>
      <c r="BI662" s="30"/>
      <c r="BJ662" s="30"/>
      <c r="BK662" s="30"/>
      <c r="BL662" s="30"/>
      <c r="BM662" s="30"/>
      <c r="BN662" s="30"/>
      <c r="BO662" s="30"/>
      <c r="BP662" s="30"/>
      <c r="BQ662" s="30"/>
      <c r="BR662" s="30"/>
      <c r="BS662" s="30"/>
      <c r="BT662" s="30"/>
      <c r="BU662" s="30"/>
      <c r="BV662" s="30"/>
      <c r="BW662" s="30"/>
      <c r="BX662" s="30"/>
      <c r="BY662" s="30"/>
      <c r="BZ662" s="30"/>
      <c r="CA662" s="30"/>
      <c r="CB662" s="30"/>
      <c r="CC662" s="30"/>
      <c r="CD662" s="30"/>
      <c r="CE662" s="30"/>
      <c r="CF662" s="30"/>
      <c r="CG662" s="30"/>
      <c r="CH662" s="30"/>
      <c r="CI662" s="30"/>
      <c r="CJ662" s="30"/>
      <c r="CK662" s="30"/>
      <c r="CL662" s="30"/>
      <c r="CM662" s="30"/>
      <c r="CN662" s="30"/>
      <c r="CO662" s="30"/>
      <c r="CP662" s="30"/>
      <c r="CQ662" s="30"/>
      <c r="CR662" s="30"/>
      <c r="CS662" s="30"/>
      <c r="CT662" s="30"/>
      <c r="CU662" s="30"/>
      <c r="CV662" s="30"/>
      <c r="CW662" s="30"/>
      <c r="CX662" s="30"/>
      <c r="CY662" s="30"/>
      <c r="CZ662" s="30"/>
      <c r="DA662" s="30"/>
      <c r="DB662" s="30"/>
      <c r="DC662" s="30"/>
      <c r="DD662" s="30"/>
      <c r="DE662" s="30"/>
      <c r="DF662" s="30"/>
      <c r="DG662" s="30"/>
      <c r="DH662" s="30"/>
      <c r="DI662" s="30"/>
      <c r="DJ662" s="30"/>
      <c r="DK662" s="30"/>
      <c r="DL662" s="30"/>
      <c r="DM662" s="30"/>
      <c r="DN662" s="30"/>
      <c r="DO662" s="30"/>
      <c r="DP662" s="30"/>
      <c r="DQ662" s="30"/>
      <c r="DR662" s="30"/>
      <c r="DS662" s="30"/>
      <c r="DT662" s="30"/>
      <c r="DU662" s="30"/>
      <c r="DV662" s="30"/>
      <c r="DW662" s="30"/>
      <c r="DX662" s="30"/>
      <c r="DY662" s="30"/>
      <c r="DZ662" s="30"/>
      <c r="EA662" s="30"/>
      <c r="EB662" s="30"/>
      <c r="EC662" s="30"/>
      <c r="ED662" s="30"/>
      <c r="EE662" s="30"/>
      <c r="EF662" s="30"/>
      <c r="EG662" s="30"/>
      <c r="EH662" s="30"/>
      <c r="EI662" s="30"/>
      <c r="EJ662" s="30"/>
      <c r="EK662" s="30"/>
      <c r="EL662" s="30"/>
      <c r="EM662" s="30"/>
      <c r="EN662" s="30"/>
      <c r="EO662" s="30"/>
      <c r="EP662" s="30"/>
      <c r="EQ662" s="30"/>
      <c r="ER662" s="30"/>
      <c r="ES662" s="30"/>
      <c r="ET662" s="30"/>
      <c r="EU662" s="30"/>
      <c r="EV662" s="30"/>
      <c r="EW662" s="30"/>
      <c r="EX662" s="30"/>
      <c r="EY662" s="30"/>
      <c r="EZ662" s="30"/>
      <c r="FA662" s="30"/>
      <c r="FB662" s="30"/>
      <c r="FC662" s="30"/>
      <c r="FD662" s="30"/>
      <c r="FE662" s="30"/>
      <c r="FF662" s="30"/>
      <c r="FG662" s="30"/>
      <c r="FH662" s="30"/>
      <c r="FI662" s="30"/>
      <c r="FJ662" s="30"/>
      <c r="FK662" s="30"/>
      <c r="FL662" s="30"/>
      <c r="FM662" s="30"/>
      <c r="FN662" s="30"/>
      <c r="FO662" s="30"/>
      <c r="FP662" s="30"/>
      <c r="FQ662" s="30"/>
    </row>
    <row r="663" spans="4:173">
      <c r="D663" s="76"/>
      <c r="E663" s="76"/>
      <c r="F663" s="76"/>
      <c r="G663" s="76"/>
      <c r="H663" s="76"/>
      <c r="I663" s="76"/>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0"/>
      <c r="BI663" s="30"/>
      <c r="BJ663" s="30"/>
      <c r="BK663" s="30"/>
      <c r="BL663" s="30"/>
      <c r="BM663" s="30"/>
      <c r="BN663" s="30"/>
      <c r="BO663" s="30"/>
      <c r="BP663" s="30"/>
      <c r="BQ663" s="30"/>
      <c r="BR663" s="30"/>
      <c r="BS663" s="30"/>
      <c r="BT663" s="30"/>
      <c r="BU663" s="30"/>
      <c r="BV663" s="30"/>
      <c r="BW663" s="30"/>
      <c r="BX663" s="30"/>
      <c r="BY663" s="30"/>
      <c r="BZ663" s="30"/>
      <c r="CA663" s="30"/>
      <c r="CB663" s="30"/>
      <c r="CC663" s="30"/>
      <c r="CD663" s="30"/>
      <c r="CE663" s="30"/>
      <c r="CF663" s="30"/>
      <c r="CG663" s="30"/>
      <c r="CH663" s="30"/>
      <c r="CI663" s="30"/>
      <c r="CJ663" s="30"/>
      <c r="CK663" s="30"/>
      <c r="CL663" s="30"/>
      <c r="CM663" s="30"/>
      <c r="CN663" s="30"/>
      <c r="CO663" s="30"/>
      <c r="CP663" s="30"/>
      <c r="CQ663" s="30"/>
      <c r="CR663" s="30"/>
      <c r="CS663" s="30"/>
      <c r="CT663" s="30"/>
      <c r="CU663" s="30"/>
      <c r="CV663" s="30"/>
      <c r="CW663" s="30"/>
      <c r="CX663" s="30"/>
      <c r="CY663" s="30"/>
      <c r="CZ663" s="30"/>
      <c r="DA663" s="30"/>
      <c r="DB663" s="30"/>
      <c r="DC663" s="30"/>
      <c r="DD663" s="30"/>
      <c r="DE663" s="30"/>
      <c r="DF663" s="30"/>
      <c r="DG663" s="30"/>
      <c r="DH663" s="30"/>
      <c r="DI663" s="30"/>
      <c r="DJ663" s="30"/>
      <c r="DK663" s="30"/>
      <c r="DL663" s="30"/>
      <c r="DM663" s="30"/>
      <c r="DN663" s="30"/>
      <c r="DO663" s="30"/>
      <c r="DP663" s="30"/>
      <c r="DQ663" s="30"/>
      <c r="DR663" s="30"/>
      <c r="DS663" s="30"/>
      <c r="DT663" s="30"/>
      <c r="DU663" s="30"/>
      <c r="DV663" s="30"/>
      <c r="DW663" s="30"/>
      <c r="DX663" s="30"/>
      <c r="DY663" s="30"/>
      <c r="DZ663" s="30"/>
      <c r="EA663" s="30"/>
      <c r="EB663" s="30"/>
      <c r="EC663" s="30"/>
      <c r="ED663" s="30"/>
      <c r="EE663" s="30"/>
      <c r="EF663" s="30"/>
      <c r="EG663" s="30"/>
      <c r="EH663" s="30"/>
      <c r="EI663" s="30"/>
      <c r="EJ663" s="30"/>
      <c r="EK663" s="30"/>
      <c r="EL663" s="30"/>
      <c r="EM663" s="30"/>
      <c r="EN663" s="30"/>
      <c r="EO663" s="30"/>
      <c r="EP663" s="30"/>
      <c r="EQ663" s="30"/>
      <c r="ER663" s="30"/>
      <c r="ES663" s="30"/>
      <c r="ET663" s="30"/>
      <c r="EU663" s="30"/>
      <c r="EV663" s="30"/>
      <c r="EW663" s="30"/>
      <c r="EX663" s="30"/>
      <c r="EY663" s="30"/>
      <c r="EZ663" s="30"/>
      <c r="FA663" s="30"/>
      <c r="FB663" s="30"/>
      <c r="FC663" s="30"/>
      <c r="FD663" s="30"/>
      <c r="FE663" s="30"/>
      <c r="FF663" s="30"/>
      <c r="FG663" s="30"/>
      <c r="FH663" s="30"/>
      <c r="FI663" s="30"/>
      <c r="FJ663" s="30"/>
      <c r="FK663" s="30"/>
      <c r="FL663" s="30"/>
      <c r="FM663" s="30"/>
      <c r="FN663" s="30"/>
      <c r="FO663" s="30"/>
      <c r="FP663" s="30"/>
      <c r="FQ663" s="30"/>
    </row>
    <row r="664" spans="4:173">
      <c r="D664" s="76"/>
      <c r="E664" s="76"/>
      <c r="F664" s="76"/>
      <c r="G664" s="76"/>
      <c r="H664" s="76"/>
      <c r="I664" s="76"/>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0"/>
      <c r="BI664" s="30"/>
      <c r="BJ664" s="30"/>
      <c r="BK664" s="30"/>
      <c r="BL664" s="30"/>
      <c r="BM664" s="30"/>
      <c r="BN664" s="30"/>
      <c r="BO664" s="30"/>
      <c r="BP664" s="30"/>
      <c r="BQ664" s="30"/>
      <c r="BR664" s="30"/>
      <c r="BS664" s="30"/>
      <c r="BT664" s="30"/>
      <c r="BU664" s="30"/>
      <c r="BV664" s="30"/>
      <c r="BW664" s="30"/>
      <c r="BX664" s="30"/>
      <c r="BY664" s="30"/>
      <c r="BZ664" s="30"/>
      <c r="CA664" s="30"/>
      <c r="CB664" s="30"/>
      <c r="CC664" s="30"/>
      <c r="CD664" s="30"/>
      <c r="CE664" s="30"/>
      <c r="CF664" s="30"/>
      <c r="CG664" s="30"/>
      <c r="CH664" s="30"/>
      <c r="CI664" s="30"/>
      <c r="CJ664" s="30"/>
      <c r="CK664" s="30"/>
      <c r="CL664" s="30"/>
      <c r="CM664" s="30"/>
      <c r="CN664" s="30"/>
      <c r="CO664" s="30"/>
      <c r="CP664" s="30"/>
      <c r="CQ664" s="30"/>
      <c r="CR664" s="30"/>
      <c r="CS664" s="30"/>
      <c r="CT664" s="30"/>
      <c r="CU664" s="30"/>
      <c r="CV664" s="30"/>
      <c r="CW664" s="30"/>
      <c r="CX664" s="30"/>
      <c r="CY664" s="30"/>
      <c r="CZ664" s="30"/>
      <c r="DA664" s="30"/>
      <c r="DB664" s="30"/>
      <c r="DC664" s="30"/>
      <c r="DD664" s="30"/>
      <c r="DE664" s="30"/>
      <c r="DF664" s="30"/>
      <c r="DG664" s="30"/>
      <c r="DH664" s="30"/>
      <c r="DI664" s="30"/>
      <c r="DJ664" s="30"/>
      <c r="DK664" s="30"/>
      <c r="DL664" s="30"/>
      <c r="DM664" s="30"/>
      <c r="DN664" s="30"/>
      <c r="DO664" s="30"/>
      <c r="DP664" s="30"/>
      <c r="DQ664" s="30"/>
      <c r="DR664" s="30"/>
      <c r="DS664" s="30"/>
      <c r="DT664" s="30"/>
      <c r="DU664" s="30"/>
      <c r="DV664" s="30"/>
      <c r="DW664" s="30"/>
      <c r="DX664" s="30"/>
      <c r="DY664" s="30"/>
      <c r="DZ664" s="30"/>
      <c r="EA664" s="30"/>
      <c r="EB664" s="30"/>
      <c r="EC664" s="30"/>
      <c r="ED664" s="30"/>
      <c r="EE664" s="30"/>
      <c r="EF664" s="30"/>
      <c r="EG664" s="30"/>
      <c r="EH664" s="30"/>
      <c r="EI664" s="30"/>
      <c r="EJ664" s="30"/>
      <c r="EK664" s="30"/>
      <c r="EL664" s="30"/>
      <c r="EM664" s="30"/>
      <c r="EN664" s="30"/>
      <c r="EO664" s="30"/>
      <c r="EP664" s="30"/>
      <c r="EQ664" s="30"/>
      <c r="ER664" s="30"/>
      <c r="ES664" s="30"/>
      <c r="ET664" s="30"/>
      <c r="EU664" s="30"/>
      <c r="EV664" s="30"/>
      <c r="EW664" s="30"/>
      <c r="EX664" s="30"/>
      <c r="EY664" s="30"/>
      <c r="EZ664" s="30"/>
      <c r="FA664" s="30"/>
      <c r="FB664" s="30"/>
      <c r="FC664" s="30"/>
      <c r="FD664" s="30"/>
      <c r="FE664" s="30"/>
      <c r="FF664" s="30"/>
      <c r="FG664" s="30"/>
      <c r="FH664" s="30"/>
      <c r="FI664" s="30"/>
      <c r="FJ664" s="30"/>
      <c r="FK664" s="30"/>
      <c r="FL664" s="30"/>
      <c r="FM664" s="30"/>
      <c r="FN664" s="30"/>
      <c r="FO664" s="30"/>
      <c r="FP664" s="30"/>
      <c r="FQ664" s="30"/>
    </row>
    <row r="665" spans="4:173">
      <c r="D665" s="76"/>
      <c r="E665" s="76"/>
      <c r="F665" s="76"/>
      <c r="G665" s="76"/>
      <c r="H665" s="76"/>
      <c r="I665" s="76"/>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0"/>
      <c r="BI665" s="30"/>
      <c r="BJ665" s="30"/>
      <c r="BK665" s="30"/>
      <c r="BL665" s="30"/>
      <c r="BM665" s="30"/>
      <c r="BN665" s="30"/>
      <c r="BO665" s="30"/>
      <c r="BP665" s="30"/>
      <c r="BQ665" s="30"/>
      <c r="BR665" s="30"/>
      <c r="BS665" s="30"/>
      <c r="BT665" s="30"/>
      <c r="BU665" s="30"/>
      <c r="BV665" s="30"/>
      <c r="BW665" s="30"/>
      <c r="BX665" s="30"/>
      <c r="BY665" s="30"/>
      <c r="BZ665" s="30"/>
      <c r="CA665" s="30"/>
      <c r="CB665" s="30"/>
      <c r="CC665" s="30"/>
      <c r="CD665" s="30"/>
      <c r="CE665" s="30"/>
      <c r="CF665" s="30"/>
      <c r="CG665" s="30"/>
      <c r="CH665" s="30"/>
      <c r="CI665" s="30"/>
      <c r="CJ665" s="30"/>
      <c r="CK665" s="30"/>
      <c r="CL665" s="30"/>
      <c r="CM665" s="30"/>
      <c r="CN665" s="30"/>
      <c r="CO665" s="30"/>
      <c r="CP665" s="30"/>
      <c r="CQ665" s="30"/>
      <c r="CR665" s="30"/>
      <c r="CS665" s="30"/>
      <c r="CT665" s="30"/>
      <c r="CU665" s="30"/>
      <c r="CV665" s="30"/>
      <c r="CW665" s="30"/>
      <c r="CX665" s="30"/>
      <c r="CY665" s="30"/>
      <c r="CZ665" s="30"/>
      <c r="DA665" s="30"/>
      <c r="DB665" s="30"/>
      <c r="DC665" s="30"/>
      <c r="DD665" s="30"/>
      <c r="DE665" s="30"/>
      <c r="DF665" s="30"/>
      <c r="DG665" s="30"/>
      <c r="DH665" s="30"/>
      <c r="DI665" s="30"/>
      <c r="DJ665" s="30"/>
      <c r="DK665" s="30"/>
      <c r="DL665" s="30"/>
      <c r="DM665" s="30"/>
      <c r="DN665" s="30"/>
      <c r="DO665" s="30"/>
      <c r="DP665" s="30"/>
      <c r="DQ665" s="30"/>
      <c r="DR665" s="30"/>
      <c r="DS665" s="30"/>
      <c r="DT665" s="30"/>
      <c r="DU665" s="30"/>
      <c r="DV665" s="30"/>
      <c r="DW665" s="30"/>
      <c r="DX665" s="30"/>
      <c r="DY665" s="30"/>
      <c r="DZ665" s="30"/>
      <c r="EA665" s="30"/>
      <c r="EB665" s="30"/>
      <c r="EC665" s="30"/>
      <c r="ED665" s="30"/>
      <c r="EE665" s="30"/>
      <c r="EF665" s="30"/>
      <c r="EG665" s="30"/>
      <c r="EH665" s="30"/>
      <c r="EI665" s="30"/>
      <c r="EJ665" s="30"/>
      <c r="EK665" s="30"/>
      <c r="EL665" s="30"/>
      <c r="EM665" s="30"/>
      <c r="EN665" s="30"/>
      <c r="EO665" s="30"/>
      <c r="EP665" s="30"/>
      <c r="EQ665" s="30"/>
      <c r="ER665" s="30"/>
      <c r="ES665" s="30"/>
      <c r="ET665" s="30"/>
      <c r="EU665" s="30"/>
      <c r="EV665" s="30"/>
      <c r="EW665" s="30"/>
      <c r="EX665" s="30"/>
      <c r="EY665" s="30"/>
      <c r="EZ665" s="30"/>
      <c r="FA665" s="30"/>
      <c r="FB665" s="30"/>
      <c r="FC665" s="30"/>
      <c r="FD665" s="30"/>
      <c r="FE665" s="30"/>
      <c r="FF665" s="30"/>
      <c r="FG665" s="30"/>
      <c r="FH665" s="30"/>
      <c r="FI665" s="30"/>
      <c r="FJ665" s="30"/>
      <c r="FK665" s="30"/>
      <c r="FL665" s="30"/>
      <c r="FM665" s="30"/>
      <c r="FN665" s="30"/>
      <c r="FO665" s="30"/>
      <c r="FP665" s="30"/>
      <c r="FQ665" s="30"/>
    </row>
    <row r="666" spans="4:173">
      <c r="D666" s="76"/>
      <c r="E666" s="76"/>
      <c r="F666" s="76"/>
      <c r="G666" s="76"/>
      <c r="H666" s="76"/>
      <c r="I666" s="76"/>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c r="CE666" s="30"/>
      <c r="CF666" s="30"/>
      <c r="CG666" s="30"/>
      <c r="CH666" s="30"/>
      <c r="CI666" s="30"/>
      <c r="CJ666" s="30"/>
      <c r="CK666" s="30"/>
      <c r="CL666" s="30"/>
      <c r="CM666" s="30"/>
      <c r="CN666" s="30"/>
      <c r="CO666" s="30"/>
      <c r="CP666" s="30"/>
      <c r="CQ666" s="30"/>
      <c r="CR666" s="30"/>
      <c r="CS666" s="30"/>
      <c r="CT666" s="30"/>
      <c r="CU666" s="30"/>
      <c r="CV666" s="30"/>
      <c r="CW666" s="30"/>
      <c r="CX666" s="30"/>
      <c r="CY666" s="30"/>
      <c r="CZ666" s="30"/>
      <c r="DA666" s="30"/>
      <c r="DB666" s="30"/>
      <c r="DC666" s="30"/>
      <c r="DD666" s="30"/>
      <c r="DE666" s="30"/>
      <c r="DF666" s="30"/>
      <c r="DG666" s="30"/>
      <c r="DH666" s="30"/>
      <c r="DI666" s="30"/>
      <c r="DJ666" s="30"/>
      <c r="DK666" s="30"/>
      <c r="DL666" s="30"/>
      <c r="DM666" s="30"/>
      <c r="DN666" s="30"/>
      <c r="DO666" s="30"/>
      <c r="DP666" s="30"/>
      <c r="DQ666" s="30"/>
      <c r="DR666" s="30"/>
      <c r="DS666" s="30"/>
      <c r="DT666" s="30"/>
      <c r="DU666" s="30"/>
      <c r="DV666" s="30"/>
      <c r="DW666" s="30"/>
      <c r="DX666" s="30"/>
      <c r="DY666" s="30"/>
      <c r="DZ666" s="30"/>
      <c r="EA666" s="30"/>
      <c r="EB666" s="30"/>
      <c r="EC666" s="30"/>
      <c r="ED666" s="30"/>
      <c r="EE666" s="30"/>
      <c r="EF666" s="30"/>
      <c r="EG666" s="30"/>
      <c r="EH666" s="30"/>
      <c r="EI666" s="30"/>
      <c r="EJ666" s="30"/>
      <c r="EK666" s="30"/>
      <c r="EL666" s="30"/>
      <c r="EM666" s="30"/>
      <c r="EN666" s="30"/>
      <c r="EO666" s="30"/>
      <c r="EP666" s="30"/>
      <c r="EQ666" s="30"/>
      <c r="ER666" s="30"/>
      <c r="ES666" s="30"/>
      <c r="ET666" s="30"/>
      <c r="EU666" s="30"/>
      <c r="EV666" s="30"/>
      <c r="EW666" s="30"/>
      <c r="EX666" s="30"/>
      <c r="EY666" s="30"/>
      <c r="EZ666" s="30"/>
      <c r="FA666" s="30"/>
      <c r="FB666" s="30"/>
      <c r="FC666" s="30"/>
      <c r="FD666" s="30"/>
      <c r="FE666" s="30"/>
      <c r="FF666" s="30"/>
      <c r="FG666" s="30"/>
      <c r="FH666" s="30"/>
      <c r="FI666" s="30"/>
      <c r="FJ666" s="30"/>
      <c r="FK666" s="30"/>
      <c r="FL666" s="30"/>
      <c r="FM666" s="30"/>
      <c r="FN666" s="30"/>
      <c r="FO666" s="30"/>
      <c r="FP666" s="30"/>
      <c r="FQ666" s="30"/>
    </row>
    <row r="667" spans="4:173">
      <c r="D667" s="76"/>
      <c r="E667" s="76"/>
      <c r="F667" s="76"/>
      <c r="G667" s="76"/>
      <c r="H667" s="76"/>
      <c r="I667" s="76"/>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0"/>
      <c r="BI667" s="30"/>
      <c r="BJ667" s="30"/>
      <c r="BK667" s="30"/>
      <c r="BL667" s="30"/>
      <c r="BM667" s="30"/>
      <c r="BN667" s="30"/>
      <c r="BO667" s="30"/>
      <c r="BP667" s="30"/>
      <c r="BQ667" s="30"/>
      <c r="BR667" s="30"/>
      <c r="BS667" s="30"/>
      <c r="BT667" s="30"/>
      <c r="BU667" s="30"/>
      <c r="BV667" s="30"/>
      <c r="BW667" s="30"/>
      <c r="BX667" s="30"/>
      <c r="BY667" s="30"/>
      <c r="BZ667" s="30"/>
      <c r="CA667" s="30"/>
      <c r="CB667" s="30"/>
      <c r="CC667" s="30"/>
      <c r="CD667" s="30"/>
      <c r="CE667" s="30"/>
      <c r="CF667" s="30"/>
      <c r="CG667" s="30"/>
      <c r="CH667" s="30"/>
      <c r="CI667" s="30"/>
      <c r="CJ667" s="30"/>
      <c r="CK667" s="30"/>
      <c r="CL667" s="30"/>
      <c r="CM667" s="30"/>
      <c r="CN667" s="30"/>
      <c r="CO667" s="30"/>
      <c r="CP667" s="30"/>
      <c r="CQ667" s="30"/>
      <c r="CR667" s="30"/>
      <c r="CS667" s="30"/>
      <c r="CT667" s="30"/>
      <c r="CU667" s="30"/>
      <c r="CV667" s="30"/>
      <c r="CW667" s="30"/>
      <c r="CX667" s="30"/>
      <c r="CY667" s="30"/>
      <c r="CZ667" s="30"/>
      <c r="DA667" s="30"/>
      <c r="DB667" s="30"/>
      <c r="DC667" s="30"/>
      <c r="DD667" s="30"/>
      <c r="DE667" s="30"/>
      <c r="DF667" s="30"/>
      <c r="DG667" s="30"/>
      <c r="DH667" s="30"/>
      <c r="DI667" s="30"/>
      <c r="DJ667" s="30"/>
      <c r="DK667" s="30"/>
      <c r="DL667" s="30"/>
      <c r="DM667" s="30"/>
      <c r="DN667" s="30"/>
      <c r="DO667" s="30"/>
      <c r="DP667" s="30"/>
      <c r="DQ667" s="30"/>
      <c r="DR667" s="30"/>
      <c r="DS667" s="30"/>
      <c r="DT667" s="30"/>
      <c r="DU667" s="30"/>
      <c r="DV667" s="30"/>
      <c r="DW667" s="30"/>
      <c r="DX667" s="30"/>
      <c r="DY667" s="30"/>
      <c r="DZ667" s="30"/>
      <c r="EA667" s="30"/>
      <c r="EB667" s="30"/>
      <c r="EC667" s="30"/>
      <c r="ED667" s="30"/>
      <c r="EE667" s="30"/>
      <c r="EF667" s="30"/>
      <c r="EG667" s="30"/>
      <c r="EH667" s="30"/>
      <c r="EI667" s="30"/>
      <c r="EJ667" s="30"/>
      <c r="EK667" s="30"/>
      <c r="EL667" s="30"/>
      <c r="EM667" s="30"/>
      <c r="EN667" s="30"/>
      <c r="EO667" s="30"/>
      <c r="EP667" s="30"/>
      <c r="EQ667" s="30"/>
      <c r="ER667" s="30"/>
      <c r="ES667" s="30"/>
      <c r="ET667" s="30"/>
      <c r="EU667" s="30"/>
      <c r="EV667" s="30"/>
      <c r="EW667" s="30"/>
      <c r="EX667" s="30"/>
      <c r="EY667" s="30"/>
      <c r="EZ667" s="30"/>
      <c r="FA667" s="30"/>
      <c r="FB667" s="30"/>
      <c r="FC667" s="30"/>
      <c r="FD667" s="30"/>
      <c r="FE667" s="30"/>
      <c r="FF667" s="30"/>
      <c r="FG667" s="30"/>
      <c r="FH667" s="30"/>
      <c r="FI667" s="30"/>
      <c r="FJ667" s="30"/>
      <c r="FK667" s="30"/>
      <c r="FL667" s="30"/>
      <c r="FM667" s="30"/>
      <c r="FN667" s="30"/>
      <c r="FO667" s="30"/>
      <c r="FP667" s="30"/>
      <c r="FQ667" s="30"/>
    </row>
    <row r="668" spans="4:173">
      <c r="D668" s="76"/>
      <c r="E668" s="76"/>
      <c r="F668" s="76"/>
      <c r="G668" s="76"/>
      <c r="H668" s="76"/>
      <c r="I668" s="76"/>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c r="BS668" s="30"/>
      <c r="BT668" s="30"/>
      <c r="BU668" s="30"/>
      <c r="BV668" s="30"/>
      <c r="BW668" s="30"/>
      <c r="BX668" s="30"/>
      <c r="BY668" s="30"/>
      <c r="BZ668" s="30"/>
      <c r="CA668" s="30"/>
      <c r="CB668" s="30"/>
      <c r="CC668" s="30"/>
      <c r="CD668" s="30"/>
      <c r="CE668" s="30"/>
      <c r="CF668" s="30"/>
      <c r="CG668" s="30"/>
      <c r="CH668" s="30"/>
      <c r="CI668" s="30"/>
      <c r="CJ668" s="30"/>
      <c r="CK668" s="30"/>
      <c r="CL668" s="30"/>
      <c r="CM668" s="30"/>
      <c r="CN668" s="30"/>
      <c r="CO668" s="30"/>
      <c r="CP668" s="30"/>
      <c r="CQ668" s="30"/>
      <c r="CR668" s="30"/>
      <c r="CS668" s="30"/>
      <c r="CT668" s="30"/>
      <c r="CU668" s="30"/>
      <c r="CV668" s="30"/>
      <c r="CW668" s="30"/>
      <c r="CX668" s="30"/>
      <c r="CY668" s="30"/>
      <c r="CZ668" s="30"/>
      <c r="DA668" s="30"/>
      <c r="DB668" s="30"/>
      <c r="DC668" s="30"/>
      <c r="DD668" s="30"/>
      <c r="DE668" s="30"/>
      <c r="DF668" s="30"/>
      <c r="DG668" s="30"/>
      <c r="DH668" s="30"/>
      <c r="DI668" s="30"/>
      <c r="DJ668" s="30"/>
      <c r="DK668" s="30"/>
      <c r="DL668" s="30"/>
      <c r="DM668" s="30"/>
      <c r="DN668" s="30"/>
      <c r="DO668" s="30"/>
      <c r="DP668" s="30"/>
      <c r="DQ668" s="30"/>
      <c r="DR668" s="30"/>
      <c r="DS668" s="30"/>
      <c r="DT668" s="30"/>
      <c r="DU668" s="30"/>
      <c r="DV668" s="30"/>
      <c r="DW668" s="30"/>
      <c r="DX668" s="30"/>
      <c r="DY668" s="30"/>
      <c r="DZ668" s="30"/>
      <c r="EA668" s="30"/>
      <c r="EB668" s="30"/>
      <c r="EC668" s="30"/>
      <c r="ED668" s="30"/>
      <c r="EE668" s="30"/>
      <c r="EF668" s="30"/>
      <c r="EG668" s="30"/>
      <c r="EH668" s="30"/>
      <c r="EI668" s="30"/>
      <c r="EJ668" s="30"/>
      <c r="EK668" s="30"/>
      <c r="EL668" s="30"/>
      <c r="EM668" s="30"/>
      <c r="EN668" s="30"/>
      <c r="EO668" s="30"/>
      <c r="EP668" s="30"/>
      <c r="EQ668" s="30"/>
      <c r="ER668" s="30"/>
      <c r="ES668" s="30"/>
      <c r="ET668" s="30"/>
      <c r="EU668" s="30"/>
      <c r="EV668" s="30"/>
      <c r="EW668" s="30"/>
      <c r="EX668" s="30"/>
      <c r="EY668" s="30"/>
      <c r="EZ668" s="30"/>
      <c r="FA668" s="30"/>
      <c r="FB668" s="30"/>
      <c r="FC668" s="30"/>
      <c r="FD668" s="30"/>
      <c r="FE668" s="30"/>
      <c r="FF668" s="30"/>
      <c r="FG668" s="30"/>
      <c r="FH668" s="30"/>
      <c r="FI668" s="30"/>
      <c r="FJ668" s="30"/>
      <c r="FK668" s="30"/>
      <c r="FL668" s="30"/>
      <c r="FM668" s="30"/>
      <c r="FN668" s="30"/>
      <c r="FO668" s="30"/>
      <c r="FP668" s="30"/>
      <c r="FQ668" s="30"/>
    </row>
    <row r="669" spans="4:173">
      <c r="D669" s="76"/>
      <c r="E669" s="76"/>
      <c r="F669" s="76"/>
      <c r="G669" s="76"/>
      <c r="H669" s="76"/>
      <c r="I669" s="76"/>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0"/>
      <c r="BI669" s="30"/>
      <c r="BJ669" s="30"/>
      <c r="BK669" s="30"/>
      <c r="BL669" s="30"/>
      <c r="BM669" s="30"/>
      <c r="BN669" s="30"/>
      <c r="BO669" s="30"/>
      <c r="BP669" s="30"/>
      <c r="BQ669" s="30"/>
      <c r="BR669" s="30"/>
      <c r="BS669" s="30"/>
      <c r="BT669" s="30"/>
      <c r="BU669" s="30"/>
      <c r="BV669" s="30"/>
      <c r="BW669" s="30"/>
      <c r="BX669" s="30"/>
      <c r="BY669" s="30"/>
      <c r="BZ669" s="30"/>
      <c r="CA669" s="30"/>
      <c r="CB669" s="30"/>
      <c r="CC669" s="30"/>
      <c r="CD669" s="30"/>
      <c r="CE669" s="30"/>
      <c r="CF669" s="30"/>
      <c r="CG669" s="30"/>
      <c r="CH669" s="30"/>
      <c r="CI669" s="30"/>
      <c r="CJ669" s="30"/>
      <c r="CK669" s="30"/>
      <c r="CL669" s="30"/>
      <c r="CM669" s="30"/>
      <c r="CN669" s="30"/>
      <c r="CO669" s="30"/>
      <c r="CP669" s="30"/>
      <c r="CQ669" s="30"/>
      <c r="CR669" s="30"/>
      <c r="CS669" s="30"/>
      <c r="CT669" s="30"/>
      <c r="CU669" s="30"/>
      <c r="CV669" s="30"/>
      <c r="CW669" s="30"/>
      <c r="CX669" s="30"/>
      <c r="CY669" s="30"/>
      <c r="CZ669" s="30"/>
      <c r="DA669" s="30"/>
      <c r="DB669" s="30"/>
      <c r="DC669" s="30"/>
      <c r="DD669" s="30"/>
      <c r="DE669" s="30"/>
      <c r="DF669" s="30"/>
      <c r="DG669" s="30"/>
      <c r="DH669" s="30"/>
      <c r="DI669" s="30"/>
      <c r="DJ669" s="30"/>
      <c r="DK669" s="30"/>
      <c r="DL669" s="30"/>
      <c r="DM669" s="30"/>
      <c r="DN669" s="30"/>
      <c r="DO669" s="30"/>
      <c r="DP669" s="30"/>
      <c r="DQ669" s="30"/>
      <c r="DR669" s="30"/>
      <c r="DS669" s="30"/>
      <c r="DT669" s="30"/>
      <c r="DU669" s="30"/>
      <c r="DV669" s="30"/>
      <c r="DW669" s="30"/>
      <c r="DX669" s="30"/>
      <c r="DY669" s="30"/>
      <c r="DZ669" s="30"/>
      <c r="EA669" s="30"/>
      <c r="EB669" s="30"/>
      <c r="EC669" s="30"/>
      <c r="ED669" s="30"/>
      <c r="EE669" s="30"/>
      <c r="EF669" s="30"/>
      <c r="EG669" s="30"/>
      <c r="EH669" s="30"/>
      <c r="EI669" s="30"/>
      <c r="EJ669" s="30"/>
      <c r="EK669" s="30"/>
      <c r="EL669" s="30"/>
      <c r="EM669" s="30"/>
      <c r="EN669" s="30"/>
      <c r="EO669" s="30"/>
      <c r="EP669" s="30"/>
      <c r="EQ669" s="30"/>
      <c r="ER669" s="30"/>
      <c r="ES669" s="30"/>
      <c r="ET669" s="30"/>
      <c r="EU669" s="30"/>
      <c r="EV669" s="30"/>
      <c r="EW669" s="30"/>
      <c r="EX669" s="30"/>
      <c r="EY669" s="30"/>
      <c r="EZ669" s="30"/>
      <c r="FA669" s="30"/>
      <c r="FB669" s="30"/>
      <c r="FC669" s="30"/>
      <c r="FD669" s="30"/>
      <c r="FE669" s="30"/>
      <c r="FF669" s="30"/>
      <c r="FG669" s="30"/>
      <c r="FH669" s="30"/>
      <c r="FI669" s="30"/>
      <c r="FJ669" s="30"/>
      <c r="FK669" s="30"/>
      <c r="FL669" s="30"/>
      <c r="FM669" s="30"/>
      <c r="FN669" s="30"/>
      <c r="FO669" s="30"/>
      <c r="FP669" s="30"/>
      <c r="FQ669" s="30"/>
    </row>
    <row r="670" spans="4:173">
      <c r="D670" s="76"/>
      <c r="E670" s="76"/>
      <c r="F670" s="76"/>
      <c r="G670" s="76"/>
      <c r="H670" s="76"/>
      <c r="I670" s="76"/>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0"/>
      <c r="BI670" s="30"/>
      <c r="BJ670" s="30"/>
      <c r="BK670" s="30"/>
      <c r="BL670" s="30"/>
      <c r="BM670" s="30"/>
      <c r="BN670" s="30"/>
      <c r="BO670" s="30"/>
      <c r="BP670" s="30"/>
      <c r="BQ670" s="30"/>
      <c r="BR670" s="30"/>
      <c r="BS670" s="30"/>
      <c r="BT670" s="30"/>
      <c r="BU670" s="30"/>
      <c r="BV670" s="30"/>
      <c r="BW670" s="30"/>
      <c r="BX670" s="30"/>
      <c r="BY670" s="30"/>
      <c r="BZ670" s="30"/>
      <c r="CA670" s="30"/>
      <c r="CB670" s="30"/>
      <c r="CC670" s="30"/>
      <c r="CD670" s="30"/>
      <c r="CE670" s="30"/>
      <c r="CF670" s="30"/>
      <c r="CG670" s="30"/>
      <c r="CH670" s="30"/>
      <c r="CI670" s="30"/>
      <c r="CJ670" s="30"/>
      <c r="CK670" s="30"/>
      <c r="CL670" s="30"/>
      <c r="CM670" s="30"/>
      <c r="CN670" s="30"/>
      <c r="CO670" s="30"/>
      <c r="CP670" s="30"/>
      <c r="CQ670" s="30"/>
      <c r="CR670" s="30"/>
      <c r="CS670" s="30"/>
      <c r="CT670" s="30"/>
      <c r="CU670" s="30"/>
      <c r="CV670" s="30"/>
      <c r="CW670" s="30"/>
      <c r="CX670" s="30"/>
      <c r="CY670" s="30"/>
      <c r="CZ670" s="30"/>
      <c r="DA670" s="30"/>
      <c r="DB670" s="30"/>
      <c r="DC670" s="30"/>
      <c r="DD670" s="30"/>
      <c r="DE670" s="30"/>
      <c r="DF670" s="30"/>
      <c r="DG670" s="30"/>
      <c r="DH670" s="30"/>
      <c r="DI670" s="30"/>
      <c r="DJ670" s="30"/>
      <c r="DK670" s="30"/>
      <c r="DL670" s="30"/>
      <c r="DM670" s="30"/>
      <c r="DN670" s="30"/>
      <c r="DO670" s="30"/>
      <c r="DP670" s="30"/>
      <c r="DQ670" s="30"/>
      <c r="DR670" s="30"/>
      <c r="DS670" s="30"/>
      <c r="DT670" s="30"/>
      <c r="DU670" s="30"/>
      <c r="DV670" s="30"/>
      <c r="DW670" s="30"/>
      <c r="DX670" s="30"/>
      <c r="DY670" s="30"/>
      <c r="DZ670" s="30"/>
      <c r="EA670" s="30"/>
      <c r="EB670" s="30"/>
      <c r="EC670" s="30"/>
      <c r="ED670" s="30"/>
      <c r="EE670" s="30"/>
      <c r="EF670" s="30"/>
      <c r="EG670" s="30"/>
      <c r="EH670" s="30"/>
      <c r="EI670" s="30"/>
      <c r="EJ670" s="30"/>
      <c r="EK670" s="30"/>
      <c r="EL670" s="30"/>
      <c r="EM670" s="30"/>
      <c r="EN670" s="30"/>
      <c r="EO670" s="30"/>
      <c r="EP670" s="30"/>
      <c r="EQ670" s="30"/>
      <c r="ER670" s="30"/>
      <c r="ES670" s="30"/>
      <c r="ET670" s="30"/>
      <c r="EU670" s="30"/>
      <c r="EV670" s="30"/>
      <c r="EW670" s="30"/>
      <c r="EX670" s="30"/>
      <c r="EY670" s="30"/>
      <c r="EZ670" s="30"/>
      <c r="FA670" s="30"/>
      <c r="FB670" s="30"/>
      <c r="FC670" s="30"/>
      <c r="FD670" s="30"/>
      <c r="FE670" s="30"/>
      <c r="FF670" s="30"/>
      <c r="FG670" s="30"/>
      <c r="FH670" s="30"/>
      <c r="FI670" s="30"/>
      <c r="FJ670" s="30"/>
      <c r="FK670" s="30"/>
      <c r="FL670" s="30"/>
      <c r="FM670" s="30"/>
      <c r="FN670" s="30"/>
      <c r="FO670" s="30"/>
      <c r="FP670" s="30"/>
      <c r="FQ670" s="30"/>
    </row>
    <row r="671" spans="4:173">
      <c r="D671" s="76"/>
      <c r="E671" s="76"/>
      <c r="F671" s="76"/>
      <c r="G671" s="76"/>
      <c r="H671" s="76"/>
      <c r="I671" s="76"/>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0"/>
      <c r="BI671" s="30"/>
      <c r="BJ671" s="30"/>
      <c r="BK671" s="30"/>
      <c r="BL671" s="30"/>
      <c r="BM671" s="30"/>
      <c r="BN671" s="30"/>
      <c r="BO671" s="30"/>
      <c r="BP671" s="30"/>
      <c r="BQ671" s="30"/>
      <c r="BR671" s="30"/>
      <c r="BS671" s="30"/>
      <c r="BT671" s="30"/>
      <c r="BU671" s="30"/>
      <c r="BV671" s="30"/>
      <c r="BW671" s="30"/>
      <c r="BX671" s="30"/>
      <c r="BY671" s="30"/>
      <c r="BZ671" s="30"/>
      <c r="CA671" s="30"/>
      <c r="CB671" s="30"/>
      <c r="CC671" s="30"/>
      <c r="CD671" s="30"/>
      <c r="CE671" s="30"/>
      <c r="CF671" s="30"/>
      <c r="CG671" s="30"/>
      <c r="CH671" s="30"/>
      <c r="CI671" s="30"/>
      <c r="CJ671" s="30"/>
      <c r="CK671" s="30"/>
      <c r="CL671" s="30"/>
      <c r="CM671" s="30"/>
      <c r="CN671" s="30"/>
      <c r="CO671" s="30"/>
      <c r="CP671" s="30"/>
      <c r="CQ671" s="30"/>
      <c r="CR671" s="30"/>
      <c r="CS671" s="30"/>
      <c r="CT671" s="30"/>
      <c r="CU671" s="30"/>
      <c r="CV671" s="30"/>
      <c r="CW671" s="30"/>
      <c r="CX671" s="30"/>
      <c r="CY671" s="30"/>
      <c r="CZ671" s="30"/>
      <c r="DA671" s="30"/>
      <c r="DB671" s="30"/>
      <c r="DC671" s="30"/>
      <c r="DD671" s="30"/>
      <c r="DE671" s="30"/>
      <c r="DF671" s="30"/>
      <c r="DG671" s="30"/>
      <c r="DH671" s="30"/>
      <c r="DI671" s="30"/>
      <c r="DJ671" s="30"/>
      <c r="DK671" s="30"/>
      <c r="DL671" s="30"/>
      <c r="DM671" s="30"/>
      <c r="DN671" s="30"/>
      <c r="DO671" s="30"/>
      <c r="DP671" s="30"/>
      <c r="DQ671" s="30"/>
      <c r="DR671" s="30"/>
      <c r="DS671" s="30"/>
      <c r="DT671" s="30"/>
      <c r="DU671" s="30"/>
      <c r="DV671" s="30"/>
      <c r="DW671" s="30"/>
      <c r="DX671" s="30"/>
      <c r="DY671" s="30"/>
      <c r="DZ671" s="30"/>
      <c r="EA671" s="30"/>
      <c r="EB671" s="30"/>
      <c r="EC671" s="30"/>
      <c r="ED671" s="30"/>
      <c r="EE671" s="30"/>
      <c r="EF671" s="30"/>
      <c r="EG671" s="30"/>
      <c r="EH671" s="30"/>
      <c r="EI671" s="30"/>
      <c r="EJ671" s="30"/>
      <c r="EK671" s="30"/>
      <c r="EL671" s="30"/>
      <c r="EM671" s="30"/>
      <c r="EN671" s="30"/>
      <c r="EO671" s="30"/>
      <c r="EP671" s="30"/>
      <c r="EQ671" s="30"/>
      <c r="ER671" s="30"/>
      <c r="ES671" s="30"/>
      <c r="ET671" s="30"/>
      <c r="EU671" s="30"/>
      <c r="EV671" s="30"/>
      <c r="EW671" s="30"/>
      <c r="EX671" s="30"/>
      <c r="EY671" s="30"/>
      <c r="EZ671" s="30"/>
      <c r="FA671" s="30"/>
      <c r="FB671" s="30"/>
      <c r="FC671" s="30"/>
      <c r="FD671" s="30"/>
      <c r="FE671" s="30"/>
      <c r="FF671" s="30"/>
      <c r="FG671" s="30"/>
      <c r="FH671" s="30"/>
      <c r="FI671" s="30"/>
      <c r="FJ671" s="30"/>
      <c r="FK671" s="30"/>
      <c r="FL671" s="30"/>
      <c r="FM671" s="30"/>
      <c r="FN671" s="30"/>
      <c r="FO671" s="30"/>
      <c r="FP671" s="30"/>
      <c r="FQ671" s="30"/>
    </row>
    <row r="672" spans="4:173">
      <c r="D672" s="76"/>
      <c r="E672" s="76"/>
      <c r="F672" s="76"/>
      <c r="G672" s="76"/>
      <c r="H672" s="76"/>
      <c r="I672" s="76"/>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0"/>
      <c r="BI672" s="30"/>
      <c r="BJ672" s="30"/>
      <c r="BK672" s="30"/>
      <c r="BL672" s="30"/>
      <c r="BM672" s="30"/>
      <c r="BN672" s="30"/>
      <c r="BO672" s="30"/>
      <c r="BP672" s="30"/>
      <c r="BQ672" s="30"/>
      <c r="BR672" s="30"/>
      <c r="BS672" s="30"/>
      <c r="BT672" s="30"/>
      <c r="BU672" s="30"/>
      <c r="BV672" s="30"/>
      <c r="BW672" s="30"/>
      <c r="BX672" s="30"/>
      <c r="BY672" s="30"/>
      <c r="BZ672" s="30"/>
      <c r="CA672" s="30"/>
      <c r="CB672" s="30"/>
      <c r="CC672" s="30"/>
      <c r="CD672" s="30"/>
      <c r="CE672" s="30"/>
      <c r="CF672" s="30"/>
      <c r="CG672" s="30"/>
      <c r="CH672" s="30"/>
      <c r="CI672" s="30"/>
      <c r="CJ672" s="30"/>
      <c r="CK672" s="30"/>
      <c r="CL672" s="30"/>
      <c r="CM672" s="30"/>
      <c r="CN672" s="30"/>
      <c r="CO672" s="30"/>
      <c r="CP672" s="30"/>
      <c r="CQ672" s="30"/>
      <c r="CR672" s="30"/>
      <c r="CS672" s="30"/>
      <c r="CT672" s="30"/>
      <c r="CU672" s="30"/>
      <c r="CV672" s="30"/>
      <c r="CW672" s="30"/>
      <c r="CX672" s="30"/>
      <c r="CY672" s="30"/>
      <c r="CZ672" s="30"/>
      <c r="DA672" s="30"/>
      <c r="DB672" s="30"/>
      <c r="DC672" s="30"/>
      <c r="DD672" s="30"/>
      <c r="DE672" s="30"/>
      <c r="DF672" s="30"/>
      <c r="DG672" s="30"/>
      <c r="DH672" s="30"/>
      <c r="DI672" s="30"/>
      <c r="DJ672" s="30"/>
      <c r="DK672" s="30"/>
      <c r="DL672" s="30"/>
      <c r="DM672" s="30"/>
      <c r="DN672" s="30"/>
      <c r="DO672" s="30"/>
      <c r="DP672" s="30"/>
      <c r="DQ672" s="30"/>
      <c r="DR672" s="30"/>
      <c r="DS672" s="30"/>
      <c r="DT672" s="30"/>
      <c r="DU672" s="30"/>
      <c r="DV672" s="30"/>
      <c r="DW672" s="30"/>
      <c r="DX672" s="30"/>
      <c r="DY672" s="30"/>
      <c r="DZ672" s="30"/>
      <c r="EA672" s="30"/>
      <c r="EB672" s="30"/>
      <c r="EC672" s="30"/>
      <c r="ED672" s="30"/>
      <c r="EE672" s="30"/>
      <c r="EF672" s="30"/>
      <c r="EG672" s="30"/>
      <c r="EH672" s="30"/>
      <c r="EI672" s="30"/>
      <c r="EJ672" s="30"/>
      <c r="EK672" s="30"/>
      <c r="EL672" s="30"/>
      <c r="EM672" s="30"/>
      <c r="EN672" s="30"/>
      <c r="EO672" s="30"/>
      <c r="EP672" s="30"/>
      <c r="EQ672" s="30"/>
      <c r="ER672" s="30"/>
      <c r="ES672" s="30"/>
      <c r="ET672" s="30"/>
      <c r="EU672" s="30"/>
      <c r="EV672" s="30"/>
      <c r="EW672" s="30"/>
      <c r="EX672" s="30"/>
      <c r="EY672" s="30"/>
      <c r="EZ672" s="30"/>
      <c r="FA672" s="30"/>
      <c r="FB672" s="30"/>
      <c r="FC672" s="30"/>
      <c r="FD672" s="30"/>
      <c r="FE672" s="30"/>
      <c r="FF672" s="30"/>
      <c r="FG672" s="30"/>
      <c r="FH672" s="30"/>
      <c r="FI672" s="30"/>
      <c r="FJ672" s="30"/>
      <c r="FK672" s="30"/>
      <c r="FL672" s="30"/>
      <c r="FM672" s="30"/>
      <c r="FN672" s="30"/>
      <c r="FO672" s="30"/>
      <c r="FP672" s="30"/>
      <c r="FQ672" s="30"/>
    </row>
    <row r="673" spans="4:173">
      <c r="D673" s="76"/>
      <c r="E673" s="76"/>
      <c r="F673" s="76"/>
      <c r="G673" s="76"/>
      <c r="H673" s="76"/>
      <c r="I673" s="76"/>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0"/>
      <c r="BI673" s="30"/>
      <c r="BJ673" s="30"/>
      <c r="BK673" s="30"/>
      <c r="BL673" s="30"/>
      <c r="BM673" s="30"/>
      <c r="BN673" s="30"/>
      <c r="BO673" s="30"/>
      <c r="BP673" s="30"/>
      <c r="BQ673" s="30"/>
      <c r="BR673" s="30"/>
      <c r="BS673" s="30"/>
      <c r="BT673" s="30"/>
      <c r="BU673" s="30"/>
      <c r="BV673" s="30"/>
      <c r="BW673" s="30"/>
      <c r="BX673" s="30"/>
      <c r="BY673" s="30"/>
      <c r="BZ673" s="30"/>
      <c r="CA673" s="30"/>
      <c r="CB673" s="30"/>
      <c r="CC673" s="30"/>
      <c r="CD673" s="30"/>
      <c r="CE673" s="30"/>
      <c r="CF673" s="30"/>
      <c r="CG673" s="30"/>
      <c r="CH673" s="30"/>
      <c r="CI673" s="30"/>
      <c r="CJ673" s="30"/>
      <c r="CK673" s="30"/>
      <c r="CL673" s="30"/>
      <c r="CM673" s="30"/>
      <c r="CN673" s="30"/>
      <c r="CO673" s="30"/>
      <c r="CP673" s="30"/>
      <c r="CQ673" s="30"/>
      <c r="CR673" s="30"/>
      <c r="CS673" s="30"/>
      <c r="CT673" s="30"/>
      <c r="CU673" s="30"/>
      <c r="CV673" s="30"/>
      <c r="CW673" s="30"/>
      <c r="CX673" s="30"/>
      <c r="CY673" s="30"/>
      <c r="CZ673" s="30"/>
      <c r="DA673" s="30"/>
      <c r="DB673" s="30"/>
      <c r="DC673" s="30"/>
      <c r="DD673" s="30"/>
      <c r="DE673" s="30"/>
      <c r="DF673" s="30"/>
      <c r="DG673" s="30"/>
      <c r="DH673" s="30"/>
      <c r="DI673" s="30"/>
      <c r="DJ673" s="30"/>
      <c r="DK673" s="30"/>
      <c r="DL673" s="30"/>
      <c r="DM673" s="30"/>
      <c r="DN673" s="30"/>
      <c r="DO673" s="30"/>
      <c r="DP673" s="30"/>
      <c r="DQ673" s="30"/>
      <c r="DR673" s="30"/>
      <c r="DS673" s="30"/>
      <c r="DT673" s="30"/>
      <c r="DU673" s="30"/>
      <c r="DV673" s="30"/>
      <c r="DW673" s="30"/>
      <c r="DX673" s="30"/>
      <c r="DY673" s="30"/>
      <c r="DZ673" s="30"/>
      <c r="EA673" s="30"/>
      <c r="EB673" s="30"/>
      <c r="EC673" s="30"/>
      <c r="ED673" s="30"/>
      <c r="EE673" s="30"/>
      <c r="EF673" s="30"/>
      <c r="EG673" s="30"/>
      <c r="EH673" s="30"/>
      <c r="EI673" s="30"/>
      <c r="EJ673" s="30"/>
      <c r="EK673" s="30"/>
      <c r="EL673" s="30"/>
      <c r="EM673" s="30"/>
      <c r="EN673" s="30"/>
      <c r="EO673" s="30"/>
      <c r="EP673" s="30"/>
      <c r="EQ673" s="30"/>
      <c r="ER673" s="30"/>
      <c r="ES673" s="30"/>
      <c r="ET673" s="30"/>
      <c r="EU673" s="30"/>
      <c r="EV673" s="30"/>
      <c r="EW673" s="30"/>
      <c r="EX673" s="30"/>
      <c r="EY673" s="30"/>
      <c r="EZ673" s="30"/>
      <c r="FA673" s="30"/>
      <c r="FB673" s="30"/>
      <c r="FC673" s="30"/>
      <c r="FD673" s="30"/>
      <c r="FE673" s="30"/>
      <c r="FF673" s="30"/>
      <c r="FG673" s="30"/>
      <c r="FH673" s="30"/>
      <c r="FI673" s="30"/>
      <c r="FJ673" s="30"/>
      <c r="FK673" s="30"/>
      <c r="FL673" s="30"/>
      <c r="FM673" s="30"/>
      <c r="FN673" s="30"/>
      <c r="FO673" s="30"/>
      <c r="FP673" s="30"/>
      <c r="FQ673" s="30"/>
    </row>
    <row r="674" spans="4:173">
      <c r="D674" s="76"/>
      <c r="E674" s="76"/>
      <c r="F674" s="76"/>
      <c r="G674" s="76"/>
      <c r="H674" s="76"/>
      <c r="I674" s="76"/>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0"/>
      <c r="BI674" s="30"/>
      <c r="BJ674" s="30"/>
      <c r="BK674" s="30"/>
      <c r="BL674" s="30"/>
      <c r="BM674" s="30"/>
      <c r="BN674" s="30"/>
      <c r="BO674" s="30"/>
      <c r="BP674" s="30"/>
      <c r="BQ674" s="30"/>
      <c r="BR674" s="30"/>
      <c r="BS674" s="30"/>
      <c r="BT674" s="30"/>
      <c r="BU674" s="30"/>
      <c r="BV674" s="30"/>
      <c r="BW674" s="30"/>
      <c r="BX674" s="30"/>
      <c r="BY674" s="30"/>
      <c r="BZ674" s="30"/>
      <c r="CA674" s="30"/>
      <c r="CB674" s="30"/>
      <c r="CC674" s="30"/>
      <c r="CD674" s="30"/>
      <c r="CE674" s="30"/>
      <c r="CF674" s="30"/>
      <c r="CG674" s="30"/>
      <c r="CH674" s="30"/>
      <c r="CI674" s="30"/>
      <c r="CJ674" s="30"/>
      <c r="CK674" s="30"/>
      <c r="CL674" s="30"/>
      <c r="CM674" s="30"/>
      <c r="CN674" s="30"/>
      <c r="CO674" s="30"/>
      <c r="CP674" s="30"/>
      <c r="CQ674" s="30"/>
      <c r="CR674" s="30"/>
      <c r="CS674" s="30"/>
      <c r="CT674" s="30"/>
      <c r="CU674" s="30"/>
      <c r="CV674" s="30"/>
      <c r="CW674" s="30"/>
      <c r="CX674" s="30"/>
      <c r="CY674" s="30"/>
      <c r="CZ674" s="30"/>
      <c r="DA674" s="30"/>
      <c r="DB674" s="30"/>
      <c r="DC674" s="30"/>
      <c r="DD674" s="30"/>
      <c r="DE674" s="30"/>
      <c r="DF674" s="30"/>
      <c r="DG674" s="30"/>
      <c r="DH674" s="30"/>
      <c r="DI674" s="30"/>
      <c r="DJ674" s="30"/>
      <c r="DK674" s="30"/>
      <c r="DL674" s="30"/>
      <c r="DM674" s="30"/>
      <c r="DN674" s="30"/>
      <c r="DO674" s="30"/>
      <c r="DP674" s="30"/>
      <c r="DQ674" s="30"/>
      <c r="DR674" s="30"/>
      <c r="DS674" s="30"/>
      <c r="DT674" s="30"/>
      <c r="DU674" s="30"/>
      <c r="DV674" s="30"/>
      <c r="DW674" s="30"/>
      <c r="DX674" s="30"/>
      <c r="DY674" s="30"/>
      <c r="DZ674" s="30"/>
      <c r="EA674" s="30"/>
      <c r="EB674" s="30"/>
      <c r="EC674" s="30"/>
      <c r="ED674" s="30"/>
      <c r="EE674" s="30"/>
      <c r="EF674" s="30"/>
      <c r="EG674" s="30"/>
      <c r="EH674" s="30"/>
      <c r="EI674" s="30"/>
      <c r="EJ674" s="30"/>
      <c r="EK674" s="30"/>
      <c r="EL674" s="30"/>
      <c r="EM674" s="30"/>
      <c r="EN674" s="30"/>
      <c r="EO674" s="30"/>
      <c r="EP674" s="30"/>
      <c r="EQ674" s="30"/>
      <c r="ER674" s="30"/>
      <c r="ES674" s="30"/>
      <c r="ET674" s="30"/>
      <c r="EU674" s="30"/>
      <c r="EV674" s="30"/>
      <c r="EW674" s="30"/>
      <c r="EX674" s="30"/>
      <c r="EY674" s="30"/>
      <c r="EZ674" s="30"/>
      <c r="FA674" s="30"/>
      <c r="FB674" s="30"/>
      <c r="FC674" s="30"/>
      <c r="FD674" s="30"/>
      <c r="FE674" s="30"/>
      <c r="FF674" s="30"/>
      <c r="FG674" s="30"/>
      <c r="FH674" s="30"/>
      <c r="FI674" s="30"/>
      <c r="FJ674" s="30"/>
      <c r="FK674" s="30"/>
      <c r="FL674" s="30"/>
      <c r="FM674" s="30"/>
      <c r="FN674" s="30"/>
      <c r="FO674" s="30"/>
      <c r="FP674" s="30"/>
      <c r="FQ674" s="30"/>
    </row>
    <row r="675" spans="4:173">
      <c r="D675" s="76"/>
      <c r="E675" s="76"/>
      <c r="F675" s="76"/>
      <c r="G675" s="76"/>
      <c r="H675" s="76"/>
      <c r="I675" s="76"/>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c r="BS675" s="30"/>
      <c r="BT675" s="30"/>
      <c r="BU675" s="30"/>
      <c r="BV675" s="30"/>
      <c r="BW675" s="30"/>
      <c r="BX675" s="30"/>
      <c r="BY675" s="30"/>
      <c r="BZ675" s="30"/>
      <c r="CA675" s="30"/>
      <c r="CB675" s="30"/>
      <c r="CC675" s="30"/>
      <c r="CD675" s="30"/>
      <c r="CE675" s="30"/>
      <c r="CF675" s="30"/>
      <c r="CG675" s="30"/>
      <c r="CH675" s="30"/>
      <c r="CI675" s="30"/>
      <c r="CJ675" s="30"/>
      <c r="CK675" s="30"/>
      <c r="CL675" s="30"/>
      <c r="CM675" s="30"/>
      <c r="CN675" s="30"/>
      <c r="CO675" s="30"/>
      <c r="CP675" s="30"/>
      <c r="CQ675" s="30"/>
      <c r="CR675" s="30"/>
      <c r="CS675" s="30"/>
      <c r="CT675" s="30"/>
      <c r="CU675" s="30"/>
      <c r="CV675" s="30"/>
      <c r="CW675" s="30"/>
      <c r="CX675" s="30"/>
      <c r="CY675" s="30"/>
      <c r="CZ675" s="30"/>
      <c r="DA675" s="30"/>
      <c r="DB675" s="30"/>
      <c r="DC675" s="30"/>
      <c r="DD675" s="30"/>
      <c r="DE675" s="30"/>
      <c r="DF675" s="30"/>
      <c r="DG675" s="30"/>
      <c r="DH675" s="30"/>
      <c r="DI675" s="30"/>
      <c r="DJ675" s="30"/>
      <c r="DK675" s="30"/>
      <c r="DL675" s="30"/>
      <c r="DM675" s="30"/>
      <c r="DN675" s="30"/>
      <c r="DO675" s="30"/>
      <c r="DP675" s="30"/>
      <c r="DQ675" s="30"/>
      <c r="DR675" s="30"/>
      <c r="DS675" s="30"/>
      <c r="DT675" s="30"/>
      <c r="DU675" s="30"/>
      <c r="DV675" s="30"/>
      <c r="DW675" s="30"/>
      <c r="DX675" s="30"/>
      <c r="DY675" s="30"/>
      <c r="DZ675" s="30"/>
      <c r="EA675" s="30"/>
      <c r="EB675" s="30"/>
      <c r="EC675" s="30"/>
      <c r="ED675" s="30"/>
      <c r="EE675" s="30"/>
      <c r="EF675" s="30"/>
      <c r="EG675" s="30"/>
      <c r="EH675" s="30"/>
      <c r="EI675" s="30"/>
      <c r="EJ675" s="30"/>
      <c r="EK675" s="30"/>
      <c r="EL675" s="30"/>
      <c r="EM675" s="30"/>
      <c r="EN675" s="30"/>
      <c r="EO675" s="30"/>
      <c r="EP675" s="30"/>
      <c r="EQ675" s="30"/>
      <c r="ER675" s="30"/>
      <c r="ES675" s="30"/>
      <c r="ET675" s="30"/>
      <c r="EU675" s="30"/>
      <c r="EV675" s="30"/>
      <c r="EW675" s="30"/>
      <c r="EX675" s="30"/>
      <c r="EY675" s="30"/>
      <c r="EZ675" s="30"/>
      <c r="FA675" s="30"/>
      <c r="FB675" s="30"/>
      <c r="FC675" s="30"/>
      <c r="FD675" s="30"/>
      <c r="FE675" s="30"/>
      <c r="FF675" s="30"/>
      <c r="FG675" s="30"/>
      <c r="FH675" s="30"/>
      <c r="FI675" s="30"/>
      <c r="FJ675" s="30"/>
      <c r="FK675" s="30"/>
      <c r="FL675" s="30"/>
      <c r="FM675" s="30"/>
      <c r="FN675" s="30"/>
      <c r="FO675" s="30"/>
      <c r="FP675" s="30"/>
      <c r="FQ675" s="30"/>
    </row>
    <row r="676" spans="4:173">
      <c r="D676" s="76"/>
      <c r="E676" s="76"/>
      <c r="F676" s="76"/>
      <c r="G676" s="76"/>
      <c r="H676" s="76"/>
      <c r="I676" s="76"/>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c r="BS676" s="30"/>
      <c r="BT676" s="30"/>
      <c r="BU676" s="30"/>
      <c r="BV676" s="30"/>
      <c r="BW676" s="30"/>
      <c r="BX676" s="30"/>
      <c r="BY676" s="30"/>
      <c r="BZ676" s="30"/>
      <c r="CA676" s="30"/>
      <c r="CB676" s="30"/>
      <c r="CC676" s="30"/>
      <c r="CD676" s="30"/>
      <c r="CE676" s="30"/>
      <c r="CF676" s="30"/>
      <c r="CG676" s="30"/>
      <c r="CH676" s="30"/>
      <c r="CI676" s="30"/>
      <c r="CJ676" s="30"/>
      <c r="CK676" s="30"/>
      <c r="CL676" s="30"/>
      <c r="CM676" s="30"/>
      <c r="CN676" s="30"/>
      <c r="CO676" s="30"/>
      <c r="CP676" s="30"/>
      <c r="CQ676" s="30"/>
      <c r="CR676" s="30"/>
      <c r="CS676" s="30"/>
      <c r="CT676" s="30"/>
      <c r="CU676" s="30"/>
      <c r="CV676" s="30"/>
      <c r="CW676" s="30"/>
      <c r="CX676" s="30"/>
      <c r="CY676" s="30"/>
      <c r="CZ676" s="30"/>
      <c r="DA676" s="30"/>
      <c r="DB676" s="30"/>
      <c r="DC676" s="30"/>
      <c r="DD676" s="30"/>
      <c r="DE676" s="30"/>
      <c r="DF676" s="30"/>
      <c r="DG676" s="30"/>
      <c r="DH676" s="30"/>
      <c r="DI676" s="30"/>
      <c r="DJ676" s="30"/>
      <c r="DK676" s="30"/>
      <c r="DL676" s="30"/>
      <c r="DM676" s="30"/>
      <c r="DN676" s="30"/>
      <c r="DO676" s="30"/>
      <c r="DP676" s="30"/>
      <c r="DQ676" s="30"/>
      <c r="DR676" s="30"/>
      <c r="DS676" s="30"/>
      <c r="DT676" s="30"/>
      <c r="DU676" s="30"/>
      <c r="DV676" s="30"/>
      <c r="DW676" s="30"/>
      <c r="DX676" s="30"/>
      <c r="DY676" s="30"/>
      <c r="DZ676" s="30"/>
      <c r="EA676" s="30"/>
      <c r="EB676" s="30"/>
      <c r="EC676" s="30"/>
      <c r="ED676" s="30"/>
      <c r="EE676" s="30"/>
      <c r="EF676" s="30"/>
      <c r="EG676" s="30"/>
      <c r="EH676" s="30"/>
      <c r="EI676" s="30"/>
      <c r="EJ676" s="30"/>
      <c r="EK676" s="30"/>
      <c r="EL676" s="30"/>
      <c r="EM676" s="30"/>
      <c r="EN676" s="30"/>
      <c r="EO676" s="30"/>
      <c r="EP676" s="30"/>
      <c r="EQ676" s="30"/>
      <c r="ER676" s="30"/>
      <c r="ES676" s="30"/>
      <c r="ET676" s="30"/>
      <c r="EU676" s="30"/>
      <c r="EV676" s="30"/>
      <c r="EW676" s="30"/>
      <c r="EX676" s="30"/>
      <c r="EY676" s="30"/>
      <c r="EZ676" s="30"/>
      <c r="FA676" s="30"/>
      <c r="FB676" s="30"/>
      <c r="FC676" s="30"/>
      <c r="FD676" s="30"/>
      <c r="FE676" s="30"/>
      <c r="FF676" s="30"/>
      <c r="FG676" s="30"/>
      <c r="FH676" s="30"/>
      <c r="FI676" s="30"/>
      <c r="FJ676" s="30"/>
      <c r="FK676" s="30"/>
      <c r="FL676" s="30"/>
      <c r="FM676" s="30"/>
      <c r="FN676" s="30"/>
      <c r="FO676" s="30"/>
      <c r="FP676" s="30"/>
      <c r="FQ676" s="30"/>
    </row>
    <row r="677" spans="4:173">
      <c r="D677" s="76"/>
      <c r="E677" s="76"/>
      <c r="F677" s="76"/>
      <c r="G677" s="76"/>
      <c r="H677" s="76"/>
      <c r="I677" s="76"/>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0"/>
      <c r="BI677" s="30"/>
      <c r="BJ677" s="30"/>
      <c r="BK677" s="30"/>
      <c r="BL677" s="30"/>
      <c r="BM677" s="30"/>
      <c r="BN677" s="30"/>
      <c r="BO677" s="30"/>
      <c r="BP677" s="30"/>
      <c r="BQ677" s="30"/>
      <c r="BR677" s="30"/>
      <c r="BS677" s="30"/>
      <c r="BT677" s="30"/>
      <c r="BU677" s="30"/>
      <c r="BV677" s="30"/>
      <c r="BW677" s="30"/>
      <c r="BX677" s="30"/>
      <c r="BY677" s="30"/>
      <c r="BZ677" s="30"/>
      <c r="CA677" s="30"/>
      <c r="CB677" s="30"/>
      <c r="CC677" s="30"/>
      <c r="CD677" s="30"/>
      <c r="CE677" s="30"/>
      <c r="CF677" s="30"/>
      <c r="CG677" s="30"/>
      <c r="CH677" s="30"/>
      <c r="CI677" s="30"/>
      <c r="CJ677" s="30"/>
      <c r="CK677" s="30"/>
      <c r="CL677" s="30"/>
      <c r="CM677" s="30"/>
      <c r="CN677" s="30"/>
      <c r="CO677" s="30"/>
      <c r="CP677" s="30"/>
      <c r="CQ677" s="30"/>
      <c r="CR677" s="30"/>
      <c r="CS677" s="30"/>
      <c r="CT677" s="30"/>
      <c r="CU677" s="30"/>
      <c r="CV677" s="30"/>
      <c r="CW677" s="30"/>
      <c r="CX677" s="30"/>
      <c r="CY677" s="30"/>
      <c r="CZ677" s="30"/>
      <c r="DA677" s="30"/>
      <c r="DB677" s="30"/>
      <c r="DC677" s="30"/>
      <c r="DD677" s="30"/>
      <c r="DE677" s="30"/>
      <c r="DF677" s="30"/>
      <c r="DG677" s="30"/>
      <c r="DH677" s="30"/>
      <c r="DI677" s="30"/>
      <c r="DJ677" s="30"/>
      <c r="DK677" s="30"/>
      <c r="DL677" s="30"/>
      <c r="DM677" s="30"/>
      <c r="DN677" s="30"/>
      <c r="DO677" s="30"/>
      <c r="DP677" s="30"/>
      <c r="DQ677" s="30"/>
      <c r="DR677" s="30"/>
      <c r="DS677" s="30"/>
      <c r="DT677" s="30"/>
      <c r="DU677" s="30"/>
      <c r="DV677" s="30"/>
      <c r="DW677" s="30"/>
      <c r="DX677" s="30"/>
      <c r="DY677" s="30"/>
      <c r="DZ677" s="30"/>
      <c r="EA677" s="30"/>
      <c r="EB677" s="30"/>
      <c r="EC677" s="30"/>
      <c r="ED677" s="30"/>
      <c r="EE677" s="30"/>
      <c r="EF677" s="30"/>
      <c r="EG677" s="30"/>
      <c r="EH677" s="30"/>
      <c r="EI677" s="30"/>
      <c r="EJ677" s="30"/>
      <c r="EK677" s="30"/>
      <c r="EL677" s="30"/>
      <c r="EM677" s="30"/>
      <c r="EN677" s="30"/>
      <c r="EO677" s="30"/>
      <c r="EP677" s="30"/>
      <c r="EQ677" s="30"/>
      <c r="ER677" s="30"/>
      <c r="ES677" s="30"/>
      <c r="ET677" s="30"/>
      <c r="EU677" s="30"/>
      <c r="EV677" s="30"/>
      <c r="EW677" s="30"/>
      <c r="EX677" s="30"/>
      <c r="EY677" s="30"/>
      <c r="EZ677" s="30"/>
      <c r="FA677" s="30"/>
      <c r="FB677" s="30"/>
      <c r="FC677" s="30"/>
      <c r="FD677" s="30"/>
      <c r="FE677" s="30"/>
      <c r="FF677" s="30"/>
      <c r="FG677" s="30"/>
      <c r="FH677" s="30"/>
      <c r="FI677" s="30"/>
      <c r="FJ677" s="30"/>
      <c r="FK677" s="30"/>
      <c r="FL677" s="30"/>
      <c r="FM677" s="30"/>
      <c r="FN677" s="30"/>
      <c r="FO677" s="30"/>
      <c r="FP677" s="30"/>
      <c r="FQ677" s="30"/>
    </row>
    <row r="678" spans="4:173">
      <c r="D678" s="76"/>
      <c r="E678" s="76"/>
      <c r="F678" s="76"/>
      <c r="G678" s="76"/>
      <c r="H678" s="76"/>
      <c r="I678" s="76"/>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0"/>
      <c r="BI678" s="30"/>
      <c r="BJ678" s="30"/>
      <c r="BK678" s="30"/>
      <c r="BL678" s="30"/>
      <c r="BM678" s="30"/>
      <c r="BN678" s="30"/>
      <c r="BO678" s="30"/>
      <c r="BP678" s="30"/>
      <c r="BQ678" s="30"/>
      <c r="BR678" s="30"/>
      <c r="BS678" s="30"/>
      <c r="BT678" s="30"/>
      <c r="BU678" s="30"/>
      <c r="BV678" s="30"/>
      <c r="BW678" s="30"/>
      <c r="BX678" s="30"/>
      <c r="BY678" s="30"/>
      <c r="BZ678" s="30"/>
      <c r="CA678" s="30"/>
      <c r="CB678" s="30"/>
      <c r="CC678" s="30"/>
      <c r="CD678" s="30"/>
      <c r="CE678" s="30"/>
      <c r="CF678" s="30"/>
      <c r="CG678" s="30"/>
      <c r="CH678" s="30"/>
      <c r="CI678" s="30"/>
      <c r="CJ678" s="30"/>
      <c r="CK678" s="30"/>
      <c r="CL678" s="30"/>
      <c r="CM678" s="30"/>
      <c r="CN678" s="30"/>
      <c r="CO678" s="30"/>
      <c r="CP678" s="30"/>
      <c r="CQ678" s="30"/>
      <c r="CR678" s="30"/>
      <c r="CS678" s="30"/>
      <c r="CT678" s="30"/>
      <c r="CU678" s="30"/>
      <c r="CV678" s="30"/>
      <c r="CW678" s="30"/>
      <c r="CX678" s="30"/>
      <c r="CY678" s="30"/>
      <c r="CZ678" s="30"/>
      <c r="DA678" s="30"/>
      <c r="DB678" s="30"/>
      <c r="DC678" s="30"/>
      <c r="DD678" s="30"/>
      <c r="DE678" s="30"/>
      <c r="DF678" s="30"/>
      <c r="DG678" s="30"/>
      <c r="DH678" s="30"/>
      <c r="DI678" s="30"/>
      <c r="DJ678" s="30"/>
      <c r="DK678" s="30"/>
      <c r="DL678" s="30"/>
      <c r="DM678" s="30"/>
      <c r="DN678" s="30"/>
      <c r="DO678" s="30"/>
      <c r="DP678" s="30"/>
      <c r="DQ678" s="30"/>
      <c r="DR678" s="30"/>
      <c r="DS678" s="30"/>
      <c r="DT678" s="30"/>
      <c r="DU678" s="30"/>
      <c r="DV678" s="30"/>
      <c r="DW678" s="30"/>
      <c r="DX678" s="30"/>
      <c r="DY678" s="30"/>
      <c r="DZ678" s="30"/>
      <c r="EA678" s="30"/>
      <c r="EB678" s="30"/>
      <c r="EC678" s="30"/>
      <c r="ED678" s="30"/>
      <c r="EE678" s="30"/>
      <c r="EF678" s="30"/>
      <c r="EG678" s="30"/>
      <c r="EH678" s="30"/>
      <c r="EI678" s="30"/>
      <c r="EJ678" s="30"/>
      <c r="EK678" s="30"/>
      <c r="EL678" s="30"/>
      <c r="EM678" s="30"/>
      <c r="EN678" s="30"/>
      <c r="EO678" s="30"/>
      <c r="EP678" s="30"/>
      <c r="EQ678" s="30"/>
      <c r="ER678" s="30"/>
      <c r="ES678" s="30"/>
      <c r="ET678" s="30"/>
      <c r="EU678" s="30"/>
      <c r="EV678" s="30"/>
      <c r="EW678" s="30"/>
      <c r="EX678" s="30"/>
      <c r="EY678" s="30"/>
      <c r="EZ678" s="30"/>
      <c r="FA678" s="30"/>
      <c r="FB678" s="30"/>
      <c r="FC678" s="30"/>
      <c r="FD678" s="30"/>
      <c r="FE678" s="30"/>
      <c r="FF678" s="30"/>
      <c r="FG678" s="30"/>
      <c r="FH678" s="30"/>
      <c r="FI678" s="30"/>
      <c r="FJ678" s="30"/>
      <c r="FK678" s="30"/>
      <c r="FL678" s="30"/>
      <c r="FM678" s="30"/>
      <c r="FN678" s="30"/>
      <c r="FO678" s="30"/>
      <c r="FP678" s="30"/>
      <c r="FQ678" s="30"/>
    </row>
    <row r="679" spans="4:173">
      <c r="D679" s="76"/>
      <c r="E679" s="76"/>
      <c r="F679" s="76"/>
      <c r="G679" s="76"/>
      <c r="H679" s="76"/>
      <c r="I679" s="76"/>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0"/>
      <c r="BI679" s="30"/>
      <c r="BJ679" s="30"/>
      <c r="BK679" s="30"/>
      <c r="BL679" s="30"/>
      <c r="BM679" s="30"/>
      <c r="BN679" s="30"/>
      <c r="BO679" s="30"/>
      <c r="BP679" s="30"/>
      <c r="BQ679" s="30"/>
      <c r="BR679" s="30"/>
      <c r="BS679" s="30"/>
      <c r="BT679" s="30"/>
      <c r="BU679" s="30"/>
      <c r="BV679" s="30"/>
      <c r="BW679" s="30"/>
      <c r="BX679" s="30"/>
      <c r="BY679" s="30"/>
      <c r="BZ679" s="30"/>
      <c r="CA679" s="30"/>
      <c r="CB679" s="30"/>
      <c r="CC679" s="30"/>
      <c r="CD679" s="30"/>
      <c r="CE679" s="30"/>
      <c r="CF679" s="30"/>
      <c r="CG679" s="30"/>
      <c r="CH679" s="30"/>
      <c r="CI679" s="30"/>
      <c r="CJ679" s="30"/>
      <c r="CK679" s="30"/>
      <c r="CL679" s="30"/>
      <c r="CM679" s="30"/>
      <c r="CN679" s="30"/>
      <c r="CO679" s="30"/>
      <c r="CP679" s="30"/>
      <c r="CQ679" s="30"/>
      <c r="CR679" s="30"/>
      <c r="CS679" s="30"/>
      <c r="CT679" s="30"/>
      <c r="CU679" s="30"/>
      <c r="CV679" s="30"/>
      <c r="CW679" s="30"/>
      <c r="CX679" s="30"/>
      <c r="CY679" s="30"/>
      <c r="CZ679" s="30"/>
      <c r="DA679" s="30"/>
      <c r="DB679" s="30"/>
      <c r="DC679" s="30"/>
      <c r="DD679" s="30"/>
      <c r="DE679" s="30"/>
      <c r="DF679" s="30"/>
      <c r="DG679" s="30"/>
      <c r="DH679" s="30"/>
      <c r="DI679" s="30"/>
      <c r="DJ679" s="30"/>
      <c r="DK679" s="30"/>
      <c r="DL679" s="30"/>
      <c r="DM679" s="30"/>
      <c r="DN679" s="30"/>
      <c r="DO679" s="30"/>
      <c r="DP679" s="30"/>
      <c r="DQ679" s="30"/>
      <c r="DR679" s="30"/>
      <c r="DS679" s="30"/>
      <c r="DT679" s="30"/>
      <c r="DU679" s="30"/>
      <c r="DV679" s="30"/>
      <c r="DW679" s="30"/>
      <c r="DX679" s="30"/>
      <c r="DY679" s="30"/>
      <c r="DZ679" s="30"/>
      <c r="EA679" s="30"/>
      <c r="EB679" s="30"/>
      <c r="EC679" s="30"/>
      <c r="ED679" s="30"/>
      <c r="EE679" s="30"/>
      <c r="EF679" s="30"/>
      <c r="EG679" s="30"/>
      <c r="EH679" s="30"/>
      <c r="EI679" s="30"/>
      <c r="EJ679" s="30"/>
      <c r="EK679" s="30"/>
      <c r="EL679" s="30"/>
      <c r="EM679" s="30"/>
      <c r="EN679" s="30"/>
      <c r="EO679" s="30"/>
      <c r="EP679" s="30"/>
      <c r="EQ679" s="30"/>
      <c r="ER679" s="30"/>
      <c r="ES679" s="30"/>
      <c r="ET679" s="30"/>
      <c r="EU679" s="30"/>
      <c r="EV679" s="30"/>
      <c r="EW679" s="30"/>
      <c r="EX679" s="30"/>
      <c r="EY679" s="30"/>
      <c r="EZ679" s="30"/>
      <c r="FA679" s="30"/>
      <c r="FB679" s="30"/>
      <c r="FC679" s="30"/>
      <c r="FD679" s="30"/>
      <c r="FE679" s="30"/>
      <c r="FF679" s="30"/>
      <c r="FG679" s="30"/>
      <c r="FH679" s="30"/>
      <c r="FI679" s="30"/>
      <c r="FJ679" s="30"/>
      <c r="FK679" s="30"/>
      <c r="FL679" s="30"/>
      <c r="FM679" s="30"/>
      <c r="FN679" s="30"/>
      <c r="FO679" s="30"/>
      <c r="FP679" s="30"/>
      <c r="FQ679" s="30"/>
    </row>
    <row r="680" spans="4:173">
      <c r="D680" s="76"/>
      <c r="E680" s="76"/>
      <c r="F680" s="76"/>
      <c r="G680" s="76"/>
      <c r="H680" s="76"/>
      <c r="I680" s="76"/>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0"/>
      <c r="BI680" s="30"/>
      <c r="BJ680" s="30"/>
      <c r="BK680" s="30"/>
      <c r="BL680" s="30"/>
      <c r="BM680" s="30"/>
      <c r="BN680" s="30"/>
      <c r="BO680" s="30"/>
      <c r="BP680" s="30"/>
      <c r="BQ680" s="30"/>
      <c r="BR680" s="30"/>
      <c r="BS680" s="30"/>
      <c r="BT680" s="30"/>
      <c r="BU680" s="30"/>
      <c r="BV680" s="30"/>
      <c r="BW680" s="30"/>
      <c r="BX680" s="30"/>
      <c r="BY680" s="30"/>
      <c r="BZ680" s="30"/>
      <c r="CA680" s="30"/>
      <c r="CB680" s="30"/>
      <c r="CC680" s="30"/>
      <c r="CD680" s="30"/>
      <c r="CE680" s="30"/>
      <c r="CF680" s="30"/>
      <c r="CG680" s="30"/>
      <c r="CH680" s="30"/>
      <c r="CI680" s="30"/>
      <c r="CJ680" s="30"/>
      <c r="CK680" s="30"/>
      <c r="CL680" s="30"/>
      <c r="CM680" s="30"/>
      <c r="CN680" s="30"/>
      <c r="CO680" s="30"/>
      <c r="CP680" s="30"/>
      <c r="CQ680" s="30"/>
      <c r="CR680" s="30"/>
      <c r="CS680" s="30"/>
      <c r="CT680" s="30"/>
      <c r="CU680" s="30"/>
      <c r="CV680" s="30"/>
      <c r="CW680" s="30"/>
      <c r="CX680" s="30"/>
      <c r="CY680" s="30"/>
      <c r="CZ680" s="30"/>
      <c r="DA680" s="30"/>
      <c r="DB680" s="30"/>
      <c r="DC680" s="30"/>
      <c r="DD680" s="30"/>
      <c r="DE680" s="30"/>
      <c r="DF680" s="30"/>
      <c r="DG680" s="30"/>
      <c r="DH680" s="30"/>
      <c r="DI680" s="30"/>
      <c r="DJ680" s="30"/>
      <c r="DK680" s="30"/>
      <c r="DL680" s="30"/>
      <c r="DM680" s="30"/>
      <c r="DN680" s="30"/>
      <c r="DO680" s="30"/>
      <c r="DP680" s="30"/>
      <c r="DQ680" s="30"/>
      <c r="DR680" s="30"/>
      <c r="DS680" s="30"/>
      <c r="DT680" s="30"/>
      <c r="DU680" s="30"/>
      <c r="DV680" s="30"/>
      <c r="DW680" s="30"/>
      <c r="DX680" s="30"/>
      <c r="DY680" s="30"/>
      <c r="DZ680" s="30"/>
      <c r="EA680" s="30"/>
      <c r="EB680" s="30"/>
      <c r="EC680" s="30"/>
      <c r="ED680" s="30"/>
      <c r="EE680" s="30"/>
      <c r="EF680" s="30"/>
      <c r="EG680" s="30"/>
      <c r="EH680" s="30"/>
      <c r="EI680" s="30"/>
      <c r="EJ680" s="30"/>
      <c r="EK680" s="30"/>
      <c r="EL680" s="30"/>
      <c r="EM680" s="30"/>
      <c r="EN680" s="30"/>
      <c r="EO680" s="30"/>
      <c r="EP680" s="30"/>
      <c r="EQ680" s="30"/>
      <c r="ER680" s="30"/>
      <c r="ES680" s="30"/>
      <c r="ET680" s="30"/>
      <c r="EU680" s="30"/>
      <c r="EV680" s="30"/>
      <c r="EW680" s="30"/>
      <c r="EX680" s="30"/>
      <c r="EY680" s="30"/>
      <c r="EZ680" s="30"/>
      <c r="FA680" s="30"/>
      <c r="FB680" s="30"/>
      <c r="FC680" s="30"/>
      <c r="FD680" s="30"/>
      <c r="FE680" s="30"/>
      <c r="FF680" s="30"/>
      <c r="FG680" s="30"/>
      <c r="FH680" s="30"/>
      <c r="FI680" s="30"/>
      <c r="FJ680" s="30"/>
      <c r="FK680" s="30"/>
      <c r="FL680" s="30"/>
      <c r="FM680" s="30"/>
      <c r="FN680" s="30"/>
      <c r="FO680" s="30"/>
      <c r="FP680" s="30"/>
      <c r="FQ680" s="30"/>
    </row>
    <row r="681" spans="4:173">
      <c r="D681" s="76"/>
      <c r="E681" s="76"/>
      <c r="F681" s="76"/>
      <c r="G681" s="76"/>
      <c r="H681" s="76"/>
      <c r="I681" s="76"/>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0"/>
      <c r="BI681" s="30"/>
      <c r="BJ681" s="30"/>
      <c r="BK681" s="30"/>
      <c r="BL681" s="30"/>
      <c r="BM681" s="30"/>
      <c r="BN681" s="30"/>
      <c r="BO681" s="30"/>
      <c r="BP681" s="30"/>
      <c r="BQ681" s="30"/>
      <c r="BR681" s="30"/>
      <c r="BS681" s="30"/>
      <c r="BT681" s="30"/>
      <c r="BU681" s="30"/>
      <c r="BV681" s="30"/>
      <c r="BW681" s="30"/>
      <c r="BX681" s="30"/>
      <c r="BY681" s="30"/>
      <c r="BZ681" s="30"/>
      <c r="CA681" s="30"/>
      <c r="CB681" s="30"/>
      <c r="CC681" s="30"/>
      <c r="CD681" s="30"/>
      <c r="CE681" s="30"/>
      <c r="CF681" s="30"/>
      <c r="CG681" s="30"/>
      <c r="CH681" s="30"/>
      <c r="CI681" s="30"/>
      <c r="CJ681" s="30"/>
      <c r="CK681" s="30"/>
      <c r="CL681" s="30"/>
      <c r="CM681" s="30"/>
      <c r="CN681" s="30"/>
      <c r="CO681" s="30"/>
      <c r="CP681" s="30"/>
      <c r="CQ681" s="30"/>
      <c r="CR681" s="30"/>
      <c r="CS681" s="30"/>
      <c r="CT681" s="30"/>
      <c r="CU681" s="30"/>
      <c r="CV681" s="30"/>
      <c r="CW681" s="30"/>
      <c r="CX681" s="30"/>
      <c r="CY681" s="30"/>
      <c r="CZ681" s="30"/>
      <c r="DA681" s="30"/>
      <c r="DB681" s="30"/>
      <c r="DC681" s="30"/>
      <c r="DD681" s="30"/>
      <c r="DE681" s="30"/>
      <c r="DF681" s="30"/>
      <c r="DG681" s="30"/>
      <c r="DH681" s="30"/>
      <c r="DI681" s="30"/>
      <c r="DJ681" s="30"/>
      <c r="DK681" s="30"/>
      <c r="DL681" s="30"/>
      <c r="DM681" s="30"/>
      <c r="DN681" s="30"/>
      <c r="DO681" s="30"/>
      <c r="DP681" s="30"/>
      <c r="DQ681" s="30"/>
      <c r="DR681" s="30"/>
      <c r="DS681" s="30"/>
      <c r="DT681" s="30"/>
      <c r="DU681" s="30"/>
      <c r="DV681" s="30"/>
      <c r="DW681" s="30"/>
      <c r="DX681" s="30"/>
      <c r="DY681" s="30"/>
      <c r="DZ681" s="30"/>
      <c r="EA681" s="30"/>
      <c r="EB681" s="30"/>
      <c r="EC681" s="30"/>
      <c r="ED681" s="30"/>
      <c r="EE681" s="30"/>
      <c r="EF681" s="30"/>
      <c r="EG681" s="30"/>
      <c r="EH681" s="30"/>
      <c r="EI681" s="30"/>
      <c r="EJ681" s="30"/>
      <c r="EK681" s="30"/>
      <c r="EL681" s="30"/>
      <c r="EM681" s="30"/>
      <c r="EN681" s="30"/>
      <c r="EO681" s="30"/>
      <c r="EP681" s="30"/>
      <c r="EQ681" s="30"/>
      <c r="ER681" s="30"/>
      <c r="ES681" s="30"/>
      <c r="ET681" s="30"/>
      <c r="EU681" s="30"/>
      <c r="EV681" s="30"/>
      <c r="EW681" s="30"/>
      <c r="EX681" s="30"/>
      <c r="EY681" s="30"/>
      <c r="EZ681" s="30"/>
      <c r="FA681" s="30"/>
      <c r="FB681" s="30"/>
      <c r="FC681" s="30"/>
      <c r="FD681" s="30"/>
      <c r="FE681" s="30"/>
      <c r="FF681" s="30"/>
      <c r="FG681" s="30"/>
      <c r="FH681" s="30"/>
      <c r="FI681" s="30"/>
      <c r="FJ681" s="30"/>
      <c r="FK681" s="30"/>
      <c r="FL681" s="30"/>
      <c r="FM681" s="30"/>
      <c r="FN681" s="30"/>
      <c r="FO681" s="30"/>
      <c r="FP681" s="30"/>
      <c r="FQ681" s="30"/>
    </row>
    <row r="682" spans="4:173">
      <c r="D682" s="76"/>
      <c r="E682" s="76"/>
      <c r="F682" s="76"/>
      <c r="G682" s="76"/>
      <c r="H682" s="76"/>
      <c r="I682" s="76"/>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0"/>
      <c r="BI682" s="30"/>
      <c r="BJ682" s="30"/>
      <c r="BK682" s="30"/>
      <c r="BL682" s="30"/>
      <c r="BM682" s="30"/>
      <c r="BN682" s="30"/>
      <c r="BO682" s="30"/>
      <c r="BP682" s="30"/>
      <c r="BQ682" s="30"/>
      <c r="BR682" s="30"/>
      <c r="BS682" s="30"/>
      <c r="BT682" s="30"/>
      <c r="BU682" s="30"/>
      <c r="BV682" s="30"/>
      <c r="BW682" s="30"/>
      <c r="BX682" s="30"/>
      <c r="BY682" s="30"/>
      <c r="BZ682" s="30"/>
      <c r="CA682" s="30"/>
      <c r="CB682" s="30"/>
      <c r="CC682" s="30"/>
      <c r="CD682" s="30"/>
      <c r="CE682" s="30"/>
      <c r="CF682" s="30"/>
      <c r="CG682" s="30"/>
      <c r="CH682" s="30"/>
      <c r="CI682" s="30"/>
      <c r="CJ682" s="30"/>
      <c r="CK682" s="30"/>
      <c r="CL682" s="30"/>
      <c r="CM682" s="30"/>
      <c r="CN682" s="30"/>
      <c r="CO682" s="30"/>
      <c r="CP682" s="30"/>
      <c r="CQ682" s="30"/>
      <c r="CR682" s="30"/>
      <c r="CS682" s="30"/>
      <c r="CT682" s="30"/>
      <c r="CU682" s="30"/>
      <c r="CV682" s="30"/>
      <c r="CW682" s="30"/>
      <c r="CX682" s="30"/>
      <c r="CY682" s="30"/>
      <c r="CZ682" s="30"/>
      <c r="DA682" s="30"/>
      <c r="DB682" s="30"/>
      <c r="DC682" s="30"/>
      <c r="DD682" s="30"/>
      <c r="DE682" s="30"/>
      <c r="DF682" s="30"/>
      <c r="DG682" s="30"/>
      <c r="DH682" s="30"/>
      <c r="DI682" s="30"/>
      <c r="DJ682" s="30"/>
      <c r="DK682" s="30"/>
      <c r="DL682" s="30"/>
      <c r="DM682" s="30"/>
      <c r="DN682" s="30"/>
      <c r="DO682" s="30"/>
      <c r="DP682" s="30"/>
      <c r="DQ682" s="30"/>
      <c r="DR682" s="30"/>
      <c r="DS682" s="30"/>
      <c r="DT682" s="30"/>
      <c r="DU682" s="30"/>
      <c r="DV682" s="30"/>
      <c r="DW682" s="30"/>
      <c r="DX682" s="30"/>
      <c r="DY682" s="30"/>
      <c r="DZ682" s="30"/>
      <c r="EA682" s="30"/>
      <c r="EB682" s="30"/>
      <c r="EC682" s="30"/>
      <c r="ED682" s="30"/>
      <c r="EE682" s="30"/>
      <c r="EF682" s="30"/>
      <c r="EG682" s="30"/>
      <c r="EH682" s="30"/>
      <c r="EI682" s="30"/>
      <c r="EJ682" s="30"/>
      <c r="EK682" s="30"/>
      <c r="EL682" s="30"/>
      <c r="EM682" s="30"/>
      <c r="EN682" s="30"/>
      <c r="EO682" s="30"/>
      <c r="EP682" s="30"/>
      <c r="EQ682" s="30"/>
      <c r="ER682" s="30"/>
      <c r="ES682" s="30"/>
      <c r="ET682" s="30"/>
      <c r="EU682" s="30"/>
      <c r="EV682" s="30"/>
      <c r="EW682" s="30"/>
      <c r="EX682" s="30"/>
      <c r="EY682" s="30"/>
      <c r="EZ682" s="30"/>
      <c r="FA682" s="30"/>
      <c r="FB682" s="30"/>
      <c r="FC682" s="30"/>
      <c r="FD682" s="30"/>
      <c r="FE682" s="30"/>
      <c r="FF682" s="30"/>
      <c r="FG682" s="30"/>
      <c r="FH682" s="30"/>
      <c r="FI682" s="30"/>
      <c r="FJ682" s="30"/>
      <c r="FK682" s="30"/>
      <c r="FL682" s="30"/>
      <c r="FM682" s="30"/>
      <c r="FN682" s="30"/>
      <c r="FO682" s="30"/>
      <c r="FP682" s="30"/>
      <c r="FQ682" s="30"/>
    </row>
    <row r="683" spans="4:173">
      <c r="D683" s="76"/>
      <c r="E683" s="76"/>
      <c r="F683" s="76"/>
      <c r="G683" s="76"/>
      <c r="H683" s="76"/>
      <c r="I683" s="76"/>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0"/>
      <c r="BI683" s="30"/>
      <c r="BJ683" s="30"/>
      <c r="BK683" s="30"/>
      <c r="BL683" s="30"/>
      <c r="BM683" s="30"/>
      <c r="BN683" s="30"/>
      <c r="BO683" s="30"/>
      <c r="BP683" s="30"/>
      <c r="BQ683" s="30"/>
      <c r="BR683" s="30"/>
      <c r="BS683" s="30"/>
      <c r="BT683" s="30"/>
      <c r="BU683" s="30"/>
      <c r="BV683" s="30"/>
      <c r="BW683" s="30"/>
      <c r="BX683" s="30"/>
      <c r="BY683" s="30"/>
      <c r="BZ683" s="30"/>
      <c r="CA683" s="30"/>
      <c r="CB683" s="30"/>
      <c r="CC683" s="30"/>
      <c r="CD683" s="30"/>
      <c r="CE683" s="30"/>
      <c r="CF683" s="30"/>
      <c r="CG683" s="30"/>
      <c r="CH683" s="30"/>
      <c r="CI683" s="30"/>
      <c r="CJ683" s="30"/>
      <c r="CK683" s="30"/>
      <c r="CL683" s="30"/>
      <c r="CM683" s="30"/>
      <c r="CN683" s="30"/>
      <c r="CO683" s="30"/>
      <c r="CP683" s="30"/>
      <c r="CQ683" s="30"/>
      <c r="CR683" s="30"/>
      <c r="CS683" s="30"/>
      <c r="CT683" s="30"/>
      <c r="CU683" s="30"/>
      <c r="CV683" s="30"/>
      <c r="CW683" s="30"/>
      <c r="CX683" s="30"/>
      <c r="CY683" s="30"/>
      <c r="CZ683" s="30"/>
      <c r="DA683" s="30"/>
      <c r="DB683" s="30"/>
      <c r="DC683" s="30"/>
      <c r="DD683" s="30"/>
      <c r="DE683" s="30"/>
      <c r="DF683" s="30"/>
      <c r="DG683" s="30"/>
      <c r="DH683" s="30"/>
      <c r="DI683" s="30"/>
      <c r="DJ683" s="30"/>
      <c r="DK683" s="30"/>
      <c r="DL683" s="30"/>
      <c r="DM683" s="30"/>
      <c r="DN683" s="30"/>
      <c r="DO683" s="30"/>
      <c r="DP683" s="30"/>
      <c r="DQ683" s="30"/>
      <c r="DR683" s="30"/>
      <c r="DS683" s="30"/>
      <c r="DT683" s="30"/>
      <c r="DU683" s="30"/>
      <c r="DV683" s="30"/>
      <c r="DW683" s="30"/>
      <c r="DX683" s="30"/>
      <c r="DY683" s="30"/>
      <c r="DZ683" s="30"/>
      <c r="EA683" s="30"/>
      <c r="EB683" s="30"/>
      <c r="EC683" s="30"/>
      <c r="ED683" s="30"/>
      <c r="EE683" s="30"/>
      <c r="EF683" s="30"/>
      <c r="EG683" s="30"/>
      <c r="EH683" s="30"/>
      <c r="EI683" s="30"/>
      <c r="EJ683" s="30"/>
      <c r="EK683" s="30"/>
      <c r="EL683" s="30"/>
      <c r="EM683" s="30"/>
      <c r="EN683" s="30"/>
      <c r="EO683" s="30"/>
      <c r="EP683" s="30"/>
      <c r="EQ683" s="30"/>
      <c r="ER683" s="30"/>
      <c r="ES683" s="30"/>
      <c r="ET683" s="30"/>
      <c r="EU683" s="30"/>
      <c r="EV683" s="30"/>
      <c r="EW683" s="30"/>
      <c r="EX683" s="30"/>
      <c r="EY683" s="30"/>
      <c r="EZ683" s="30"/>
      <c r="FA683" s="30"/>
      <c r="FB683" s="30"/>
      <c r="FC683" s="30"/>
      <c r="FD683" s="30"/>
      <c r="FE683" s="30"/>
      <c r="FF683" s="30"/>
      <c r="FG683" s="30"/>
      <c r="FH683" s="30"/>
      <c r="FI683" s="30"/>
      <c r="FJ683" s="30"/>
      <c r="FK683" s="30"/>
      <c r="FL683" s="30"/>
      <c r="FM683" s="30"/>
      <c r="FN683" s="30"/>
      <c r="FO683" s="30"/>
      <c r="FP683" s="30"/>
      <c r="FQ683" s="30"/>
    </row>
    <row r="684" spans="4:173">
      <c r="D684" s="76"/>
      <c r="E684" s="76"/>
      <c r="F684" s="76"/>
      <c r="G684" s="76"/>
      <c r="H684" s="76"/>
      <c r="I684" s="76"/>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30"/>
      <c r="BT684" s="30"/>
      <c r="BU684" s="30"/>
      <c r="BV684" s="30"/>
      <c r="BW684" s="30"/>
      <c r="BX684" s="30"/>
      <c r="BY684" s="30"/>
      <c r="BZ684" s="30"/>
      <c r="CA684" s="30"/>
      <c r="CB684" s="30"/>
      <c r="CC684" s="30"/>
      <c r="CD684" s="30"/>
      <c r="CE684" s="30"/>
      <c r="CF684" s="30"/>
      <c r="CG684" s="30"/>
      <c r="CH684" s="30"/>
      <c r="CI684" s="30"/>
      <c r="CJ684" s="30"/>
      <c r="CK684" s="30"/>
      <c r="CL684" s="30"/>
      <c r="CM684" s="30"/>
      <c r="CN684" s="30"/>
      <c r="CO684" s="30"/>
      <c r="CP684" s="30"/>
      <c r="CQ684" s="30"/>
      <c r="CR684" s="30"/>
      <c r="CS684" s="30"/>
      <c r="CT684" s="30"/>
      <c r="CU684" s="30"/>
      <c r="CV684" s="30"/>
      <c r="CW684" s="30"/>
      <c r="CX684" s="30"/>
      <c r="CY684" s="30"/>
      <c r="CZ684" s="30"/>
      <c r="DA684" s="30"/>
      <c r="DB684" s="30"/>
      <c r="DC684" s="30"/>
      <c r="DD684" s="30"/>
      <c r="DE684" s="30"/>
      <c r="DF684" s="30"/>
      <c r="DG684" s="30"/>
      <c r="DH684" s="30"/>
      <c r="DI684" s="30"/>
      <c r="DJ684" s="30"/>
      <c r="DK684" s="30"/>
      <c r="DL684" s="30"/>
      <c r="DM684" s="30"/>
      <c r="DN684" s="30"/>
      <c r="DO684" s="30"/>
      <c r="DP684" s="30"/>
      <c r="DQ684" s="30"/>
      <c r="DR684" s="30"/>
      <c r="DS684" s="30"/>
      <c r="DT684" s="30"/>
      <c r="DU684" s="30"/>
      <c r="DV684" s="30"/>
      <c r="DW684" s="30"/>
      <c r="DX684" s="30"/>
      <c r="DY684" s="30"/>
      <c r="DZ684" s="30"/>
      <c r="EA684" s="30"/>
      <c r="EB684" s="30"/>
      <c r="EC684" s="30"/>
      <c r="ED684" s="30"/>
      <c r="EE684" s="30"/>
      <c r="EF684" s="30"/>
      <c r="EG684" s="30"/>
      <c r="EH684" s="30"/>
      <c r="EI684" s="30"/>
      <c r="EJ684" s="30"/>
      <c r="EK684" s="30"/>
      <c r="EL684" s="30"/>
      <c r="EM684" s="30"/>
      <c r="EN684" s="30"/>
      <c r="EO684" s="30"/>
      <c r="EP684" s="30"/>
      <c r="EQ684" s="30"/>
      <c r="ER684" s="30"/>
      <c r="ES684" s="30"/>
      <c r="ET684" s="30"/>
      <c r="EU684" s="30"/>
      <c r="EV684" s="30"/>
      <c r="EW684" s="30"/>
      <c r="EX684" s="30"/>
      <c r="EY684" s="30"/>
      <c r="EZ684" s="30"/>
      <c r="FA684" s="30"/>
      <c r="FB684" s="30"/>
      <c r="FC684" s="30"/>
      <c r="FD684" s="30"/>
      <c r="FE684" s="30"/>
      <c r="FF684" s="30"/>
      <c r="FG684" s="30"/>
      <c r="FH684" s="30"/>
      <c r="FI684" s="30"/>
      <c r="FJ684" s="30"/>
      <c r="FK684" s="30"/>
      <c r="FL684" s="30"/>
      <c r="FM684" s="30"/>
      <c r="FN684" s="30"/>
      <c r="FO684" s="30"/>
      <c r="FP684" s="30"/>
      <c r="FQ684" s="30"/>
    </row>
    <row r="685" spans="4:173">
      <c r="D685" s="76"/>
      <c r="E685" s="76"/>
      <c r="F685" s="76"/>
      <c r="G685" s="76"/>
      <c r="H685" s="76"/>
      <c r="I685" s="76"/>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0"/>
      <c r="BI685" s="30"/>
      <c r="BJ685" s="30"/>
      <c r="BK685" s="30"/>
      <c r="BL685" s="30"/>
      <c r="BM685" s="30"/>
      <c r="BN685" s="30"/>
      <c r="BO685" s="30"/>
      <c r="BP685" s="30"/>
      <c r="BQ685" s="30"/>
      <c r="BR685" s="30"/>
      <c r="BS685" s="30"/>
      <c r="BT685" s="30"/>
      <c r="BU685" s="30"/>
      <c r="BV685" s="30"/>
      <c r="BW685" s="30"/>
      <c r="BX685" s="30"/>
      <c r="BY685" s="30"/>
      <c r="BZ685" s="30"/>
      <c r="CA685" s="30"/>
      <c r="CB685" s="30"/>
      <c r="CC685" s="30"/>
      <c r="CD685" s="30"/>
      <c r="CE685" s="30"/>
      <c r="CF685" s="30"/>
      <c r="CG685" s="30"/>
      <c r="CH685" s="30"/>
      <c r="CI685" s="30"/>
      <c r="CJ685" s="30"/>
      <c r="CK685" s="30"/>
      <c r="CL685" s="30"/>
      <c r="CM685" s="30"/>
      <c r="CN685" s="30"/>
      <c r="CO685" s="30"/>
      <c r="CP685" s="30"/>
      <c r="CQ685" s="30"/>
      <c r="CR685" s="30"/>
      <c r="CS685" s="30"/>
      <c r="CT685" s="30"/>
      <c r="CU685" s="30"/>
      <c r="CV685" s="30"/>
      <c r="CW685" s="30"/>
      <c r="CX685" s="30"/>
      <c r="CY685" s="30"/>
      <c r="CZ685" s="30"/>
      <c r="DA685" s="30"/>
      <c r="DB685" s="30"/>
      <c r="DC685" s="30"/>
      <c r="DD685" s="30"/>
      <c r="DE685" s="30"/>
      <c r="DF685" s="30"/>
      <c r="DG685" s="30"/>
      <c r="DH685" s="30"/>
      <c r="DI685" s="30"/>
      <c r="DJ685" s="30"/>
      <c r="DK685" s="30"/>
      <c r="DL685" s="30"/>
      <c r="DM685" s="30"/>
      <c r="DN685" s="30"/>
      <c r="DO685" s="30"/>
      <c r="DP685" s="30"/>
      <c r="DQ685" s="30"/>
      <c r="DR685" s="30"/>
      <c r="DS685" s="30"/>
      <c r="DT685" s="30"/>
      <c r="DU685" s="30"/>
      <c r="DV685" s="30"/>
      <c r="DW685" s="30"/>
      <c r="DX685" s="30"/>
      <c r="DY685" s="30"/>
      <c r="DZ685" s="30"/>
      <c r="EA685" s="30"/>
      <c r="EB685" s="30"/>
      <c r="EC685" s="30"/>
      <c r="ED685" s="30"/>
      <c r="EE685" s="30"/>
      <c r="EF685" s="30"/>
      <c r="EG685" s="30"/>
      <c r="EH685" s="30"/>
      <c r="EI685" s="30"/>
      <c r="EJ685" s="30"/>
      <c r="EK685" s="30"/>
      <c r="EL685" s="30"/>
      <c r="EM685" s="30"/>
      <c r="EN685" s="30"/>
      <c r="EO685" s="30"/>
      <c r="EP685" s="30"/>
      <c r="EQ685" s="30"/>
      <c r="ER685" s="30"/>
      <c r="ES685" s="30"/>
      <c r="ET685" s="30"/>
      <c r="EU685" s="30"/>
      <c r="EV685" s="30"/>
      <c r="EW685" s="30"/>
      <c r="EX685" s="30"/>
      <c r="EY685" s="30"/>
      <c r="EZ685" s="30"/>
      <c r="FA685" s="30"/>
      <c r="FB685" s="30"/>
      <c r="FC685" s="30"/>
      <c r="FD685" s="30"/>
      <c r="FE685" s="30"/>
      <c r="FF685" s="30"/>
      <c r="FG685" s="30"/>
      <c r="FH685" s="30"/>
      <c r="FI685" s="30"/>
      <c r="FJ685" s="30"/>
      <c r="FK685" s="30"/>
      <c r="FL685" s="30"/>
      <c r="FM685" s="30"/>
      <c r="FN685" s="30"/>
      <c r="FO685" s="30"/>
      <c r="FP685" s="30"/>
      <c r="FQ685" s="30"/>
    </row>
    <row r="686" spans="4:173">
      <c r="D686" s="76"/>
      <c r="E686" s="76"/>
      <c r="F686" s="76"/>
      <c r="G686" s="76"/>
      <c r="H686" s="76"/>
      <c r="I686" s="76"/>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0"/>
      <c r="BI686" s="30"/>
      <c r="BJ686" s="30"/>
      <c r="BK686" s="30"/>
      <c r="BL686" s="30"/>
      <c r="BM686" s="30"/>
      <c r="BN686" s="30"/>
      <c r="BO686" s="30"/>
      <c r="BP686" s="30"/>
      <c r="BQ686" s="30"/>
      <c r="BR686" s="30"/>
      <c r="BS686" s="30"/>
      <c r="BT686" s="30"/>
      <c r="BU686" s="30"/>
      <c r="BV686" s="30"/>
      <c r="BW686" s="30"/>
      <c r="BX686" s="30"/>
      <c r="BY686" s="30"/>
      <c r="BZ686" s="30"/>
      <c r="CA686" s="30"/>
      <c r="CB686" s="30"/>
      <c r="CC686" s="30"/>
      <c r="CD686" s="30"/>
      <c r="CE686" s="30"/>
      <c r="CF686" s="30"/>
      <c r="CG686" s="30"/>
      <c r="CH686" s="30"/>
      <c r="CI686" s="30"/>
      <c r="CJ686" s="30"/>
      <c r="CK686" s="30"/>
      <c r="CL686" s="30"/>
      <c r="CM686" s="30"/>
      <c r="CN686" s="30"/>
      <c r="CO686" s="30"/>
      <c r="CP686" s="30"/>
      <c r="CQ686" s="30"/>
      <c r="CR686" s="30"/>
      <c r="CS686" s="30"/>
      <c r="CT686" s="30"/>
      <c r="CU686" s="30"/>
      <c r="CV686" s="30"/>
      <c r="CW686" s="30"/>
      <c r="CX686" s="30"/>
      <c r="CY686" s="30"/>
      <c r="CZ686" s="30"/>
      <c r="DA686" s="30"/>
      <c r="DB686" s="30"/>
      <c r="DC686" s="30"/>
      <c r="DD686" s="30"/>
      <c r="DE686" s="30"/>
      <c r="DF686" s="30"/>
      <c r="DG686" s="30"/>
      <c r="DH686" s="30"/>
      <c r="DI686" s="30"/>
      <c r="DJ686" s="30"/>
      <c r="DK686" s="30"/>
      <c r="DL686" s="30"/>
      <c r="DM686" s="30"/>
      <c r="DN686" s="30"/>
      <c r="DO686" s="30"/>
      <c r="DP686" s="30"/>
      <c r="DQ686" s="30"/>
      <c r="DR686" s="30"/>
      <c r="DS686" s="30"/>
      <c r="DT686" s="30"/>
      <c r="DU686" s="30"/>
      <c r="DV686" s="30"/>
      <c r="DW686" s="30"/>
      <c r="DX686" s="30"/>
      <c r="DY686" s="30"/>
      <c r="DZ686" s="30"/>
      <c r="EA686" s="30"/>
      <c r="EB686" s="30"/>
      <c r="EC686" s="30"/>
      <c r="ED686" s="30"/>
      <c r="EE686" s="30"/>
      <c r="EF686" s="30"/>
      <c r="EG686" s="30"/>
      <c r="EH686" s="30"/>
      <c r="EI686" s="30"/>
      <c r="EJ686" s="30"/>
      <c r="EK686" s="30"/>
      <c r="EL686" s="30"/>
      <c r="EM686" s="30"/>
      <c r="EN686" s="30"/>
      <c r="EO686" s="30"/>
      <c r="EP686" s="30"/>
      <c r="EQ686" s="30"/>
      <c r="ER686" s="30"/>
      <c r="ES686" s="30"/>
      <c r="ET686" s="30"/>
      <c r="EU686" s="30"/>
      <c r="EV686" s="30"/>
      <c r="EW686" s="30"/>
      <c r="EX686" s="30"/>
      <c r="EY686" s="30"/>
      <c r="EZ686" s="30"/>
      <c r="FA686" s="30"/>
      <c r="FB686" s="30"/>
      <c r="FC686" s="30"/>
      <c r="FD686" s="30"/>
      <c r="FE686" s="30"/>
      <c r="FF686" s="30"/>
      <c r="FG686" s="30"/>
      <c r="FH686" s="30"/>
      <c r="FI686" s="30"/>
      <c r="FJ686" s="30"/>
      <c r="FK686" s="30"/>
      <c r="FL686" s="30"/>
      <c r="FM686" s="30"/>
      <c r="FN686" s="30"/>
      <c r="FO686" s="30"/>
      <c r="FP686" s="30"/>
      <c r="FQ686" s="30"/>
    </row>
    <row r="687" spans="4:173">
      <c r="D687" s="76"/>
      <c r="E687" s="76"/>
      <c r="F687" s="76"/>
      <c r="G687" s="76"/>
      <c r="H687" s="76"/>
      <c r="I687" s="76"/>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0"/>
      <c r="BI687" s="30"/>
      <c r="BJ687" s="30"/>
      <c r="BK687" s="30"/>
      <c r="BL687" s="30"/>
      <c r="BM687" s="30"/>
      <c r="BN687" s="30"/>
      <c r="BO687" s="30"/>
      <c r="BP687" s="30"/>
      <c r="BQ687" s="30"/>
      <c r="BR687" s="30"/>
      <c r="BS687" s="30"/>
      <c r="BT687" s="30"/>
      <c r="BU687" s="30"/>
      <c r="BV687" s="30"/>
      <c r="BW687" s="30"/>
      <c r="BX687" s="30"/>
      <c r="BY687" s="30"/>
      <c r="BZ687" s="30"/>
      <c r="CA687" s="30"/>
      <c r="CB687" s="30"/>
      <c r="CC687" s="30"/>
      <c r="CD687" s="30"/>
      <c r="CE687" s="30"/>
      <c r="CF687" s="30"/>
      <c r="CG687" s="30"/>
      <c r="CH687" s="30"/>
      <c r="CI687" s="30"/>
      <c r="CJ687" s="30"/>
      <c r="CK687" s="30"/>
      <c r="CL687" s="30"/>
      <c r="CM687" s="30"/>
      <c r="CN687" s="30"/>
      <c r="CO687" s="30"/>
      <c r="CP687" s="30"/>
      <c r="CQ687" s="30"/>
      <c r="CR687" s="30"/>
      <c r="CS687" s="30"/>
      <c r="CT687" s="30"/>
      <c r="CU687" s="30"/>
      <c r="CV687" s="30"/>
      <c r="CW687" s="30"/>
      <c r="CX687" s="30"/>
      <c r="CY687" s="30"/>
      <c r="CZ687" s="30"/>
      <c r="DA687" s="30"/>
      <c r="DB687" s="30"/>
      <c r="DC687" s="30"/>
      <c r="DD687" s="30"/>
      <c r="DE687" s="30"/>
      <c r="DF687" s="30"/>
      <c r="DG687" s="30"/>
      <c r="DH687" s="30"/>
      <c r="DI687" s="30"/>
      <c r="DJ687" s="30"/>
      <c r="DK687" s="30"/>
      <c r="DL687" s="30"/>
      <c r="DM687" s="30"/>
      <c r="DN687" s="30"/>
      <c r="DO687" s="30"/>
      <c r="DP687" s="30"/>
      <c r="DQ687" s="30"/>
      <c r="DR687" s="30"/>
      <c r="DS687" s="30"/>
      <c r="DT687" s="30"/>
      <c r="DU687" s="30"/>
      <c r="DV687" s="30"/>
      <c r="DW687" s="30"/>
      <c r="DX687" s="30"/>
      <c r="DY687" s="30"/>
      <c r="DZ687" s="30"/>
      <c r="EA687" s="30"/>
      <c r="EB687" s="30"/>
      <c r="EC687" s="30"/>
      <c r="ED687" s="30"/>
      <c r="EE687" s="30"/>
      <c r="EF687" s="30"/>
      <c r="EG687" s="30"/>
      <c r="EH687" s="30"/>
      <c r="EI687" s="30"/>
      <c r="EJ687" s="30"/>
      <c r="EK687" s="30"/>
      <c r="EL687" s="30"/>
      <c r="EM687" s="30"/>
      <c r="EN687" s="30"/>
      <c r="EO687" s="30"/>
      <c r="EP687" s="30"/>
      <c r="EQ687" s="30"/>
      <c r="ER687" s="30"/>
      <c r="ES687" s="30"/>
      <c r="ET687" s="30"/>
      <c r="EU687" s="30"/>
      <c r="EV687" s="30"/>
      <c r="EW687" s="30"/>
      <c r="EX687" s="30"/>
      <c r="EY687" s="30"/>
      <c r="EZ687" s="30"/>
      <c r="FA687" s="30"/>
      <c r="FB687" s="30"/>
      <c r="FC687" s="30"/>
      <c r="FD687" s="30"/>
      <c r="FE687" s="30"/>
      <c r="FF687" s="30"/>
      <c r="FG687" s="30"/>
      <c r="FH687" s="30"/>
      <c r="FI687" s="30"/>
      <c r="FJ687" s="30"/>
      <c r="FK687" s="30"/>
      <c r="FL687" s="30"/>
      <c r="FM687" s="30"/>
      <c r="FN687" s="30"/>
      <c r="FO687" s="30"/>
      <c r="FP687" s="30"/>
      <c r="FQ687" s="30"/>
    </row>
    <row r="688" spans="4:173">
      <c r="D688" s="76"/>
      <c r="E688" s="76"/>
      <c r="F688" s="76"/>
      <c r="G688" s="76"/>
      <c r="H688" s="76"/>
      <c r="I688" s="76"/>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0"/>
      <c r="BI688" s="30"/>
      <c r="BJ688" s="30"/>
      <c r="BK688" s="30"/>
      <c r="BL688" s="30"/>
      <c r="BM688" s="30"/>
      <c r="BN688" s="30"/>
      <c r="BO688" s="30"/>
      <c r="BP688" s="30"/>
      <c r="BQ688" s="30"/>
      <c r="BR688" s="30"/>
      <c r="BS688" s="30"/>
      <c r="BT688" s="30"/>
      <c r="BU688" s="30"/>
      <c r="BV688" s="30"/>
      <c r="BW688" s="30"/>
      <c r="BX688" s="30"/>
      <c r="BY688" s="30"/>
      <c r="BZ688" s="30"/>
      <c r="CA688" s="30"/>
      <c r="CB688" s="30"/>
      <c r="CC688" s="30"/>
      <c r="CD688" s="30"/>
      <c r="CE688" s="30"/>
      <c r="CF688" s="30"/>
      <c r="CG688" s="30"/>
      <c r="CH688" s="30"/>
      <c r="CI688" s="30"/>
      <c r="CJ688" s="30"/>
      <c r="CK688" s="30"/>
      <c r="CL688" s="30"/>
      <c r="CM688" s="30"/>
      <c r="CN688" s="30"/>
      <c r="CO688" s="30"/>
      <c r="CP688" s="30"/>
      <c r="CQ688" s="30"/>
      <c r="CR688" s="30"/>
      <c r="CS688" s="30"/>
      <c r="CT688" s="30"/>
      <c r="CU688" s="30"/>
      <c r="CV688" s="30"/>
      <c r="CW688" s="30"/>
      <c r="CX688" s="30"/>
      <c r="CY688" s="30"/>
      <c r="CZ688" s="30"/>
      <c r="DA688" s="30"/>
      <c r="DB688" s="30"/>
      <c r="DC688" s="30"/>
      <c r="DD688" s="30"/>
      <c r="DE688" s="30"/>
      <c r="DF688" s="30"/>
      <c r="DG688" s="30"/>
      <c r="DH688" s="30"/>
      <c r="DI688" s="30"/>
      <c r="DJ688" s="30"/>
      <c r="DK688" s="30"/>
      <c r="DL688" s="30"/>
      <c r="DM688" s="30"/>
      <c r="DN688" s="30"/>
      <c r="DO688" s="30"/>
      <c r="DP688" s="30"/>
      <c r="DQ688" s="30"/>
      <c r="DR688" s="30"/>
      <c r="DS688" s="30"/>
      <c r="DT688" s="30"/>
      <c r="DU688" s="30"/>
      <c r="DV688" s="30"/>
      <c r="DW688" s="30"/>
      <c r="DX688" s="30"/>
      <c r="DY688" s="30"/>
      <c r="DZ688" s="30"/>
      <c r="EA688" s="30"/>
      <c r="EB688" s="30"/>
      <c r="EC688" s="30"/>
      <c r="ED688" s="30"/>
      <c r="EE688" s="30"/>
      <c r="EF688" s="30"/>
      <c r="EG688" s="30"/>
      <c r="EH688" s="30"/>
      <c r="EI688" s="30"/>
      <c r="EJ688" s="30"/>
      <c r="EK688" s="30"/>
      <c r="EL688" s="30"/>
      <c r="EM688" s="30"/>
      <c r="EN688" s="30"/>
      <c r="EO688" s="30"/>
      <c r="EP688" s="30"/>
      <c r="EQ688" s="30"/>
      <c r="ER688" s="30"/>
      <c r="ES688" s="30"/>
      <c r="ET688" s="30"/>
      <c r="EU688" s="30"/>
      <c r="EV688" s="30"/>
      <c r="EW688" s="30"/>
      <c r="EX688" s="30"/>
      <c r="EY688" s="30"/>
      <c r="EZ688" s="30"/>
      <c r="FA688" s="30"/>
      <c r="FB688" s="30"/>
      <c r="FC688" s="30"/>
      <c r="FD688" s="30"/>
      <c r="FE688" s="30"/>
      <c r="FF688" s="30"/>
      <c r="FG688" s="30"/>
      <c r="FH688" s="30"/>
      <c r="FI688" s="30"/>
      <c r="FJ688" s="30"/>
      <c r="FK688" s="30"/>
      <c r="FL688" s="30"/>
      <c r="FM688" s="30"/>
      <c r="FN688" s="30"/>
      <c r="FO688" s="30"/>
      <c r="FP688" s="30"/>
      <c r="FQ688" s="30"/>
    </row>
    <row r="689" spans="4:173">
      <c r="D689" s="76"/>
      <c r="E689" s="76"/>
      <c r="F689" s="76"/>
      <c r="G689" s="76"/>
      <c r="H689" s="76"/>
      <c r="I689" s="76"/>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0"/>
      <c r="BI689" s="30"/>
      <c r="BJ689" s="30"/>
      <c r="BK689" s="30"/>
      <c r="BL689" s="30"/>
      <c r="BM689" s="30"/>
      <c r="BN689" s="30"/>
      <c r="BO689" s="30"/>
      <c r="BP689" s="30"/>
      <c r="BQ689" s="30"/>
      <c r="BR689" s="30"/>
      <c r="BS689" s="30"/>
      <c r="BT689" s="30"/>
      <c r="BU689" s="30"/>
      <c r="BV689" s="30"/>
      <c r="BW689" s="30"/>
      <c r="BX689" s="30"/>
      <c r="BY689" s="30"/>
      <c r="BZ689" s="30"/>
      <c r="CA689" s="30"/>
      <c r="CB689" s="30"/>
      <c r="CC689" s="30"/>
      <c r="CD689" s="30"/>
      <c r="CE689" s="30"/>
      <c r="CF689" s="30"/>
      <c r="CG689" s="30"/>
      <c r="CH689" s="30"/>
      <c r="CI689" s="30"/>
      <c r="CJ689" s="30"/>
      <c r="CK689" s="30"/>
      <c r="CL689" s="30"/>
      <c r="CM689" s="30"/>
      <c r="CN689" s="30"/>
      <c r="CO689" s="30"/>
      <c r="CP689" s="30"/>
      <c r="CQ689" s="30"/>
      <c r="CR689" s="30"/>
      <c r="CS689" s="30"/>
      <c r="CT689" s="30"/>
      <c r="CU689" s="30"/>
      <c r="CV689" s="30"/>
      <c r="CW689" s="30"/>
      <c r="CX689" s="30"/>
      <c r="CY689" s="30"/>
      <c r="CZ689" s="30"/>
      <c r="DA689" s="30"/>
      <c r="DB689" s="30"/>
      <c r="DC689" s="30"/>
      <c r="DD689" s="30"/>
      <c r="DE689" s="30"/>
      <c r="DF689" s="30"/>
      <c r="DG689" s="30"/>
      <c r="DH689" s="30"/>
      <c r="DI689" s="30"/>
      <c r="DJ689" s="30"/>
      <c r="DK689" s="30"/>
      <c r="DL689" s="30"/>
      <c r="DM689" s="30"/>
      <c r="DN689" s="30"/>
      <c r="DO689" s="30"/>
      <c r="DP689" s="30"/>
      <c r="DQ689" s="30"/>
      <c r="DR689" s="30"/>
      <c r="DS689" s="30"/>
      <c r="DT689" s="30"/>
      <c r="DU689" s="30"/>
      <c r="DV689" s="30"/>
      <c r="DW689" s="30"/>
      <c r="DX689" s="30"/>
      <c r="DY689" s="30"/>
      <c r="DZ689" s="30"/>
      <c r="EA689" s="30"/>
      <c r="EB689" s="30"/>
      <c r="EC689" s="30"/>
      <c r="ED689" s="30"/>
      <c r="EE689" s="30"/>
      <c r="EF689" s="30"/>
      <c r="EG689" s="30"/>
      <c r="EH689" s="30"/>
      <c r="EI689" s="30"/>
      <c r="EJ689" s="30"/>
      <c r="EK689" s="30"/>
      <c r="EL689" s="30"/>
      <c r="EM689" s="30"/>
      <c r="EN689" s="30"/>
      <c r="EO689" s="30"/>
      <c r="EP689" s="30"/>
      <c r="EQ689" s="30"/>
      <c r="ER689" s="30"/>
      <c r="ES689" s="30"/>
      <c r="ET689" s="30"/>
      <c r="EU689" s="30"/>
      <c r="EV689" s="30"/>
      <c r="EW689" s="30"/>
      <c r="EX689" s="30"/>
      <c r="EY689" s="30"/>
      <c r="EZ689" s="30"/>
      <c r="FA689" s="30"/>
      <c r="FB689" s="30"/>
      <c r="FC689" s="30"/>
      <c r="FD689" s="30"/>
      <c r="FE689" s="30"/>
      <c r="FF689" s="30"/>
      <c r="FG689" s="30"/>
      <c r="FH689" s="30"/>
      <c r="FI689" s="30"/>
      <c r="FJ689" s="30"/>
      <c r="FK689" s="30"/>
      <c r="FL689" s="30"/>
      <c r="FM689" s="30"/>
      <c r="FN689" s="30"/>
      <c r="FO689" s="30"/>
      <c r="FP689" s="30"/>
      <c r="FQ689" s="30"/>
    </row>
    <row r="690" spans="4:173">
      <c r="D690" s="76"/>
      <c r="E690" s="76"/>
      <c r="F690" s="76"/>
      <c r="G690" s="76"/>
      <c r="H690" s="76"/>
      <c r="I690" s="76"/>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0"/>
      <c r="BI690" s="30"/>
      <c r="BJ690" s="30"/>
      <c r="BK690" s="30"/>
      <c r="BL690" s="30"/>
      <c r="BM690" s="30"/>
      <c r="BN690" s="30"/>
      <c r="BO690" s="30"/>
      <c r="BP690" s="30"/>
      <c r="BQ690" s="30"/>
      <c r="BR690" s="30"/>
      <c r="BS690" s="30"/>
      <c r="BT690" s="30"/>
      <c r="BU690" s="30"/>
      <c r="BV690" s="30"/>
      <c r="BW690" s="30"/>
      <c r="BX690" s="30"/>
      <c r="BY690" s="30"/>
      <c r="BZ690" s="30"/>
      <c r="CA690" s="30"/>
      <c r="CB690" s="30"/>
      <c r="CC690" s="30"/>
      <c r="CD690" s="30"/>
      <c r="CE690" s="30"/>
      <c r="CF690" s="30"/>
      <c r="CG690" s="30"/>
      <c r="CH690" s="30"/>
      <c r="CI690" s="30"/>
      <c r="CJ690" s="30"/>
      <c r="CK690" s="30"/>
      <c r="CL690" s="30"/>
      <c r="CM690" s="30"/>
      <c r="CN690" s="30"/>
      <c r="CO690" s="30"/>
      <c r="CP690" s="30"/>
      <c r="CQ690" s="30"/>
      <c r="CR690" s="30"/>
      <c r="CS690" s="30"/>
      <c r="CT690" s="30"/>
      <c r="CU690" s="30"/>
      <c r="CV690" s="30"/>
      <c r="CW690" s="30"/>
      <c r="CX690" s="30"/>
      <c r="CY690" s="30"/>
      <c r="CZ690" s="30"/>
      <c r="DA690" s="30"/>
      <c r="DB690" s="30"/>
      <c r="DC690" s="30"/>
      <c r="DD690" s="30"/>
      <c r="DE690" s="30"/>
      <c r="DF690" s="30"/>
      <c r="DG690" s="30"/>
      <c r="DH690" s="30"/>
      <c r="DI690" s="30"/>
      <c r="DJ690" s="30"/>
      <c r="DK690" s="30"/>
      <c r="DL690" s="30"/>
      <c r="DM690" s="30"/>
      <c r="DN690" s="30"/>
      <c r="DO690" s="30"/>
      <c r="DP690" s="30"/>
      <c r="DQ690" s="30"/>
      <c r="DR690" s="30"/>
      <c r="DS690" s="30"/>
      <c r="DT690" s="30"/>
      <c r="DU690" s="30"/>
      <c r="DV690" s="30"/>
      <c r="DW690" s="30"/>
      <c r="DX690" s="30"/>
      <c r="DY690" s="30"/>
      <c r="DZ690" s="30"/>
      <c r="EA690" s="30"/>
      <c r="EB690" s="30"/>
      <c r="EC690" s="30"/>
      <c r="ED690" s="30"/>
      <c r="EE690" s="30"/>
      <c r="EF690" s="30"/>
      <c r="EG690" s="30"/>
      <c r="EH690" s="30"/>
      <c r="EI690" s="30"/>
      <c r="EJ690" s="30"/>
      <c r="EK690" s="30"/>
      <c r="EL690" s="30"/>
      <c r="EM690" s="30"/>
      <c r="EN690" s="30"/>
      <c r="EO690" s="30"/>
      <c r="EP690" s="30"/>
      <c r="EQ690" s="30"/>
      <c r="ER690" s="30"/>
      <c r="ES690" s="30"/>
      <c r="ET690" s="30"/>
      <c r="EU690" s="30"/>
      <c r="EV690" s="30"/>
      <c r="EW690" s="30"/>
      <c r="EX690" s="30"/>
      <c r="EY690" s="30"/>
      <c r="EZ690" s="30"/>
      <c r="FA690" s="30"/>
      <c r="FB690" s="30"/>
      <c r="FC690" s="30"/>
      <c r="FD690" s="30"/>
      <c r="FE690" s="30"/>
      <c r="FF690" s="30"/>
      <c r="FG690" s="30"/>
      <c r="FH690" s="30"/>
      <c r="FI690" s="30"/>
      <c r="FJ690" s="30"/>
      <c r="FK690" s="30"/>
      <c r="FL690" s="30"/>
      <c r="FM690" s="30"/>
      <c r="FN690" s="30"/>
      <c r="FO690" s="30"/>
      <c r="FP690" s="30"/>
      <c r="FQ690" s="30"/>
    </row>
    <row r="691" spans="4:173">
      <c r="D691" s="76"/>
      <c r="E691" s="76"/>
      <c r="F691" s="76"/>
      <c r="G691" s="76"/>
      <c r="H691" s="76"/>
      <c r="I691" s="76"/>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0"/>
      <c r="BI691" s="30"/>
      <c r="BJ691" s="30"/>
      <c r="BK691" s="30"/>
      <c r="BL691" s="30"/>
      <c r="BM691" s="30"/>
      <c r="BN691" s="30"/>
      <c r="BO691" s="30"/>
      <c r="BP691" s="30"/>
      <c r="BQ691" s="30"/>
      <c r="BR691" s="30"/>
      <c r="BS691" s="30"/>
      <c r="BT691" s="30"/>
      <c r="BU691" s="30"/>
      <c r="BV691" s="30"/>
      <c r="BW691" s="30"/>
      <c r="BX691" s="30"/>
      <c r="BY691" s="30"/>
      <c r="BZ691" s="30"/>
      <c r="CA691" s="30"/>
      <c r="CB691" s="30"/>
      <c r="CC691" s="30"/>
      <c r="CD691" s="30"/>
      <c r="CE691" s="30"/>
      <c r="CF691" s="30"/>
      <c r="CG691" s="30"/>
      <c r="CH691" s="30"/>
      <c r="CI691" s="30"/>
      <c r="CJ691" s="30"/>
      <c r="CK691" s="30"/>
      <c r="CL691" s="30"/>
      <c r="CM691" s="30"/>
      <c r="CN691" s="30"/>
      <c r="CO691" s="30"/>
      <c r="CP691" s="30"/>
      <c r="CQ691" s="30"/>
      <c r="CR691" s="30"/>
      <c r="CS691" s="30"/>
      <c r="CT691" s="30"/>
      <c r="CU691" s="30"/>
      <c r="CV691" s="30"/>
      <c r="CW691" s="30"/>
      <c r="CX691" s="30"/>
      <c r="CY691" s="30"/>
      <c r="CZ691" s="30"/>
      <c r="DA691" s="30"/>
      <c r="DB691" s="30"/>
      <c r="DC691" s="30"/>
      <c r="DD691" s="30"/>
      <c r="DE691" s="30"/>
      <c r="DF691" s="30"/>
      <c r="DG691" s="30"/>
      <c r="DH691" s="30"/>
      <c r="DI691" s="30"/>
      <c r="DJ691" s="30"/>
      <c r="DK691" s="30"/>
      <c r="DL691" s="30"/>
      <c r="DM691" s="30"/>
      <c r="DN691" s="30"/>
      <c r="DO691" s="30"/>
      <c r="DP691" s="30"/>
      <c r="DQ691" s="30"/>
      <c r="DR691" s="30"/>
      <c r="DS691" s="30"/>
      <c r="DT691" s="30"/>
      <c r="DU691" s="30"/>
      <c r="DV691" s="30"/>
      <c r="DW691" s="30"/>
      <c r="DX691" s="30"/>
      <c r="DY691" s="30"/>
      <c r="DZ691" s="30"/>
      <c r="EA691" s="30"/>
      <c r="EB691" s="30"/>
      <c r="EC691" s="30"/>
      <c r="ED691" s="30"/>
      <c r="EE691" s="30"/>
      <c r="EF691" s="30"/>
      <c r="EG691" s="30"/>
      <c r="EH691" s="30"/>
      <c r="EI691" s="30"/>
      <c r="EJ691" s="30"/>
      <c r="EK691" s="30"/>
      <c r="EL691" s="30"/>
      <c r="EM691" s="30"/>
      <c r="EN691" s="30"/>
      <c r="EO691" s="30"/>
      <c r="EP691" s="30"/>
      <c r="EQ691" s="30"/>
      <c r="ER691" s="30"/>
      <c r="ES691" s="30"/>
      <c r="ET691" s="30"/>
      <c r="EU691" s="30"/>
      <c r="EV691" s="30"/>
      <c r="EW691" s="30"/>
      <c r="EX691" s="30"/>
      <c r="EY691" s="30"/>
      <c r="EZ691" s="30"/>
      <c r="FA691" s="30"/>
      <c r="FB691" s="30"/>
      <c r="FC691" s="30"/>
      <c r="FD691" s="30"/>
      <c r="FE691" s="30"/>
      <c r="FF691" s="30"/>
      <c r="FG691" s="30"/>
      <c r="FH691" s="30"/>
      <c r="FI691" s="30"/>
      <c r="FJ691" s="30"/>
      <c r="FK691" s="30"/>
      <c r="FL691" s="30"/>
      <c r="FM691" s="30"/>
      <c r="FN691" s="30"/>
      <c r="FO691" s="30"/>
      <c r="FP691" s="30"/>
      <c r="FQ691" s="30"/>
    </row>
    <row r="692" spans="4:173">
      <c r="D692" s="76"/>
      <c r="E692" s="76"/>
      <c r="F692" s="76"/>
      <c r="G692" s="76"/>
      <c r="H692" s="76"/>
      <c r="I692" s="76"/>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0"/>
      <c r="BI692" s="30"/>
      <c r="BJ692" s="30"/>
      <c r="BK692" s="30"/>
      <c r="BL692" s="30"/>
      <c r="BM692" s="30"/>
      <c r="BN692" s="30"/>
      <c r="BO692" s="30"/>
      <c r="BP692" s="30"/>
      <c r="BQ692" s="30"/>
      <c r="BR692" s="30"/>
      <c r="BS692" s="30"/>
      <c r="BT692" s="30"/>
      <c r="BU692" s="30"/>
      <c r="BV692" s="30"/>
      <c r="BW692" s="30"/>
      <c r="BX692" s="30"/>
      <c r="BY692" s="30"/>
      <c r="BZ692" s="30"/>
      <c r="CA692" s="30"/>
      <c r="CB692" s="30"/>
      <c r="CC692" s="30"/>
      <c r="CD692" s="30"/>
      <c r="CE692" s="30"/>
      <c r="CF692" s="30"/>
      <c r="CG692" s="30"/>
      <c r="CH692" s="30"/>
      <c r="CI692" s="30"/>
      <c r="CJ692" s="30"/>
      <c r="CK692" s="30"/>
      <c r="CL692" s="30"/>
      <c r="CM692" s="30"/>
      <c r="CN692" s="30"/>
      <c r="CO692" s="30"/>
      <c r="CP692" s="30"/>
      <c r="CQ692" s="30"/>
      <c r="CR692" s="30"/>
      <c r="CS692" s="30"/>
      <c r="CT692" s="30"/>
      <c r="CU692" s="30"/>
      <c r="CV692" s="30"/>
      <c r="CW692" s="30"/>
      <c r="CX692" s="30"/>
      <c r="CY692" s="30"/>
      <c r="CZ692" s="30"/>
      <c r="DA692" s="30"/>
      <c r="DB692" s="30"/>
      <c r="DC692" s="30"/>
      <c r="DD692" s="30"/>
      <c r="DE692" s="30"/>
      <c r="DF692" s="30"/>
      <c r="DG692" s="30"/>
      <c r="DH692" s="30"/>
      <c r="DI692" s="30"/>
      <c r="DJ692" s="30"/>
      <c r="DK692" s="30"/>
      <c r="DL692" s="30"/>
      <c r="DM692" s="30"/>
      <c r="DN692" s="30"/>
      <c r="DO692" s="30"/>
      <c r="DP692" s="30"/>
      <c r="DQ692" s="30"/>
      <c r="DR692" s="30"/>
      <c r="DS692" s="30"/>
      <c r="DT692" s="30"/>
      <c r="DU692" s="30"/>
      <c r="DV692" s="30"/>
      <c r="DW692" s="30"/>
      <c r="DX692" s="30"/>
      <c r="DY692" s="30"/>
      <c r="DZ692" s="30"/>
      <c r="EA692" s="30"/>
      <c r="EB692" s="30"/>
      <c r="EC692" s="30"/>
      <c r="ED692" s="30"/>
      <c r="EE692" s="30"/>
      <c r="EF692" s="30"/>
      <c r="EG692" s="30"/>
      <c r="EH692" s="30"/>
      <c r="EI692" s="30"/>
      <c r="EJ692" s="30"/>
      <c r="EK692" s="30"/>
      <c r="EL692" s="30"/>
      <c r="EM692" s="30"/>
      <c r="EN692" s="30"/>
      <c r="EO692" s="30"/>
      <c r="EP692" s="30"/>
      <c r="EQ692" s="30"/>
      <c r="ER692" s="30"/>
      <c r="ES692" s="30"/>
      <c r="ET692" s="30"/>
      <c r="EU692" s="30"/>
      <c r="EV692" s="30"/>
      <c r="EW692" s="30"/>
      <c r="EX692" s="30"/>
      <c r="EY692" s="30"/>
      <c r="EZ692" s="30"/>
      <c r="FA692" s="30"/>
      <c r="FB692" s="30"/>
      <c r="FC692" s="30"/>
      <c r="FD692" s="30"/>
      <c r="FE692" s="30"/>
      <c r="FF692" s="30"/>
      <c r="FG692" s="30"/>
      <c r="FH692" s="30"/>
      <c r="FI692" s="30"/>
      <c r="FJ692" s="30"/>
      <c r="FK692" s="30"/>
      <c r="FL692" s="30"/>
      <c r="FM692" s="30"/>
      <c r="FN692" s="30"/>
      <c r="FO692" s="30"/>
      <c r="FP692" s="30"/>
      <c r="FQ692" s="30"/>
    </row>
    <row r="693" spans="4:173">
      <c r="D693" s="76"/>
      <c r="E693" s="76"/>
      <c r="F693" s="76"/>
      <c r="G693" s="76"/>
      <c r="H693" s="76"/>
      <c r="I693" s="76"/>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c r="BW693" s="30"/>
      <c r="BX693" s="30"/>
      <c r="BY693" s="30"/>
      <c r="BZ693" s="30"/>
      <c r="CA693" s="30"/>
      <c r="CB693" s="30"/>
      <c r="CC693" s="30"/>
      <c r="CD693" s="30"/>
      <c r="CE693" s="30"/>
      <c r="CF693" s="30"/>
      <c r="CG693" s="30"/>
      <c r="CH693" s="30"/>
      <c r="CI693" s="30"/>
      <c r="CJ693" s="30"/>
      <c r="CK693" s="30"/>
      <c r="CL693" s="30"/>
      <c r="CM693" s="30"/>
      <c r="CN693" s="30"/>
      <c r="CO693" s="30"/>
      <c r="CP693" s="30"/>
      <c r="CQ693" s="30"/>
      <c r="CR693" s="30"/>
      <c r="CS693" s="30"/>
      <c r="CT693" s="30"/>
      <c r="CU693" s="30"/>
      <c r="CV693" s="30"/>
      <c r="CW693" s="30"/>
      <c r="CX693" s="30"/>
      <c r="CY693" s="30"/>
      <c r="CZ693" s="30"/>
      <c r="DA693" s="30"/>
      <c r="DB693" s="30"/>
      <c r="DC693" s="30"/>
      <c r="DD693" s="30"/>
      <c r="DE693" s="30"/>
      <c r="DF693" s="30"/>
      <c r="DG693" s="30"/>
      <c r="DH693" s="30"/>
      <c r="DI693" s="30"/>
      <c r="DJ693" s="30"/>
      <c r="DK693" s="30"/>
      <c r="DL693" s="30"/>
      <c r="DM693" s="30"/>
      <c r="DN693" s="30"/>
      <c r="DO693" s="30"/>
      <c r="DP693" s="30"/>
      <c r="DQ693" s="30"/>
      <c r="DR693" s="30"/>
      <c r="DS693" s="30"/>
      <c r="DT693" s="30"/>
      <c r="DU693" s="30"/>
      <c r="DV693" s="30"/>
      <c r="DW693" s="30"/>
      <c r="DX693" s="30"/>
      <c r="DY693" s="30"/>
      <c r="DZ693" s="30"/>
      <c r="EA693" s="30"/>
      <c r="EB693" s="30"/>
      <c r="EC693" s="30"/>
      <c r="ED693" s="30"/>
      <c r="EE693" s="30"/>
      <c r="EF693" s="30"/>
      <c r="EG693" s="30"/>
      <c r="EH693" s="30"/>
      <c r="EI693" s="30"/>
      <c r="EJ693" s="30"/>
      <c r="EK693" s="30"/>
      <c r="EL693" s="30"/>
      <c r="EM693" s="30"/>
      <c r="EN693" s="30"/>
      <c r="EO693" s="30"/>
      <c r="EP693" s="30"/>
      <c r="EQ693" s="30"/>
      <c r="ER693" s="30"/>
      <c r="ES693" s="30"/>
      <c r="ET693" s="30"/>
      <c r="EU693" s="30"/>
      <c r="EV693" s="30"/>
      <c r="EW693" s="30"/>
      <c r="EX693" s="30"/>
      <c r="EY693" s="30"/>
      <c r="EZ693" s="30"/>
      <c r="FA693" s="30"/>
      <c r="FB693" s="30"/>
      <c r="FC693" s="30"/>
      <c r="FD693" s="30"/>
      <c r="FE693" s="30"/>
      <c r="FF693" s="30"/>
      <c r="FG693" s="30"/>
      <c r="FH693" s="30"/>
      <c r="FI693" s="30"/>
      <c r="FJ693" s="30"/>
      <c r="FK693" s="30"/>
      <c r="FL693" s="30"/>
      <c r="FM693" s="30"/>
      <c r="FN693" s="30"/>
      <c r="FO693" s="30"/>
      <c r="FP693" s="30"/>
      <c r="FQ693" s="30"/>
    </row>
    <row r="694" spans="4:173">
      <c r="D694" s="76"/>
      <c r="E694" s="76"/>
      <c r="F694" s="76"/>
      <c r="G694" s="76"/>
      <c r="H694" s="76"/>
      <c r="I694" s="76"/>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0"/>
      <c r="BI694" s="30"/>
      <c r="BJ694" s="30"/>
      <c r="BK694" s="30"/>
      <c r="BL694" s="30"/>
      <c r="BM694" s="30"/>
      <c r="BN694" s="30"/>
      <c r="BO694" s="30"/>
      <c r="BP694" s="30"/>
      <c r="BQ694" s="30"/>
      <c r="BR694" s="30"/>
      <c r="BS694" s="30"/>
      <c r="BT694" s="30"/>
      <c r="BU694" s="30"/>
      <c r="BV694" s="30"/>
      <c r="BW694" s="30"/>
      <c r="BX694" s="30"/>
      <c r="BY694" s="30"/>
      <c r="BZ694" s="30"/>
      <c r="CA694" s="30"/>
      <c r="CB694" s="30"/>
      <c r="CC694" s="30"/>
      <c r="CD694" s="30"/>
      <c r="CE694" s="30"/>
      <c r="CF694" s="30"/>
      <c r="CG694" s="30"/>
      <c r="CH694" s="30"/>
      <c r="CI694" s="30"/>
      <c r="CJ694" s="30"/>
      <c r="CK694" s="30"/>
      <c r="CL694" s="30"/>
      <c r="CM694" s="30"/>
      <c r="CN694" s="30"/>
      <c r="CO694" s="30"/>
      <c r="CP694" s="30"/>
      <c r="CQ694" s="30"/>
      <c r="CR694" s="30"/>
      <c r="CS694" s="30"/>
      <c r="CT694" s="30"/>
      <c r="CU694" s="30"/>
      <c r="CV694" s="30"/>
      <c r="CW694" s="30"/>
      <c r="CX694" s="30"/>
      <c r="CY694" s="30"/>
      <c r="CZ694" s="30"/>
      <c r="DA694" s="30"/>
      <c r="DB694" s="30"/>
      <c r="DC694" s="30"/>
      <c r="DD694" s="30"/>
      <c r="DE694" s="30"/>
      <c r="DF694" s="30"/>
      <c r="DG694" s="30"/>
      <c r="DH694" s="30"/>
      <c r="DI694" s="30"/>
      <c r="DJ694" s="30"/>
      <c r="DK694" s="30"/>
      <c r="DL694" s="30"/>
      <c r="DM694" s="30"/>
      <c r="DN694" s="30"/>
      <c r="DO694" s="30"/>
      <c r="DP694" s="30"/>
      <c r="DQ694" s="30"/>
      <c r="DR694" s="30"/>
      <c r="DS694" s="30"/>
      <c r="DT694" s="30"/>
      <c r="DU694" s="30"/>
      <c r="DV694" s="30"/>
      <c r="DW694" s="30"/>
      <c r="DX694" s="30"/>
      <c r="DY694" s="30"/>
      <c r="DZ694" s="30"/>
      <c r="EA694" s="30"/>
      <c r="EB694" s="30"/>
      <c r="EC694" s="30"/>
      <c r="ED694" s="30"/>
      <c r="EE694" s="30"/>
      <c r="EF694" s="30"/>
      <c r="EG694" s="30"/>
      <c r="EH694" s="30"/>
      <c r="EI694" s="30"/>
      <c r="EJ694" s="30"/>
      <c r="EK694" s="30"/>
      <c r="EL694" s="30"/>
      <c r="EM694" s="30"/>
      <c r="EN694" s="30"/>
      <c r="EO694" s="30"/>
      <c r="EP694" s="30"/>
      <c r="EQ694" s="30"/>
      <c r="ER694" s="30"/>
      <c r="ES694" s="30"/>
      <c r="ET694" s="30"/>
      <c r="EU694" s="30"/>
      <c r="EV694" s="30"/>
      <c r="EW694" s="30"/>
      <c r="EX694" s="30"/>
      <c r="EY694" s="30"/>
      <c r="EZ694" s="30"/>
      <c r="FA694" s="30"/>
      <c r="FB694" s="30"/>
      <c r="FC694" s="30"/>
      <c r="FD694" s="30"/>
      <c r="FE694" s="30"/>
      <c r="FF694" s="30"/>
      <c r="FG694" s="30"/>
      <c r="FH694" s="30"/>
      <c r="FI694" s="30"/>
      <c r="FJ694" s="30"/>
      <c r="FK694" s="30"/>
      <c r="FL694" s="30"/>
      <c r="FM694" s="30"/>
      <c r="FN694" s="30"/>
      <c r="FO694" s="30"/>
      <c r="FP694" s="30"/>
      <c r="FQ694" s="30"/>
    </row>
    <row r="695" spans="4:173">
      <c r="D695" s="76"/>
      <c r="E695" s="76"/>
      <c r="F695" s="76"/>
      <c r="G695" s="76"/>
      <c r="H695" s="76"/>
      <c r="I695" s="76"/>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0"/>
      <c r="BI695" s="30"/>
      <c r="BJ695" s="30"/>
      <c r="BK695" s="30"/>
      <c r="BL695" s="30"/>
      <c r="BM695" s="30"/>
      <c r="BN695" s="30"/>
      <c r="BO695" s="30"/>
      <c r="BP695" s="30"/>
      <c r="BQ695" s="30"/>
      <c r="BR695" s="30"/>
      <c r="BS695" s="30"/>
      <c r="BT695" s="30"/>
      <c r="BU695" s="30"/>
      <c r="BV695" s="30"/>
      <c r="BW695" s="30"/>
      <c r="BX695" s="30"/>
      <c r="BY695" s="30"/>
      <c r="BZ695" s="30"/>
      <c r="CA695" s="30"/>
      <c r="CB695" s="30"/>
      <c r="CC695" s="30"/>
      <c r="CD695" s="30"/>
      <c r="CE695" s="30"/>
      <c r="CF695" s="30"/>
      <c r="CG695" s="30"/>
      <c r="CH695" s="30"/>
      <c r="CI695" s="30"/>
      <c r="CJ695" s="30"/>
      <c r="CK695" s="30"/>
      <c r="CL695" s="30"/>
      <c r="CM695" s="30"/>
      <c r="CN695" s="30"/>
      <c r="CO695" s="30"/>
      <c r="CP695" s="30"/>
      <c r="CQ695" s="30"/>
      <c r="CR695" s="30"/>
      <c r="CS695" s="30"/>
      <c r="CT695" s="30"/>
      <c r="CU695" s="30"/>
      <c r="CV695" s="30"/>
      <c r="CW695" s="30"/>
      <c r="CX695" s="30"/>
      <c r="CY695" s="30"/>
      <c r="CZ695" s="30"/>
      <c r="DA695" s="30"/>
      <c r="DB695" s="30"/>
      <c r="DC695" s="30"/>
      <c r="DD695" s="30"/>
      <c r="DE695" s="30"/>
      <c r="DF695" s="30"/>
      <c r="DG695" s="30"/>
      <c r="DH695" s="30"/>
      <c r="DI695" s="30"/>
      <c r="DJ695" s="30"/>
      <c r="DK695" s="30"/>
      <c r="DL695" s="30"/>
      <c r="DM695" s="30"/>
      <c r="DN695" s="30"/>
      <c r="DO695" s="30"/>
      <c r="DP695" s="30"/>
      <c r="DQ695" s="30"/>
      <c r="DR695" s="30"/>
      <c r="DS695" s="30"/>
      <c r="DT695" s="30"/>
      <c r="DU695" s="30"/>
      <c r="DV695" s="30"/>
      <c r="DW695" s="30"/>
      <c r="DX695" s="30"/>
      <c r="DY695" s="30"/>
      <c r="DZ695" s="30"/>
      <c r="EA695" s="30"/>
      <c r="EB695" s="30"/>
      <c r="EC695" s="30"/>
      <c r="ED695" s="30"/>
      <c r="EE695" s="30"/>
      <c r="EF695" s="30"/>
      <c r="EG695" s="30"/>
      <c r="EH695" s="30"/>
      <c r="EI695" s="30"/>
      <c r="EJ695" s="30"/>
      <c r="EK695" s="30"/>
      <c r="EL695" s="30"/>
      <c r="EM695" s="30"/>
      <c r="EN695" s="30"/>
      <c r="EO695" s="30"/>
      <c r="EP695" s="30"/>
      <c r="EQ695" s="30"/>
      <c r="ER695" s="30"/>
      <c r="ES695" s="30"/>
      <c r="ET695" s="30"/>
      <c r="EU695" s="30"/>
      <c r="EV695" s="30"/>
      <c r="EW695" s="30"/>
      <c r="EX695" s="30"/>
      <c r="EY695" s="30"/>
      <c r="EZ695" s="30"/>
      <c r="FA695" s="30"/>
      <c r="FB695" s="30"/>
      <c r="FC695" s="30"/>
      <c r="FD695" s="30"/>
      <c r="FE695" s="30"/>
      <c r="FF695" s="30"/>
      <c r="FG695" s="30"/>
      <c r="FH695" s="30"/>
      <c r="FI695" s="30"/>
      <c r="FJ695" s="30"/>
      <c r="FK695" s="30"/>
      <c r="FL695" s="30"/>
      <c r="FM695" s="30"/>
      <c r="FN695" s="30"/>
      <c r="FO695" s="30"/>
      <c r="FP695" s="30"/>
      <c r="FQ695" s="30"/>
    </row>
    <row r="696" spans="4:173">
      <c r="D696" s="76"/>
      <c r="E696" s="76"/>
      <c r="F696" s="76"/>
      <c r="G696" s="76"/>
      <c r="H696" s="76"/>
      <c r="I696" s="76"/>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0"/>
      <c r="BI696" s="30"/>
      <c r="BJ696" s="30"/>
      <c r="BK696" s="30"/>
      <c r="BL696" s="30"/>
      <c r="BM696" s="30"/>
      <c r="BN696" s="30"/>
      <c r="BO696" s="30"/>
      <c r="BP696" s="30"/>
      <c r="BQ696" s="30"/>
      <c r="BR696" s="30"/>
      <c r="BS696" s="30"/>
      <c r="BT696" s="30"/>
      <c r="BU696" s="30"/>
      <c r="BV696" s="30"/>
      <c r="BW696" s="30"/>
      <c r="BX696" s="30"/>
      <c r="BY696" s="30"/>
      <c r="BZ696" s="30"/>
      <c r="CA696" s="30"/>
      <c r="CB696" s="30"/>
      <c r="CC696" s="30"/>
      <c r="CD696" s="30"/>
      <c r="CE696" s="30"/>
      <c r="CF696" s="30"/>
      <c r="CG696" s="30"/>
      <c r="CH696" s="30"/>
      <c r="CI696" s="30"/>
      <c r="CJ696" s="30"/>
      <c r="CK696" s="30"/>
      <c r="CL696" s="30"/>
      <c r="CM696" s="30"/>
      <c r="CN696" s="30"/>
      <c r="CO696" s="30"/>
      <c r="CP696" s="30"/>
      <c r="CQ696" s="30"/>
      <c r="CR696" s="30"/>
      <c r="CS696" s="30"/>
      <c r="CT696" s="30"/>
      <c r="CU696" s="30"/>
      <c r="CV696" s="30"/>
      <c r="CW696" s="30"/>
      <c r="CX696" s="30"/>
      <c r="CY696" s="30"/>
      <c r="CZ696" s="30"/>
      <c r="DA696" s="30"/>
      <c r="DB696" s="30"/>
      <c r="DC696" s="30"/>
      <c r="DD696" s="30"/>
      <c r="DE696" s="30"/>
      <c r="DF696" s="30"/>
      <c r="DG696" s="30"/>
      <c r="DH696" s="30"/>
      <c r="DI696" s="30"/>
      <c r="DJ696" s="30"/>
      <c r="DK696" s="30"/>
      <c r="DL696" s="30"/>
      <c r="DM696" s="30"/>
      <c r="DN696" s="30"/>
      <c r="DO696" s="30"/>
      <c r="DP696" s="30"/>
      <c r="DQ696" s="30"/>
      <c r="DR696" s="30"/>
      <c r="DS696" s="30"/>
      <c r="DT696" s="30"/>
      <c r="DU696" s="30"/>
      <c r="DV696" s="30"/>
      <c r="DW696" s="30"/>
      <c r="DX696" s="30"/>
      <c r="DY696" s="30"/>
      <c r="DZ696" s="30"/>
      <c r="EA696" s="30"/>
      <c r="EB696" s="30"/>
      <c r="EC696" s="30"/>
      <c r="ED696" s="30"/>
      <c r="EE696" s="30"/>
      <c r="EF696" s="30"/>
      <c r="EG696" s="30"/>
      <c r="EH696" s="30"/>
      <c r="EI696" s="30"/>
      <c r="EJ696" s="30"/>
      <c r="EK696" s="30"/>
      <c r="EL696" s="30"/>
      <c r="EM696" s="30"/>
      <c r="EN696" s="30"/>
      <c r="EO696" s="30"/>
      <c r="EP696" s="30"/>
      <c r="EQ696" s="30"/>
      <c r="ER696" s="30"/>
      <c r="ES696" s="30"/>
      <c r="ET696" s="30"/>
      <c r="EU696" s="30"/>
      <c r="EV696" s="30"/>
      <c r="EW696" s="30"/>
      <c r="EX696" s="30"/>
      <c r="EY696" s="30"/>
      <c r="EZ696" s="30"/>
      <c r="FA696" s="30"/>
      <c r="FB696" s="30"/>
      <c r="FC696" s="30"/>
      <c r="FD696" s="30"/>
      <c r="FE696" s="30"/>
      <c r="FF696" s="30"/>
      <c r="FG696" s="30"/>
      <c r="FH696" s="30"/>
      <c r="FI696" s="30"/>
      <c r="FJ696" s="30"/>
      <c r="FK696" s="30"/>
      <c r="FL696" s="30"/>
      <c r="FM696" s="30"/>
      <c r="FN696" s="30"/>
      <c r="FO696" s="30"/>
      <c r="FP696" s="30"/>
      <c r="FQ696" s="30"/>
    </row>
    <row r="697" spans="4:173">
      <c r="D697" s="76"/>
      <c r="E697" s="76"/>
      <c r="F697" s="76"/>
      <c r="G697" s="76"/>
      <c r="H697" s="76"/>
      <c r="I697" s="76"/>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0"/>
      <c r="BI697" s="30"/>
      <c r="BJ697" s="30"/>
      <c r="BK697" s="30"/>
      <c r="BL697" s="30"/>
      <c r="BM697" s="30"/>
      <c r="BN697" s="30"/>
      <c r="BO697" s="30"/>
      <c r="BP697" s="30"/>
      <c r="BQ697" s="30"/>
      <c r="BR697" s="30"/>
      <c r="BS697" s="30"/>
      <c r="BT697" s="30"/>
      <c r="BU697" s="30"/>
      <c r="BV697" s="30"/>
      <c r="BW697" s="30"/>
      <c r="BX697" s="30"/>
      <c r="BY697" s="30"/>
      <c r="BZ697" s="30"/>
      <c r="CA697" s="30"/>
      <c r="CB697" s="30"/>
      <c r="CC697" s="30"/>
      <c r="CD697" s="30"/>
      <c r="CE697" s="30"/>
      <c r="CF697" s="30"/>
      <c r="CG697" s="30"/>
      <c r="CH697" s="30"/>
      <c r="CI697" s="30"/>
      <c r="CJ697" s="30"/>
      <c r="CK697" s="30"/>
      <c r="CL697" s="30"/>
      <c r="CM697" s="30"/>
      <c r="CN697" s="30"/>
      <c r="CO697" s="30"/>
      <c r="CP697" s="30"/>
      <c r="CQ697" s="30"/>
      <c r="CR697" s="30"/>
      <c r="CS697" s="30"/>
      <c r="CT697" s="30"/>
      <c r="CU697" s="30"/>
      <c r="CV697" s="30"/>
      <c r="CW697" s="30"/>
      <c r="CX697" s="30"/>
      <c r="CY697" s="30"/>
      <c r="CZ697" s="30"/>
      <c r="DA697" s="30"/>
      <c r="DB697" s="30"/>
      <c r="DC697" s="30"/>
      <c r="DD697" s="30"/>
      <c r="DE697" s="30"/>
      <c r="DF697" s="30"/>
      <c r="DG697" s="30"/>
      <c r="DH697" s="30"/>
      <c r="DI697" s="30"/>
      <c r="DJ697" s="30"/>
      <c r="DK697" s="30"/>
      <c r="DL697" s="30"/>
      <c r="DM697" s="30"/>
      <c r="DN697" s="30"/>
      <c r="DO697" s="30"/>
      <c r="DP697" s="30"/>
      <c r="DQ697" s="30"/>
      <c r="DR697" s="30"/>
      <c r="DS697" s="30"/>
      <c r="DT697" s="30"/>
      <c r="DU697" s="30"/>
      <c r="DV697" s="30"/>
      <c r="DW697" s="30"/>
      <c r="DX697" s="30"/>
      <c r="DY697" s="30"/>
      <c r="DZ697" s="30"/>
      <c r="EA697" s="30"/>
      <c r="EB697" s="30"/>
      <c r="EC697" s="30"/>
      <c r="ED697" s="30"/>
      <c r="EE697" s="30"/>
      <c r="EF697" s="30"/>
      <c r="EG697" s="30"/>
      <c r="EH697" s="30"/>
      <c r="EI697" s="30"/>
      <c r="EJ697" s="30"/>
      <c r="EK697" s="30"/>
      <c r="EL697" s="30"/>
      <c r="EM697" s="30"/>
      <c r="EN697" s="30"/>
      <c r="EO697" s="30"/>
      <c r="EP697" s="30"/>
      <c r="EQ697" s="30"/>
      <c r="ER697" s="30"/>
      <c r="ES697" s="30"/>
      <c r="ET697" s="30"/>
      <c r="EU697" s="30"/>
      <c r="EV697" s="30"/>
      <c r="EW697" s="30"/>
      <c r="EX697" s="30"/>
      <c r="EY697" s="30"/>
      <c r="EZ697" s="30"/>
      <c r="FA697" s="30"/>
      <c r="FB697" s="30"/>
      <c r="FC697" s="30"/>
      <c r="FD697" s="30"/>
      <c r="FE697" s="30"/>
      <c r="FF697" s="30"/>
      <c r="FG697" s="30"/>
      <c r="FH697" s="30"/>
      <c r="FI697" s="30"/>
      <c r="FJ697" s="30"/>
      <c r="FK697" s="30"/>
      <c r="FL697" s="30"/>
      <c r="FM697" s="30"/>
      <c r="FN697" s="30"/>
      <c r="FO697" s="30"/>
      <c r="FP697" s="30"/>
      <c r="FQ697" s="30"/>
    </row>
    <row r="698" spans="4:173">
      <c r="D698" s="76"/>
      <c r="E698" s="76"/>
      <c r="F698" s="76"/>
      <c r="G698" s="76"/>
      <c r="H698" s="76"/>
      <c r="I698" s="76"/>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0"/>
      <c r="BI698" s="30"/>
      <c r="BJ698" s="30"/>
      <c r="BK698" s="30"/>
      <c r="BL698" s="30"/>
      <c r="BM698" s="30"/>
      <c r="BN698" s="30"/>
      <c r="BO698" s="30"/>
      <c r="BP698" s="30"/>
      <c r="BQ698" s="30"/>
      <c r="BR698" s="30"/>
      <c r="BS698" s="30"/>
      <c r="BT698" s="30"/>
      <c r="BU698" s="30"/>
      <c r="BV698" s="30"/>
      <c r="BW698" s="30"/>
      <c r="BX698" s="30"/>
      <c r="BY698" s="30"/>
      <c r="BZ698" s="30"/>
      <c r="CA698" s="30"/>
      <c r="CB698" s="30"/>
      <c r="CC698" s="30"/>
      <c r="CD698" s="30"/>
      <c r="CE698" s="30"/>
      <c r="CF698" s="30"/>
      <c r="CG698" s="30"/>
      <c r="CH698" s="30"/>
      <c r="CI698" s="30"/>
      <c r="CJ698" s="30"/>
      <c r="CK698" s="30"/>
      <c r="CL698" s="30"/>
      <c r="CM698" s="30"/>
      <c r="CN698" s="30"/>
      <c r="CO698" s="30"/>
      <c r="CP698" s="30"/>
      <c r="CQ698" s="30"/>
      <c r="CR698" s="30"/>
      <c r="CS698" s="30"/>
      <c r="CT698" s="30"/>
      <c r="CU698" s="30"/>
      <c r="CV698" s="30"/>
      <c r="CW698" s="30"/>
      <c r="CX698" s="30"/>
      <c r="CY698" s="30"/>
      <c r="CZ698" s="30"/>
      <c r="DA698" s="30"/>
      <c r="DB698" s="30"/>
      <c r="DC698" s="30"/>
      <c r="DD698" s="30"/>
      <c r="DE698" s="30"/>
      <c r="DF698" s="30"/>
      <c r="DG698" s="30"/>
      <c r="DH698" s="30"/>
      <c r="DI698" s="30"/>
      <c r="DJ698" s="30"/>
      <c r="DK698" s="30"/>
      <c r="DL698" s="30"/>
      <c r="DM698" s="30"/>
      <c r="DN698" s="30"/>
      <c r="DO698" s="30"/>
      <c r="DP698" s="30"/>
      <c r="DQ698" s="30"/>
      <c r="DR698" s="30"/>
      <c r="DS698" s="30"/>
      <c r="DT698" s="30"/>
      <c r="DU698" s="30"/>
      <c r="DV698" s="30"/>
      <c r="DW698" s="30"/>
      <c r="DX698" s="30"/>
      <c r="DY698" s="30"/>
      <c r="DZ698" s="30"/>
      <c r="EA698" s="30"/>
      <c r="EB698" s="30"/>
      <c r="EC698" s="30"/>
      <c r="ED698" s="30"/>
      <c r="EE698" s="30"/>
      <c r="EF698" s="30"/>
      <c r="EG698" s="30"/>
      <c r="EH698" s="30"/>
      <c r="EI698" s="30"/>
      <c r="EJ698" s="30"/>
      <c r="EK698" s="30"/>
      <c r="EL698" s="30"/>
      <c r="EM698" s="30"/>
      <c r="EN698" s="30"/>
      <c r="EO698" s="30"/>
      <c r="EP698" s="30"/>
      <c r="EQ698" s="30"/>
      <c r="ER698" s="30"/>
      <c r="ES698" s="30"/>
      <c r="ET698" s="30"/>
      <c r="EU698" s="30"/>
      <c r="EV698" s="30"/>
      <c r="EW698" s="30"/>
      <c r="EX698" s="30"/>
      <c r="EY698" s="30"/>
      <c r="EZ698" s="30"/>
      <c r="FA698" s="30"/>
      <c r="FB698" s="30"/>
      <c r="FC698" s="30"/>
      <c r="FD698" s="30"/>
      <c r="FE698" s="30"/>
      <c r="FF698" s="30"/>
      <c r="FG698" s="30"/>
      <c r="FH698" s="30"/>
      <c r="FI698" s="30"/>
      <c r="FJ698" s="30"/>
      <c r="FK698" s="30"/>
      <c r="FL698" s="30"/>
      <c r="FM698" s="30"/>
      <c r="FN698" s="30"/>
      <c r="FO698" s="30"/>
      <c r="FP698" s="30"/>
      <c r="FQ698" s="30"/>
    </row>
    <row r="699" spans="4:173">
      <c r="D699" s="76"/>
      <c r="E699" s="76"/>
      <c r="F699" s="76"/>
      <c r="G699" s="76"/>
      <c r="H699" s="76"/>
      <c r="I699" s="76"/>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0"/>
      <c r="BM699" s="30"/>
      <c r="BN699" s="30"/>
      <c r="BO699" s="30"/>
      <c r="BP699" s="30"/>
      <c r="BQ699" s="30"/>
      <c r="BR699" s="30"/>
      <c r="BS699" s="30"/>
      <c r="BT699" s="30"/>
      <c r="BU699" s="30"/>
      <c r="BV699" s="30"/>
      <c r="BW699" s="30"/>
      <c r="BX699" s="30"/>
      <c r="BY699" s="30"/>
      <c r="BZ699" s="30"/>
      <c r="CA699" s="30"/>
      <c r="CB699" s="30"/>
      <c r="CC699" s="30"/>
      <c r="CD699" s="30"/>
      <c r="CE699" s="30"/>
      <c r="CF699" s="30"/>
      <c r="CG699" s="30"/>
      <c r="CH699" s="30"/>
      <c r="CI699" s="30"/>
      <c r="CJ699" s="30"/>
      <c r="CK699" s="30"/>
      <c r="CL699" s="30"/>
      <c r="CM699" s="30"/>
      <c r="CN699" s="30"/>
      <c r="CO699" s="30"/>
      <c r="CP699" s="30"/>
      <c r="CQ699" s="30"/>
      <c r="CR699" s="30"/>
      <c r="CS699" s="30"/>
      <c r="CT699" s="30"/>
      <c r="CU699" s="30"/>
      <c r="CV699" s="30"/>
      <c r="CW699" s="30"/>
      <c r="CX699" s="30"/>
      <c r="CY699" s="30"/>
      <c r="CZ699" s="30"/>
      <c r="DA699" s="30"/>
      <c r="DB699" s="30"/>
      <c r="DC699" s="30"/>
      <c r="DD699" s="30"/>
      <c r="DE699" s="30"/>
      <c r="DF699" s="30"/>
      <c r="DG699" s="30"/>
      <c r="DH699" s="30"/>
      <c r="DI699" s="30"/>
      <c r="DJ699" s="30"/>
      <c r="DK699" s="30"/>
      <c r="DL699" s="30"/>
      <c r="DM699" s="30"/>
      <c r="DN699" s="30"/>
      <c r="DO699" s="30"/>
      <c r="DP699" s="30"/>
      <c r="DQ699" s="30"/>
      <c r="DR699" s="30"/>
      <c r="DS699" s="30"/>
      <c r="DT699" s="30"/>
      <c r="DU699" s="30"/>
      <c r="DV699" s="30"/>
      <c r="DW699" s="30"/>
      <c r="DX699" s="30"/>
      <c r="DY699" s="30"/>
      <c r="DZ699" s="30"/>
      <c r="EA699" s="30"/>
      <c r="EB699" s="30"/>
      <c r="EC699" s="30"/>
      <c r="ED699" s="30"/>
      <c r="EE699" s="30"/>
      <c r="EF699" s="30"/>
      <c r="EG699" s="30"/>
      <c r="EH699" s="30"/>
      <c r="EI699" s="30"/>
      <c r="EJ699" s="30"/>
      <c r="EK699" s="30"/>
      <c r="EL699" s="30"/>
      <c r="EM699" s="30"/>
      <c r="EN699" s="30"/>
      <c r="EO699" s="30"/>
      <c r="EP699" s="30"/>
      <c r="EQ699" s="30"/>
      <c r="ER699" s="30"/>
      <c r="ES699" s="30"/>
      <c r="ET699" s="30"/>
      <c r="EU699" s="30"/>
      <c r="EV699" s="30"/>
      <c r="EW699" s="30"/>
      <c r="EX699" s="30"/>
      <c r="EY699" s="30"/>
      <c r="EZ699" s="30"/>
      <c r="FA699" s="30"/>
      <c r="FB699" s="30"/>
      <c r="FC699" s="30"/>
      <c r="FD699" s="30"/>
      <c r="FE699" s="30"/>
      <c r="FF699" s="30"/>
      <c r="FG699" s="30"/>
      <c r="FH699" s="30"/>
      <c r="FI699" s="30"/>
      <c r="FJ699" s="30"/>
      <c r="FK699" s="30"/>
      <c r="FL699" s="30"/>
      <c r="FM699" s="30"/>
      <c r="FN699" s="30"/>
      <c r="FO699" s="30"/>
      <c r="FP699" s="30"/>
      <c r="FQ699" s="30"/>
    </row>
    <row r="700" spans="4:173">
      <c r="D700" s="76"/>
      <c r="E700" s="76"/>
      <c r="F700" s="76"/>
      <c r="G700" s="76"/>
      <c r="H700" s="76"/>
      <c r="I700" s="76"/>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0"/>
      <c r="BI700" s="30"/>
      <c r="BJ700" s="30"/>
      <c r="BK700" s="30"/>
      <c r="BL700" s="30"/>
      <c r="BM700" s="30"/>
      <c r="BN700" s="30"/>
      <c r="BO700" s="30"/>
      <c r="BP700" s="30"/>
      <c r="BQ700" s="30"/>
      <c r="BR700" s="30"/>
      <c r="BS700" s="30"/>
      <c r="BT700" s="30"/>
      <c r="BU700" s="30"/>
      <c r="BV700" s="30"/>
      <c r="BW700" s="30"/>
      <c r="BX700" s="30"/>
      <c r="BY700" s="30"/>
      <c r="BZ700" s="30"/>
      <c r="CA700" s="30"/>
      <c r="CB700" s="30"/>
      <c r="CC700" s="30"/>
      <c r="CD700" s="30"/>
      <c r="CE700" s="30"/>
      <c r="CF700" s="30"/>
      <c r="CG700" s="30"/>
      <c r="CH700" s="30"/>
      <c r="CI700" s="30"/>
      <c r="CJ700" s="30"/>
      <c r="CK700" s="30"/>
      <c r="CL700" s="30"/>
      <c r="CM700" s="30"/>
      <c r="CN700" s="30"/>
      <c r="CO700" s="30"/>
      <c r="CP700" s="30"/>
      <c r="CQ700" s="30"/>
      <c r="CR700" s="30"/>
      <c r="CS700" s="30"/>
      <c r="CT700" s="30"/>
      <c r="CU700" s="30"/>
      <c r="CV700" s="30"/>
      <c r="CW700" s="30"/>
      <c r="CX700" s="30"/>
      <c r="CY700" s="30"/>
      <c r="CZ700" s="30"/>
      <c r="DA700" s="30"/>
      <c r="DB700" s="30"/>
      <c r="DC700" s="30"/>
      <c r="DD700" s="30"/>
      <c r="DE700" s="30"/>
      <c r="DF700" s="30"/>
      <c r="DG700" s="30"/>
      <c r="DH700" s="30"/>
      <c r="DI700" s="30"/>
      <c r="DJ700" s="30"/>
      <c r="DK700" s="30"/>
      <c r="DL700" s="30"/>
      <c r="DM700" s="30"/>
      <c r="DN700" s="30"/>
      <c r="DO700" s="30"/>
      <c r="DP700" s="30"/>
      <c r="DQ700" s="30"/>
      <c r="DR700" s="30"/>
      <c r="DS700" s="30"/>
      <c r="DT700" s="30"/>
      <c r="DU700" s="30"/>
      <c r="DV700" s="30"/>
      <c r="DW700" s="30"/>
      <c r="DX700" s="30"/>
      <c r="DY700" s="30"/>
      <c r="DZ700" s="30"/>
      <c r="EA700" s="30"/>
      <c r="EB700" s="30"/>
      <c r="EC700" s="30"/>
      <c r="ED700" s="30"/>
      <c r="EE700" s="30"/>
      <c r="EF700" s="30"/>
      <c r="EG700" s="30"/>
      <c r="EH700" s="30"/>
      <c r="EI700" s="30"/>
      <c r="EJ700" s="30"/>
      <c r="EK700" s="30"/>
      <c r="EL700" s="30"/>
      <c r="EM700" s="30"/>
      <c r="EN700" s="30"/>
      <c r="EO700" s="30"/>
      <c r="EP700" s="30"/>
      <c r="EQ700" s="30"/>
      <c r="ER700" s="30"/>
      <c r="ES700" s="30"/>
      <c r="ET700" s="30"/>
      <c r="EU700" s="30"/>
      <c r="EV700" s="30"/>
      <c r="EW700" s="30"/>
      <c r="EX700" s="30"/>
      <c r="EY700" s="30"/>
      <c r="EZ700" s="30"/>
      <c r="FA700" s="30"/>
      <c r="FB700" s="30"/>
      <c r="FC700" s="30"/>
      <c r="FD700" s="30"/>
      <c r="FE700" s="30"/>
      <c r="FF700" s="30"/>
      <c r="FG700" s="30"/>
      <c r="FH700" s="30"/>
      <c r="FI700" s="30"/>
      <c r="FJ700" s="30"/>
      <c r="FK700" s="30"/>
      <c r="FL700" s="30"/>
      <c r="FM700" s="30"/>
      <c r="FN700" s="30"/>
      <c r="FO700" s="30"/>
      <c r="FP700" s="30"/>
      <c r="FQ700" s="30"/>
    </row>
    <row r="701" spans="4:173">
      <c r="D701" s="76"/>
      <c r="E701" s="76"/>
      <c r="F701" s="76"/>
      <c r="G701" s="76"/>
      <c r="H701" s="76"/>
      <c r="I701" s="76"/>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0"/>
      <c r="BI701" s="30"/>
      <c r="BJ701" s="30"/>
      <c r="BK701" s="30"/>
      <c r="BL701" s="30"/>
      <c r="BM701" s="30"/>
      <c r="BN701" s="30"/>
      <c r="BO701" s="30"/>
      <c r="BP701" s="30"/>
      <c r="BQ701" s="30"/>
      <c r="BR701" s="30"/>
      <c r="BS701" s="30"/>
      <c r="BT701" s="30"/>
      <c r="BU701" s="30"/>
      <c r="BV701" s="30"/>
      <c r="BW701" s="30"/>
      <c r="BX701" s="30"/>
      <c r="BY701" s="30"/>
      <c r="BZ701" s="30"/>
      <c r="CA701" s="30"/>
      <c r="CB701" s="30"/>
      <c r="CC701" s="30"/>
      <c r="CD701" s="30"/>
      <c r="CE701" s="30"/>
      <c r="CF701" s="30"/>
      <c r="CG701" s="30"/>
      <c r="CH701" s="30"/>
      <c r="CI701" s="30"/>
      <c r="CJ701" s="30"/>
      <c r="CK701" s="30"/>
      <c r="CL701" s="30"/>
      <c r="CM701" s="30"/>
      <c r="CN701" s="30"/>
      <c r="CO701" s="30"/>
      <c r="CP701" s="30"/>
      <c r="CQ701" s="30"/>
      <c r="CR701" s="30"/>
      <c r="CS701" s="30"/>
      <c r="CT701" s="30"/>
      <c r="CU701" s="30"/>
      <c r="CV701" s="30"/>
      <c r="CW701" s="30"/>
      <c r="CX701" s="30"/>
      <c r="CY701" s="30"/>
      <c r="CZ701" s="30"/>
      <c r="DA701" s="30"/>
      <c r="DB701" s="30"/>
      <c r="DC701" s="30"/>
      <c r="DD701" s="30"/>
      <c r="DE701" s="30"/>
      <c r="DF701" s="30"/>
      <c r="DG701" s="30"/>
      <c r="DH701" s="30"/>
      <c r="DI701" s="30"/>
      <c r="DJ701" s="30"/>
      <c r="DK701" s="30"/>
      <c r="DL701" s="30"/>
      <c r="DM701" s="30"/>
      <c r="DN701" s="30"/>
      <c r="DO701" s="30"/>
      <c r="DP701" s="30"/>
      <c r="DQ701" s="30"/>
      <c r="DR701" s="30"/>
      <c r="DS701" s="30"/>
      <c r="DT701" s="30"/>
      <c r="DU701" s="30"/>
      <c r="DV701" s="30"/>
      <c r="DW701" s="30"/>
      <c r="DX701" s="30"/>
      <c r="DY701" s="30"/>
      <c r="DZ701" s="30"/>
      <c r="EA701" s="30"/>
      <c r="EB701" s="30"/>
      <c r="EC701" s="30"/>
      <c r="ED701" s="30"/>
      <c r="EE701" s="30"/>
      <c r="EF701" s="30"/>
      <c r="EG701" s="30"/>
      <c r="EH701" s="30"/>
      <c r="EI701" s="30"/>
      <c r="EJ701" s="30"/>
      <c r="EK701" s="30"/>
      <c r="EL701" s="30"/>
      <c r="EM701" s="30"/>
      <c r="EN701" s="30"/>
      <c r="EO701" s="30"/>
      <c r="EP701" s="30"/>
      <c r="EQ701" s="30"/>
      <c r="ER701" s="30"/>
      <c r="ES701" s="30"/>
      <c r="ET701" s="30"/>
      <c r="EU701" s="30"/>
      <c r="EV701" s="30"/>
      <c r="EW701" s="30"/>
      <c r="EX701" s="30"/>
      <c r="EY701" s="30"/>
      <c r="EZ701" s="30"/>
      <c r="FA701" s="30"/>
      <c r="FB701" s="30"/>
      <c r="FC701" s="30"/>
      <c r="FD701" s="30"/>
      <c r="FE701" s="30"/>
      <c r="FF701" s="30"/>
      <c r="FG701" s="30"/>
      <c r="FH701" s="30"/>
      <c r="FI701" s="30"/>
      <c r="FJ701" s="30"/>
      <c r="FK701" s="30"/>
      <c r="FL701" s="30"/>
      <c r="FM701" s="30"/>
      <c r="FN701" s="30"/>
      <c r="FO701" s="30"/>
      <c r="FP701" s="30"/>
      <c r="FQ701" s="30"/>
    </row>
    <row r="702" spans="4:173">
      <c r="D702" s="76"/>
      <c r="E702" s="76"/>
      <c r="F702" s="76"/>
      <c r="G702" s="76"/>
      <c r="H702" s="76"/>
      <c r="I702" s="76"/>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0"/>
      <c r="BI702" s="30"/>
      <c r="BJ702" s="30"/>
      <c r="BK702" s="30"/>
      <c r="BL702" s="30"/>
      <c r="BM702" s="30"/>
      <c r="BN702" s="30"/>
      <c r="BO702" s="30"/>
      <c r="BP702" s="30"/>
      <c r="BQ702" s="30"/>
      <c r="BR702" s="30"/>
      <c r="BS702" s="30"/>
      <c r="BT702" s="30"/>
      <c r="BU702" s="30"/>
      <c r="BV702" s="30"/>
      <c r="BW702" s="30"/>
      <c r="BX702" s="30"/>
      <c r="BY702" s="30"/>
      <c r="BZ702" s="30"/>
      <c r="CA702" s="30"/>
      <c r="CB702" s="30"/>
      <c r="CC702" s="30"/>
      <c r="CD702" s="30"/>
      <c r="CE702" s="30"/>
      <c r="CF702" s="30"/>
      <c r="CG702" s="30"/>
      <c r="CH702" s="30"/>
      <c r="CI702" s="30"/>
      <c r="CJ702" s="30"/>
      <c r="CK702" s="30"/>
      <c r="CL702" s="30"/>
      <c r="CM702" s="30"/>
      <c r="CN702" s="30"/>
      <c r="CO702" s="30"/>
      <c r="CP702" s="30"/>
      <c r="CQ702" s="30"/>
      <c r="CR702" s="30"/>
      <c r="CS702" s="30"/>
      <c r="CT702" s="30"/>
      <c r="CU702" s="30"/>
      <c r="CV702" s="30"/>
      <c r="CW702" s="30"/>
      <c r="CX702" s="30"/>
      <c r="CY702" s="30"/>
      <c r="CZ702" s="30"/>
      <c r="DA702" s="30"/>
      <c r="DB702" s="30"/>
      <c r="DC702" s="30"/>
      <c r="DD702" s="30"/>
      <c r="DE702" s="30"/>
      <c r="DF702" s="30"/>
      <c r="DG702" s="30"/>
      <c r="DH702" s="30"/>
      <c r="DI702" s="30"/>
      <c r="DJ702" s="30"/>
      <c r="DK702" s="30"/>
      <c r="DL702" s="30"/>
      <c r="DM702" s="30"/>
      <c r="DN702" s="30"/>
      <c r="DO702" s="30"/>
      <c r="DP702" s="30"/>
      <c r="DQ702" s="30"/>
      <c r="DR702" s="30"/>
      <c r="DS702" s="30"/>
      <c r="DT702" s="30"/>
      <c r="DU702" s="30"/>
      <c r="DV702" s="30"/>
      <c r="DW702" s="30"/>
      <c r="DX702" s="30"/>
      <c r="DY702" s="30"/>
      <c r="DZ702" s="30"/>
      <c r="EA702" s="30"/>
      <c r="EB702" s="30"/>
      <c r="EC702" s="30"/>
      <c r="ED702" s="30"/>
      <c r="EE702" s="30"/>
      <c r="EF702" s="30"/>
      <c r="EG702" s="30"/>
      <c r="EH702" s="30"/>
      <c r="EI702" s="30"/>
      <c r="EJ702" s="30"/>
      <c r="EK702" s="30"/>
      <c r="EL702" s="30"/>
      <c r="EM702" s="30"/>
      <c r="EN702" s="30"/>
      <c r="EO702" s="30"/>
      <c r="EP702" s="30"/>
      <c r="EQ702" s="30"/>
      <c r="ER702" s="30"/>
      <c r="ES702" s="30"/>
      <c r="ET702" s="30"/>
      <c r="EU702" s="30"/>
      <c r="EV702" s="30"/>
      <c r="EW702" s="30"/>
      <c r="EX702" s="30"/>
      <c r="EY702" s="30"/>
      <c r="EZ702" s="30"/>
      <c r="FA702" s="30"/>
      <c r="FB702" s="30"/>
      <c r="FC702" s="30"/>
      <c r="FD702" s="30"/>
      <c r="FE702" s="30"/>
      <c r="FF702" s="30"/>
      <c r="FG702" s="30"/>
      <c r="FH702" s="30"/>
      <c r="FI702" s="30"/>
      <c r="FJ702" s="30"/>
      <c r="FK702" s="30"/>
      <c r="FL702" s="30"/>
      <c r="FM702" s="30"/>
      <c r="FN702" s="30"/>
      <c r="FO702" s="30"/>
      <c r="FP702" s="30"/>
      <c r="FQ702" s="30"/>
    </row>
    <row r="703" spans="4:173">
      <c r="D703" s="76"/>
      <c r="E703" s="76"/>
      <c r="F703" s="76"/>
      <c r="G703" s="76"/>
      <c r="H703" s="76"/>
      <c r="I703" s="76"/>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0"/>
      <c r="BI703" s="30"/>
      <c r="BJ703" s="30"/>
      <c r="BK703" s="30"/>
      <c r="BL703" s="30"/>
      <c r="BM703" s="30"/>
      <c r="BN703" s="30"/>
      <c r="BO703" s="30"/>
      <c r="BP703" s="30"/>
      <c r="BQ703" s="30"/>
      <c r="BR703" s="30"/>
      <c r="BS703" s="30"/>
      <c r="BT703" s="30"/>
      <c r="BU703" s="30"/>
      <c r="BV703" s="30"/>
      <c r="BW703" s="30"/>
      <c r="BX703" s="30"/>
      <c r="BY703" s="30"/>
      <c r="BZ703" s="30"/>
      <c r="CA703" s="30"/>
      <c r="CB703" s="30"/>
      <c r="CC703" s="30"/>
      <c r="CD703" s="30"/>
      <c r="CE703" s="30"/>
      <c r="CF703" s="30"/>
      <c r="CG703" s="30"/>
      <c r="CH703" s="30"/>
      <c r="CI703" s="30"/>
      <c r="CJ703" s="30"/>
      <c r="CK703" s="30"/>
      <c r="CL703" s="30"/>
      <c r="CM703" s="30"/>
      <c r="CN703" s="30"/>
      <c r="CO703" s="30"/>
      <c r="CP703" s="30"/>
      <c r="CQ703" s="30"/>
      <c r="CR703" s="30"/>
      <c r="CS703" s="30"/>
      <c r="CT703" s="30"/>
      <c r="CU703" s="30"/>
      <c r="CV703" s="30"/>
      <c r="CW703" s="30"/>
      <c r="CX703" s="30"/>
      <c r="CY703" s="30"/>
      <c r="CZ703" s="30"/>
      <c r="DA703" s="30"/>
      <c r="DB703" s="30"/>
      <c r="DC703" s="30"/>
      <c r="DD703" s="30"/>
      <c r="DE703" s="30"/>
      <c r="DF703" s="30"/>
      <c r="DG703" s="30"/>
      <c r="DH703" s="30"/>
      <c r="DI703" s="30"/>
      <c r="DJ703" s="30"/>
      <c r="DK703" s="30"/>
      <c r="DL703" s="30"/>
      <c r="DM703" s="30"/>
      <c r="DN703" s="30"/>
      <c r="DO703" s="30"/>
      <c r="DP703" s="30"/>
      <c r="DQ703" s="30"/>
      <c r="DR703" s="30"/>
      <c r="DS703" s="30"/>
      <c r="DT703" s="30"/>
      <c r="DU703" s="30"/>
      <c r="DV703" s="30"/>
      <c r="DW703" s="30"/>
      <c r="DX703" s="30"/>
      <c r="DY703" s="30"/>
      <c r="DZ703" s="30"/>
      <c r="EA703" s="30"/>
      <c r="EB703" s="30"/>
      <c r="EC703" s="30"/>
      <c r="ED703" s="30"/>
      <c r="EE703" s="30"/>
      <c r="EF703" s="30"/>
      <c r="EG703" s="30"/>
      <c r="EH703" s="30"/>
      <c r="EI703" s="30"/>
      <c r="EJ703" s="30"/>
      <c r="EK703" s="30"/>
      <c r="EL703" s="30"/>
      <c r="EM703" s="30"/>
      <c r="EN703" s="30"/>
      <c r="EO703" s="30"/>
      <c r="EP703" s="30"/>
      <c r="EQ703" s="30"/>
      <c r="ER703" s="30"/>
      <c r="ES703" s="30"/>
      <c r="ET703" s="30"/>
      <c r="EU703" s="30"/>
      <c r="EV703" s="30"/>
      <c r="EW703" s="30"/>
      <c r="EX703" s="30"/>
      <c r="EY703" s="30"/>
      <c r="EZ703" s="30"/>
      <c r="FA703" s="30"/>
      <c r="FB703" s="30"/>
      <c r="FC703" s="30"/>
      <c r="FD703" s="30"/>
      <c r="FE703" s="30"/>
      <c r="FF703" s="30"/>
      <c r="FG703" s="30"/>
      <c r="FH703" s="30"/>
      <c r="FI703" s="30"/>
      <c r="FJ703" s="30"/>
      <c r="FK703" s="30"/>
      <c r="FL703" s="30"/>
      <c r="FM703" s="30"/>
      <c r="FN703" s="30"/>
      <c r="FO703" s="30"/>
      <c r="FP703" s="30"/>
      <c r="FQ703" s="30"/>
    </row>
    <row r="704" spans="4:173">
      <c r="D704" s="76"/>
      <c r="E704" s="76"/>
      <c r="F704" s="76"/>
      <c r="G704" s="76"/>
      <c r="H704" s="76"/>
      <c r="I704" s="76"/>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0"/>
      <c r="BI704" s="30"/>
      <c r="BJ704" s="30"/>
      <c r="BK704" s="30"/>
      <c r="BL704" s="30"/>
      <c r="BM704" s="30"/>
      <c r="BN704" s="30"/>
      <c r="BO704" s="30"/>
      <c r="BP704" s="30"/>
      <c r="BQ704" s="30"/>
      <c r="BR704" s="30"/>
      <c r="BS704" s="30"/>
      <c r="BT704" s="30"/>
      <c r="BU704" s="30"/>
      <c r="BV704" s="30"/>
      <c r="BW704" s="30"/>
      <c r="BX704" s="30"/>
      <c r="BY704" s="30"/>
      <c r="BZ704" s="30"/>
      <c r="CA704" s="30"/>
      <c r="CB704" s="30"/>
      <c r="CC704" s="30"/>
      <c r="CD704" s="30"/>
      <c r="CE704" s="30"/>
      <c r="CF704" s="30"/>
      <c r="CG704" s="30"/>
      <c r="CH704" s="30"/>
      <c r="CI704" s="30"/>
      <c r="CJ704" s="30"/>
      <c r="CK704" s="30"/>
      <c r="CL704" s="30"/>
      <c r="CM704" s="30"/>
      <c r="CN704" s="30"/>
      <c r="CO704" s="30"/>
      <c r="CP704" s="30"/>
      <c r="CQ704" s="30"/>
      <c r="CR704" s="30"/>
      <c r="CS704" s="30"/>
      <c r="CT704" s="30"/>
      <c r="CU704" s="30"/>
      <c r="CV704" s="30"/>
      <c r="CW704" s="30"/>
      <c r="CX704" s="30"/>
      <c r="CY704" s="30"/>
      <c r="CZ704" s="30"/>
      <c r="DA704" s="30"/>
      <c r="DB704" s="30"/>
      <c r="DC704" s="30"/>
      <c r="DD704" s="30"/>
      <c r="DE704" s="30"/>
      <c r="DF704" s="30"/>
      <c r="DG704" s="30"/>
      <c r="DH704" s="30"/>
      <c r="DI704" s="30"/>
      <c r="DJ704" s="30"/>
      <c r="DK704" s="30"/>
      <c r="DL704" s="30"/>
      <c r="DM704" s="30"/>
      <c r="DN704" s="30"/>
      <c r="DO704" s="30"/>
      <c r="DP704" s="30"/>
      <c r="DQ704" s="30"/>
      <c r="DR704" s="30"/>
      <c r="DS704" s="30"/>
      <c r="DT704" s="30"/>
      <c r="DU704" s="30"/>
      <c r="DV704" s="30"/>
      <c r="DW704" s="30"/>
      <c r="DX704" s="30"/>
      <c r="DY704" s="30"/>
      <c r="DZ704" s="30"/>
      <c r="EA704" s="30"/>
      <c r="EB704" s="30"/>
      <c r="EC704" s="30"/>
      <c r="ED704" s="30"/>
      <c r="EE704" s="30"/>
      <c r="EF704" s="30"/>
      <c r="EG704" s="30"/>
      <c r="EH704" s="30"/>
      <c r="EI704" s="30"/>
      <c r="EJ704" s="30"/>
      <c r="EK704" s="30"/>
      <c r="EL704" s="30"/>
      <c r="EM704" s="30"/>
      <c r="EN704" s="30"/>
      <c r="EO704" s="30"/>
      <c r="EP704" s="30"/>
      <c r="EQ704" s="30"/>
      <c r="ER704" s="30"/>
      <c r="ES704" s="30"/>
      <c r="ET704" s="30"/>
      <c r="EU704" s="30"/>
      <c r="EV704" s="30"/>
      <c r="EW704" s="30"/>
      <c r="EX704" s="30"/>
      <c r="EY704" s="30"/>
      <c r="EZ704" s="30"/>
      <c r="FA704" s="30"/>
      <c r="FB704" s="30"/>
      <c r="FC704" s="30"/>
      <c r="FD704" s="30"/>
      <c r="FE704" s="30"/>
      <c r="FF704" s="30"/>
      <c r="FG704" s="30"/>
      <c r="FH704" s="30"/>
      <c r="FI704" s="30"/>
      <c r="FJ704" s="30"/>
      <c r="FK704" s="30"/>
      <c r="FL704" s="30"/>
      <c r="FM704" s="30"/>
      <c r="FN704" s="30"/>
      <c r="FO704" s="30"/>
      <c r="FP704" s="30"/>
      <c r="FQ704" s="30"/>
    </row>
    <row r="705" spans="4:173">
      <c r="D705" s="76"/>
      <c r="E705" s="76"/>
      <c r="F705" s="76"/>
      <c r="G705" s="76"/>
      <c r="H705" s="76"/>
      <c r="I705" s="76"/>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0"/>
      <c r="BI705" s="30"/>
      <c r="BJ705" s="30"/>
      <c r="BK705" s="30"/>
      <c r="BL705" s="30"/>
      <c r="BM705" s="30"/>
      <c r="BN705" s="30"/>
      <c r="BO705" s="30"/>
      <c r="BP705" s="30"/>
      <c r="BQ705" s="30"/>
      <c r="BR705" s="30"/>
      <c r="BS705" s="30"/>
      <c r="BT705" s="30"/>
      <c r="BU705" s="30"/>
      <c r="BV705" s="30"/>
      <c r="BW705" s="30"/>
      <c r="BX705" s="30"/>
      <c r="BY705" s="30"/>
      <c r="BZ705" s="30"/>
      <c r="CA705" s="30"/>
      <c r="CB705" s="30"/>
      <c r="CC705" s="30"/>
      <c r="CD705" s="30"/>
      <c r="CE705" s="30"/>
      <c r="CF705" s="30"/>
      <c r="CG705" s="30"/>
      <c r="CH705" s="30"/>
      <c r="CI705" s="30"/>
      <c r="CJ705" s="30"/>
      <c r="CK705" s="30"/>
      <c r="CL705" s="30"/>
      <c r="CM705" s="30"/>
      <c r="CN705" s="30"/>
      <c r="CO705" s="30"/>
      <c r="CP705" s="30"/>
      <c r="CQ705" s="30"/>
      <c r="CR705" s="30"/>
      <c r="CS705" s="30"/>
      <c r="CT705" s="30"/>
      <c r="CU705" s="30"/>
      <c r="CV705" s="30"/>
      <c r="CW705" s="30"/>
      <c r="CX705" s="30"/>
      <c r="CY705" s="30"/>
      <c r="CZ705" s="30"/>
      <c r="DA705" s="30"/>
      <c r="DB705" s="30"/>
      <c r="DC705" s="30"/>
      <c r="DD705" s="30"/>
      <c r="DE705" s="30"/>
      <c r="DF705" s="30"/>
      <c r="DG705" s="30"/>
      <c r="DH705" s="30"/>
      <c r="DI705" s="30"/>
      <c r="DJ705" s="30"/>
      <c r="DK705" s="30"/>
      <c r="DL705" s="30"/>
      <c r="DM705" s="30"/>
      <c r="DN705" s="30"/>
      <c r="DO705" s="30"/>
      <c r="DP705" s="30"/>
      <c r="DQ705" s="30"/>
      <c r="DR705" s="30"/>
      <c r="DS705" s="30"/>
      <c r="DT705" s="30"/>
      <c r="DU705" s="30"/>
      <c r="DV705" s="30"/>
      <c r="DW705" s="30"/>
      <c r="DX705" s="30"/>
      <c r="DY705" s="30"/>
      <c r="DZ705" s="30"/>
      <c r="EA705" s="30"/>
      <c r="EB705" s="30"/>
      <c r="EC705" s="30"/>
      <c r="ED705" s="30"/>
      <c r="EE705" s="30"/>
      <c r="EF705" s="30"/>
      <c r="EG705" s="30"/>
      <c r="EH705" s="30"/>
      <c r="EI705" s="30"/>
      <c r="EJ705" s="30"/>
      <c r="EK705" s="30"/>
      <c r="EL705" s="30"/>
      <c r="EM705" s="30"/>
      <c r="EN705" s="30"/>
      <c r="EO705" s="30"/>
      <c r="EP705" s="30"/>
      <c r="EQ705" s="30"/>
      <c r="ER705" s="30"/>
      <c r="ES705" s="30"/>
      <c r="ET705" s="30"/>
      <c r="EU705" s="30"/>
      <c r="EV705" s="30"/>
      <c r="EW705" s="30"/>
      <c r="EX705" s="30"/>
      <c r="EY705" s="30"/>
      <c r="EZ705" s="30"/>
      <c r="FA705" s="30"/>
      <c r="FB705" s="30"/>
      <c r="FC705" s="30"/>
      <c r="FD705" s="30"/>
      <c r="FE705" s="30"/>
      <c r="FF705" s="30"/>
      <c r="FG705" s="30"/>
      <c r="FH705" s="30"/>
      <c r="FI705" s="30"/>
      <c r="FJ705" s="30"/>
      <c r="FK705" s="30"/>
      <c r="FL705" s="30"/>
      <c r="FM705" s="30"/>
      <c r="FN705" s="30"/>
      <c r="FO705" s="30"/>
      <c r="FP705" s="30"/>
      <c r="FQ705" s="30"/>
    </row>
    <row r="706" spans="4:173">
      <c r="D706" s="76"/>
      <c r="E706" s="76"/>
      <c r="F706" s="76"/>
      <c r="G706" s="76"/>
      <c r="H706" s="76"/>
      <c r="I706" s="76"/>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0"/>
      <c r="BI706" s="30"/>
      <c r="BJ706" s="30"/>
      <c r="BK706" s="30"/>
      <c r="BL706" s="30"/>
      <c r="BM706" s="30"/>
      <c r="BN706" s="30"/>
      <c r="BO706" s="30"/>
      <c r="BP706" s="30"/>
      <c r="BQ706" s="30"/>
      <c r="BR706" s="30"/>
      <c r="BS706" s="30"/>
      <c r="BT706" s="30"/>
      <c r="BU706" s="30"/>
      <c r="BV706" s="30"/>
      <c r="BW706" s="30"/>
      <c r="BX706" s="30"/>
      <c r="BY706" s="30"/>
      <c r="BZ706" s="30"/>
      <c r="CA706" s="30"/>
      <c r="CB706" s="30"/>
      <c r="CC706" s="30"/>
      <c r="CD706" s="30"/>
      <c r="CE706" s="30"/>
      <c r="CF706" s="30"/>
      <c r="CG706" s="30"/>
      <c r="CH706" s="30"/>
      <c r="CI706" s="30"/>
      <c r="CJ706" s="30"/>
      <c r="CK706" s="30"/>
      <c r="CL706" s="30"/>
      <c r="CM706" s="30"/>
      <c r="CN706" s="30"/>
      <c r="CO706" s="30"/>
      <c r="CP706" s="30"/>
      <c r="CQ706" s="30"/>
      <c r="CR706" s="30"/>
      <c r="CS706" s="30"/>
      <c r="CT706" s="30"/>
      <c r="CU706" s="30"/>
      <c r="CV706" s="30"/>
      <c r="CW706" s="30"/>
      <c r="CX706" s="30"/>
      <c r="CY706" s="30"/>
      <c r="CZ706" s="30"/>
      <c r="DA706" s="30"/>
      <c r="DB706" s="30"/>
      <c r="DC706" s="30"/>
      <c r="DD706" s="30"/>
      <c r="DE706" s="30"/>
      <c r="DF706" s="30"/>
      <c r="DG706" s="30"/>
      <c r="DH706" s="30"/>
      <c r="DI706" s="30"/>
      <c r="DJ706" s="30"/>
      <c r="DK706" s="30"/>
      <c r="DL706" s="30"/>
      <c r="DM706" s="30"/>
      <c r="DN706" s="30"/>
      <c r="DO706" s="30"/>
      <c r="DP706" s="30"/>
      <c r="DQ706" s="30"/>
      <c r="DR706" s="30"/>
      <c r="DS706" s="30"/>
      <c r="DT706" s="30"/>
      <c r="DU706" s="30"/>
      <c r="DV706" s="30"/>
      <c r="DW706" s="30"/>
      <c r="DX706" s="30"/>
      <c r="DY706" s="30"/>
      <c r="DZ706" s="30"/>
      <c r="EA706" s="30"/>
      <c r="EB706" s="30"/>
      <c r="EC706" s="30"/>
      <c r="ED706" s="30"/>
      <c r="EE706" s="30"/>
      <c r="EF706" s="30"/>
      <c r="EG706" s="30"/>
      <c r="EH706" s="30"/>
      <c r="EI706" s="30"/>
      <c r="EJ706" s="30"/>
      <c r="EK706" s="30"/>
      <c r="EL706" s="30"/>
      <c r="EM706" s="30"/>
      <c r="EN706" s="30"/>
      <c r="EO706" s="30"/>
      <c r="EP706" s="30"/>
      <c r="EQ706" s="30"/>
      <c r="ER706" s="30"/>
      <c r="ES706" s="30"/>
      <c r="ET706" s="30"/>
      <c r="EU706" s="30"/>
      <c r="EV706" s="30"/>
      <c r="EW706" s="30"/>
      <c r="EX706" s="30"/>
      <c r="EY706" s="30"/>
      <c r="EZ706" s="30"/>
      <c r="FA706" s="30"/>
      <c r="FB706" s="30"/>
      <c r="FC706" s="30"/>
      <c r="FD706" s="30"/>
      <c r="FE706" s="30"/>
      <c r="FF706" s="30"/>
      <c r="FG706" s="30"/>
      <c r="FH706" s="30"/>
      <c r="FI706" s="30"/>
      <c r="FJ706" s="30"/>
      <c r="FK706" s="30"/>
      <c r="FL706" s="30"/>
      <c r="FM706" s="30"/>
      <c r="FN706" s="30"/>
      <c r="FO706" s="30"/>
      <c r="FP706" s="30"/>
      <c r="FQ706" s="30"/>
    </row>
    <row r="707" spans="4:173">
      <c r="D707" s="76"/>
      <c r="E707" s="76"/>
      <c r="F707" s="76"/>
      <c r="G707" s="76"/>
      <c r="H707" s="76"/>
      <c r="I707" s="76"/>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0"/>
      <c r="BI707" s="30"/>
      <c r="BJ707" s="30"/>
      <c r="BK707" s="30"/>
      <c r="BL707" s="30"/>
      <c r="BM707" s="30"/>
      <c r="BN707" s="30"/>
      <c r="BO707" s="30"/>
      <c r="BP707" s="30"/>
      <c r="BQ707" s="30"/>
      <c r="BR707" s="30"/>
      <c r="BS707" s="30"/>
      <c r="BT707" s="30"/>
      <c r="BU707" s="30"/>
      <c r="BV707" s="30"/>
      <c r="BW707" s="30"/>
      <c r="BX707" s="30"/>
      <c r="BY707" s="30"/>
      <c r="BZ707" s="30"/>
      <c r="CA707" s="30"/>
      <c r="CB707" s="30"/>
      <c r="CC707" s="30"/>
      <c r="CD707" s="30"/>
      <c r="CE707" s="30"/>
      <c r="CF707" s="30"/>
      <c r="CG707" s="30"/>
      <c r="CH707" s="30"/>
      <c r="CI707" s="30"/>
      <c r="CJ707" s="30"/>
      <c r="CK707" s="30"/>
      <c r="CL707" s="30"/>
      <c r="CM707" s="30"/>
      <c r="CN707" s="30"/>
      <c r="CO707" s="30"/>
      <c r="CP707" s="30"/>
      <c r="CQ707" s="30"/>
      <c r="CR707" s="30"/>
      <c r="CS707" s="30"/>
      <c r="CT707" s="30"/>
      <c r="CU707" s="30"/>
      <c r="CV707" s="30"/>
      <c r="CW707" s="30"/>
      <c r="CX707" s="30"/>
      <c r="CY707" s="30"/>
      <c r="CZ707" s="30"/>
      <c r="DA707" s="30"/>
      <c r="DB707" s="30"/>
      <c r="DC707" s="30"/>
      <c r="DD707" s="30"/>
      <c r="DE707" s="30"/>
      <c r="DF707" s="30"/>
      <c r="DG707" s="30"/>
      <c r="DH707" s="30"/>
      <c r="DI707" s="30"/>
      <c r="DJ707" s="30"/>
      <c r="DK707" s="30"/>
      <c r="DL707" s="30"/>
      <c r="DM707" s="30"/>
      <c r="DN707" s="30"/>
      <c r="DO707" s="30"/>
      <c r="DP707" s="30"/>
      <c r="DQ707" s="30"/>
      <c r="DR707" s="30"/>
      <c r="DS707" s="30"/>
      <c r="DT707" s="30"/>
      <c r="DU707" s="30"/>
      <c r="DV707" s="30"/>
      <c r="DW707" s="30"/>
      <c r="DX707" s="30"/>
      <c r="DY707" s="30"/>
      <c r="DZ707" s="30"/>
      <c r="EA707" s="30"/>
      <c r="EB707" s="30"/>
      <c r="EC707" s="30"/>
      <c r="ED707" s="30"/>
      <c r="EE707" s="30"/>
      <c r="EF707" s="30"/>
      <c r="EG707" s="30"/>
      <c r="EH707" s="30"/>
      <c r="EI707" s="30"/>
      <c r="EJ707" s="30"/>
      <c r="EK707" s="30"/>
      <c r="EL707" s="30"/>
      <c r="EM707" s="30"/>
      <c r="EN707" s="30"/>
      <c r="EO707" s="30"/>
      <c r="EP707" s="30"/>
      <c r="EQ707" s="30"/>
      <c r="ER707" s="30"/>
      <c r="ES707" s="30"/>
      <c r="ET707" s="30"/>
      <c r="EU707" s="30"/>
      <c r="EV707" s="30"/>
      <c r="EW707" s="30"/>
      <c r="EX707" s="30"/>
      <c r="EY707" s="30"/>
      <c r="EZ707" s="30"/>
      <c r="FA707" s="30"/>
      <c r="FB707" s="30"/>
      <c r="FC707" s="30"/>
      <c r="FD707" s="30"/>
      <c r="FE707" s="30"/>
      <c r="FF707" s="30"/>
      <c r="FG707" s="30"/>
      <c r="FH707" s="30"/>
      <c r="FI707" s="30"/>
      <c r="FJ707" s="30"/>
      <c r="FK707" s="30"/>
      <c r="FL707" s="30"/>
      <c r="FM707" s="30"/>
      <c r="FN707" s="30"/>
      <c r="FO707" s="30"/>
      <c r="FP707" s="30"/>
      <c r="FQ707" s="30"/>
    </row>
    <row r="708" spans="4:173">
      <c r="D708" s="76"/>
      <c r="E708" s="76"/>
      <c r="F708" s="76"/>
      <c r="G708" s="76"/>
      <c r="H708" s="76"/>
      <c r="I708" s="76"/>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0"/>
      <c r="BI708" s="30"/>
      <c r="BJ708" s="30"/>
      <c r="BK708" s="30"/>
      <c r="BL708" s="30"/>
      <c r="BM708" s="30"/>
      <c r="BN708" s="30"/>
      <c r="BO708" s="30"/>
      <c r="BP708" s="30"/>
      <c r="BQ708" s="30"/>
      <c r="BR708" s="30"/>
      <c r="BS708" s="30"/>
      <c r="BT708" s="30"/>
      <c r="BU708" s="30"/>
      <c r="BV708" s="30"/>
      <c r="BW708" s="30"/>
      <c r="BX708" s="30"/>
      <c r="BY708" s="30"/>
      <c r="BZ708" s="30"/>
      <c r="CA708" s="30"/>
      <c r="CB708" s="30"/>
      <c r="CC708" s="30"/>
      <c r="CD708" s="30"/>
      <c r="CE708" s="30"/>
      <c r="CF708" s="30"/>
      <c r="CG708" s="30"/>
      <c r="CH708" s="30"/>
      <c r="CI708" s="30"/>
      <c r="CJ708" s="30"/>
      <c r="CK708" s="30"/>
      <c r="CL708" s="30"/>
      <c r="CM708" s="30"/>
      <c r="CN708" s="30"/>
      <c r="CO708" s="30"/>
      <c r="CP708" s="30"/>
      <c r="CQ708" s="30"/>
      <c r="CR708" s="30"/>
      <c r="CS708" s="30"/>
      <c r="CT708" s="30"/>
      <c r="CU708" s="30"/>
      <c r="CV708" s="30"/>
      <c r="CW708" s="30"/>
      <c r="CX708" s="30"/>
      <c r="CY708" s="30"/>
      <c r="CZ708" s="30"/>
      <c r="DA708" s="30"/>
      <c r="DB708" s="30"/>
      <c r="DC708" s="30"/>
      <c r="DD708" s="30"/>
      <c r="DE708" s="30"/>
      <c r="DF708" s="30"/>
      <c r="DG708" s="30"/>
      <c r="DH708" s="30"/>
      <c r="DI708" s="30"/>
      <c r="DJ708" s="30"/>
      <c r="DK708" s="30"/>
      <c r="DL708" s="30"/>
      <c r="DM708" s="30"/>
      <c r="DN708" s="30"/>
      <c r="DO708" s="30"/>
      <c r="DP708" s="30"/>
      <c r="DQ708" s="30"/>
      <c r="DR708" s="30"/>
      <c r="DS708" s="30"/>
      <c r="DT708" s="30"/>
      <c r="DU708" s="30"/>
      <c r="DV708" s="30"/>
      <c r="DW708" s="30"/>
      <c r="DX708" s="30"/>
      <c r="DY708" s="30"/>
      <c r="DZ708" s="30"/>
      <c r="EA708" s="30"/>
      <c r="EB708" s="30"/>
      <c r="EC708" s="30"/>
      <c r="ED708" s="30"/>
      <c r="EE708" s="30"/>
      <c r="EF708" s="30"/>
      <c r="EG708" s="30"/>
      <c r="EH708" s="30"/>
      <c r="EI708" s="30"/>
      <c r="EJ708" s="30"/>
      <c r="EK708" s="30"/>
      <c r="EL708" s="30"/>
      <c r="EM708" s="30"/>
      <c r="EN708" s="30"/>
      <c r="EO708" s="30"/>
      <c r="EP708" s="30"/>
      <c r="EQ708" s="30"/>
      <c r="ER708" s="30"/>
      <c r="ES708" s="30"/>
      <c r="ET708" s="30"/>
      <c r="EU708" s="30"/>
      <c r="EV708" s="30"/>
      <c r="EW708" s="30"/>
      <c r="EX708" s="30"/>
      <c r="EY708" s="30"/>
      <c r="EZ708" s="30"/>
      <c r="FA708" s="30"/>
      <c r="FB708" s="30"/>
      <c r="FC708" s="30"/>
      <c r="FD708" s="30"/>
      <c r="FE708" s="30"/>
      <c r="FF708" s="30"/>
      <c r="FG708" s="30"/>
      <c r="FH708" s="30"/>
      <c r="FI708" s="30"/>
      <c r="FJ708" s="30"/>
      <c r="FK708" s="30"/>
      <c r="FL708" s="30"/>
      <c r="FM708" s="30"/>
      <c r="FN708" s="30"/>
      <c r="FO708" s="30"/>
      <c r="FP708" s="30"/>
      <c r="FQ708" s="30"/>
    </row>
    <row r="709" spans="4:173">
      <c r="D709" s="76"/>
      <c r="E709" s="76"/>
      <c r="F709" s="76"/>
      <c r="G709" s="76"/>
      <c r="H709" s="76"/>
      <c r="I709" s="76"/>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c r="BT709" s="30"/>
      <c r="BU709" s="30"/>
      <c r="BV709" s="30"/>
      <c r="BW709" s="30"/>
      <c r="BX709" s="30"/>
      <c r="BY709" s="30"/>
      <c r="BZ709" s="30"/>
      <c r="CA709" s="30"/>
      <c r="CB709" s="30"/>
      <c r="CC709" s="30"/>
      <c r="CD709" s="30"/>
      <c r="CE709" s="30"/>
      <c r="CF709" s="30"/>
      <c r="CG709" s="30"/>
      <c r="CH709" s="30"/>
      <c r="CI709" s="30"/>
      <c r="CJ709" s="30"/>
      <c r="CK709" s="30"/>
      <c r="CL709" s="30"/>
      <c r="CM709" s="30"/>
      <c r="CN709" s="30"/>
      <c r="CO709" s="30"/>
      <c r="CP709" s="30"/>
      <c r="CQ709" s="30"/>
      <c r="CR709" s="30"/>
      <c r="CS709" s="30"/>
      <c r="CT709" s="30"/>
      <c r="CU709" s="30"/>
      <c r="CV709" s="30"/>
      <c r="CW709" s="30"/>
      <c r="CX709" s="30"/>
      <c r="CY709" s="30"/>
      <c r="CZ709" s="30"/>
      <c r="DA709" s="30"/>
      <c r="DB709" s="30"/>
      <c r="DC709" s="30"/>
      <c r="DD709" s="30"/>
      <c r="DE709" s="30"/>
      <c r="DF709" s="30"/>
      <c r="DG709" s="30"/>
      <c r="DH709" s="30"/>
      <c r="DI709" s="30"/>
      <c r="DJ709" s="30"/>
      <c r="DK709" s="30"/>
      <c r="DL709" s="30"/>
      <c r="DM709" s="30"/>
      <c r="DN709" s="30"/>
      <c r="DO709" s="30"/>
      <c r="DP709" s="30"/>
      <c r="DQ709" s="30"/>
      <c r="DR709" s="30"/>
      <c r="DS709" s="30"/>
      <c r="DT709" s="30"/>
      <c r="DU709" s="30"/>
      <c r="DV709" s="30"/>
      <c r="DW709" s="30"/>
      <c r="DX709" s="30"/>
      <c r="DY709" s="30"/>
      <c r="DZ709" s="30"/>
      <c r="EA709" s="30"/>
      <c r="EB709" s="30"/>
      <c r="EC709" s="30"/>
      <c r="ED709" s="30"/>
      <c r="EE709" s="30"/>
      <c r="EF709" s="30"/>
      <c r="EG709" s="30"/>
      <c r="EH709" s="30"/>
      <c r="EI709" s="30"/>
      <c r="EJ709" s="30"/>
      <c r="EK709" s="30"/>
      <c r="EL709" s="30"/>
      <c r="EM709" s="30"/>
      <c r="EN709" s="30"/>
      <c r="EO709" s="30"/>
      <c r="EP709" s="30"/>
      <c r="EQ709" s="30"/>
      <c r="ER709" s="30"/>
      <c r="ES709" s="30"/>
      <c r="ET709" s="30"/>
      <c r="EU709" s="30"/>
      <c r="EV709" s="30"/>
      <c r="EW709" s="30"/>
      <c r="EX709" s="30"/>
      <c r="EY709" s="30"/>
      <c r="EZ709" s="30"/>
      <c r="FA709" s="30"/>
      <c r="FB709" s="30"/>
      <c r="FC709" s="30"/>
      <c r="FD709" s="30"/>
      <c r="FE709" s="30"/>
      <c r="FF709" s="30"/>
      <c r="FG709" s="30"/>
      <c r="FH709" s="30"/>
      <c r="FI709" s="30"/>
      <c r="FJ709" s="30"/>
      <c r="FK709" s="30"/>
      <c r="FL709" s="30"/>
      <c r="FM709" s="30"/>
      <c r="FN709" s="30"/>
      <c r="FO709" s="30"/>
      <c r="FP709" s="30"/>
      <c r="FQ709" s="30"/>
    </row>
    <row r="710" spans="4:173">
      <c r="D710" s="76"/>
      <c r="E710" s="76"/>
      <c r="F710" s="76"/>
      <c r="G710" s="76"/>
      <c r="H710" s="76"/>
      <c r="I710" s="76"/>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0"/>
      <c r="BI710" s="30"/>
      <c r="BJ710" s="30"/>
      <c r="BK710" s="30"/>
      <c r="BL710" s="30"/>
      <c r="BM710" s="30"/>
      <c r="BN710" s="30"/>
      <c r="BO710" s="30"/>
      <c r="BP710" s="30"/>
      <c r="BQ710" s="30"/>
      <c r="BR710" s="30"/>
      <c r="BS710" s="30"/>
      <c r="BT710" s="30"/>
      <c r="BU710" s="30"/>
      <c r="BV710" s="30"/>
      <c r="BW710" s="30"/>
      <c r="BX710" s="30"/>
      <c r="BY710" s="30"/>
      <c r="BZ710" s="30"/>
      <c r="CA710" s="30"/>
      <c r="CB710" s="30"/>
      <c r="CC710" s="30"/>
      <c r="CD710" s="30"/>
      <c r="CE710" s="30"/>
      <c r="CF710" s="30"/>
      <c r="CG710" s="30"/>
      <c r="CH710" s="30"/>
      <c r="CI710" s="30"/>
      <c r="CJ710" s="30"/>
      <c r="CK710" s="30"/>
      <c r="CL710" s="30"/>
      <c r="CM710" s="30"/>
      <c r="CN710" s="30"/>
      <c r="CO710" s="30"/>
      <c r="CP710" s="30"/>
      <c r="CQ710" s="30"/>
      <c r="CR710" s="30"/>
      <c r="CS710" s="30"/>
      <c r="CT710" s="30"/>
      <c r="CU710" s="30"/>
      <c r="CV710" s="30"/>
      <c r="CW710" s="30"/>
      <c r="CX710" s="30"/>
      <c r="CY710" s="30"/>
      <c r="CZ710" s="30"/>
      <c r="DA710" s="30"/>
      <c r="DB710" s="30"/>
      <c r="DC710" s="30"/>
      <c r="DD710" s="30"/>
      <c r="DE710" s="30"/>
      <c r="DF710" s="30"/>
      <c r="DG710" s="30"/>
      <c r="DH710" s="30"/>
      <c r="DI710" s="30"/>
      <c r="DJ710" s="30"/>
      <c r="DK710" s="30"/>
      <c r="DL710" s="30"/>
      <c r="DM710" s="30"/>
      <c r="DN710" s="30"/>
      <c r="DO710" s="30"/>
      <c r="DP710" s="30"/>
      <c r="DQ710" s="30"/>
      <c r="DR710" s="30"/>
      <c r="DS710" s="30"/>
      <c r="DT710" s="30"/>
      <c r="DU710" s="30"/>
      <c r="DV710" s="30"/>
      <c r="DW710" s="30"/>
      <c r="DX710" s="30"/>
      <c r="DY710" s="30"/>
      <c r="DZ710" s="30"/>
      <c r="EA710" s="30"/>
      <c r="EB710" s="30"/>
      <c r="EC710" s="30"/>
      <c r="ED710" s="30"/>
      <c r="EE710" s="30"/>
      <c r="EF710" s="30"/>
      <c r="EG710" s="30"/>
      <c r="EH710" s="30"/>
      <c r="EI710" s="30"/>
      <c r="EJ710" s="30"/>
      <c r="EK710" s="30"/>
      <c r="EL710" s="30"/>
      <c r="EM710" s="30"/>
      <c r="EN710" s="30"/>
      <c r="EO710" s="30"/>
      <c r="EP710" s="30"/>
      <c r="EQ710" s="30"/>
      <c r="ER710" s="30"/>
      <c r="ES710" s="30"/>
      <c r="ET710" s="30"/>
      <c r="EU710" s="30"/>
      <c r="EV710" s="30"/>
      <c r="EW710" s="30"/>
      <c r="EX710" s="30"/>
      <c r="EY710" s="30"/>
      <c r="EZ710" s="30"/>
      <c r="FA710" s="30"/>
      <c r="FB710" s="30"/>
      <c r="FC710" s="30"/>
      <c r="FD710" s="30"/>
      <c r="FE710" s="30"/>
      <c r="FF710" s="30"/>
      <c r="FG710" s="30"/>
      <c r="FH710" s="30"/>
      <c r="FI710" s="30"/>
      <c r="FJ710" s="30"/>
      <c r="FK710" s="30"/>
      <c r="FL710" s="30"/>
      <c r="FM710" s="30"/>
      <c r="FN710" s="30"/>
      <c r="FO710" s="30"/>
      <c r="FP710" s="30"/>
      <c r="FQ710" s="30"/>
    </row>
    <row r="711" spans="4:173">
      <c r="D711" s="76"/>
      <c r="E711" s="76"/>
      <c r="F711" s="76"/>
      <c r="G711" s="76"/>
      <c r="H711" s="76"/>
      <c r="I711" s="76"/>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0"/>
      <c r="BI711" s="30"/>
      <c r="BJ711" s="30"/>
      <c r="BK711" s="30"/>
      <c r="BL711" s="30"/>
      <c r="BM711" s="30"/>
      <c r="BN711" s="30"/>
      <c r="BO711" s="30"/>
      <c r="BP711" s="30"/>
      <c r="BQ711" s="30"/>
      <c r="BR711" s="30"/>
      <c r="BS711" s="30"/>
      <c r="BT711" s="30"/>
      <c r="BU711" s="30"/>
      <c r="BV711" s="30"/>
      <c r="BW711" s="30"/>
      <c r="BX711" s="30"/>
      <c r="BY711" s="30"/>
      <c r="BZ711" s="30"/>
      <c r="CA711" s="30"/>
      <c r="CB711" s="30"/>
      <c r="CC711" s="30"/>
      <c r="CD711" s="30"/>
      <c r="CE711" s="30"/>
      <c r="CF711" s="30"/>
      <c r="CG711" s="30"/>
      <c r="CH711" s="30"/>
      <c r="CI711" s="30"/>
      <c r="CJ711" s="30"/>
      <c r="CK711" s="30"/>
      <c r="CL711" s="30"/>
      <c r="CM711" s="30"/>
      <c r="CN711" s="30"/>
      <c r="CO711" s="30"/>
      <c r="CP711" s="30"/>
      <c r="CQ711" s="30"/>
      <c r="CR711" s="30"/>
      <c r="CS711" s="30"/>
      <c r="CT711" s="30"/>
      <c r="CU711" s="30"/>
      <c r="CV711" s="30"/>
      <c r="CW711" s="30"/>
      <c r="CX711" s="30"/>
      <c r="CY711" s="30"/>
      <c r="CZ711" s="30"/>
      <c r="DA711" s="30"/>
      <c r="DB711" s="30"/>
      <c r="DC711" s="30"/>
      <c r="DD711" s="30"/>
      <c r="DE711" s="30"/>
      <c r="DF711" s="30"/>
      <c r="DG711" s="30"/>
      <c r="DH711" s="30"/>
      <c r="DI711" s="30"/>
      <c r="DJ711" s="30"/>
      <c r="DK711" s="30"/>
      <c r="DL711" s="30"/>
      <c r="DM711" s="30"/>
      <c r="DN711" s="30"/>
      <c r="DO711" s="30"/>
      <c r="DP711" s="30"/>
      <c r="DQ711" s="30"/>
      <c r="DR711" s="30"/>
      <c r="DS711" s="30"/>
      <c r="DT711" s="30"/>
      <c r="DU711" s="30"/>
      <c r="DV711" s="30"/>
      <c r="DW711" s="30"/>
      <c r="DX711" s="30"/>
      <c r="DY711" s="30"/>
      <c r="DZ711" s="30"/>
      <c r="EA711" s="30"/>
      <c r="EB711" s="30"/>
      <c r="EC711" s="30"/>
      <c r="ED711" s="30"/>
      <c r="EE711" s="30"/>
      <c r="EF711" s="30"/>
      <c r="EG711" s="30"/>
      <c r="EH711" s="30"/>
      <c r="EI711" s="30"/>
      <c r="EJ711" s="30"/>
      <c r="EK711" s="30"/>
      <c r="EL711" s="30"/>
      <c r="EM711" s="30"/>
      <c r="EN711" s="30"/>
      <c r="EO711" s="30"/>
      <c r="EP711" s="30"/>
      <c r="EQ711" s="30"/>
      <c r="ER711" s="30"/>
      <c r="ES711" s="30"/>
      <c r="ET711" s="30"/>
      <c r="EU711" s="30"/>
      <c r="EV711" s="30"/>
      <c r="EW711" s="30"/>
      <c r="EX711" s="30"/>
      <c r="EY711" s="30"/>
      <c r="EZ711" s="30"/>
      <c r="FA711" s="30"/>
      <c r="FB711" s="30"/>
      <c r="FC711" s="30"/>
      <c r="FD711" s="30"/>
      <c r="FE711" s="30"/>
      <c r="FF711" s="30"/>
      <c r="FG711" s="30"/>
      <c r="FH711" s="30"/>
      <c r="FI711" s="30"/>
      <c r="FJ711" s="30"/>
      <c r="FK711" s="30"/>
      <c r="FL711" s="30"/>
      <c r="FM711" s="30"/>
      <c r="FN711" s="30"/>
      <c r="FO711" s="30"/>
      <c r="FP711" s="30"/>
      <c r="FQ711" s="30"/>
    </row>
    <row r="712" spans="4:173">
      <c r="D712" s="76"/>
      <c r="E712" s="76"/>
      <c r="F712" s="76"/>
      <c r="G712" s="76"/>
      <c r="H712" s="76"/>
      <c r="I712" s="76"/>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0"/>
      <c r="BI712" s="30"/>
      <c r="BJ712" s="30"/>
      <c r="BK712" s="30"/>
      <c r="BL712" s="30"/>
      <c r="BM712" s="30"/>
      <c r="BN712" s="30"/>
      <c r="BO712" s="30"/>
      <c r="BP712" s="30"/>
      <c r="BQ712" s="30"/>
      <c r="BR712" s="30"/>
      <c r="BS712" s="30"/>
      <c r="BT712" s="30"/>
      <c r="BU712" s="30"/>
      <c r="BV712" s="30"/>
      <c r="BW712" s="30"/>
      <c r="BX712" s="30"/>
      <c r="BY712" s="30"/>
      <c r="BZ712" s="30"/>
      <c r="CA712" s="30"/>
      <c r="CB712" s="30"/>
      <c r="CC712" s="30"/>
      <c r="CD712" s="30"/>
      <c r="CE712" s="30"/>
      <c r="CF712" s="30"/>
      <c r="CG712" s="30"/>
      <c r="CH712" s="30"/>
      <c r="CI712" s="30"/>
      <c r="CJ712" s="30"/>
      <c r="CK712" s="30"/>
      <c r="CL712" s="30"/>
      <c r="CM712" s="30"/>
      <c r="CN712" s="30"/>
      <c r="CO712" s="30"/>
      <c r="CP712" s="30"/>
      <c r="CQ712" s="30"/>
      <c r="CR712" s="30"/>
      <c r="CS712" s="30"/>
      <c r="CT712" s="30"/>
      <c r="CU712" s="30"/>
      <c r="CV712" s="30"/>
      <c r="CW712" s="30"/>
      <c r="CX712" s="30"/>
      <c r="CY712" s="30"/>
      <c r="CZ712" s="30"/>
      <c r="DA712" s="30"/>
      <c r="DB712" s="30"/>
      <c r="DC712" s="30"/>
      <c r="DD712" s="30"/>
      <c r="DE712" s="30"/>
      <c r="DF712" s="30"/>
      <c r="DG712" s="30"/>
      <c r="DH712" s="30"/>
      <c r="DI712" s="30"/>
      <c r="DJ712" s="30"/>
      <c r="DK712" s="30"/>
      <c r="DL712" s="30"/>
      <c r="DM712" s="30"/>
      <c r="DN712" s="30"/>
      <c r="DO712" s="30"/>
      <c r="DP712" s="30"/>
      <c r="DQ712" s="30"/>
      <c r="DR712" s="30"/>
      <c r="DS712" s="30"/>
      <c r="DT712" s="30"/>
      <c r="DU712" s="30"/>
      <c r="DV712" s="30"/>
      <c r="DW712" s="30"/>
      <c r="DX712" s="30"/>
      <c r="DY712" s="30"/>
      <c r="DZ712" s="30"/>
      <c r="EA712" s="30"/>
      <c r="EB712" s="30"/>
      <c r="EC712" s="30"/>
      <c r="ED712" s="30"/>
      <c r="EE712" s="30"/>
      <c r="EF712" s="30"/>
      <c r="EG712" s="30"/>
      <c r="EH712" s="30"/>
      <c r="EI712" s="30"/>
      <c r="EJ712" s="30"/>
      <c r="EK712" s="30"/>
      <c r="EL712" s="30"/>
      <c r="EM712" s="30"/>
      <c r="EN712" s="30"/>
      <c r="EO712" s="30"/>
      <c r="EP712" s="30"/>
      <c r="EQ712" s="30"/>
      <c r="ER712" s="30"/>
      <c r="ES712" s="30"/>
      <c r="ET712" s="30"/>
      <c r="EU712" s="30"/>
      <c r="EV712" s="30"/>
      <c r="EW712" s="30"/>
      <c r="EX712" s="30"/>
      <c r="EY712" s="30"/>
      <c r="EZ712" s="30"/>
      <c r="FA712" s="30"/>
      <c r="FB712" s="30"/>
      <c r="FC712" s="30"/>
      <c r="FD712" s="30"/>
      <c r="FE712" s="30"/>
      <c r="FF712" s="30"/>
      <c r="FG712" s="30"/>
      <c r="FH712" s="30"/>
      <c r="FI712" s="30"/>
      <c r="FJ712" s="30"/>
      <c r="FK712" s="30"/>
      <c r="FL712" s="30"/>
      <c r="FM712" s="30"/>
      <c r="FN712" s="30"/>
      <c r="FO712" s="30"/>
      <c r="FP712" s="30"/>
      <c r="FQ712" s="30"/>
    </row>
    <row r="713" spans="4:173">
      <c r="D713" s="76"/>
      <c r="E713" s="76"/>
      <c r="F713" s="76"/>
      <c r="G713" s="76"/>
      <c r="H713" s="76"/>
      <c r="I713" s="76"/>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0"/>
      <c r="BI713" s="30"/>
      <c r="BJ713" s="30"/>
      <c r="BK713" s="30"/>
      <c r="BL713" s="30"/>
      <c r="BM713" s="30"/>
      <c r="BN713" s="30"/>
      <c r="BO713" s="30"/>
      <c r="BP713" s="30"/>
      <c r="BQ713" s="30"/>
      <c r="BR713" s="30"/>
      <c r="BS713" s="30"/>
      <c r="BT713" s="30"/>
      <c r="BU713" s="30"/>
      <c r="BV713" s="30"/>
      <c r="BW713" s="30"/>
      <c r="BX713" s="30"/>
      <c r="BY713" s="30"/>
      <c r="BZ713" s="30"/>
      <c r="CA713" s="30"/>
      <c r="CB713" s="30"/>
      <c r="CC713" s="30"/>
      <c r="CD713" s="30"/>
      <c r="CE713" s="30"/>
      <c r="CF713" s="30"/>
      <c r="CG713" s="30"/>
      <c r="CH713" s="30"/>
      <c r="CI713" s="30"/>
      <c r="CJ713" s="30"/>
      <c r="CK713" s="30"/>
      <c r="CL713" s="30"/>
      <c r="CM713" s="30"/>
      <c r="CN713" s="30"/>
      <c r="CO713" s="30"/>
      <c r="CP713" s="30"/>
      <c r="CQ713" s="30"/>
      <c r="CR713" s="30"/>
      <c r="CS713" s="30"/>
      <c r="CT713" s="30"/>
      <c r="CU713" s="30"/>
      <c r="CV713" s="30"/>
      <c r="CW713" s="30"/>
      <c r="CX713" s="30"/>
      <c r="CY713" s="30"/>
      <c r="CZ713" s="30"/>
      <c r="DA713" s="30"/>
      <c r="DB713" s="30"/>
      <c r="DC713" s="30"/>
      <c r="DD713" s="30"/>
      <c r="DE713" s="30"/>
      <c r="DF713" s="30"/>
      <c r="DG713" s="30"/>
      <c r="DH713" s="30"/>
      <c r="DI713" s="30"/>
      <c r="DJ713" s="30"/>
      <c r="DK713" s="30"/>
      <c r="DL713" s="30"/>
      <c r="DM713" s="30"/>
      <c r="DN713" s="30"/>
      <c r="DO713" s="30"/>
      <c r="DP713" s="30"/>
      <c r="DQ713" s="30"/>
      <c r="DR713" s="30"/>
      <c r="DS713" s="30"/>
      <c r="DT713" s="30"/>
      <c r="DU713" s="30"/>
      <c r="DV713" s="30"/>
      <c r="DW713" s="30"/>
      <c r="DX713" s="30"/>
      <c r="DY713" s="30"/>
      <c r="DZ713" s="30"/>
      <c r="EA713" s="30"/>
      <c r="EB713" s="30"/>
      <c r="EC713" s="30"/>
      <c r="ED713" s="30"/>
      <c r="EE713" s="30"/>
      <c r="EF713" s="30"/>
      <c r="EG713" s="30"/>
      <c r="EH713" s="30"/>
      <c r="EI713" s="30"/>
      <c r="EJ713" s="30"/>
      <c r="EK713" s="30"/>
      <c r="EL713" s="30"/>
      <c r="EM713" s="30"/>
      <c r="EN713" s="30"/>
      <c r="EO713" s="30"/>
      <c r="EP713" s="30"/>
      <c r="EQ713" s="30"/>
      <c r="ER713" s="30"/>
      <c r="ES713" s="30"/>
      <c r="ET713" s="30"/>
      <c r="EU713" s="30"/>
      <c r="EV713" s="30"/>
      <c r="EW713" s="30"/>
      <c r="EX713" s="30"/>
      <c r="EY713" s="30"/>
      <c r="EZ713" s="30"/>
      <c r="FA713" s="30"/>
      <c r="FB713" s="30"/>
      <c r="FC713" s="30"/>
      <c r="FD713" s="30"/>
      <c r="FE713" s="30"/>
      <c r="FF713" s="30"/>
      <c r="FG713" s="30"/>
      <c r="FH713" s="30"/>
      <c r="FI713" s="30"/>
      <c r="FJ713" s="30"/>
      <c r="FK713" s="30"/>
      <c r="FL713" s="30"/>
      <c r="FM713" s="30"/>
      <c r="FN713" s="30"/>
      <c r="FO713" s="30"/>
      <c r="FP713" s="30"/>
      <c r="FQ713" s="30"/>
    </row>
    <row r="714" spans="4:173">
      <c r="D714" s="76"/>
      <c r="E714" s="76"/>
      <c r="F714" s="76"/>
      <c r="G714" s="76"/>
      <c r="H714" s="76"/>
      <c r="I714" s="76"/>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c r="BT714" s="30"/>
      <c r="BU714" s="30"/>
      <c r="BV714" s="30"/>
      <c r="BW714" s="30"/>
      <c r="BX714" s="30"/>
      <c r="BY714" s="30"/>
      <c r="BZ714" s="30"/>
      <c r="CA714" s="30"/>
      <c r="CB714" s="30"/>
      <c r="CC714" s="30"/>
      <c r="CD714" s="30"/>
      <c r="CE714" s="30"/>
      <c r="CF714" s="30"/>
      <c r="CG714" s="30"/>
      <c r="CH714" s="30"/>
      <c r="CI714" s="30"/>
      <c r="CJ714" s="30"/>
      <c r="CK714" s="30"/>
      <c r="CL714" s="30"/>
      <c r="CM714" s="30"/>
      <c r="CN714" s="30"/>
      <c r="CO714" s="30"/>
      <c r="CP714" s="30"/>
      <c r="CQ714" s="30"/>
      <c r="CR714" s="30"/>
      <c r="CS714" s="30"/>
      <c r="CT714" s="30"/>
      <c r="CU714" s="30"/>
      <c r="CV714" s="30"/>
      <c r="CW714" s="30"/>
      <c r="CX714" s="30"/>
      <c r="CY714" s="30"/>
      <c r="CZ714" s="30"/>
      <c r="DA714" s="30"/>
      <c r="DB714" s="30"/>
      <c r="DC714" s="30"/>
      <c r="DD714" s="30"/>
      <c r="DE714" s="30"/>
      <c r="DF714" s="30"/>
      <c r="DG714" s="30"/>
      <c r="DH714" s="30"/>
      <c r="DI714" s="30"/>
      <c r="DJ714" s="30"/>
      <c r="DK714" s="30"/>
      <c r="DL714" s="30"/>
      <c r="DM714" s="30"/>
      <c r="DN714" s="30"/>
      <c r="DO714" s="30"/>
      <c r="DP714" s="30"/>
      <c r="DQ714" s="30"/>
      <c r="DR714" s="30"/>
      <c r="DS714" s="30"/>
      <c r="DT714" s="30"/>
      <c r="DU714" s="30"/>
      <c r="DV714" s="30"/>
      <c r="DW714" s="30"/>
      <c r="DX714" s="30"/>
      <c r="DY714" s="30"/>
      <c r="DZ714" s="30"/>
      <c r="EA714" s="30"/>
      <c r="EB714" s="30"/>
      <c r="EC714" s="30"/>
      <c r="ED714" s="30"/>
      <c r="EE714" s="30"/>
      <c r="EF714" s="30"/>
      <c r="EG714" s="30"/>
      <c r="EH714" s="30"/>
      <c r="EI714" s="30"/>
      <c r="EJ714" s="30"/>
      <c r="EK714" s="30"/>
      <c r="EL714" s="30"/>
      <c r="EM714" s="30"/>
      <c r="EN714" s="30"/>
      <c r="EO714" s="30"/>
      <c r="EP714" s="30"/>
      <c r="EQ714" s="30"/>
      <c r="ER714" s="30"/>
      <c r="ES714" s="30"/>
      <c r="ET714" s="30"/>
      <c r="EU714" s="30"/>
      <c r="EV714" s="30"/>
      <c r="EW714" s="30"/>
      <c r="EX714" s="30"/>
      <c r="EY714" s="30"/>
      <c r="EZ714" s="30"/>
      <c r="FA714" s="30"/>
      <c r="FB714" s="30"/>
      <c r="FC714" s="30"/>
      <c r="FD714" s="30"/>
      <c r="FE714" s="30"/>
      <c r="FF714" s="30"/>
      <c r="FG714" s="30"/>
      <c r="FH714" s="30"/>
      <c r="FI714" s="30"/>
      <c r="FJ714" s="30"/>
      <c r="FK714" s="30"/>
      <c r="FL714" s="30"/>
      <c r="FM714" s="30"/>
      <c r="FN714" s="30"/>
      <c r="FO714" s="30"/>
      <c r="FP714" s="30"/>
      <c r="FQ714" s="30"/>
    </row>
    <row r="715" spans="4:173">
      <c r="D715" s="76"/>
      <c r="E715" s="76"/>
      <c r="F715" s="76"/>
      <c r="G715" s="76"/>
      <c r="H715" s="76"/>
      <c r="I715" s="76"/>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0"/>
      <c r="BI715" s="30"/>
      <c r="BJ715" s="30"/>
      <c r="BK715" s="30"/>
      <c r="BL715" s="30"/>
      <c r="BM715" s="30"/>
      <c r="BN715" s="30"/>
      <c r="BO715" s="30"/>
      <c r="BP715" s="30"/>
      <c r="BQ715" s="30"/>
      <c r="BR715" s="30"/>
      <c r="BS715" s="30"/>
      <c r="BT715" s="30"/>
      <c r="BU715" s="30"/>
      <c r="BV715" s="30"/>
      <c r="BW715" s="30"/>
      <c r="BX715" s="30"/>
      <c r="BY715" s="30"/>
      <c r="BZ715" s="30"/>
      <c r="CA715" s="30"/>
      <c r="CB715" s="30"/>
      <c r="CC715" s="30"/>
      <c r="CD715" s="30"/>
      <c r="CE715" s="30"/>
      <c r="CF715" s="30"/>
      <c r="CG715" s="30"/>
      <c r="CH715" s="30"/>
      <c r="CI715" s="30"/>
      <c r="CJ715" s="30"/>
      <c r="CK715" s="30"/>
      <c r="CL715" s="30"/>
      <c r="CM715" s="30"/>
      <c r="CN715" s="30"/>
      <c r="CO715" s="30"/>
      <c r="CP715" s="30"/>
      <c r="CQ715" s="30"/>
      <c r="CR715" s="30"/>
      <c r="CS715" s="30"/>
      <c r="CT715" s="30"/>
      <c r="CU715" s="30"/>
      <c r="CV715" s="30"/>
      <c r="CW715" s="30"/>
      <c r="CX715" s="30"/>
      <c r="CY715" s="30"/>
      <c r="CZ715" s="30"/>
      <c r="DA715" s="30"/>
      <c r="DB715" s="30"/>
      <c r="DC715" s="30"/>
      <c r="DD715" s="30"/>
      <c r="DE715" s="30"/>
      <c r="DF715" s="30"/>
      <c r="DG715" s="30"/>
      <c r="DH715" s="30"/>
      <c r="DI715" s="30"/>
      <c r="DJ715" s="30"/>
      <c r="DK715" s="30"/>
      <c r="DL715" s="30"/>
      <c r="DM715" s="30"/>
      <c r="DN715" s="30"/>
      <c r="DO715" s="30"/>
      <c r="DP715" s="30"/>
      <c r="DQ715" s="30"/>
      <c r="DR715" s="30"/>
      <c r="DS715" s="30"/>
      <c r="DT715" s="30"/>
      <c r="DU715" s="30"/>
      <c r="DV715" s="30"/>
      <c r="DW715" s="30"/>
      <c r="DX715" s="30"/>
      <c r="DY715" s="30"/>
      <c r="DZ715" s="30"/>
      <c r="EA715" s="30"/>
      <c r="EB715" s="30"/>
      <c r="EC715" s="30"/>
      <c r="ED715" s="30"/>
      <c r="EE715" s="30"/>
      <c r="EF715" s="30"/>
      <c r="EG715" s="30"/>
      <c r="EH715" s="30"/>
      <c r="EI715" s="30"/>
      <c r="EJ715" s="30"/>
      <c r="EK715" s="30"/>
      <c r="EL715" s="30"/>
      <c r="EM715" s="30"/>
      <c r="EN715" s="30"/>
      <c r="EO715" s="30"/>
      <c r="EP715" s="30"/>
      <c r="EQ715" s="30"/>
      <c r="ER715" s="30"/>
      <c r="ES715" s="30"/>
      <c r="ET715" s="30"/>
      <c r="EU715" s="30"/>
      <c r="EV715" s="30"/>
      <c r="EW715" s="30"/>
      <c r="EX715" s="30"/>
      <c r="EY715" s="30"/>
      <c r="EZ715" s="30"/>
      <c r="FA715" s="30"/>
      <c r="FB715" s="30"/>
      <c r="FC715" s="30"/>
      <c r="FD715" s="30"/>
      <c r="FE715" s="30"/>
      <c r="FF715" s="30"/>
      <c r="FG715" s="30"/>
      <c r="FH715" s="30"/>
      <c r="FI715" s="30"/>
      <c r="FJ715" s="30"/>
      <c r="FK715" s="30"/>
      <c r="FL715" s="30"/>
      <c r="FM715" s="30"/>
      <c r="FN715" s="30"/>
      <c r="FO715" s="30"/>
      <c r="FP715" s="30"/>
      <c r="FQ715" s="30"/>
    </row>
    <row r="716" spans="4:173">
      <c r="D716" s="76"/>
      <c r="E716" s="76"/>
      <c r="F716" s="76"/>
      <c r="G716" s="76"/>
      <c r="H716" s="76"/>
      <c r="I716" s="76"/>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0"/>
      <c r="BI716" s="30"/>
      <c r="BJ716" s="30"/>
      <c r="BK716" s="30"/>
      <c r="BL716" s="30"/>
      <c r="BM716" s="30"/>
      <c r="BN716" s="30"/>
      <c r="BO716" s="30"/>
      <c r="BP716" s="30"/>
      <c r="BQ716" s="30"/>
      <c r="BR716" s="30"/>
      <c r="BS716" s="30"/>
      <c r="BT716" s="30"/>
      <c r="BU716" s="30"/>
      <c r="BV716" s="30"/>
      <c r="BW716" s="30"/>
      <c r="BX716" s="30"/>
      <c r="BY716" s="30"/>
      <c r="BZ716" s="30"/>
      <c r="CA716" s="30"/>
      <c r="CB716" s="30"/>
      <c r="CC716" s="30"/>
      <c r="CD716" s="30"/>
      <c r="CE716" s="30"/>
      <c r="CF716" s="30"/>
      <c r="CG716" s="30"/>
      <c r="CH716" s="30"/>
      <c r="CI716" s="30"/>
      <c r="CJ716" s="30"/>
      <c r="CK716" s="30"/>
      <c r="CL716" s="30"/>
      <c r="CM716" s="30"/>
      <c r="CN716" s="30"/>
      <c r="CO716" s="30"/>
      <c r="CP716" s="30"/>
      <c r="CQ716" s="30"/>
      <c r="CR716" s="30"/>
      <c r="CS716" s="30"/>
      <c r="CT716" s="30"/>
      <c r="CU716" s="30"/>
      <c r="CV716" s="30"/>
      <c r="CW716" s="30"/>
      <c r="CX716" s="30"/>
      <c r="CY716" s="30"/>
      <c r="CZ716" s="30"/>
      <c r="DA716" s="30"/>
      <c r="DB716" s="30"/>
      <c r="DC716" s="30"/>
      <c r="DD716" s="30"/>
      <c r="DE716" s="30"/>
      <c r="DF716" s="30"/>
      <c r="DG716" s="30"/>
      <c r="DH716" s="30"/>
      <c r="DI716" s="30"/>
      <c r="DJ716" s="30"/>
      <c r="DK716" s="30"/>
      <c r="DL716" s="30"/>
      <c r="DM716" s="30"/>
      <c r="DN716" s="30"/>
      <c r="DO716" s="30"/>
      <c r="DP716" s="30"/>
      <c r="DQ716" s="30"/>
      <c r="DR716" s="30"/>
      <c r="DS716" s="30"/>
      <c r="DT716" s="30"/>
      <c r="DU716" s="30"/>
      <c r="DV716" s="30"/>
      <c r="DW716" s="30"/>
      <c r="DX716" s="30"/>
      <c r="DY716" s="30"/>
      <c r="DZ716" s="30"/>
      <c r="EA716" s="30"/>
      <c r="EB716" s="30"/>
      <c r="EC716" s="30"/>
      <c r="ED716" s="30"/>
      <c r="EE716" s="30"/>
      <c r="EF716" s="30"/>
      <c r="EG716" s="30"/>
      <c r="EH716" s="30"/>
      <c r="EI716" s="30"/>
      <c r="EJ716" s="30"/>
      <c r="EK716" s="30"/>
      <c r="EL716" s="30"/>
      <c r="EM716" s="30"/>
      <c r="EN716" s="30"/>
      <c r="EO716" s="30"/>
      <c r="EP716" s="30"/>
      <c r="EQ716" s="30"/>
      <c r="ER716" s="30"/>
      <c r="ES716" s="30"/>
      <c r="ET716" s="30"/>
      <c r="EU716" s="30"/>
      <c r="EV716" s="30"/>
      <c r="EW716" s="30"/>
      <c r="EX716" s="30"/>
      <c r="EY716" s="30"/>
      <c r="EZ716" s="30"/>
      <c r="FA716" s="30"/>
      <c r="FB716" s="30"/>
      <c r="FC716" s="30"/>
      <c r="FD716" s="30"/>
      <c r="FE716" s="30"/>
      <c r="FF716" s="30"/>
      <c r="FG716" s="30"/>
      <c r="FH716" s="30"/>
      <c r="FI716" s="30"/>
      <c r="FJ716" s="30"/>
      <c r="FK716" s="30"/>
      <c r="FL716" s="30"/>
      <c r="FM716" s="30"/>
      <c r="FN716" s="30"/>
      <c r="FO716" s="30"/>
      <c r="FP716" s="30"/>
      <c r="FQ716" s="30"/>
    </row>
    <row r="717" spans="4:173">
      <c r="D717" s="76"/>
      <c r="E717" s="76"/>
      <c r="F717" s="76"/>
      <c r="G717" s="76"/>
      <c r="H717" s="76"/>
      <c r="I717" s="76"/>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c r="BT717" s="30"/>
      <c r="BU717" s="30"/>
      <c r="BV717" s="30"/>
      <c r="BW717" s="30"/>
      <c r="BX717" s="30"/>
      <c r="BY717" s="30"/>
      <c r="BZ717" s="30"/>
      <c r="CA717" s="30"/>
      <c r="CB717" s="30"/>
      <c r="CC717" s="30"/>
      <c r="CD717" s="30"/>
      <c r="CE717" s="30"/>
      <c r="CF717" s="30"/>
      <c r="CG717" s="30"/>
      <c r="CH717" s="30"/>
      <c r="CI717" s="30"/>
      <c r="CJ717" s="30"/>
      <c r="CK717" s="30"/>
      <c r="CL717" s="30"/>
      <c r="CM717" s="30"/>
      <c r="CN717" s="30"/>
      <c r="CO717" s="30"/>
      <c r="CP717" s="30"/>
      <c r="CQ717" s="30"/>
      <c r="CR717" s="30"/>
      <c r="CS717" s="30"/>
      <c r="CT717" s="30"/>
      <c r="CU717" s="30"/>
      <c r="CV717" s="30"/>
      <c r="CW717" s="30"/>
      <c r="CX717" s="30"/>
      <c r="CY717" s="30"/>
      <c r="CZ717" s="30"/>
      <c r="DA717" s="30"/>
      <c r="DB717" s="30"/>
      <c r="DC717" s="30"/>
      <c r="DD717" s="30"/>
      <c r="DE717" s="30"/>
      <c r="DF717" s="30"/>
      <c r="DG717" s="30"/>
      <c r="DH717" s="30"/>
      <c r="DI717" s="30"/>
      <c r="DJ717" s="30"/>
      <c r="DK717" s="30"/>
      <c r="DL717" s="30"/>
      <c r="DM717" s="30"/>
      <c r="DN717" s="30"/>
      <c r="DO717" s="30"/>
      <c r="DP717" s="30"/>
      <c r="DQ717" s="30"/>
      <c r="DR717" s="30"/>
      <c r="DS717" s="30"/>
      <c r="DT717" s="30"/>
      <c r="DU717" s="30"/>
      <c r="DV717" s="30"/>
      <c r="DW717" s="30"/>
      <c r="DX717" s="30"/>
      <c r="DY717" s="30"/>
      <c r="DZ717" s="30"/>
      <c r="EA717" s="30"/>
      <c r="EB717" s="30"/>
      <c r="EC717" s="30"/>
      <c r="ED717" s="30"/>
      <c r="EE717" s="30"/>
      <c r="EF717" s="30"/>
      <c r="EG717" s="30"/>
      <c r="EH717" s="30"/>
      <c r="EI717" s="30"/>
      <c r="EJ717" s="30"/>
      <c r="EK717" s="30"/>
      <c r="EL717" s="30"/>
      <c r="EM717" s="30"/>
      <c r="EN717" s="30"/>
      <c r="EO717" s="30"/>
      <c r="EP717" s="30"/>
      <c r="EQ717" s="30"/>
      <c r="ER717" s="30"/>
      <c r="ES717" s="30"/>
      <c r="ET717" s="30"/>
      <c r="EU717" s="30"/>
      <c r="EV717" s="30"/>
      <c r="EW717" s="30"/>
      <c r="EX717" s="30"/>
      <c r="EY717" s="30"/>
      <c r="EZ717" s="30"/>
      <c r="FA717" s="30"/>
      <c r="FB717" s="30"/>
      <c r="FC717" s="30"/>
      <c r="FD717" s="30"/>
      <c r="FE717" s="30"/>
      <c r="FF717" s="30"/>
      <c r="FG717" s="30"/>
      <c r="FH717" s="30"/>
      <c r="FI717" s="30"/>
      <c r="FJ717" s="30"/>
      <c r="FK717" s="30"/>
      <c r="FL717" s="30"/>
      <c r="FM717" s="30"/>
      <c r="FN717" s="30"/>
      <c r="FO717" s="30"/>
      <c r="FP717" s="30"/>
      <c r="FQ717" s="30"/>
    </row>
    <row r="718" spans="4:173">
      <c r="D718" s="76"/>
      <c r="E718" s="76"/>
      <c r="F718" s="76"/>
      <c r="G718" s="76"/>
      <c r="H718" s="76"/>
      <c r="I718" s="76"/>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0"/>
      <c r="BI718" s="30"/>
      <c r="BJ718" s="30"/>
      <c r="BK718" s="30"/>
      <c r="BL718" s="30"/>
      <c r="BM718" s="30"/>
      <c r="BN718" s="30"/>
      <c r="BO718" s="30"/>
      <c r="BP718" s="30"/>
      <c r="BQ718" s="30"/>
      <c r="BR718" s="30"/>
      <c r="BS718" s="30"/>
      <c r="BT718" s="30"/>
      <c r="BU718" s="30"/>
      <c r="BV718" s="30"/>
      <c r="BW718" s="30"/>
      <c r="BX718" s="30"/>
      <c r="BY718" s="30"/>
      <c r="BZ718" s="30"/>
      <c r="CA718" s="30"/>
      <c r="CB718" s="30"/>
      <c r="CC718" s="30"/>
      <c r="CD718" s="30"/>
      <c r="CE718" s="30"/>
      <c r="CF718" s="30"/>
      <c r="CG718" s="30"/>
      <c r="CH718" s="30"/>
      <c r="CI718" s="30"/>
      <c r="CJ718" s="30"/>
      <c r="CK718" s="30"/>
      <c r="CL718" s="30"/>
      <c r="CM718" s="30"/>
      <c r="CN718" s="30"/>
      <c r="CO718" s="30"/>
      <c r="CP718" s="30"/>
      <c r="CQ718" s="30"/>
      <c r="CR718" s="30"/>
      <c r="CS718" s="30"/>
      <c r="CT718" s="30"/>
      <c r="CU718" s="30"/>
      <c r="CV718" s="30"/>
      <c r="CW718" s="30"/>
      <c r="CX718" s="30"/>
      <c r="CY718" s="30"/>
      <c r="CZ718" s="30"/>
      <c r="DA718" s="30"/>
      <c r="DB718" s="30"/>
      <c r="DC718" s="30"/>
      <c r="DD718" s="30"/>
      <c r="DE718" s="30"/>
      <c r="DF718" s="30"/>
      <c r="DG718" s="30"/>
      <c r="DH718" s="30"/>
      <c r="DI718" s="30"/>
      <c r="DJ718" s="30"/>
      <c r="DK718" s="30"/>
      <c r="DL718" s="30"/>
      <c r="DM718" s="30"/>
      <c r="DN718" s="30"/>
      <c r="DO718" s="30"/>
      <c r="DP718" s="30"/>
      <c r="DQ718" s="30"/>
      <c r="DR718" s="30"/>
      <c r="DS718" s="30"/>
      <c r="DT718" s="30"/>
      <c r="DU718" s="30"/>
      <c r="DV718" s="30"/>
      <c r="DW718" s="30"/>
      <c r="DX718" s="30"/>
      <c r="DY718" s="30"/>
      <c r="DZ718" s="30"/>
      <c r="EA718" s="30"/>
      <c r="EB718" s="30"/>
      <c r="EC718" s="30"/>
      <c r="ED718" s="30"/>
      <c r="EE718" s="30"/>
      <c r="EF718" s="30"/>
      <c r="EG718" s="30"/>
      <c r="EH718" s="30"/>
      <c r="EI718" s="30"/>
      <c r="EJ718" s="30"/>
      <c r="EK718" s="30"/>
      <c r="EL718" s="30"/>
      <c r="EM718" s="30"/>
      <c r="EN718" s="30"/>
      <c r="EO718" s="30"/>
      <c r="EP718" s="30"/>
      <c r="EQ718" s="30"/>
      <c r="ER718" s="30"/>
      <c r="ES718" s="30"/>
      <c r="ET718" s="30"/>
      <c r="EU718" s="30"/>
      <c r="EV718" s="30"/>
      <c r="EW718" s="30"/>
      <c r="EX718" s="30"/>
      <c r="EY718" s="30"/>
      <c r="EZ718" s="30"/>
      <c r="FA718" s="30"/>
      <c r="FB718" s="30"/>
      <c r="FC718" s="30"/>
      <c r="FD718" s="30"/>
      <c r="FE718" s="30"/>
      <c r="FF718" s="30"/>
      <c r="FG718" s="30"/>
      <c r="FH718" s="30"/>
      <c r="FI718" s="30"/>
      <c r="FJ718" s="30"/>
      <c r="FK718" s="30"/>
      <c r="FL718" s="30"/>
      <c r="FM718" s="30"/>
      <c r="FN718" s="30"/>
      <c r="FO718" s="30"/>
      <c r="FP718" s="30"/>
      <c r="FQ718" s="30"/>
    </row>
    <row r="719" spans="4:173">
      <c r="D719" s="76"/>
      <c r="E719" s="76"/>
      <c r="F719" s="76"/>
      <c r="G719" s="76"/>
      <c r="H719" s="76"/>
      <c r="I719" s="76"/>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c r="BT719" s="30"/>
      <c r="BU719" s="30"/>
      <c r="BV719" s="30"/>
      <c r="BW719" s="30"/>
      <c r="BX719" s="30"/>
      <c r="BY719" s="30"/>
      <c r="BZ719" s="30"/>
      <c r="CA719" s="30"/>
      <c r="CB719" s="30"/>
      <c r="CC719" s="30"/>
      <c r="CD719" s="30"/>
      <c r="CE719" s="30"/>
      <c r="CF719" s="30"/>
      <c r="CG719" s="30"/>
      <c r="CH719" s="30"/>
      <c r="CI719" s="30"/>
      <c r="CJ719" s="30"/>
      <c r="CK719" s="30"/>
      <c r="CL719" s="30"/>
      <c r="CM719" s="30"/>
      <c r="CN719" s="30"/>
      <c r="CO719" s="30"/>
      <c r="CP719" s="30"/>
      <c r="CQ719" s="30"/>
      <c r="CR719" s="30"/>
      <c r="CS719" s="30"/>
      <c r="CT719" s="30"/>
      <c r="CU719" s="30"/>
      <c r="CV719" s="30"/>
      <c r="CW719" s="30"/>
      <c r="CX719" s="30"/>
      <c r="CY719" s="30"/>
      <c r="CZ719" s="30"/>
      <c r="DA719" s="30"/>
      <c r="DB719" s="30"/>
      <c r="DC719" s="30"/>
      <c r="DD719" s="30"/>
      <c r="DE719" s="30"/>
      <c r="DF719" s="30"/>
      <c r="DG719" s="30"/>
      <c r="DH719" s="30"/>
      <c r="DI719" s="30"/>
      <c r="DJ719" s="30"/>
      <c r="DK719" s="30"/>
      <c r="DL719" s="30"/>
      <c r="DM719" s="30"/>
      <c r="DN719" s="30"/>
      <c r="DO719" s="30"/>
      <c r="DP719" s="30"/>
      <c r="DQ719" s="30"/>
      <c r="DR719" s="30"/>
      <c r="DS719" s="30"/>
      <c r="DT719" s="30"/>
      <c r="DU719" s="30"/>
      <c r="DV719" s="30"/>
      <c r="DW719" s="30"/>
      <c r="DX719" s="30"/>
      <c r="DY719" s="30"/>
      <c r="DZ719" s="30"/>
      <c r="EA719" s="30"/>
      <c r="EB719" s="30"/>
      <c r="EC719" s="30"/>
      <c r="ED719" s="30"/>
      <c r="EE719" s="30"/>
      <c r="EF719" s="30"/>
      <c r="EG719" s="30"/>
      <c r="EH719" s="30"/>
      <c r="EI719" s="30"/>
      <c r="EJ719" s="30"/>
      <c r="EK719" s="30"/>
      <c r="EL719" s="30"/>
      <c r="EM719" s="30"/>
      <c r="EN719" s="30"/>
      <c r="EO719" s="30"/>
      <c r="EP719" s="30"/>
      <c r="EQ719" s="30"/>
      <c r="ER719" s="30"/>
      <c r="ES719" s="30"/>
      <c r="ET719" s="30"/>
      <c r="EU719" s="30"/>
      <c r="EV719" s="30"/>
      <c r="EW719" s="30"/>
      <c r="EX719" s="30"/>
      <c r="EY719" s="30"/>
      <c r="EZ719" s="30"/>
      <c r="FA719" s="30"/>
      <c r="FB719" s="30"/>
      <c r="FC719" s="30"/>
      <c r="FD719" s="30"/>
      <c r="FE719" s="30"/>
      <c r="FF719" s="30"/>
      <c r="FG719" s="30"/>
      <c r="FH719" s="30"/>
      <c r="FI719" s="30"/>
      <c r="FJ719" s="30"/>
      <c r="FK719" s="30"/>
      <c r="FL719" s="30"/>
      <c r="FM719" s="30"/>
      <c r="FN719" s="30"/>
      <c r="FO719" s="30"/>
      <c r="FP719" s="30"/>
      <c r="FQ719" s="30"/>
    </row>
    <row r="720" spans="4:173">
      <c r="D720" s="76"/>
      <c r="E720" s="76"/>
      <c r="F720" s="76"/>
      <c r="G720" s="76"/>
      <c r="H720" s="76"/>
      <c r="I720" s="76"/>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0"/>
      <c r="BI720" s="30"/>
      <c r="BJ720" s="30"/>
      <c r="BK720" s="30"/>
      <c r="BL720" s="30"/>
      <c r="BM720" s="30"/>
      <c r="BN720" s="30"/>
      <c r="BO720" s="30"/>
      <c r="BP720" s="30"/>
      <c r="BQ720" s="30"/>
      <c r="BR720" s="30"/>
      <c r="BS720" s="30"/>
      <c r="BT720" s="30"/>
      <c r="BU720" s="30"/>
      <c r="BV720" s="30"/>
      <c r="BW720" s="30"/>
      <c r="BX720" s="30"/>
      <c r="BY720" s="30"/>
      <c r="BZ720" s="30"/>
      <c r="CA720" s="30"/>
      <c r="CB720" s="30"/>
      <c r="CC720" s="30"/>
      <c r="CD720" s="30"/>
      <c r="CE720" s="30"/>
      <c r="CF720" s="30"/>
      <c r="CG720" s="30"/>
      <c r="CH720" s="30"/>
      <c r="CI720" s="30"/>
      <c r="CJ720" s="30"/>
      <c r="CK720" s="30"/>
      <c r="CL720" s="30"/>
      <c r="CM720" s="30"/>
      <c r="CN720" s="30"/>
      <c r="CO720" s="30"/>
      <c r="CP720" s="30"/>
      <c r="CQ720" s="30"/>
      <c r="CR720" s="30"/>
      <c r="CS720" s="30"/>
      <c r="CT720" s="30"/>
      <c r="CU720" s="30"/>
      <c r="CV720" s="30"/>
      <c r="CW720" s="30"/>
      <c r="CX720" s="30"/>
      <c r="CY720" s="30"/>
      <c r="CZ720" s="30"/>
      <c r="DA720" s="30"/>
      <c r="DB720" s="30"/>
      <c r="DC720" s="30"/>
      <c r="DD720" s="30"/>
      <c r="DE720" s="30"/>
      <c r="DF720" s="30"/>
      <c r="DG720" s="30"/>
      <c r="DH720" s="30"/>
      <c r="DI720" s="30"/>
      <c r="DJ720" s="30"/>
      <c r="DK720" s="30"/>
      <c r="DL720" s="30"/>
      <c r="DM720" s="30"/>
      <c r="DN720" s="30"/>
      <c r="DO720" s="30"/>
      <c r="DP720" s="30"/>
      <c r="DQ720" s="30"/>
      <c r="DR720" s="30"/>
      <c r="DS720" s="30"/>
      <c r="DT720" s="30"/>
      <c r="DU720" s="30"/>
      <c r="DV720" s="30"/>
      <c r="DW720" s="30"/>
      <c r="DX720" s="30"/>
      <c r="DY720" s="30"/>
      <c r="DZ720" s="30"/>
      <c r="EA720" s="30"/>
      <c r="EB720" s="30"/>
      <c r="EC720" s="30"/>
      <c r="ED720" s="30"/>
      <c r="EE720" s="30"/>
      <c r="EF720" s="30"/>
      <c r="EG720" s="30"/>
      <c r="EH720" s="30"/>
      <c r="EI720" s="30"/>
      <c r="EJ720" s="30"/>
      <c r="EK720" s="30"/>
      <c r="EL720" s="30"/>
      <c r="EM720" s="30"/>
      <c r="EN720" s="30"/>
      <c r="EO720" s="30"/>
      <c r="EP720" s="30"/>
      <c r="EQ720" s="30"/>
      <c r="ER720" s="30"/>
      <c r="ES720" s="30"/>
      <c r="ET720" s="30"/>
      <c r="EU720" s="30"/>
      <c r="EV720" s="30"/>
      <c r="EW720" s="30"/>
      <c r="EX720" s="30"/>
      <c r="EY720" s="30"/>
      <c r="EZ720" s="30"/>
      <c r="FA720" s="30"/>
      <c r="FB720" s="30"/>
      <c r="FC720" s="30"/>
      <c r="FD720" s="30"/>
      <c r="FE720" s="30"/>
      <c r="FF720" s="30"/>
      <c r="FG720" s="30"/>
      <c r="FH720" s="30"/>
      <c r="FI720" s="30"/>
      <c r="FJ720" s="30"/>
      <c r="FK720" s="30"/>
      <c r="FL720" s="30"/>
      <c r="FM720" s="30"/>
      <c r="FN720" s="30"/>
      <c r="FO720" s="30"/>
      <c r="FP720" s="30"/>
      <c r="FQ720" s="30"/>
    </row>
    <row r="721" spans="4:173">
      <c r="D721" s="76"/>
      <c r="E721" s="76"/>
      <c r="F721" s="76"/>
      <c r="G721" s="76"/>
      <c r="H721" s="76"/>
      <c r="I721" s="76"/>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c r="BT721" s="30"/>
      <c r="BU721" s="30"/>
      <c r="BV721" s="30"/>
      <c r="BW721" s="30"/>
      <c r="BX721" s="30"/>
      <c r="BY721" s="30"/>
      <c r="BZ721" s="30"/>
      <c r="CA721" s="30"/>
      <c r="CB721" s="30"/>
      <c r="CC721" s="30"/>
      <c r="CD721" s="30"/>
      <c r="CE721" s="30"/>
      <c r="CF721" s="30"/>
      <c r="CG721" s="30"/>
      <c r="CH721" s="30"/>
      <c r="CI721" s="30"/>
      <c r="CJ721" s="30"/>
      <c r="CK721" s="30"/>
      <c r="CL721" s="30"/>
      <c r="CM721" s="30"/>
      <c r="CN721" s="30"/>
      <c r="CO721" s="30"/>
      <c r="CP721" s="30"/>
      <c r="CQ721" s="30"/>
      <c r="CR721" s="30"/>
      <c r="CS721" s="30"/>
      <c r="CT721" s="30"/>
      <c r="CU721" s="30"/>
      <c r="CV721" s="30"/>
      <c r="CW721" s="30"/>
      <c r="CX721" s="30"/>
      <c r="CY721" s="30"/>
      <c r="CZ721" s="30"/>
      <c r="DA721" s="30"/>
      <c r="DB721" s="30"/>
      <c r="DC721" s="30"/>
      <c r="DD721" s="30"/>
      <c r="DE721" s="30"/>
      <c r="DF721" s="30"/>
      <c r="DG721" s="30"/>
      <c r="DH721" s="30"/>
      <c r="DI721" s="30"/>
      <c r="DJ721" s="30"/>
      <c r="DK721" s="30"/>
      <c r="DL721" s="30"/>
      <c r="DM721" s="30"/>
      <c r="DN721" s="30"/>
      <c r="DO721" s="30"/>
      <c r="DP721" s="30"/>
      <c r="DQ721" s="30"/>
      <c r="DR721" s="30"/>
      <c r="DS721" s="30"/>
      <c r="DT721" s="30"/>
      <c r="DU721" s="30"/>
      <c r="DV721" s="30"/>
      <c r="DW721" s="30"/>
      <c r="DX721" s="30"/>
      <c r="DY721" s="30"/>
      <c r="DZ721" s="30"/>
      <c r="EA721" s="30"/>
      <c r="EB721" s="30"/>
      <c r="EC721" s="30"/>
      <c r="ED721" s="30"/>
      <c r="EE721" s="30"/>
      <c r="EF721" s="30"/>
      <c r="EG721" s="30"/>
      <c r="EH721" s="30"/>
      <c r="EI721" s="30"/>
      <c r="EJ721" s="30"/>
      <c r="EK721" s="30"/>
      <c r="EL721" s="30"/>
      <c r="EM721" s="30"/>
      <c r="EN721" s="30"/>
      <c r="EO721" s="30"/>
      <c r="EP721" s="30"/>
      <c r="EQ721" s="30"/>
      <c r="ER721" s="30"/>
      <c r="ES721" s="30"/>
      <c r="ET721" s="30"/>
      <c r="EU721" s="30"/>
      <c r="EV721" s="30"/>
      <c r="EW721" s="30"/>
      <c r="EX721" s="30"/>
      <c r="EY721" s="30"/>
      <c r="EZ721" s="30"/>
      <c r="FA721" s="30"/>
      <c r="FB721" s="30"/>
      <c r="FC721" s="30"/>
      <c r="FD721" s="30"/>
      <c r="FE721" s="30"/>
      <c r="FF721" s="30"/>
      <c r="FG721" s="30"/>
      <c r="FH721" s="30"/>
      <c r="FI721" s="30"/>
      <c r="FJ721" s="30"/>
      <c r="FK721" s="30"/>
      <c r="FL721" s="30"/>
      <c r="FM721" s="30"/>
      <c r="FN721" s="30"/>
      <c r="FO721" s="30"/>
      <c r="FP721" s="30"/>
      <c r="FQ721" s="30"/>
    </row>
    <row r="722" spans="4:173">
      <c r="D722" s="76"/>
      <c r="E722" s="76"/>
      <c r="F722" s="76"/>
      <c r="G722" s="76"/>
      <c r="H722" s="76"/>
      <c r="I722" s="76"/>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c r="BT722" s="30"/>
      <c r="BU722" s="30"/>
      <c r="BV722" s="30"/>
      <c r="BW722" s="30"/>
      <c r="BX722" s="30"/>
      <c r="BY722" s="30"/>
      <c r="BZ722" s="30"/>
      <c r="CA722" s="30"/>
      <c r="CB722" s="30"/>
      <c r="CC722" s="30"/>
      <c r="CD722" s="30"/>
      <c r="CE722" s="30"/>
      <c r="CF722" s="30"/>
      <c r="CG722" s="30"/>
      <c r="CH722" s="30"/>
      <c r="CI722" s="30"/>
      <c r="CJ722" s="30"/>
      <c r="CK722" s="30"/>
      <c r="CL722" s="30"/>
      <c r="CM722" s="30"/>
      <c r="CN722" s="30"/>
      <c r="CO722" s="30"/>
      <c r="CP722" s="30"/>
      <c r="CQ722" s="30"/>
      <c r="CR722" s="30"/>
      <c r="CS722" s="30"/>
      <c r="CT722" s="30"/>
      <c r="CU722" s="30"/>
      <c r="CV722" s="30"/>
      <c r="CW722" s="30"/>
      <c r="CX722" s="30"/>
      <c r="CY722" s="30"/>
      <c r="CZ722" s="30"/>
      <c r="DA722" s="30"/>
      <c r="DB722" s="30"/>
      <c r="DC722" s="30"/>
      <c r="DD722" s="30"/>
      <c r="DE722" s="30"/>
      <c r="DF722" s="30"/>
      <c r="DG722" s="30"/>
      <c r="DH722" s="30"/>
      <c r="DI722" s="30"/>
      <c r="DJ722" s="30"/>
      <c r="DK722" s="30"/>
      <c r="DL722" s="30"/>
      <c r="DM722" s="30"/>
      <c r="DN722" s="30"/>
      <c r="DO722" s="30"/>
      <c r="DP722" s="30"/>
      <c r="DQ722" s="30"/>
      <c r="DR722" s="30"/>
      <c r="DS722" s="30"/>
      <c r="DT722" s="30"/>
      <c r="DU722" s="30"/>
      <c r="DV722" s="30"/>
      <c r="DW722" s="30"/>
      <c r="DX722" s="30"/>
      <c r="DY722" s="30"/>
      <c r="DZ722" s="30"/>
      <c r="EA722" s="30"/>
      <c r="EB722" s="30"/>
      <c r="EC722" s="30"/>
      <c r="ED722" s="30"/>
      <c r="EE722" s="30"/>
      <c r="EF722" s="30"/>
      <c r="EG722" s="30"/>
      <c r="EH722" s="30"/>
      <c r="EI722" s="30"/>
      <c r="EJ722" s="30"/>
      <c r="EK722" s="30"/>
      <c r="EL722" s="30"/>
      <c r="EM722" s="30"/>
      <c r="EN722" s="30"/>
      <c r="EO722" s="30"/>
      <c r="EP722" s="30"/>
      <c r="EQ722" s="30"/>
      <c r="ER722" s="30"/>
      <c r="ES722" s="30"/>
      <c r="ET722" s="30"/>
      <c r="EU722" s="30"/>
      <c r="EV722" s="30"/>
      <c r="EW722" s="30"/>
      <c r="EX722" s="30"/>
      <c r="EY722" s="30"/>
      <c r="EZ722" s="30"/>
      <c r="FA722" s="30"/>
      <c r="FB722" s="30"/>
      <c r="FC722" s="30"/>
      <c r="FD722" s="30"/>
      <c r="FE722" s="30"/>
      <c r="FF722" s="30"/>
      <c r="FG722" s="30"/>
      <c r="FH722" s="30"/>
      <c r="FI722" s="30"/>
      <c r="FJ722" s="30"/>
      <c r="FK722" s="30"/>
      <c r="FL722" s="30"/>
      <c r="FM722" s="30"/>
      <c r="FN722" s="30"/>
      <c r="FO722" s="30"/>
      <c r="FP722" s="30"/>
      <c r="FQ722" s="30"/>
    </row>
    <row r="723" spans="4:173">
      <c r="D723" s="76"/>
      <c r="E723" s="76"/>
      <c r="F723" s="76"/>
      <c r="G723" s="76"/>
      <c r="H723" s="76"/>
      <c r="I723" s="76"/>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0"/>
      <c r="BI723" s="30"/>
      <c r="BJ723" s="30"/>
      <c r="BK723" s="30"/>
      <c r="BL723" s="30"/>
      <c r="BM723" s="30"/>
      <c r="BN723" s="30"/>
      <c r="BO723" s="30"/>
      <c r="BP723" s="30"/>
      <c r="BQ723" s="30"/>
      <c r="BR723" s="30"/>
      <c r="BS723" s="30"/>
      <c r="BT723" s="30"/>
      <c r="BU723" s="30"/>
      <c r="BV723" s="30"/>
      <c r="BW723" s="30"/>
      <c r="BX723" s="30"/>
      <c r="BY723" s="30"/>
      <c r="BZ723" s="30"/>
      <c r="CA723" s="30"/>
      <c r="CB723" s="30"/>
      <c r="CC723" s="30"/>
      <c r="CD723" s="30"/>
      <c r="CE723" s="30"/>
      <c r="CF723" s="30"/>
      <c r="CG723" s="30"/>
      <c r="CH723" s="30"/>
      <c r="CI723" s="30"/>
      <c r="CJ723" s="30"/>
      <c r="CK723" s="30"/>
      <c r="CL723" s="30"/>
      <c r="CM723" s="30"/>
      <c r="CN723" s="30"/>
      <c r="CO723" s="30"/>
      <c r="CP723" s="30"/>
      <c r="CQ723" s="30"/>
      <c r="CR723" s="30"/>
      <c r="CS723" s="30"/>
      <c r="CT723" s="30"/>
      <c r="CU723" s="30"/>
      <c r="CV723" s="30"/>
      <c r="CW723" s="30"/>
      <c r="CX723" s="30"/>
      <c r="CY723" s="30"/>
      <c r="CZ723" s="30"/>
      <c r="DA723" s="30"/>
      <c r="DB723" s="30"/>
      <c r="DC723" s="30"/>
      <c r="DD723" s="30"/>
      <c r="DE723" s="30"/>
      <c r="DF723" s="30"/>
      <c r="DG723" s="30"/>
      <c r="DH723" s="30"/>
      <c r="DI723" s="30"/>
      <c r="DJ723" s="30"/>
      <c r="DK723" s="30"/>
      <c r="DL723" s="30"/>
      <c r="DM723" s="30"/>
      <c r="DN723" s="30"/>
      <c r="DO723" s="30"/>
      <c r="DP723" s="30"/>
      <c r="DQ723" s="30"/>
      <c r="DR723" s="30"/>
      <c r="DS723" s="30"/>
      <c r="DT723" s="30"/>
      <c r="DU723" s="30"/>
      <c r="DV723" s="30"/>
      <c r="DW723" s="30"/>
      <c r="DX723" s="30"/>
      <c r="DY723" s="30"/>
      <c r="DZ723" s="30"/>
      <c r="EA723" s="30"/>
      <c r="EB723" s="30"/>
      <c r="EC723" s="30"/>
      <c r="ED723" s="30"/>
      <c r="EE723" s="30"/>
      <c r="EF723" s="30"/>
      <c r="EG723" s="30"/>
      <c r="EH723" s="30"/>
      <c r="EI723" s="30"/>
      <c r="EJ723" s="30"/>
      <c r="EK723" s="30"/>
      <c r="EL723" s="30"/>
      <c r="EM723" s="30"/>
      <c r="EN723" s="30"/>
      <c r="EO723" s="30"/>
      <c r="EP723" s="30"/>
      <c r="EQ723" s="30"/>
      <c r="ER723" s="30"/>
      <c r="ES723" s="30"/>
      <c r="ET723" s="30"/>
      <c r="EU723" s="30"/>
      <c r="EV723" s="30"/>
      <c r="EW723" s="30"/>
      <c r="EX723" s="30"/>
      <c r="EY723" s="30"/>
      <c r="EZ723" s="30"/>
      <c r="FA723" s="30"/>
      <c r="FB723" s="30"/>
      <c r="FC723" s="30"/>
      <c r="FD723" s="30"/>
      <c r="FE723" s="30"/>
      <c r="FF723" s="30"/>
      <c r="FG723" s="30"/>
      <c r="FH723" s="30"/>
      <c r="FI723" s="30"/>
      <c r="FJ723" s="30"/>
      <c r="FK723" s="30"/>
      <c r="FL723" s="30"/>
      <c r="FM723" s="30"/>
      <c r="FN723" s="30"/>
      <c r="FO723" s="30"/>
      <c r="FP723" s="30"/>
      <c r="FQ723" s="30"/>
    </row>
    <row r="724" spans="4:173">
      <c r="D724" s="76"/>
      <c r="E724" s="76"/>
      <c r="F724" s="76"/>
      <c r="G724" s="76"/>
      <c r="H724" s="76"/>
      <c r="I724" s="76"/>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0"/>
      <c r="BI724" s="30"/>
      <c r="BJ724" s="30"/>
      <c r="BK724" s="30"/>
      <c r="BL724" s="30"/>
      <c r="BM724" s="30"/>
      <c r="BN724" s="30"/>
      <c r="BO724" s="30"/>
      <c r="BP724" s="30"/>
      <c r="BQ724" s="30"/>
      <c r="BR724" s="30"/>
      <c r="BS724" s="30"/>
      <c r="BT724" s="30"/>
      <c r="BU724" s="30"/>
      <c r="BV724" s="30"/>
      <c r="BW724" s="30"/>
      <c r="BX724" s="30"/>
      <c r="BY724" s="30"/>
      <c r="BZ724" s="30"/>
      <c r="CA724" s="30"/>
      <c r="CB724" s="30"/>
      <c r="CC724" s="30"/>
      <c r="CD724" s="30"/>
      <c r="CE724" s="30"/>
      <c r="CF724" s="30"/>
      <c r="CG724" s="30"/>
      <c r="CH724" s="30"/>
      <c r="CI724" s="30"/>
      <c r="CJ724" s="30"/>
      <c r="CK724" s="30"/>
      <c r="CL724" s="30"/>
      <c r="CM724" s="30"/>
      <c r="CN724" s="30"/>
      <c r="CO724" s="30"/>
      <c r="CP724" s="30"/>
      <c r="CQ724" s="30"/>
      <c r="CR724" s="30"/>
      <c r="CS724" s="30"/>
      <c r="CT724" s="30"/>
      <c r="CU724" s="30"/>
      <c r="CV724" s="30"/>
      <c r="CW724" s="30"/>
      <c r="CX724" s="30"/>
      <c r="CY724" s="30"/>
      <c r="CZ724" s="30"/>
      <c r="DA724" s="30"/>
      <c r="DB724" s="30"/>
      <c r="DC724" s="30"/>
      <c r="DD724" s="30"/>
      <c r="DE724" s="30"/>
      <c r="DF724" s="30"/>
      <c r="DG724" s="30"/>
      <c r="DH724" s="30"/>
      <c r="DI724" s="30"/>
      <c r="DJ724" s="30"/>
      <c r="DK724" s="30"/>
      <c r="DL724" s="30"/>
      <c r="DM724" s="30"/>
      <c r="DN724" s="30"/>
      <c r="DO724" s="30"/>
      <c r="DP724" s="30"/>
      <c r="DQ724" s="30"/>
      <c r="DR724" s="30"/>
      <c r="DS724" s="30"/>
      <c r="DT724" s="30"/>
      <c r="DU724" s="30"/>
      <c r="DV724" s="30"/>
      <c r="DW724" s="30"/>
      <c r="DX724" s="30"/>
      <c r="DY724" s="30"/>
      <c r="DZ724" s="30"/>
      <c r="EA724" s="30"/>
      <c r="EB724" s="30"/>
      <c r="EC724" s="30"/>
      <c r="ED724" s="30"/>
      <c r="EE724" s="30"/>
      <c r="EF724" s="30"/>
      <c r="EG724" s="30"/>
      <c r="EH724" s="30"/>
      <c r="EI724" s="30"/>
      <c r="EJ724" s="30"/>
      <c r="EK724" s="30"/>
      <c r="EL724" s="30"/>
      <c r="EM724" s="30"/>
      <c r="EN724" s="30"/>
      <c r="EO724" s="30"/>
      <c r="EP724" s="30"/>
      <c r="EQ724" s="30"/>
      <c r="ER724" s="30"/>
      <c r="ES724" s="30"/>
      <c r="ET724" s="30"/>
      <c r="EU724" s="30"/>
      <c r="EV724" s="30"/>
      <c r="EW724" s="30"/>
      <c r="EX724" s="30"/>
      <c r="EY724" s="30"/>
      <c r="EZ724" s="30"/>
      <c r="FA724" s="30"/>
      <c r="FB724" s="30"/>
      <c r="FC724" s="30"/>
      <c r="FD724" s="30"/>
      <c r="FE724" s="30"/>
      <c r="FF724" s="30"/>
      <c r="FG724" s="30"/>
      <c r="FH724" s="30"/>
      <c r="FI724" s="30"/>
      <c r="FJ724" s="30"/>
      <c r="FK724" s="30"/>
      <c r="FL724" s="30"/>
      <c r="FM724" s="30"/>
      <c r="FN724" s="30"/>
      <c r="FO724" s="30"/>
      <c r="FP724" s="30"/>
      <c r="FQ724" s="30"/>
    </row>
    <row r="725" spans="4:173">
      <c r="D725" s="76"/>
      <c r="E725" s="76"/>
      <c r="F725" s="76"/>
      <c r="G725" s="76"/>
      <c r="H725" s="76"/>
      <c r="I725" s="76"/>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0"/>
      <c r="BI725" s="30"/>
      <c r="BJ725" s="30"/>
      <c r="BK725" s="30"/>
      <c r="BL725" s="30"/>
      <c r="BM725" s="30"/>
      <c r="BN725" s="30"/>
      <c r="BO725" s="30"/>
      <c r="BP725" s="30"/>
      <c r="BQ725" s="30"/>
      <c r="BR725" s="30"/>
      <c r="BS725" s="30"/>
      <c r="BT725" s="30"/>
      <c r="BU725" s="30"/>
      <c r="BV725" s="30"/>
      <c r="BW725" s="30"/>
      <c r="BX725" s="30"/>
      <c r="BY725" s="30"/>
      <c r="BZ725" s="30"/>
      <c r="CA725" s="30"/>
      <c r="CB725" s="30"/>
      <c r="CC725" s="30"/>
      <c r="CD725" s="30"/>
      <c r="CE725" s="30"/>
      <c r="CF725" s="30"/>
      <c r="CG725" s="30"/>
      <c r="CH725" s="30"/>
      <c r="CI725" s="30"/>
      <c r="CJ725" s="30"/>
      <c r="CK725" s="30"/>
      <c r="CL725" s="30"/>
      <c r="CM725" s="30"/>
      <c r="CN725" s="30"/>
      <c r="CO725" s="30"/>
      <c r="CP725" s="30"/>
      <c r="CQ725" s="30"/>
      <c r="CR725" s="30"/>
      <c r="CS725" s="30"/>
      <c r="CT725" s="30"/>
      <c r="CU725" s="30"/>
      <c r="CV725" s="30"/>
      <c r="CW725" s="30"/>
      <c r="CX725" s="30"/>
      <c r="CY725" s="30"/>
      <c r="CZ725" s="30"/>
      <c r="DA725" s="30"/>
      <c r="DB725" s="30"/>
      <c r="DC725" s="30"/>
      <c r="DD725" s="30"/>
      <c r="DE725" s="30"/>
      <c r="DF725" s="30"/>
      <c r="DG725" s="30"/>
      <c r="DH725" s="30"/>
      <c r="DI725" s="30"/>
      <c r="DJ725" s="30"/>
      <c r="DK725" s="30"/>
      <c r="DL725" s="30"/>
      <c r="DM725" s="30"/>
      <c r="DN725" s="30"/>
      <c r="DO725" s="30"/>
      <c r="DP725" s="30"/>
      <c r="DQ725" s="30"/>
      <c r="DR725" s="30"/>
      <c r="DS725" s="30"/>
      <c r="DT725" s="30"/>
      <c r="DU725" s="30"/>
      <c r="DV725" s="30"/>
      <c r="DW725" s="30"/>
      <c r="DX725" s="30"/>
      <c r="DY725" s="30"/>
      <c r="DZ725" s="30"/>
      <c r="EA725" s="30"/>
      <c r="EB725" s="30"/>
      <c r="EC725" s="30"/>
      <c r="ED725" s="30"/>
      <c r="EE725" s="30"/>
      <c r="EF725" s="30"/>
      <c r="EG725" s="30"/>
      <c r="EH725" s="30"/>
      <c r="EI725" s="30"/>
      <c r="EJ725" s="30"/>
      <c r="EK725" s="30"/>
      <c r="EL725" s="30"/>
      <c r="EM725" s="30"/>
      <c r="EN725" s="30"/>
      <c r="EO725" s="30"/>
      <c r="EP725" s="30"/>
      <c r="EQ725" s="30"/>
      <c r="ER725" s="30"/>
      <c r="ES725" s="30"/>
      <c r="ET725" s="30"/>
      <c r="EU725" s="30"/>
      <c r="EV725" s="30"/>
      <c r="EW725" s="30"/>
      <c r="EX725" s="30"/>
      <c r="EY725" s="30"/>
      <c r="EZ725" s="30"/>
      <c r="FA725" s="30"/>
      <c r="FB725" s="30"/>
      <c r="FC725" s="30"/>
      <c r="FD725" s="30"/>
      <c r="FE725" s="30"/>
      <c r="FF725" s="30"/>
      <c r="FG725" s="30"/>
      <c r="FH725" s="30"/>
      <c r="FI725" s="30"/>
      <c r="FJ725" s="30"/>
      <c r="FK725" s="30"/>
      <c r="FL725" s="30"/>
      <c r="FM725" s="30"/>
      <c r="FN725" s="30"/>
      <c r="FO725" s="30"/>
      <c r="FP725" s="30"/>
      <c r="FQ725" s="30"/>
    </row>
    <row r="726" spans="4:173">
      <c r="D726" s="76"/>
      <c r="E726" s="76"/>
      <c r="F726" s="76"/>
      <c r="G726" s="76"/>
      <c r="H726" s="76"/>
      <c r="I726" s="76"/>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c r="BT726" s="30"/>
      <c r="BU726" s="30"/>
      <c r="BV726" s="30"/>
      <c r="BW726" s="30"/>
      <c r="BX726" s="30"/>
      <c r="BY726" s="30"/>
      <c r="BZ726" s="30"/>
      <c r="CA726" s="30"/>
      <c r="CB726" s="30"/>
      <c r="CC726" s="30"/>
      <c r="CD726" s="30"/>
      <c r="CE726" s="30"/>
      <c r="CF726" s="30"/>
      <c r="CG726" s="30"/>
      <c r="CH726" s="30"/>
      <c r="CI726" s="30"/>
      <c r="CJ726" s="30"/>
      <c r="CK726" s="30"/>
      <c r="CL726" s="30"/>
      <c r="CM726" s="30"/>
      <c r="CN726" s="30"/>
      <c r="CO726" s="30"/>
      <c r="CP726" s="30"/>
      <c r="CQ726" s="30"/>
      <c r="CR726" s="30"/>
      <c r="CS726" s="30"/>
      <c r="CT726" s="30"/>
      <c r="CU726" s="30"/>
      <c r="CV726" s="30"/>
      <c r="CW726" s="30"/>
      <c r="CX726" s="30"/>
      <c r="CY726" s="30"/>
      <c r="CZ726" s="30"/>
      <c r="DA726" s="30"/>
      <c r="DB726" s="30"/>
      <c r="DC726" s="30"/>
      <c r="DD726" s="30"/>
      <c r="DE726" s="30"/>
      <c r="DF726" s="30"/>
      <c r="DG726" s="30"/>
      <c r="DH726" s="30"/>
      <c r="DI726" s="30"/>
      <c r="DJ726" s="30"/>
      <c r="DK726" s="30"/>
      <c r="DL726" s="30"/>
      <c r="DM726" s="30"/>
      <c r="DN726" s="30"/>
      <c r="DO726" s="30"/>
      <c r="DP726" s="30"/>
      <c r="DQ726" s="30"/>
      <c r="DR726" s="30"/>
      <c r="DS726" s="30"/>
      <c r="DT726" s="30"/>
      <c r="DU726" s="30"/>
      <c r="DV726" s="30"/>
      <c r="DW726" s="30"/>
      <c r="DX726" s="30"/>
      <c r="DY726" s="30"/>
      <c r="DZ726" s="30"/>
      <c r="EA726" s="30"/>
      <c r="EB726" s="30"/>
      <c r="EC726" s="30"/>
      <c r="ED726" s="30"/>
      <c r="EE726" s="30"/>
      <c r="EF726" s="30"/>
      <c r="EG726" s="30"/>
      <c r="EH726" s="30"/>
      <c r="EI726" s="30"/>
      <c r="EJ726" s="30"/>
      <c r="EK726" s="30"/>
      <c r="EL726" s="30"/>
      <c r="EM726" s="30"/>
      <c r="EN726" s="30"/>
      <c r="EO726" s="30"/>
      <c r="EP726" s="30"/>
      <c r="EQ726" s="30"/>
      <c r="ER726" s="30"/>
      <c r="ES726" s="30"/>
      <c r="ET726" s="30"/>
      <c r="EU726" s="30"/>
      <c r="EV726" s="30"/>
      <c r="EW726" s="30"/>
      <c r="EX726" s="30"/>
      <c r="EY726" s="30"/>
      <c r="EZ726" s="30"/>
      <c r="FA726" s="30"/>
      <c r="FB726" s="30"/>
      <c r="FC726" s="30"/>
      <c r="FD726" s="30"/>
      <c r="FE726" s="30"/>
      <c r="FF726" s="30"/>
      <c r="FG726" s="30"/>
      <c r="FH726" s="30"/>
      <c r="FI726" s="30"/>
      <c r="FJ726" s="30"/>
      <c r="FK726" s="30"/>
      <c r="FL726" s="30"/>
      <c r="FM726" s="30"/>
      <c r="FN726" s="30"/>
      <c r="FO726" s="30"/>
      <c r="FP726" s="30"/>
      <c r="FQ726" s="30"/>
    </row>
    <row r="727" spans="4:173">
      <c r="D727" s="76"/>
      <c r="E727" s="76"/>
      <c r="F727" s="76"/>
      <c r="G727" s="76"/>
      <c r="H727" s="76"/>
      <c r="I727" s="76"/>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0"/>
      <c r="BI727" s="30"/>
      <c r="BJ727" s="30"/>
      <c r="BK727" s="30"/>
      <c r="BL727" s="30"/>
      <c r="BM727" s="30"/>
      <c r="BN727" s="30"/>
      <c r="BO727" s="30"/>
      <c r="BP727" s="30"/>
      <c r="BQ727" s="30"/>
      <c r="BR727" s="30"/>
      <c r="BS727" s="30"/>
      <c r="BT727" s="30"/>
      <c r="BU727" s="30"/>
      <c r="BV727" s="30"/>
      <c r="BW727" s="30"/>
      <c r="BX727" s="30"/>
      <c r="BY727" s="30"/>
      <c r="BZ727" s="30"/>
      <c r="CA727" s="30"/>
      <c r="CB727" s="30"/>
      <c r="CC727" s="30"/>
      <c r="CD727" s="30"/>
      <c r="CE727" s="30"/>
      <c r="CF727" s="30"/>
      <c r="CG727" s="30"/>
      <c r="CH727" s="30"/>
      <c r="CI727" s="30"/>
      <c r="CJ727" s="30"/>
      <c r="CK727" s="30"/>
      <c r="CL727" s="30"/>
      <c r="CM727" s="30"/>
      <c r="CN727" s="30"/>
      <c r="CO727" s="30"/>
      <c r="CP727" s="30"/>
      <c r="CQ727" s="30"/>
      <c r="CR727" s="30"/>
      <c r="CS727" s="30"/>
      <c r="CT727" s="30"/>
      <c r="CU727" s="30"/>
      <c r="CV727" s="30"/>
      <c r="CW727" s="30"/>
      <c r="CX727" s="30"/>
      <c r="CY727" s="30"/>
      <c r="CZ727" s="30"/>
      <c r="DA727" s="30"/>
      <c r="DB727" s="30"/>
      <c r="DC727" s="30"/>
      <c r="DD727" s="30"/>
      <c r="DE727" s="30"/>
      <c r="DF727" s="30"/>
      <c r="DG727" s="30"/>
      <c r="DH727" s="30"/>
      <c r="DI727" s="30"/>
      <c r="DJ727" s="30"/>
      <c r="DK727" s="30"/>
      <c r="DL727" s="30"/>
      <c r="DM727" s="30"/>
      <c r="DN727" s="30"/>
      <c r="DO727" s="30"/>
      <c r="DP727" s="30"/>
      <c r="DQ727" s="30"/>
      <c r="DR727" s="30"/>
      <c r="DS727" s="30"/>
      <c r="DT727" s="30"/>
      <c r="DU727" s="30"/>
      <c r="DV727" s="30"/>
      <c r="DW727" s="30"/>
      <c r="DX727" s="30"/>
      <c r="DY727" s="30"/>
      <c r="DZ727" s="30"/>
      <c r="EA727" s="30"/>
      <c r="EB727" s="30"/>
      <c r="EC727" s="30"/>
      <c r="ED727" s="30"/>
      <c r="EE727" s="30"/>
      <c r="EF727" s="30"/>
      <c r="EG727" s="30"/>
      <c r="EH727" s="30"/>
      <c r="EI727" s="30"/>
      <c r="EJ727" s="30"/>
      <c r="EK727" s="30"/>
      <c r="EL727" s="30"/>
      <c r="EM727" s="30"/>
      <c r="EN727" s="30"/>
      <c r="EO727" s="30"/>
      <c r="EP727" s="30"/>
      <c r="EQ727" s="30"/>
      <c r="ER727" s="30"/>
      <c r="ES727" s="30"/>
      <c r="ET727" s="30"/>
      <c r="EU727" s="30"/>
      <c r="EV727" s="30"/>
      <c r="EW727" s="30"/>
      <c r="EX727" s="30"/>
      <c r="EY727" s="30"/>
      <c r="EZ727" s="30"/>
      <c r="FA727" s="30"/>
      <c r="FB727" s="30"/>
      <c r="FC727" s="30"/>
      <c r="FD727" s="30"/>
      <c r="FE727" s="30"/>
      <c r="FF727" s="30"/>
      <c r="FG727" s="30"/>
      <c r="FH727" s="30"/>
      <c r="FI727" s="30"/>
      <c r="FJ727" s="30"/>
      <c r="FK727" s="30"/>
      <c r="FL727" s="30"/>
      <c r="FM727" s="30"/>
      <c r="FN727" s="30"/>
      <c r="FO727" s="30"/>
      <c r="FP727" s="30"/>
      <c r="FQ727" s="30"/>
    </row>
    <row r="728" spans="4:173">
      <c r="D728" s="76"/>
      <c r="E728" s="76"/>
      <c r="F728" s="76"/>
      <c r="G728" s="76"/>
      <c r="H728" s="76"/>
      <c r="I728" s="76"/>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0"/>
      <c r="BI728" s="30"/>
      <c r="BJ728" s="30"/>
      <c r="BK728" s="30"/>
      <c r="BL728" s="30"/>
      <c r="BM728" s="30"/>
      <c r="BN728" s="30"/>
      <c r="BO728" s="30"/>
      <c r="BP728" s="30"/>
      <c r="BQ728" s="30"/>
      <c r="BR728" s="30"/>
      <c r="BS728" s="30"/>
      <c r="BT728" s="30"/>
      <c r="BU728" s="30"/>
      <c r="BV728" s="30"/>
      <c r="BW728" s="30"/>
      <c r="BX728" s="30"/>
      <c r="BY728" s="30"/>
      <c r="BZ728" s="30"/>
      <c r="CA728" s="30"/>
      <c r="CB728" s="30"/>
      <c r="CC728" s="30"/>
      <c r="CD728" s="30"/>
      <c r="CE728" s="30"/>
      <c r="CF728" s="30"/>
      <c r="CG728" s="30"/>
      <c r="CH728" s="30"/>
      <c r="CI728" s="30"/>
      <c r="CJ728" s="30"/>
      <c r="CK728" s="30"/>
      <c r="CL728" s="30"/>
      <c r="CM728" s="30"/>
      <c r="CN728" s="30"/>
      <c r="CO728" s="30"/>
      <c r="CP728" s="30"/>
      <c r="CQ728" s="30"/>
      <c r="CR728" s="30"/>
      <c r="CS728" s="30"/>
      <c r="CT728" s="30"/>
      <c r="CU728" s="30"/>
      <c r="CV728" s="30"/>
      <c r="CW728" s="30"/>
      <c r="CX728" s="30"/>
      <c r="CY728" s="30"/>
      <c r="CZ728" s="30"/>
      <c r="DA728" s="30"/>
      <c r="DB728" s="30"/>
      <c r="DC728" s="30"/>
      <c r="DD728" s="30"/>
      <c r="DE728" s="30"/>
      <c r="DF728" s="30"/>
      <c r="DG728" s="30"/>
      <c r="DH728" s="30"/>
      <c r="DI728" s="30"/>
      <c r="DJ728" s="30"/>
      <c r="DK728" s="30"/>
      <c r="DL728" s="30"/>
      <c r="DM728" s="30"/>
      <c r="DN728" s="30"/>
      <c r="DO728" s="30"/>
      <c r="DP728" s="30"/>
      <c r="DQ728" s="30"/>
      <c r="DR728" s="30"/>
      <c r="DS728" s="30"/>
      <c r="DT728" s="30"/>
      <c r="DU728" s="30"/>
      <c r="DV728" s="30"/>
      <c r="DW728" s="30"/>
      <c r="DX728" s="30"/>
      <c r="DY728" s="30"/>
      <c r="DZ728" s="30"/>
      <c r="EA728" s="30"/>
      <c r="EB728" s="30"/>
      <c r="EC728" s="30"/>
      <c r="ED728" s="30"/>
      <c r="EE728" s="30"/>
      <c r="EF728" s="30"/>
      <c r="EG728" s="30"/>
      <c r="EH728" s="30"/>
      <c r="EI728" s="30"/>
      <c r="EJ728" s="30"/>
      <c r="EK728" s="30"/>
      <c r="EL728" s="30"/>
      <c r="EM728" s="30"/>
      <c r="EN728" s="30"/>
      <c r="EO728" s="30"/>
      <c r="EP728" s="30"/>
      <c r="EQ728" s="30"/>
      <c r="ER728" s="30"/>
      <c r="ES728" s="30"/>
      <c r="ET728" s="30"/>
      <c r="EU728" s="30"/>
      <c r="EV728" s="30"/>
      <c r="EW728" s="30"/>
      <c r="EX728" s="30"/>
      <c r="EY728" s="30"/>
      <c r="EZ728" s="30"/>
      <c r="FA728" s="30"/>
      <c r="FB728" s="30"/>
      <c r="FC728" s="30"/>
      <c r="FD728" s="30"/>
      <c r="FE728" s="30"/>
      <c r="FF728" s="30"/>
      <c r="FG728" s="30"/>
      <c r="FH728" s="30"/>
      <c r="FI728" s="30"/>
      <c r="FJ728" s="30"/>
      <c r="FK728" s="30"/>
      <c r="FL728" s="30"/>
      <c r="FM728" s="30"/>
      <c r="FN728" s="30"/>
      <c r="FO728" s="30"/>
      <c r="FP728" s="30"/>
      <c r="FQ728" s="30"/>
    </row>
    <row r="729" spans="4:173">
      <c r="D729" s="76"/>
      <c r="E729" s="76"/>
      <c r="F729" s="76"/>
      <c r="G729" s="76"/>
      <c r="H729" s="76"/>
      <c r="I729" s="76"/>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c r="BT729" s="30"/>
      <c r="BU729" s="30"/>
      <c r="BV729" s="30"/>
      <c r="BW729" s="30"/>
      <c r="BX729" s="30"/>
      <c r="BY729" s="30"/>
      <c r="BZ729" s="30"/>
      <c r="CA729" s="30"/>
      <c r="CB729" s="30"/>
      <c r="CC729" s="30"/>
      <c r="CD729" s="30"/>
      <c r="CE729" s="30"/>
      <c r="CF729" s="30"/>
      <c r="CG729" s="30"/>
      <c r="CH729" s="30"/>
      <c r="CI729" s="30"/>
      <c r="CJ729" s="30"/>
      <c r="CK729" s="30"/>
      <c r="CL729" s="30"/>
      <c r="CM729" s="30"/>
      <c r="CN729" s="30"/>
      <c r="CO729" s="30"/>
      <c r="CP729" s="30"/>
      <c r="CQ729" s="30"/>
      <c r="CR729" s="30"/>
      <c r="CS729" s="30"/>
      <c r="CT729" s="30"/>
      <c r="CU729" s="30"/>
      <c r="CV729" s="30"/>
      <c r="CW729" s="30"/>
      <c r="CX729" s="30"/>
      <c r="CY729" s="30"/>
      <c r="CZ729" s="30"/>
      <c r="DA729" s="30"/>
      <c r="DB729" s="30"/>
      <c r="DC729" s="30"/>
      <c r="DD729" s="30"/>
      <c r="DE729" s="30"/>
      <c r="DF729" s="30"/>
      <c r="DG729" s="30"/>
      <c r="DH729" s="30"/>
      <c r="DI729" s="30"/>
      <c r="DJ729" s="30"/>
      <c r="DK729" s="30"/>
      <c r="DL729" s="30"/>
      <c r="DM729" s="30"/>
      <c r="DN729" s="30"/>
      <c r="DO729" s="30"/>
      <c r="DP729" s="30"/>
      <c r="DQ729" s="30"/>
      <c r="DR729" s="30"/>
      <c r="DS729" s="30"/>
      <c r="DT729" s="30"/>
      <c r="DU729" s="30"/>
      <c r="DV729" s="30"/>
      <c r="DW729" s="30"/>
      <c r="DX729" s="30"/>
      <c r="DY729" s="30"/>
      <c r="DZ729" s="30"/>
      <c r="EA729" s="30"/>
      <c r="EB729" s="30"/>
      <c r="EC729" s="30"/>
      <c r="ED729" s="30"/>
      <c r="EE729" s="30"/>
      <c r="EF729" s="30"/>
      <c r="EG729" s="30"/>
      <c r="EH729" s="30"/>
      <c r="EI729" s="30"/>
      <c r="EJ729" s="30"/>
      <c r="EK729" s="30"/>
      <c r="EL729" s="30"/>
      <c r="EM729" s="30"/>
      <c r="EN729" s="30"/>
      <c r="EO729" s="30"/>
      <c r="EP729" s="30"/>
      <c r="EQ729" s="30"/>
      <c r="ER729" s="30"/>
      <c r="ES729" s="30"/>
      <c r="ET729" s="30"/>
      <c r="EU729" s="30"/>
      <c r="EV729" s="30"/>
      <c r="EW729" s="30"/>
      <c r="EX729" s="30"/>
      <c r="EY729" s="30"/>
      <c r="EZ729" s="30"/>
      <c r="FA729" s="30"/>
      <c r="FB729" s="30"/>
      <c r="FC729" s="30"/>
      <c r="FD729" s="30"/>
      <c r="FE729" s="30"/>
      <c r="FF729" s="30"/>
      <c r="FG729" s="30"/>
      <c r="FH729" s="30"/>
      <c r="FI729" s="30"/>
      <c r="FJ729" s="30"/>
      <c r="FK729" s="30"/>
      <c r="FL729" s="30"/>
      <c r="FM729" s="30"/>
      <c r="FN729" s="30"/>
      <c r="FO729" s="30"/>
      <c r="FP729" s="30"/>
      <c r="FQ729" s="30"/>
    </row>
    <row r="730" spans="4:173">
      <c r="D730" s="76"/>
      <c r="E730" s="76"/>
      <c r="F730" s="76"/>
      <c r="G730" s="76"/>
      <c r="H730" s="76"/>
      <c r="I730" s="76"/>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0"/>
      <c r="BI730" s="30"/>
      <c r="BJ730" s="30"/>
      <c r="BK730" s="30"/>
      <c r="BL730" s="30"/>
      <c r="BM730" s="30"/>
      <c r="BN730" s="30"/>
      <c r="BO730" s="30"/>
      <c r="BP730" s="30"/>
      <c r="BQ730" s="30"/>
      <c r="BR730" s="30"/>
      <c r="BS730" s="30"/>
      <c r="BT730" s="30"/>
      <c r="BU730" s="30"/>
      <c r="BV730" s="30"/>
      <c r="BW730" s="30"/>
      <c r="BX730" s="30"/>
      <c r="BY730" s="30"/>
      <c r="BZ730" s="30"/>
      <c r="CA730" s="30"/>
      <c r="CB730" s="30"/>
      <c r="CC730" s="30"/>
      <c r="CD730" s="30"/>
      <c r="CE730" s="30"/>
      <c r="CF730" s="30"/>
      <c r="CG730" s="30"/>
      <c r="CH730" s="30"/>
      <c r="CI730" s="30"/>
      <c r="CJ730" s="30"/>
      <c r="CK730" s="30"/>
      <c r="CL730" s="30"/>
      <c r="CM730" s="30"/>
      <c r="CN730" s="30"/>
      <c r="CO730" s="30"/>
      <c r="CP730" s="30"/>
      <c r="CQ730" s="30"/>
      <c r="CR730" s="30"/>
      <c r="CS730" s="30"/>
      <c r="CT730" s="30"/>
      <c r="CU730" s="30"/>
      <c r="CV730" s="30"/>
      <c r="CW730" s="30"/>
      <c r="CX730" s="30"/>
      <c r="CY730" s="30"/>
      <c r="CZ730" s="30"/>
      <c r="DA730" s="30"/>
      <c r="DB730" s="30"/>
      <c r="DC730" s="30"/>
      <c r="DD730" s="30"/>
      <c r="DE730" s="30"/>
      <c r="DF730" s="30"/>
      <c r="DG730" s="30"/>
      <c r="DH730" s="30"/>
      <c r="DI730" s="30"/>
      <c r="DJ730" s="30"/>
      <c r="DK730" s="30"/>
      <c r="DL730" s="30"/>
      <c r="DM730" s="30"/>
      <c r="DN730" s="30"/>
      <c r="DO730" s="30"/>
      <c r="DP730" s="30"/>
      <c r="DQ730" s="30"/>
      <c r="DR730" s="30"/>
      <c r="DS730" s="30"/>
      <c r="DT730" s="30"/>
      <c r="DU730" s="30"/>
      <c r="DV730" s="30"/>
      <c r="DW730" s="30"/>
      <c r="DX730" s="30"/>
      <c r="DY730" s="30"/>
      <c r="DZ730" s="30"/>
      <c r="EA730" s="30"/>
      <c r="EB730" s="30"/>
      <c r="EC730" s="30"/>
      <c r="ED730" s="30"/>
      <c r="EE730" s="30"/>
      <c r="EF730" s="30"/>
      <c r="EG730" s="30"/>
      <c r="EH730" s="30"/>
      <c r="EI730" s="30"/>
      <c r="EJ730" s="30"/>
      <c r="EK730" s="30"/>
      <c r="EL730" s="30"/>
      <c r="EM730" s="30"/>
      <c r="EN730" s="30"/>
      <c r="EO730" s="30"/>
      <c r="EP730" s="30"/>
      <c r="EQ730" s="30"/>
      <c r="ER730" s="30"/>
      <c r="ES730" s="30"/>
      <c r="ET730" s="30"/>
      <c r="EU730" s="30"/>
      <c r="EV730" s="30"/>
      <c r="EW730" s="30"/>
      <c r="EX730" s="30"/>
      <c r="EY730" s="30"/>
      <c r="EZ730" s="30"/>
      <c r="FA730" s="30"/>
      <c r="FB730" s="30"/>
      <c r="FC730" s="30"/>
      <c r="FD730" s="30"/>
      <c r="FE730" s="30"/>
      <c r="FF730" s="30"/>
      <c r="FG730" s="30"/>
      <c r="FH730" s="30"/>
      <c r="FI730" s="30"/>
      <c r="FJ730" s="30"/>
      <c r="FK730" s="30"/>
      <c r="FL730" s="30"/>
      <c r="FM730" s="30"/>
      <c r="FN730" s="30"/>
      <c r="FO730" s="30"/>
      <c r="FP730" s="30"/>
      <c r="FQ730" s="30"/>
    </row>
    <row r="731" spans="4:173">
      <c r="D731" s="76"/>
      <c r="E731" s="76"/>
      <c r="F731" s="76"/>
      <c r="G731" s="76"/>
      <c r="H731" s="76"/>
      <c r="I731" s="76"/>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0"/>
      <c r="BI731" s="30"/>
      <c r="BJ731" s="30"/>
      <c r="BK731" s="30"/>
      <c r="BL731" s="30"/>
      <c r="BM731" s="30"/>
      <c r="BN731" s="30"/>
      <c r="BO731" s="30"/>
      <c r="BP731" s="30"/>
      <c r="BQ731" s="30"/>
      <c r="BR731" s="30"/>
      <c r="BS731" s="30"/>
      <c r="BT731" s="30"/>
      <c r="BU731" s="30"/>
      <c r="BV731" s="30"/>
      <c r="BW731" s="30"/>
      <c r="BX731" s="30"/>
      <c r="BY731" s="30"/>
      <c r="BZ731" s="30"/>
      <c r="CA731" s="30"/>
      <c r="CB731" s="30"/>
      <c r="CC731" s="30"/>
      <c r="CD731" s="30"/>
      <c r="CE731" s="30"/>
      <c r="CF731" s="30"/>
      <c r="CG731" s="30"/>
      <c r="CH731" s="30"/>
      <c r="CI731" s="30"/>
      <c r="CJ731" s="30"/>
      <c r="CK731" s="30"/>
      <c r="CL731" s="30"/>
      <c r="CM731" s="30"/>
      <c r="CN731" s="30"/>
      <c r="CO731" s="30"/>
      <c r="CP731" s="30"/>
      <c r="CQ731" s="30"/>
      <c r="CR731" s="30"/>
      <c r="CS731" s="30"/>
      <c r="CT731" s="30"/>
      <c r="CU731" s="30"/>
      <c r="CV731" s="30"/>
      <c r="CW731" s="30"/>
      <c r="CX731" s="30"/>
      <c r="CY731" s="30"/>
      <c r="CZ731" s="30"/>
      <c r="DA731" s="30"/>
      <c r="DB731" s="30"/>
      <c r="DC731" s="30"/>
      <c r="DD731" s="30"/>
      <c r="DE731" s="30"/>
      <c r="DF731" s="30"/>
      <c r="DG731" s="30"/>
      <c r="DH731" s="30"/>
      <c r="DI731" s="30"/>
      <c r="DJ731" s="30"/>
      <c r="DK731" s="30"/>
      <c r="DL731" s="30"/>
      <c r="DM731" s="30"/>
      <c r="DN731" s="30"/>
      <c r="DO731" s="30"/>
      <c r="DP731" s="30"/>
      <c r="DQ731" s="30"/>
      <c r="DR731" s="30"/>
      <c r="DS731" s="30"/>
      <c r="DT731" s="30"/>
      <c r="DU731" s="30"/>
      <c r="DV731" s="30"/>
      <c r="DW731" s="30"/>
      <c r="DX731" s="30"/>
      <c r="DY731" s="30"/>
      <c r="DZ731" s="30"/>
      <c r="EA731" s="30"/>
      <c r="EB731" s="30"/>
      <c r="EC731" s="30"/>
      <c r="ED731" s="30"/>
      <c r="EE731" s="30"/>
      <c r="EF731" s="30"/>
      <c r="EG731" s="30"/>
      <c r="EH731" s="30"/>
      <c r="EI731" s="30"/>
      <c r="EJ731" s="30"/>
      <c r="EK731" s="30"/>
      <c r="EL731" s="30"/>
      <c r="EM731" s="30"/>
      <c r="EN731" s="30"/>
      <c r="EO731" s="30"/>
      <c r="EP731" s="30"/>
      <c r="EQ731" s="30"/>
      <c r="ER731" s="30"/>
      <c r="ES731" s="30"/>
      <c r="ET731" s="30"/>
      <c r="EU731" s="30"/>
      <c r="EV731" s="30"/>
      <c r="EW731" s="30"/>
      <c r="EX731" s="30"/>
      <c r="EY731" s="30"/>
      <c r="EZ731" s="30"/>
      <c r="FA731" s="30"/>
      <c r="FB731" s="30"/>
      <c r="FC731" s="30"/>
      <c r="FD731" s="30"/>
      <c r="FE731" s="30"/>
      <c r="FF731" s="30"/>
      <c r="FG731" s="30"/>
      <c r="FH731" s="30"/>
      <c r="FI731" s="30"/>
      <c r="FJ731" s="30"/>
      <c r="FK731" s="30"/>
      <c r="FL731" s="30"/>
      <c r="FM731" s="30"/>
      <c r="FN731" s="30"/>
      <c r="FO731" s="30"/>
      <c r="FP731" s="30"/>
      <c r="FQ731" s="30"/>
    </row>
    <row r="732" spans="4:173">
      <c r="D732" s="76"/>
      <c r="E732" s="76"/>
      <c r="F732" s="76"/>
      <c r="G732" s="76"/>
      <c r="H732" s="76"/>
      <c r="I732" s="76"/>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0"/>
      <c r="BI732" s="30"/>
      <c r="BJ732" s="30"/>
      <c r="BK732" s="30"/>
      <c r="BL732" s="30"/>
      <c r="BM732" s="30"/>
      <c r="BN732" s="30"/>
      <c r="BO732" s="30"/>
      <c r="BP732" s="30"/>
      <c r="BQ732" s="30"/>
      <c r="BR732" s="30"/>
      <c r="BS732" s="30"/>
      <c r="BT732" s="30"/>
      <c r="BU732" s="30"/>
      <c r="BV732" s="30"/>
      <c r="BW732" s="30"/>
      <c r="BX732" s="30"/>
      <c r="BY732" s="30"/>
      <c r="BZ732" s="30"/>
      <c r="CA732" s="30"/>
      <c r="CB732" s="30"/>
      <c r="CC732" s="30"/>
      <c r="CD732" s="30"/>
      <c r="CE732" s="30"/>
      <c r="CF732" s="30"/>
      <c r="CG732" s="30"/>
      <c r="CH732" s="30"/>
      <c r="CI732" s="30"/>
      <c r="CJ732" s="30"/>
      <c r="CK732" s="30"/>
      <c r="CL732" s="30"/>
      <c r="CM732" s="30"/>
      <c r="CN732" s="30"/>
      <c r="CO732" s="30"/>
      <c r="CP732" s="30"/>
      <c r="CQ732" s="30"/>
      <c r="CR732" s="30"/>
      <c r="CS732" s="30"/>
      <c r="CT732" s="30"/>
      <c r="CU732" s="30"/>
      <c r="CV732" s="30"/>
      <c r="CW732" s="30"/>
      <c r="CX732" s="30"/>
      <c r="CY732" s="30"/>
      <c r="CZ732" s="30"/>
      <c r="DA732" s="30"/>
      <c r="DB732" s="30"/>
      <c r="DC732" s="30"/>
      <c r="DD732" s="30"/>
      <c r="DE732" s="30"/>
      <c r="DF732" s="30"/>
      <c r="DG732" s="30"/>
      <c r="DH732" s="30"/>
      <c r="DI732" s="30"/>
      <c r="DJ732" s="30"/>
      <c r="DK732" s="30"/>
      <c r="DL732" s="30"/>
      <c r="DM732" s="30"/>
      <c r="DN732" s="30"/>
      <c r="DO732" s="30"/>
      <c r="DP732" s="30"/>
      <c r="DQ732" s="30"/>
      <c r="DR732" s="30"/>
      <c r="DS732" s="30"/>
      <c r="DT732" s="30"/>
      <c r="DU732" s="30"/>
      <c r="DV732" s="30"/>
      <c r="DW732" s="30"/>
      <c r="DX732" s="30"/>
      <c r="DY732" s="30"/>
      <c r="DZ732" s="30"/>
      <c r="EA732" s="30"/>
      <c r="EB732" s="30"/>
      <c r="EC732" s="30"/>
      <c r="ED732" s="30"/>
      <c r="EE732" s="30"/>
      <c r="EF732" s="30"/>
      <c r="EG732" s="30"/>
      <c r="EH732" s="30"/>
      <c r="EI732" s="30"/>
      <c r="EJ732" s="30"/>
      <c r="EK732" s="30"/>
      <c r="EL732" s="30"/>
      <c r="EM732" s="30"/>
      <c r="EN732" s="30"/>
      <c r="EO732" s="30"/>
      <c r="EP732" s="30"/>
      <c r="EQ732" s="30"/>
      <c r="ER732" s="30"/>
      <c r="ES732" s="30"/>
      <c r="ET732" s="30"/>
      <c r="EU732" s="30"/>
      <c r="EV732" s="30"/>
      <c r="EW732" s="30"/>
      <c r="EX732" s="30"/>
      <c r="EY732" s="30"/>
      <c r="EZ732" s="30"/>
      <c r="FA732" s="30"/>
      <c r="FB732" s="30"/>
      <c r="FC732" s="30"/>
      <c r="FD732" s="30"/>
      <c r="FE732" s="30"/>
      <c r="FF732" s="30"/>
      <c r="FG732" s="30"/>
      <c r="FH732" s="30"/>
      <c r="FI732" s="30"/>
      <c r="FJ732" s="30"/>
      <c r="FK732" s="30"/>
      <c r="FL732" s="30"/>
      <c r="FM732" s="30"/>
      <c r="FN732" s="30"/>
      <c r="FO732" s="30"/>
      <c r="FP732" s="30"/>
      <c r="FQ732" s="30"/>
    </row>
    <row r="733" spans="4:173">
      <c r="D733" s="76"/>
      <c r="E733" s="76"/>
      <c r="F733" s="76"/>
      <c r="G733" s="76"/>
      <c r="H733" s="76"/>
      <c r="I733" s="76"/>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0"/>
      <c r="BI733" s="30"/>
      <c r="BJ733" s="30"/>
      <c r="BK733" s="30"/>
      <c r="BL733" s="30"/>
      <c r="BM733" s="30"/>
      <c r="BN733" s="30"/>
      <c r="BO733" s="30"/>
      <c r="BP733" s="30"/>
      <c r="BQ733" s="30"/>
      <c r="BR733" s="30"/>
      <c r="BS733" s="30"/>
      <c r="BT733" s="30"/>
      <c r="BU733" s="30"/>
      <c r="BV733" s="30"/>
      <c r="BW733" s="30"/>
      <c r="BX733" s="30"/>
      <c r="BY733" s="30"/>
      <c r="BZ733" s="30"/>
      <c r="CA733" s="30"/>
      <c r="CB733" s="30"/>
      <c r="CC733" s="30"/>
      <c r="CD733" s="30"/>
      <c r="CE733" s="30"/>
      <c r="CF733" s="30"/>
      <c r="CG733" s="30"/>
      <c r="CH733" s="30"/>
      <c r="CI733" s="30"/>
      <c r="CJ733" s="30"/>
      <c r="CK733" s="30"/>
      <c r="CL733" s="30"/>
      <c r="CM733" s="30"/>
      <c r="CN733" s="30"/>
      <c r="CO733" s="30"/>
      <c r="CP733" s="30"/>
      <c r="CQ733" s="30"/>
      <c r="CR733" s="30"/>
      <c r="CS733" s="30"/>
      <c r="CT733" s="30"/>
      <c r="CU733" s="30"/>
      <c r="CV733" s="30"/>
      <c r="CW733" s="30"/>
      <c r="CX733" s="30"/>
      <c r="CY733" s="30"/>
      <c r="CZ733" s="30"/>
      <c r="DA733" s="30"/>
      <c r="DB733" s="30"/>
      <c r="DC733" s="30"/>
      <c r="DD733" s="30"/>
      <c r="DE733" s="30"/>
      <c r="DF733" s="30"/>
      <c r="DG733" s="30"/>
      <c r="DH733" s="30"/>
      <c r="DI733" s="30"/>
      <c r="DJ733" s="30"/>
      <c r="DK733" s="30"/>
      <c r="DL733" s="30"/>
      <c r="DM733" s="30"/>
      <c r="DN733" s="30"/>
      <c r="DO733" s="30"/>
      <c r="DP733" s="30"/>
      <c r="DQ733" s="30"/>
      <c r="DR733" s="30"/>
      <c r="DS733" s="30"/>
      <c r="DT733" s="30"/>
      <c r="DU733" s="30"/>
      <c r="DV733" s="30"/>
      <c r="DW733" s="30"/>
      <c r="DX733" s="30"/>
      <c r="DY733" s="30"/>
      <c r="DZ733" s="30"/>
      <c r="EA733" s="30"/>
      <c r="EB733" s="30"/>
      <c r="EC733" s="30"/>
      <c r="ED733" s="30"/>
      <c r="EE733" s="30"/>
      <c r="EF733" s="30"/>
      <c r="EG733" s="30"/>
      <c r="EH733" s="30"/>
      <c r="EI733" s="30"/>
      <c r="EJ733" s="30"/>
      <c r="EK733" s="30"/>
      <c r="EL733" s="30"/>
      <c r="EM733" s="30"/>
      <c r="EN733" s="30"/>
      <c r="EO733" s="30"/>
      <c r="EP733" s="30"/>
      <c r="EQ733" s="30"/>
      <c r="ER733" s="30"/>
      <c r="ES733" s="30"/>
      <c r="ET733" s="30"/>
      <c r="EU733" s="30"/>
      <c r="EV733" s="30"/>
      <c r="EW733" s="30"/>
      <c r="EX733" s="30"/>
      <c r="EY733" s="30"/>
      <c r="EZ733" s="30"/>
      <c r="FA733" s="30"/>
      <c r="FB733" s="30"/>
      <c r="FC733" s="30"/>
      <c r="FD733" s="30"/>
      <c r="FE733" s="30"/>
      <c r="FF733" s="30"/>
      <c r="FG733" s="30"/>
      <c r="FH733" s="30"/>
      <c r="FI733" s="30"/>
      <c r="FJ733" s="30"/>
      <c r="FK733" s="30"/>
      <c r="FL733" s="30"/>
      <c r="FM733" s="30"/>
      <c r="FN733" s="30"/>
      <c r="FO733" s="30"/>
      <c r="FP733" s="30"/>
      <c r="FQ733" s="30"/>
    </row>
    <row r="734" spans="4:173">
      <c r="D734" s="76"/>
      <c r="E734" s="76"/>
      <c r="F734" s="76"/>
      <c r="G734" s="76"/>
      <c r="H734" s="76"/>
      <c r="I734" s="76"/>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0"/>
      <c r="BI734" s="30"/>
      <c r="BJ734" s="30"/>
      <c r="BK734" s="30"/>
      <c r="BL734" s="30"/>
      <c r="BM734" s="30"/>
      <c r="BN734" s="30"/>
      <c r="BO734" s="30"/>
      <c r="BP734" s="30"/>
      <c r="BQ734" s="30"/>
      <c r="BR734" s="30"/>
      <c r="BS734" s="30"/>
      <c r="BT734" s="30"/>
      <c r="BU734" s="30"/>
      <c r="BV734" s="30"/>
      <c r="BW734" s="30"/>
      <c r="BX734" s="30"/>
      <c r="BY734" s="30"/>
      <c r="BZ734" s="30"/>
      <c r="CA734" s="30"/>
      <c r="CB734" s="30"/>
      <c r="CC734" s="30"/>
      <c r="CD734" s="30"/>
      <c r="CE734" s="30"/>
      <c r="CF734" s="30"/>
      <c r="CG734" s="30"/>
      <c r="CH734" s="30"/>
      <c r="CI734" s="30"/>
      <c r="CJ734" s="30"/>
      <c r="CK734" s="30"/>
      <c r="CL734" s="30"/>
      <c r="CM734" s="30"/>
      <c r="CN734" s="30"/>
      <c r="CO734" s="30"/>
      <c r="CP734" s="30"/>
      <c r="CQ734" s="30"/>
      <c r="CR734" s="30"/>
      <c r="CS734" s="30"/>
      <c r="CT734" s="30"/>
      <c r="CU734" s="30"/>
      <c r="CV734" s="30"/>
      <c r="CW734" s="30"/>
      <c r="CX734" s="30"/>
      <c r="CY734" s="30"/>
      <c r="CZ734" s="30"/>
      <c r="DA734" s="30"/>
      <c r="DB734" s="30"/>
      <c r="DC734" s="30"/>
      <c r="DD734" s="30"/>
      <c r="DE734" s="30"/>
      <c r="DF734" s="30"/>
      <c r="DG734" s="30"/>
      <c r="DH734" s="30"/>
      <c r="DI734" s="30"/>
      <c r="DJ734" s="30"/>
      <c r="DK734" s="30"/>
      <c r="DL734" s="30"/>
      <c r="DM734" s="30"/>
      <c r="DN734" s="30"/>
      <c r="DO734" s="30"/>
      <c r="DP734" s="30"/>
      <c r="DQ734" s="30"/>
      <c r="DR734" s="30"/>
      <c r="DS734" s="30"/>
      <c r="DT734" s="30"/>
      <c r="DU734" s="30"/>
      <c r="DV734" s="30"/>
      <c r="DW734" s="30"/>
      <c r="DX734" s="30"/>
      <c r="DY734" s="30"/>
      <c r="DZ734" s="30"/>
      <c r="EA734" s="30"/>
      <c r="EB734" s="30"/>
      <c r="EC734" s="30"/>
      <c r="ED734" s="30"/>
      <c r="EE734" s="30"/>
      <c r="EF734" s="30"/>
      <c r="EG734" s="30"/>
      <c r="EH734" s="30"/>
      <c r="EI734" s="30"/>
      <c r="EJ734" s="30"/>
      <c r="EK734" s="30"/>
      <c r="EL734" s="30"/>
      <c r="EM734" s="30"/>
      <c r="EN734" s="30"/>
      <c r="EO734" s="30"/>
      <c r="EP734" s="30"/>
      <c r="EQ734" s="30"/>
      <c r="ER734" s="30"/>
      <c r="ES734" s="30"/>
      <c r="ET734" s="30"/>
      <c r="EU734" s="30"/>
      <c r="EV734" s="30"/>
      <c r="EW734" s="30"/>
      <c r="EX734" s="30"/>
      <c r="EY734" s="30"/>
      <c r="EZ734" s="30"/>
      <c r="FA734" s="30"/>
      <c r="FB734" s="30"/>
      <c r="FC734" s="30"/>
      <c r="FD734" s="30"/>
      <c r="FE734" s="30"/>
      <c r="FF734" s="30"/>
      <c r="FG734" s="30"/>
      <c r="FH734" s="30"/>
      <c r="FI734" s="30"/>
      <c r="FJ734" s="30"/>
      <c r="FK734" s="30"/>
      <c r="FL734" s="30"/>
      <c r="FM734" s="30"/>
      <c r="FN734" s="30"/>
      <c r="FO734" s="30"/>
      <c r="FP734" s="30"/>
      <c r="FQ734" s="30"/>
    </row>
    <row r="735" spans="4:173">
      <c r="D735" s="76"/>
      <c r="E735" s="76"/>
      <c r="F735" s="76"/>
      <c r="G735" s="76"/>
      <c r="H735" s="76"/>
      <c r="I735" s="76"/>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0"/>
      <c r="BI735" s="30"/>
      <c r="BJ735" s="30"/>
      <c r="BK735" s="30"/>
      <c r="BL735" s="30"/>
      <c r="BM735" s="30"/>
      <c r="BN735" s="30"/>
      <c r="BO735" s="30"/>
      <c r="BP735" s="30"/>
      <c r="BQ735" s="30"/>
      <c r="BR735" s="30"/>
      <c r="BS735" s="30"/>
      <c r="BT735" s="30"/>
      <c r="BU735" s="30"/>
      <c r="BV735" s="30"/>
      <c r="BW735" s="30"/>
      <c r="BX735" s="30"/>
      <c r="BY735" s="30"/>
      <c r="BZ735" s="30"/>
      <c r="CA735" s="30"/>
      <c r="CB735" s="30"/>
      <c r="CC735" s="30"/>
      <c r="CD735" s="30"/>
      <c r="CE735" s="30"/>
      <c r="CF735" s="30"/>
      <c r="CG735" s="30"/>
      <c r="CH735" s="30"/>
      <c r="CI735" s="30"/>
      <c r="CJ735" s="30"/>
      <c r="CK735" s="30"/>
      <c r="CL735" s="30"/>
      <c r="CM735" s="30"/>
      <c r="CN735" s="30"/>
      <c r="CO735" s="30"/>
      <c r="CP735" s="30"/>
      <c r="CQ735" s="30"/>
      <c r="CR735" s="30"/>
      <c r="CS735" s="30"/>
      <c r="CT735" s="30"/>
      <c r="CU735" s="30"/>
      <c r="CV735" s="30"/>
      <c r="CW735" s="30"/>
      <c r="CX735" s="30"/>
      <c r="CY735" s="30"/>
      <c r="CZ735" s="30"/>
      <c r="DA735" s="30"/>
      <c r="DB735" s="30"/>
      <c r="DC735" s="30"/>
      <c r="DD735" s="30"/>
      <c r="DE735" s="30"/>
      <c r="DF735" s="30"/>
      <c r="DG735" s="30"/>
      <c r="DH735" s="30"/>
      <c r="DI735" s="30"/>
      <c r="DJ735" s="30"/>
      <c r="DK735" s="30"/>
      <c r="DL735" s="30"/>
      <c r="DM735" s="30"/>
      <c r="DN735" s="30"/>
      <c r="DO735" s="30"/>
      <c r="DP735" s="30"/>
      <c r="DQ735" s="30"/>
      <c r="DR735" s="30"/>
      <c r="DS735" s="30"/>
      <c r="DT735" s="30"/>
      <c r="DU735" s="30"/>
      <c r="DV735" s="30"/>
      <c r="DW735" s="30"/>
      <c r="DX735" s="30"/>
      <c r="DY735" s="30"/>
      <c r="DZ735" s="30"/>
      <c r="EA735" s="30"/>
      <c r="EB735" s="30"/>
      <c r="EC735" s="30"/>
      <c r="ED735" s="30"/>
      <c r="EE735" s="30"/>
      <c r="EF735" s="30"/>
      <c r="EG735" s="30"/>
      <c r="EH735" s="30"/>
      <c r="EI735" s="30"/>
      <c r="EJ735" s="30"/>
      <c r="EK735" s="30"/>
      <c r="EL735" s="30"/>
      <c r="EM735" s="30"/>
      <c r="EN735" s="30"/>
      <c r="EO735" s="30"/>
      <c r="EP735" s="30"/>
      <c r="EQ735" s="30"/>
      <c r="ER735" s="30"/>
      <c r="ES735" s="30"/>
      <c r="ET735" s="30"/>
      <c r="EU735" s="30"/>
      <c r="EV735" s="30"/>
      <c r="EW735" s="30"/>
      <c r="EX735" s="30"/>
      <c r="EY735" s="30"/>
      <c r="EZ735" s="30"/>
      <c r="FA735" s="30"/>
      <c r="FB735" s="30"/>
      <c r="FC735" s="30"/>
      <c r="FD735" s="30"/>
      <c r="FE735" s="30"/>
      <c r="FF735" s="30"/>
      <c r="FG735" s="30"/>
      <c r="FH735" s="30"/>
      <c r="FI735" s="30"/>
      <c r="FJ735" s="30"/>
      <c r="FK735" s="30"/>
      <c r="FL735" s="30"/>
      <c r="FM735" s="30"/>
      <c r="FN735" s="30"/>
      <c r="FO735" s="30"/>
      <c r="FP735" s="30"/>
      <c r="FQ735" s="30"/>
    </row>
    <row r="736" spans="4:173">
      <c r="D736" s="76"/>
      <c r="E736" s="76"/>
      <c r="F736" s="76"/>
      <c r="G736" s="76"/>
      <c r="H736" s="76"/>
      <c r="I736" s="76"/>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0"/>
      <c r="BI736" s="30"/>
      <c r="BJ736" s="30"/>
      <c r="BK736" s="30"/>
      <c r="BL736" s="30"/>
      <c r="BM736" s="30"/>
      <c r="BN736" s="30"/>
      <c r="BO736" s="30"/>
      <c r="BP736" s="30"/>
      <c r="BQ736" s="30"/>
      <c r="BR736" s="30"/>
      <c r="BS736" s="30"/>
      <c r="BT736" s="30"/>
      <c r="BU736" s="30"/>
      <c r="BV736" s="30"/>
      <c r="BW736" s="30"/>
      <c r="BX736" s="30"/>
      <c r="BY736" s="30"/>
      <c r="BZ736" s="30"/>
      <c r="CA736" s="30"/>
      <c r="CB736" s="30"/>
      <c r="CC736" s="30"/>
      <c r="CD736" s="30"/>
      <c r="CE736" s="30"/>
      <c r="CF736" s="30"/>
      <c r="CG736" s="30"/>
      <c r="CH736" s="30"/>
      <c r="CI736" s="30"/>
      <c r="CJ736" s="30"/>
      <c r="CK736" s="30"/>
      <c r="CL736" s="30"/>
      <c r="CM736" s="30"/>
      <c r="CN736" s="30"/>
      <c r="CO736" s="30"/>
      <c r="CP736" s="30"/>
      <c r="CQ736" s="30"/>
      <c r="CR736" s="30"/>
      <c r="CS736" s="30"/>
      <c r="CT736" s="30"/>
      <c r="CU736" s="30"/>
      <c r="CV736" s="30"/>
      <c r="CW736" s="30"/>
      <c r="CX736" s="30"/>
      <c r="CY736" s="30"/>
      <c r="CZ736" s="30"/>
      <c r="DA736" s="30"/>
      <c r="DB736" s="30"/>
      <c r="DC736" s="30"/>
      <c r="DD736" s="30"/>
      <c r="DE736" s="30"/>
      <c r="DF736" s="30"/>
      <c r="DG736" s="30"/>
      <c r="DH736" s="30"/>
      <c r="DI736" s="30"/>
      <c r="DJ736" s="30"/>
      <c r="DK736" s="30"/>
      <c r="DL736" s="30"/>
      <c r="DM736" s="30"/>
      <c r="DN736" s="30"/>
      <c r="DO736" s="30"/>
      <c r="DP736" s="30"/>
      <c r="DQ736" s="30"/>
      <c r="DR736" s="30"/>
      <c r="DS736" s="30"/>
      <c r="DT736" s="30"/>
      <c r="DU736" s="30"/>
      <c r="DV736" s="30"/>
      <c r="DW736" s="30"/>
      <c r="DX736" s="30"/>
      <c r="DY736" s="30"/>
      <c r="DZ736" s="30"/>
      <c r="EA736" s="30"/>
      <c r="EB736" s="30"/>
      <c r="EC736" s="30"/>
      <c r="ED736" s="30"/>
      <c r="EE736" s="30"/>
      <c r="EF736" s="30"/>
      <c r="EG736" s="30"/>
      <c r="EH736" s="30"/>
      <c r="EI736" s="30"/>
      <c r="EJ736" s="30"/>
      <c r="EK736" s="30"/>
      <c r="EL736" s="30"/>
      <c r="EM736" s="30"/>
      <c r="EN736" s="30"/>
      <c r="EO736" s="30"/>
      <c r="EP736" s="30"/>
      <c r="EQ736" s="30"/>
      <c r="ER736" s="30"/>
      <c r="ES736" s="30"/>
      <c r="ET736" s="30"/>
      <c r="EU736" s="30"/>
      <c r="EV736" s="30"/>
      <c r="EW736" s="30"/>
      <c r="EX736" s="30"/>
      <c r="EY736" s="30"/>
      <c r="EZ736" s="30"/>
      <c r="FA736" s="30"/>
      <c r="FB736" s="30"/>
      <c r="FC736" s="30"/>
      <c r="FD736" s="30"/>
      <c r="FE736" s="30"/>
      <c r="FF736" s="30"/>
      <c r="FG736" s="30"/>
      <c r="FH736" s="30"/>
      <c r="FI736" s="30"/>
      <c r="FJ736" s="30"/>
      <c r="FK736" s="30"/>
      <c r="FL736" s="30"/>
      <c r="FM736" s="30"/>
      <c r="FN736" s="30"/>
      <c r="FO736" s="30"/>
      <c r="FP736" s="30"/>
      <c r="FQ736" s="30"/>
    </row>
    <row r="737" spans="4:173">
      <c r="D737" s="76"/>
      <c r="E737" s="76"/>
      <c r="F737" s="76"/>
      <c r="G737" s="76"/>
      <c r="H737" s="76"/>
      <c r="I737" s="76"/>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0"/>
      <c r="BI737" s="30"/>
      <c r="BJ737" s="30"/>
      <c r="BK737" s="30"/>
      <c r="BL737" s="30"/>
      <c r="BM737" s="30"/>
      <c r="BN737" s="30"/>
      <c r="BO737" s="30"/>
      <c r="BP737" s="30"/>
      <c r="BQ737" s="30"/>
      <c r="BR737" s="30"/>
      <c r="BS737" s="30"/>
      <c r="BT737" s="30"/>
      <c r="BU737" s="30"/>
      <c r="BV737" s="30"/>
      <c r="BW737" s="30"/>
      <c r="BX737" s="30"/>
      <c r="BY737" s="30"/>
      <c r="BZ737" s="30"/>
      <c r="CA737" s="30"/>
      <c r="CB737" s="30"/>
      <c r="CC737" s="30"/>
      <c r="CD737" s="30"/>
      <c r="CE737" s="30"/>
      <c r="CF737" s="30"/>
      <c r="CG737" s="30"/>
      <c r="CH737" s="30"/>
      <c r="CI737" s="30"/>
      <c r="CJ737" s="30"/>
      <c r="CK737" s="30"/>
      <c r="CL737" s="30"/>
      <c r="CM737" s="30"/>
      <c r="CN737" s="30"/>
      <c r="CO737" s="30"/>
      <c r="CP737" s="30"/>
      <c r="CQ737" s="30"/>
      <c r="CR737" s="30"/>
      <c r="CS737" s="30"/>
      <c r="CT737" s="30"/>
      <c r="CU737" s="30"/>
      <c r="CV737" s="30"/>
      <c r="CW737" s="30"/>
      <c r="CX737" s="30"/>
      <c r="CY737" s="30"/>
      <c r="CZ737" s="30"/>
      <c r="DA737" s="30"/>
      <c r="DB737" s="30"/>
      <c r="DC737" s="30"/>
      <c r="DD737" s="30"/>
      <c r="DE737" s="30"/>
      <c r="DF737" s="30"/>
      <c r="DG737" s="30"/>
      <c r="DH737" s="30"/>
      <c r="DI737" s="30"/>
      <c r="DJ737" s="30"/>
      <c r="DK737" s="30"/>
      <c r="DL737" s="30"/>
      <c r="DM737" s="30"/>
      <c r="DN737" s="30"/>
      <c r="DO737" s="30"/>
      <c r="DP737" s="30"/>
      <c r="DQ737" s="30"/>
      <c r="DR737" s="30"/>
      <c r="DS737" s="30"/>
      <c r="DT737" s="30"/>
      <c r="DU737" s="30"/>
      <c r="DV737" s="30"/>
      <c r="DW737" s="30"/>
      <c r="DX737" s="30"/>
      <c r="DY737" s="30"/>
      <c r="DZ737" s="30"/>
      <c r="EA737" s="30"/>
      <c r="EB737" s="30"/>
      <c r="EC737" s="30"/>
      <c r="ED737" s="30"/>
      <c r="EE737" s="30"/>
      <c r="EF737" s="30"/>
      <c r="EG737" s="30"/>
      <c r="EH737" s="30"/>
      <c r="EI737" s="30"/>
      <c r="EJ737" s="30"/>
      <c r="EK737" s="30"/>
      <c r="EL737" s="30"/>
      <c r="EM737" s="30"/>
      <c r="EN737" s="30"/>
      <c r="EO737" s="30"/>
      <c r="EP737" s="30"/>
      <c r="EQ737" s="30"/>
      <c r="ER737" s="30"/>
      <c r="ES737" s="30"/>
      <c r="ET737" s="30"/>
      <c r="EU737" s="30"/>
      <c r="EV737" s="30"/>
      <c r="EW737" s="30"/>
      <c r="EX737" s="30"/>
      <c r="EY737" s="30"/>
      <c r="EZ737" s="30"/>
      <c r="FA737" s="30"/>
      <c r="FB737" s="30"/>
      <c r="FC737" s="30"/>
      <c r="FD737" s="30"/>
      <c r="FE737" s="30"/>
      <c r="FF737" s="30"/>
      <c r="FG737" s="30"/>
      <c r="FH737" s="30"/>
      <c r="FI737" s="30"/>
      <c r="FJ737" s="30"/>
      <c r="FK737" s="30"/>
      <c r="FL737" s="30"/>
      <c r="FM737" s="30"/>
      <c r="FN737" s="30"/>
      <c r="FO737" s="30"/>
      <c r="FP737" s="30"/>
      <c r="FQ737" s="30"/>
    </row>
    <row r="738" spans="4:173">
      <c r="D738" s="76"/>
      <c r="E738" s="76"/>
      <c r="F738" s="76"/>
      <c r="G738" s="76"/>
      <c r="H738" s="76"/>
      <c r="I738" s="76"/>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c r="BT738" s="30"/>
      <c r="BU738" s="30"/>
      <c r="BV738" s="30"/>
      <c r="BW738" s="30"/>
      <c r="BX738" s="30"/>
      <c r="BY738" s="30"/>
      <c r="BZ738" s="30"/>
      <c r="CA738" s="30"/>
      <c r="CB738" s="30"/>
      <c r="CC738" s="30"/>
      <c r="CD738" s="30"/>
      <c r="CE738" s="30"/>
      <c r="CF738" s="30"/>
      <c r="CG738" s="30"/>
      <c r="CH738" s="30"/>
      <c r="CI738" s="30"/>
      <c r="CJ738" s="30"/>
      <c r="CK738" s="30"/>
      <c r="CL738" s="30"/>
      <c r="CM738" s="30"/>
      <c r="CN738" s="30"/>
      <c r="CO738" s="30"/>
      <c r="CP738" s="30"/>
      <c r="CQ738" s="30"/>
      <c r="CR738" s="30"/>
      <c r="CS738" s="30"/>
      <c r="CT738" s="30"/>
      <c r="CU738" s="30"/>
      <c r="CV738" s="30"/>
      <c r="CW738" s="30"/>
      <c r="CX738" s="30"/>
      <c r="CY738" s="30"/>
      <c r="CZ738" s="30"/>
      <c r="DA738" s="30"/>
      <c r="DB738" s="30"/>
      <c r="DC738" s="30"/>
      <c r="DD738" s="30"/>
      <c r="DE738" s="30"/>
      <c r="DF738" s="30"/>
      <c r="DG738" s="30"/>
      <c r="DH738" s="30"/>
      <c r="DI738" s="30"/>
      <c r="DJ738" s="30"/>
      <c r="DK738" s="30"/>
      <c r="DL738" s="30"/>
      <c r="DM738" s="30"/>
      <c r="DN738" s="30"/>
      <c r="DO738" s="30"/>
      <c r="DP738" s="30"/>
      <c r="DQ738" s="30"/>
      <c r="DR738" s="30"/>
      <c r="DS738" s="30"/>
      <c r="DT738" s="30"/>
      <c r="DU738" s="30"/>
      <c r="DV738" s="30"/>
      <c r="DW738" s="30"/>
      <c r="DX738" s="30"/>
      <c r="DY738" s="30"/>
      <c r="DZ738" s="30"/>
      <c r="EA738" s="30"/>
      <c r="EB738" s="30"/>
      <c r="EC738" s="30"/>
      <c r="ED738" s="30"/>
      <c r="EE738" s="30"/>
      <c r="EF738" s="30"/>
      <c r="EG738" s="30"/>
      <c r="EH738" s="30"/>
      <c r="EI738" s="30"/>
      <c r="EJ738" s="30"/>
      <c r="EK738" s="30"/>
      <c r="EL738" s="30"/>
      <c r="EM738" s="30"/>
      <c r="EN738" s="30"/>
      <c r="EO738" s="30"/>
      <c r="EP738" s="30"/>
      <c r="EQ738" s="30"/>
      <c r="ER738" s="30"/>
      <c r="ES738" s="30"/>
      <c r="ET738" s="30"/>
      <c r="EU738" s="30"/>
      <c r="EV738" s="30"/>
      <c r="EW738" s="30"/>
      <c r="EX738" s="30"/>
      <c r="EY738" s="30"/>
      <c r="EZ738" s="30"/>
      <c r="FA738" s="30"/>
      <c r="FB738" s="30"/>
      <c r="FC738" s="30"/>
      <c r="FD738" s="30"/>
      <c r="FE738" s="30"/>
      <c r="FF738" s="30"/>
      <c r="FG738" s="30"/>
      <c r="FH738" s="30"/>
      <c r="FI738" s="30"/>
      <c r="FJ738" s="30"/>
      <c r="FK738" s="30"/>
      <c r="FL738" s="30"/>
      <c r="FM738" s="30"/>
      <c r="FN738" s="30"/>
      <c r="FO738" s="30"/>
      <c r="FP738" s="30"/>
      <c r="FQ738" s="30"/>
    </row>
    <row r="739" spans="4:173">
      <c r="D739" s="76"/>
      <c r="E739" s="76"/>
      <c r="F739" s="76"/>
      <c r="G739" s="76"/>
      <c r="H739" s="76"/>
      <c r="I739" s="76"/>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0"/>
      <c r="BI739" s="30"/>
      <c r="BJ739" s="30"/>
      <c r="BK739" s="30"/>
      <c r="BL739" s="30"/>
      <c r="BM739" s="30"/>
      <c r="BN739" s="30"/>
      <c r="BO739" s="30"/>
      <c r="BP739" s="30"/>
      <c r="BQ739" s="30"/>
      <c r="BR739" s="30"/>
      <c r="BS739" s="30"/>
      <c r="BT739" s="30"/>
      <c r="BU739" s="30"/>
      <c r="BV739" s="30"/>
      <c r="BW739" s="30"/>
      <c r="BX739" s="30"/>
      <c r="BY739" s="30"/>
      <c r="BZ739" s="30"/>
      <c r="CA739" s="30"/>
      <c r="CB739" s="30"/>
      <c r="CC739" s="30"/>
      <c r="CD739" s="30"/>
      <c r="CE739" s="30"/>
      <c r="CF739" s="30"/>
      <c r="CG739" s="30"/>
      <c r="CH739" s="30"/>
      <c r="CI739" s="30"/>
      <c r="CJ739" s="30"/>
      <c r="CK739" s="30"/>
      <c r="CL739" s="30"/>
      <c r="CM739" s="30"/>
      <c r="CN739" s="30"/>
      <c r="CO739" s="30"/>
      <c r="CP739" s="30"/>
      <c r="CQ739" s="30"/>
      <c r="CR739" s="30"/>
      <c r="CS739" s="30"/>
      <c r="CT739" s="30"/>
      <c r="CU739" s="30"/>
      <c r="CV739" s="30"/>
      <c r="CW739" s="30"/>
      <c r="CX739" s="30"/>
      <c r="CY739" s="30"/>
      <c r="CZ739" s="30"/>
      <c r="DA739" s="30"/>
      <c r="DB739" s="30"/>
      <c r="DC739" s="30"/>
      <c r="DD739" s="30"/>
      <c r="DE739" s="30"/>
      <c r="DF739" s="30"/>
      <c r="DG739" s="30"/>
      <c r="DH739" s="30"/>
      <c r="DI739" s="30"/>
      <c r="DJ739" s="30"/>
      <c r="DK739" s="30"/>
      <c r="DL739" s="30"/>
      <c r="DM739" s="30"/>
      <c r="DN739" s="30"/>
      <c r="DO739" s="30"/>
      <c r="DP739" s="30"/>
      <c r="DQ739" s="30"/>
      <c r="DR739" s="30"/>
      <c r="DS739" s="30"/>
      <c r="DT739" s="30"/>
      <c r="DU739" s="30"/>
      <c r="DV739" s="30"/>
      <c r="DW739" s="30"/>
      <c r="DX739" s="30"/>
      <c r="DY739" s="30"/>
      <c r="DZ739" s="30"/>
      <c r="EA739" s="30"/>
      <c r="EB739" s="30"/>
      <c r="EC739" s="30"/>
      <c r="ED739" s="30"/>
      <c r="EE739" s="30"/>
      <c r="EF739" s="30"/>
      <c r="EG739" s="30"/>
      <c r="EH739" s="30"/>
      <c r="EI739" s="30"/>
      <c r="EJ739" s="30"/>
      <c r="EK739" s="30"/>
      <c r="EL739" s="30"/>
      <c r="EM739" s="30"/>
      <c r="EN739" s="30"/>
      <c r="EO739" s="30"/>
      <c r="EP739" s="30"/>
      <c r="EQ739" s="30"/>
      <c r="ER739" s="30"/>
      <c r="ES739" s="30"/>
      <c r="ET739" s="30"/>
      <c r="EU739" s="30"/>
      <c r="EV739" s="30"/>
      <c r="EW739" s="30"/>
      <c r="EX739" s="30"/>
      <c r="EY739" s="30"/>
      <c r="EZ739" s="30"/>
      <c r="FA739" s="30"/>
      <c r="FB739" s="30"/>
      <c r="FC739" s="30"/>
      <c r="FD739" s="30"/>
      <c r="FE739" s="30"/>
      <c r="FF739" s="30"/>
      <c r="FG739" s="30"/>
      <c r="FH739" s="30"/>
      <c r="FI739" s="30"/>
      <c r="FJ739" s="30"/>
      <c r="FK739" s="30"/>
      <c r="FL739" s="30"/>
      <c r="FM739" s="30"/>
      <c r="FN739" s="30"/>
      <c r="FO739" s="30"/>
      <c r="FP739" s="30"/>
      <c r="FQ739" s="30"/>
    </row>
    <row r="740" spans="4:173">
      <c r="D740" s="76"/>
      <c r="E740" s="76"/>
      <c r="F740" s="76"/>
      <c r="G740" s="76"/>
      <c r="H740" s="76"/>
      <c r="I740" s="76"/>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0"/>
      <c r="BI740" s="30"/>
      <c r="BJ740" s="30"/>
      <c r="BK740" s="30"/>
      <c r="BL740" s="30"/>
      <c r="BM740" s="30"/>
      <c r="BN740" s="30"/>
      <c r="BO740" s="30"/>
      <c r="BP740" s="30"/>
      <c r="BQ740" s="30"/>
      <c r="BR740" s="30"/>
      <c r="BS740" s="30"/>
      <c r="BT740" s="30"/>
      <c r="BU740" s="30"/>
      <c r="BV740" s="30"/>
      <c r="BW740" s="30"/>
      <c r="BX740" s="30"/>
      <c r="BY740" s="30"/>
      <c r="BZ740" s="30"/>
      <c r="CA740" s="30"/>
      <c r="CB740" s="30"/>
      <c r="CC740" s="30"/>
      <c r="CD740" s="30"/>
      <c r="CE740" s="30"/>
      <c r="CF740" s="30"/>
      <c r="CG740" s="30"/>
      <c r="CH740" s="30"/>
      <c r="CI740" s="30"/>
      <c r="CJ740" s="30"/>
      <c r="CK740" s="30"/>
      <c r="CL740" s="30"/>
      <c r="CM740" s="30"/>
      <c r="CN740" s="30"/>
      <c r="CO740" s="30"/>
      <c r="CP740" s="30"/>
      <c r="CQ740" s="30"/>
      <c r="CR740" s="30"/>
      <c r="CS740" s="30"/>
      <c r="CT740" s="30"/>
      <c r="CU740" s="30"/>
      <c r="CV740" s="30"/>
      <c r="CW740" s="30"/>
      <c r="CX740" s="30"/>
      <c r="CY740" s="30"/>
      <c r="CZ740" s="30"/>
      <c r="DA740" s="30"/>
      <c r="DB740" s="30"/>
      <c r="DC740" s="30"/>
      <c r="DD740" s="30"/>
      <c r="DE740" s="30"/>
      <c r="DF740" s="30"/>
      <c r="DG740" s="30"/>
      <c r="DH740" s="30"/>
      <c r="DI740" s="30"/>
      <c r="DJ740" s="30"/>
      <c r="DK740" s="30"/>
      <c r="DL740" s="30"/>
      <c r="DM740" s="30"/>
      <c r="DN740" s="30"/>
      <c r="DO740" s="30"/>
      <c r="DP740" s="30"/>
      <c r="DQ740" s="30"/>
      <c r="DR740" s="30"/>
      <c r="DS740" s="30"/>
      <c r="DT740" s="30"/>
      <c r="DU740" s="30"/>
      <c r="DV740" s="30"/>
      <c r="DW740" s="30"/>
      <c r="DX740" s="30"/>
      <c r="DY740" s="30"/>
      <c r="DZ740" s="30"/>
      <c r="EA740" s="30"/>
      <c r="EB740" s="30"/>
      <c r="EC740" s="30"/>
      <c r="ED740" s="30"/>
      <c r="EE740" s="30"/>
      <c r="EF740" s="30"/>
      <c r="EG740" s="30"/>
      <c r="EH740" s="30"/>
      <c r="EI740" s="30"/>
      <c r="EJ740" s="30"/>
      <c r="EK740" s="30"/>
      <c r="EL740" s="30"/>
      <c r="EM740" s="30"/>
      <c r="EN740" s="30"/>
      <c r="EO740" s="30"/>
      <c r="EP740" s="30"/>
      <c r="EQ740" s="30"/>
      <c r="ER740" s="30"/>
      <c r="ES740" s="30"/>
      <c r="ET740" s="30"/>
      <c r="EU740" s="30"/>
      <c r="EV740" s="30"/>
      <c r="EW740" s="30"/>
      <c r="EX740" s="30"/>
      <c r="EY740" s="30"/>
      <c r="EZ740" s="30"/>
      <c r="FA740" s="30"/>
      <c r="FB740" s="30"/>
      <c r="FC740" s="30"/>
      <c r="FD740" s="30"/>
      <c r="FE740" s="30"/>
      <c r="FF740" s="30"/>
      <c r="FG740" s="30"/>
      <c r="FH740" s="30"/>
      <c r="FI740" s="30"/>
      <c r="FJ740" s="30"/>
      <c r="FK740" s="30"/>
      <c r="FL740" s="30"/>
      <c r="FM740" s="30"/>
      <c r="FN740" s="30"/>
      <c r="FO740" s="30"/>
      <c r="FP740" s="30"/>
      <c r="FQ740" s="30"/>
    </row>
    <row r="741" spans="4:173">
      <c r="D741" s="76"/>
      <c r="E741" s="76"/>
      <c r="F741" s="76"/>
      <c r="G741" s="76"/>
      <c r="H741" s="76"/>
      <c r="I741" s="76"/>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0"/>
      <c r="BI741" s="30"/>
      <c r="BJ741" s="30"/>
      <c r="BK741" s="30"/>
      <c r="BL741" s="30"/>
      <c r="BM741" s="30"/>
      <c r="BN741" s="30"/>
      <c r="BO741" s="30"/>
      <c r="BP741" s="30"/>
      <c r="BQ741" s="30"/>
      <c r="BR741" s="30"/>
      <c r="BS741" s="30"/>
      <c r="BT741" s="30"/>
      <c r="BU741" s="30"/>
      <c r="BV741" s="30"/>
      <c r="BW741" s="30"/>
      <c r="BX741" s="30"/>
      <c r="BY741" s="30"/>
      <c r="BZ741" s="30"/>
      <c r="CA741" s="30"/>
      <c r="CB741" s="30"/>
      <c r="CC741" s="30"/>
      <c r="CD741" s="30"/>
      <c r="CE741" s="30"/>
      <c r="CF741" s="30"/>
      <c r="CG741" s="30"/>
      <c r="CH741" s="30"/>
      <c r="CI741" s="30"/>
      <c r="CJ741" s="30"/>
      <c r="CK741" s="30"/>
      <c r="CL741" s="30"/>
      <c r="CM741" s="30"/>
      <c r="CN741" s="30"/>
      <c r="CO741" s="30"/>
      <c r="CP741" s="30"/>
      <c r="CQ741" s="30"/>
      <c r="CR741" s="30"/>
      <c r="CS741" s="30"/>
      <c r="CT741" s="30"/>
      <c r="CU741" s="30"/>
      <c r="CV741" s="30"/>
      <c r="CW741" s="30"/>
      <c r="CX741" s="30"/>
      <c r="CY741" s="30"/>
      <c r="CZ741" s="30"/>
      <c r="DA741" s="30"/>
      <c r="DB741" s="30"/>
      <c r="DC741" s="30"/>
      <c r="DD741" s="30"/>
      <c r="DE741" s="30"/>
      <c r="DF741" s="30"/>
      <c r="DG741" s="30"/>
      <c r="DH741" s="30"/>
      <c r="DI741" s="30"/>
      <c r="DJ741" s="30"/>
      <c r="DK741" s="30"/>
      <c r="DL741" s="30"/>
      <c r="DM741" s="30"/>
      <c r="DN741" s="30"/>
      <c r="DO741" s="30"/>
      <c r="DP741" s="30"/>
      <c r="DQ741" s="30"/>
      <c r="DR741" s="30"/>
      <c r="DS741" s="30"/>
      <c r="DT741" s="30"/>
      <c r="DU741" s="30"/>
      <c r="DV741" s="30"/>
      <c r="DW741" s="30"/>
      <c r="DX741" s="30"/>
      <c r="DY741" s="30"/>
      <c r="DZ741" s="30"/>
      <c r="EA741" s="30"/>
      <c r="EB741" s="30"/>
      <c r="EC741" s="30"/>
      <c r="ED741" s="30"/>
      <c r="EE741" s="30"/>
      <c r="EF741" s="30"/>
      <c r="EG741" s="30"/>
      <c r="EH741" s="30"/>
      <c r="EI741" s="30"/>
      <c r="EJ741" s="30"/>
      <c r="EK741" s="30"/>
      <c r="EL741" s="30"/>
      <c r="EM741" s="30"/>
      <c r="EN741" s="30"/>
      <c r="EO741" s="30"/>
      <c r="EP741" s="30"/>
      <c r="EQ741" s="30"/>
      <c r="ER741" s="30"/>
      <c r="ES741" s="30"/>
      <c r="ET741" s="30"/>
      <c r="EU741" s="30"/>
      <c r="EV741" s="30"/>
      <c r="EW741" s="30"/>
      <c r="EX741" s="30"/>
      <c r="EY741" s="30"/>
      <c r="EZ741" s="30"/>
      <c r="FA741" s="30"/>
      <c r="FB741" s="30"/>
      <c r="FC741" s="30"/>
      <c r="FD741" s="30"/>
      <c r="FE741" s="30"/>
      <c r="FF741" s="30"/>
      <c r="FG741" s="30"/>
      <c r="FH741" s="30"/>
      <c r="FI741" s="30"/>
      <c r="FJ741" s="30"/>
      <c r="FK741" s="30"/>
      <c r="FL741" s="30"/>
      <c r="FM741" s="30"/>
      <c r="FN741" s="30"/>
      <c r="FO741" s="30"/>
      <c r="FP741" s="30"/>
      <c r="FQ741" s="30"/>
    </row>
    <row r="742" spans="4:173">
      <c r="D742" s="76"/>
      <c r="E742" s="76"/>
      <c r="F742" s="76"/>
      <c r="G742" s="76"/>
      <c r="H742" s="76"/>
      <c r="I742" s="76"/>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0"/>
      <c r="BI742" s="30"/>
      <c r="BJ742" s="30"/>
      <c r="BK742" s="30"/>
      <c r="BL742" s="30"/>
      <c r="BM742" s="30"/>
      <c r="BN742" s="30"/>
      <c r="BO742" s="30"/>
      <c r="BP742" s="30"/>
      <c r="BQ742" s="30"/>
      <c r="BR742" s="30"/>
      <c r="BS742" s="30"/>
      <c r="BT742" s="30"/>
      <c r="BU742" s="30"/>
      <c r="BV742" s="30"/>
      <c r="BW742" s="30"/>
      <c r="BX742" s="30"/>
      <c r="BY742" s="30"/>
      <c r="BZ742" s="30"/>
      <c r="CA742" s="30"/>
      <c r="CB742" s="30"/>
      <c r="CC742" s="30"/>
      <c r="CD742" s="30"/>
      <c r="CE742" s="30"/>
      <c r="CF742" s="30"/>
      <c r="CG742" s="30"/>
      <c r="CH742" s="30"/>
      <c r="CI742" s="30"/>
      <c r="CJ742" s="30"/>
      <c r="CK742" s="30"/>
      <c r="CL742" s="30"/>
      <c r="CM742" s="30"/>
      <c r="CN742" s="30"/>
      <c r="CO742" s="30"/>
      <c r="CP742" s="30"/>
      <c r="CQ742" s="30"/>
      <c r="CR742" s="30"/>
      <c r="CS742" s="30"/>
      <c r="CT742" s="30"/>
      <c r="CU742" s="30"/>
      <c r="CV742" s="30"/>
      <c r="CW742" s="30"/>
      <c r="CX742" s="30"/>
      <c r="CY742" s="30"/>
      <c r="CZ742" s="30"/>
      <c r="DA742" s="30"/>
      <c r="DB742" s="30"/>
      <c r="DC742" s="30"/>
      <c r="DD742" s="30"/>
      <c r="DE742" s="30"/>
      <c r="DF742" s="30"/>
      <c r="DG742" s="30"/>
      <c r="DH742" s="30"/>
      <c r="DI742" s="30"/>
      <c r="DJ742" s="30"/>
      <c r="DK742" s="30"/>
      <c r="DL742" s="30"/>
      <c r="DM742" s="30"/>
      <c r="DN742" s="30"/>
      <c r="DO742" s="30"/>
      <c r="DP742" s="30"/>
      <c r="DQ742" s="30"/>
      <c r="DR742" s="30"/>
      <c r="DS742" s="30"/>
      <c r="DT742" s="30"/>
      <c r="DU742" s="30"/>
      <c r="DV742" s="30"/>
      <c r="DW742" s="30"/>
      <c r="DX742" s="30"/>
      <c r="DY742" s="30"/>
      <c r="DZ742" s="30"/>
      <c r="EA742" s="30"/>
      <c r="EB742" s="30"/>
      <c r="EC742" s="30"/>
      <c r="ED742" s="30"/>
      <c r="EE742" s="30"/>
      <c r="EF742" s="30"/>
      <c r="EG742" s="30"/>
      <c r="EH742" s="30"/>
      <c r="EI742" s="30"/>
      <c r="EJ742" s="30"/>
      <c r="EK742" s="30"/>
      <c r="EL742" s="30"/>
      <c r="EM742" s="30"/>
      <c r="EN742" s="30"/>
      <c r="EO742" s="30"/>
      <c r="EP742" s="30"/>
      <c r="EQ742" s="30"/>
      <c r="ER742" s="30"/>
      <c r="ES742" s="30"/>
      <c r="ET742" s="30"/>
      <c r="EU742" s="30"/>
      <c r="EV742" s="30"/>
      <c r="EW742" s="30"/>
      <c r="EX742" s="30"/>
      <c r="EY742" s="30"/>
      <c r="EZ742" s="30"/>
      <c r="FA742" s="30"/>
      <c r="FB742" s="30"/>
      <c r="FC742" s="30"/>
      <c r="FD742" s="30"/>
      <c r="FE742" s="30"/>
      <c r="FF742" s="30"/>
      <c r="FG742" s="30"/>
      <c r="FH742" s="30"/>
      <c r="FI742" s="30"/>
      <c r="FJ742" s="30"/>
      <c r="FK742" s="30"/>
      <c r="FL742" s="30"/>
      <c r="FM742" s="30"/>
      <c r="FN742" s="30"/>
      <c r="FO742" s="30"/>
      <c r="FP742" s="30"/>
      <c r="FQ742" s="30"/>
    </row>
    <row r="743" spans="4:173">
      <c r="D743" s="76"/>
      <c r="E743" s="76"/>
      <c r="F743" s="76"/>
      <c r="G743" s="76"/>
      <c r="H743" s="76"/>
      <c r="I743" s="76"/>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c r="BT743" s="30"/>
      <c r="BU743" s="30"/>
      <c r="BV743" s="30"/>
      <c r="BW743" s="30"/>
      <c r="BX743" s="30"/>
      <c r="BY743" s="30"/>
      <c r="BZ743" s="30"/>
      <c r="CA743" s="30"/>
      <c r="CB743" s="30"/>
      <c r="CC743" s="30"/>
      <c r="CD743" s="30"/>
      <c r="CE743" s="30"/>
      <c r="CF743" s="30"/>
      <c r="CG743" s="30"/>
      <c r="CH743" s="30"/>
      <c r="CI743" s="30"/>
      <c r="CJ743" s="30"/>
      <c r="CK743" s="30"/>
      <c r="CL743" s="30"/>
      <c r="CM743" s="30"/>
      <c r="CN743" s="30"/>
      <c r="CO743" s="30"/>
      <c r="CP743" s="30"/>
      <c r="CQ743" s="30"/>
      <c r="CR743" s="30"/>
      <c r="CS743" s="30"/>
      <c r="CT743" s="30"/>
      <c r="CU743" s="30"/>
      <c r="CV743" s="30"/>
      <c r="CW743" s="30"/>
      <c r="CX743" s="30"/>
      <c r="CY743" s="30"/>
      <c r="CZ743" s="30"/>
      <c r="DA743" s="30"/>
      <c r="DB743" s="30"/>
      <c r="DC743" s="30"/>
      <c r="DD743" s="30"/>
      <c r="DE743" s="30"/>
      <c r="DF743" s="30"/>
      <c r="DG743" s="30"/>
      <c r="DH743" s="30"/>
      <c r="DI743" s="30"/>
      <c r="DJ743" s="30"/>
      <c r="DK743" s="30"/>
      <c r="DL743" s="30"/>
      <c r="DM743" s="30"/>
      <c r="DN743" s="30"/>
      <c r="DO743" s="30"/>
      <c r="DP743" s="30"/>
      <c r="DQ743" s="30"/>
      <c r="DR743" s="30"/>
      <c r="DS743" s="30"/>
      <c r="DT743" s="30"/>
      <c r="DU743" s="30"/>
      <c r="DV743" s="30"/>
      <c r="DW743" s="30"/>
      <c r="DX743" s="30"/>
      <c r="DY743" s="30"/>
      <c r="DZ743" s="30"/>
      <c r="EA743" s="30"/>
      <c r="EB743" s="30"/>
      <c r="EC743" s="30"/>
      <c r="ED743" s="30"/>
      <c r="EE743" s="30"/>
      <c r="EF743" s="30"/>
      <c r="EG743" s="30"/>
      <c r="EH743" s="30"/>
      <c r="EI743" s="30"/>
      <c r="EJ743" s="30"/>
      <c r="EK743" s="30"/>
      <c r="EL743" s="30"/>
      <c r="EM743" s="30"/>
      <c r="EN743" s="30"/>
      <c r="EO743" s="30"/>
      <c r="EP743" s="30"/>
      <c r="EQ743" s="30"/>
      <c r="ER743" s="30"/>
      <c r="ES743" s="30"/>
      <c r="ET743" s="30"/>
      <c r="EU743" s="30"/>
      <c r="EV743" s="30"/>
      <c r="EW743" s="30"/>
      <c r="EX743" s="30"/>
      <c r="EY743" s="30"/>
      <c r="EZ743" s="30"/>
      <c r="FA743" s="30"/>
      <c r="FB743" s="30"/>
      <c r="FC743" s="30"/>
      <c r="FD743" s="30"/>
      <c r="FE743" s="30"/>
      <c r="FF743" s="30"/>
      <c r="FG743" s="30"/>
      <c r="FH743" s="30"/>
      <c r="FI743" s="30"/>
      <c r="FJ743" s="30"/>
      <c r="FK743" s="30"/>
      <c r="FL743" s="30"/>
      <c r="FM743" s="30"/>
      <c r="FN743" s="30"/>
      <c r="FO743" s="30"/>
      <c r="FP743" s="30"/>
      <c r="FQ743" s="30"/>
    </row>
    <row r="744" spans="4:173">
      <c r="D744" s="76"/>
      <c r="E744" s="76"/>
      <c r="F744" s="76"/>
      <c r="G744" s="76"/>
      <c r="H744" s="76"/>
      <c r="I744" s="76"/>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0"/>
      <c r="BI744" s="30"/>
      <c r="BJ744" s="30"/>
      <c r="BK744" s="30"/>
      <c r="BL744" s="30"/>
      <c r="BM744" s="30"/>
      <c r="BN744" s="30"/>
      <c r="BO744" s="30"/>
      <c r="BP744" s="30"/>
      <c r="BQ744" s="30"/>
      <c r="BR744" s="30"/>
      <c r="BS744" s="30"/>
      <c r="BT744" s="30"/>
      <c r="BU744" s="30"/>
      <c r="BV744" s="30"/>
      <c r="BW744" s="30"/>
      <c r="BX744" s="30"/>
      <c r="BY744" s="30"/>
      <c r="BZ744" s="30"/>
      <c r="CA744" s="30"/>
      <c r="CB744" s="30"/>
      <c r="CC744" s="30"/>
      <c r="CD744" s="30"/>
      <c r="CE744" s="30"/>
      <c r="CF744" s="30"/>
      <c r="CG744" s="30"/>
      <c r="CH744" s="30"/>
      <c r="CI744" s="30"/>
      <c r="CJ744" s="30"/>
      <c r="CK744" s="30"/>
      <c r="CL744" s="30"/>
      <c r="CM744" s="30"/>
      <c r="CN744" s="30"/>
      <c r="CO744" s="30"/>
      <c r="CP744" s="30"/>
      <c r="CQ744" s="30"/>
      <c r="CR744" s="30"/>
      <c r="CS744" s="30"/>
      <c r="CT744" s="30"/>
      <c r="CU744" s="30"/>
      <c r="CV744" s="30"/>
      <c r="CW744" s="30"/>
      <c r="CX744" s="30"/>
      <c r="CY744" s="30"/>
      <c r="CZ744" s="30"/>
      <c r="DA744" s="30"/>
      <c r="DB744" s="30"/>
      <c r="DC744" s="30"/>
      <c r="DD744" s="30"/>
      <c r="DE744" s="30"/>
      <c r="DF744" s="30"/>
      <c r="DG744" s="30"/>
      <c r="DH744" s="30"/>
      <c r="DI744" s="30"/>
      <c r="DJ744" s="30"/>
      <c r="DK744" s="30"/>
      <c r="DL744" s="30"/>
      <c r="DM744" s="30"/>
      <c r="DN744" s="30"/>
      <c r="DO744" s="30"/>
      <c r="DP744" s="30"/>
      <c r="DQ744" s="30"/>
      <c r="DR744" s="30"/>
      <c r="DS744" s="30"/>
      <c r="DT744" s="30"/>
      <c r="DU744" s="30"/>
      <c r="DV744" s="30"/>
      <c r="DW744" s="30"/>
      <c r="DX744" s="30"/>
      <c r="DY744" s="30"/>
      <c r="DZ744" s="30"/>
      <c r="EA744" s="30"/>
      <c r="EB744" s="30"/>
      <c r="EC744" s="30"/>
      <c r="ED744" s="30"/>
      <c r="EE744" s="30"/>
      <c r="EF744" s="30"/>
      <c r="EG744" s="30"/>
      <c r="EH744" s="30"/>
      <c r="EI744" s="30"/>
      <c r="EJ744" s="30"/>
      <c r="EK744" s="30"/>
      <c r="EL744" s="30"/>
      <c r="EM744" s="30"/>
      <c r="EN744" s="30"/>
      <c r="EO744" s="30"/>
      <c r="EP744" s="30"/>
      <c r="EQ744" s="30"/>
      <c r="ER744" s="30"/>
      <c r="ES744" s="30"/>
      <c r="ET744" s="30"/>
      <c r="EU744" s="30"/>
      <c r="EV744" s="30"/>
      <c r="EW744" s="30"/>
      <c r="EX744" s="30"/>
      <c r="EY744" s="30"/>
      <c r="EZ744" s="30"/>
      <c r="FA744" s="30"/>
      <c r="FB744" s="30"/>
      <c r="FC744" s="30"/>
      <c r="FD744" s="30"/>
      <c r="FE744" s="30"/>
      <c r="FF744" s="30"/>
      <c r="FG744" s="30"/>
      <c r="FH744" s="30"/>
      <c r="FI744" s="30"/>
      <c r="FJ744" s="30"/>
      <c r="FK744" s="30"/>
      <c r="FL744" s="30"/>
      <c r="FM744" s="30"/>
      <c r="FN744" s="30"/>
      <c r="FO744" s="30"/>
      <c r="FP744" s="30"/>
      <c r="FQ744" s="30"/>
    </row>
    <row r="745" spans="4:173">
      <c r="D745" s="76"/>
      <c r="E745" s="76"/>
      <c r="F745" s="76"/>
      <c r="G745" s="76"/>
      <c r="H745" s="76"/>
      <c r="I745" s="76"/>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0"/>
      <c r="BI745" s="30"/>
      <c r="BJ745" s="30"/>
      <c r="BK745" s="30"/>
      <c r="BL745" s="30"/>
      <c r="BM745" s="30"/>
      <c r="BN745" s="30"/>
      <c r="BO745" s="30"/>
      <c r="BP745" s="30"/>
      <c r="BQ745" s="30"/>
      <c r="BR745" s="30"/>
      <c r="BS745" s="30"/>
      <c r="BT745" s="30"/>
      <c r="BU745" s="30"/>
      <c r="BV745" s="30"/>
      <c r="BW745" s="30"/>
      <c r="BX745" s="30"/>
      <c r="BY745" s="30"/>
      <c r="BZ745" s="30"/>
      <c r="CA745" s="30"/>
      <c r="CB745" s="30"/>
      <c r="CC745" s="30"/>
      <c r="CD745" s="30"/>
      <c r="CE745" s="30"/>
      <c r="CF745" s="30"/>
      <c r="CG745" s="30"/>
      <c r="CH745" s="30"/>
      <c r="CI745" s="30"/>
      <c r="CJ745" s="30"/>
      <c r="CK745" s="30"/>
      <c r="CL745" s="30"/>
      <c r="CM745" s="30"/>
      <c r="CN745" s="30"/>
      <c r="CO745" s="30"/>
      <c r="CP745" s="30"/>
      <c r="CQ745" s="30"/>
      <c r="CR745" s="30"/>
      <c r="CS745" s="30"/>
      <c r="CT745" s="30"/>
      <c r="CU745" s="30"/>
      <c r="CV745" s="30"/>
      <c r="CW745" s="30"/>
      <c r="CX745" s="30"/>
      <c r="CY745" s="30"/>
      <c r="CZ745" s="30"/>
      <c r="DA745" s="30"/>
      <c r="DB745" s="30"/>
      <c r="DC745" s="30"/>
      <c r="DD745" s="30"/>
      <c r="DE745" s="30"/>
      <c r="DF745" s="30"/>
      <c r="DG745" s="30"/>
      <c r="DH745" s="30"/>
      <c r="DI745" s="30"/>
      <c r="DJ745" s="30"/>
      <c r="DK745" s="30"/>
      <c r="DL745" s="30"/>
      <c r="DM745" s="30"/>
      <c r="DN745" s="30"/>
      <c r="DO745" s="30"/>
      <c r="DP745" s="30"/>
      <c r="DQ745" s="30"/>
      <c r="DR745" s="30"/>
      <c r="DS745" s="30"/>
      <c r="DT745" s="30"/>
      <c r="DU745" s="30"/>
      <c r="DV745" s="30"/>
      <c r="DW745" s="30"/>
      <c r="DX745" s="30"/>
      <c r="DY745" s="30"/>
      <c r="DZ745" s="30"/>
      <c r="EA745" s="30"/>
      <c r="EB745" s="30"/>
      <c r="EC745" s="30"/>
      <c r="ED745" s="30"/>
      <c r="EE745" s="30"/>
      <c r="EF745" s="30"/>
      <c r="EG745" s="30"/>
      <c r="EH745" s="30"/>
      <c r="EI745" s="30"/>
      <c r="EJ745" s="30"/>
      <c r="EK745" s="30"/>
      <c r="EL745" s="30"/>
      <c r="EM745" s="30"/>
      <c r="EN745" s="30"/>
      <c r="EO745" s="30"/>
      <c r="EP745" s="30"/>
      <c r="EQ745" s="30"/>
      <c r="ER745" s="30"/>
      <c r="ES745" s="30"/>
      <c r="ET745" s="30"/>
      <c r="EU745" s="30"/>
      <c r="EV745" s="30"/>
      <c r="EW745" s="30"/>
      <c r="EX745" s="30"/>
      <c r="EY745" s="30"/>
      <c r="EZ745" s="30"/>
      <c r="FA745" s="30"/>
      <c r="FB745" s="30"/>
      <c r="FC745" s="30"/>
      <c r="FD745" s="30"/>
      <c r="FE745" s="30"/>
      <c r="FF745" s="30"/>
      <c r="FG745" s="30"/>
      <c r="FH745" s="30"/>
      <c r="FI745" s="30"/>
      <c r="FJ745" s="30"/>
      <c r="FK745" s="30"/>
      <c r="FL745" s="30"/>
      <c r="FM745" s="30"/>
      <c r="FN745" s="30"/>
      <c r="FO745" s="30"/>
      <c r="FP745" s="30"/>
      <c r="FQ745" s="30"/>
    </row>
    <row r="746" spans="4:173">
      <c r="D746" s="76"/>
      <c r="E746" s="76"/>
      <c r="F746" s="76"/>
      <c r="G746" s="76"/>
      <c r="H746" s="76"/>
      <c r="I746" s="76"/>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0"/>
      <c r="BI746" s="30"/>
      <c r="BJ746" s="30"/>
      <c r="BK746" s="30"/>
      <c r="BL746" s="30"/>
      <c r="BM746" s="30"/>
      <c r="BN746" s="30"/>
      <c r="BO746" s="30"/>
      <c r="BP746" s="30"/>
      <c r="BQ746" s="30"/>
      <c r="BR746" s="30"/>
      <c r="BS746" s="30"/>
      <c r="BT746" s="30"/>
      <c r="BU746" s="30"/>
      <c r="BV746" s="30"/>
      <c r="BW746" s="30"/>
      <c r="BX746" s="30"/>
      <c r="BY746" s="30"/>
      <c r="BZ746" s="30"/>
      <c r="CA746" s="30"/>
      <c r="CB746" s="30"/>
      <c r="CC746" s="30"/>
      <c r="CD746" s="30"/>
      <c r="CE746" s="30"/>
      <c r="CF746" s="30"/>
      <c r="CG746" s="30"/>
      <c r="CH746" s="30"/>
      <c r="CI746" s="30"/>
      <c r="CJ746" s="30"/>
      <c r="CK746" s="30"/>
      <c r="CL746" s="30"/>
      <c r="CM746" s="30"/>
      <c r="CN746" s="30"/>
      <c r="CO746" s="30"/>
      <c r="CP746" s="30"/>
      <c r="CQ746" s="30"/>
      <c r="CR746" s="30"/>
      <c r="CS746" s="30"/>
      <c r="CT746" s="30"/>
      <c r="CU746" s="30"/>
      <c r="CV746" s="30"/>
      <c r="CW746" s="30"/>
      <c r="CX746" s="30"/>
      <c r="CY746" s="30"/>
      <c r="CZ746" s="30"/>
      <c r="DA746" s="30"/>
      <c r="DB746" s="30"/>
      <c r="DC746" s="30"/>
      <c r="DD746" s="30"/>
      <c r="DE746" s="30"/>
      <c r="DF746" s="30"/>
      <c r="DG746" s="30"/>
      <c r="DH746" s="30"/>
      <c r="DI746" s="30"/>
      <c r="DJ746" s="30"/>
      <c r="DK746" s="30"/>
      <c r="DL746" s="30"/>
      <c r="DM746" s="30"/>
      <c r="DN746" s="30"/>
      <c r="DO746" s="30"/>
      <c r="DP746" s="30"/>
      <c r="DQ746" s="30"/>
      <c r="DR746" s="30"/>
      <c r="DS746" s="30"/>
      <c r="DT746" s="30"/>
      <c r="DU746" s="30"/>
      <c r="DV746" s="30"/>
      <c r="DW746" s="30"/>
      <c r="DX746" s="30"/>
      <c r="DY746" s="30"/>
      <c r="DZ746" s="30"/>
      <c r="EA746" s="30"/>
      <c r="EB746" s="30"/>
      <c r="EC746" s="30"/>
      <c r="ED746" s="30"/>
      <c r="EE746" s="30"/>
      <c r="EF746" s="30"/>
      <c r="EG746" s="30"/>
      <c r="EH746" s="30"/>
      <c r="EI746" s="30"/>
      <c r="EJ746" s="30"/>
      <c r="EK746" s="30"/>
      <c r="EL746" s="30"/>
      <c r="EM746" s="30"/>
      <c r="EN746" s="30"/>
      <c r="EO746" s="30"/>
      <c r="EP746" s="30"/>
      <c r="EQ746" s="30"/>
      <c r="ER746" s="30"/>
      <c r="ES746" s="30"/>
      <c r="ET746" s="30"/>
      <c r="EU746" s="30"/>
      <c r="EV746" s="30"/>
      <c r="EW746" s="30"/>
      <c r="EX746" s="30"/>
      <c r="EY746" s="30"/>
      <c r="EZ746" s="30"/>
      <c r="FA746" s="30"/>
      <c r="FB746" s="30"/>
      <c r="FC746" s="30"/>
      <c r="FD746" s="30"/>
      <c r="FE746" s="30"/>
      <c r="FF746" s="30"/>
      <c r="FG746" s="30"/>
      <c r="FH746" s="30"/>
      <c r="FI746" s="30"/>
      <c r="FJ746" s="30"/>
      <c r="FK746" s="30"/>
      <c r="FL746" s="30"/>
      <c r="FM746" s="30"/>
      <c r="FN746" s="30"/>
      <c r="FO746" s="30"/>
      <c r="FP746" s="30"/>
      <c r="FQ746" s="30"/>
    </row>
    <row r="747" spans="4:173">
      <c r="D747" s="76"/>
      <c r="E747" s="76"/>
      <c r="F747" s="76"/>
      <c r="G747" s="76"/>
      <c r="H747" s="76"/>
      <c r="I747" s="76"/>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0"/>
      <c r="BI747" s="30"/>
      <c r="BJ747" s="30"/>
      <c r="BK747" s="30"/>
      <c r="BL747" s="30"/>
      <c r="BM747" s="30"/>
      <c r="BN747" s="30"/>
      <c r="BO747" s="30"/>
      <c r="BP747" s="30"/>
      <c r="BQ747" s="30"/>
      <c r="BR747" s="30"/>
      <c r="BS747" s="30"/>
      <c r="BT747" s="30"/>
      <c r="BU747" s="30"/>
      <c r="BV747" s="30"/>
      <c r="BW747" s="30"/>
      <c r="BX747" s="30"/>
      <c r="BY747" s="30"/>
      <c r="BZ747" s="30"/>
      <c r="CA747" s="30"/>
      <c r="CB747" s="30"/>
      <c r="CC747" s="30"/>
      <c r="CD747" s="30"/>
      <c r="CE747" s="30"/>
      <c r="CF747" s="30"/>
      <c r="CG747" s="30"/>
      <c r="CH747" s="30"/>
      <c r="CI747" s="30"/>
      <c r="CJ747" s="30"/>
      <c r="CK747" s="30"/>
      <c r="CL747" s="30"/>
      <c r="CM747" s="30"/>
      <c r="CN747" s="30"/>
      <c r="CO747" s="30"/>
      <c r="CP747" s="30"/>
      <c r="CQ747" s="30"/>
      <c r="CR747" s="30"/>
      <c r="CS747" s="30"/>
      <c r="CT747" s="30"/>
      <c r="CU747" s="30"/>
      <c r="CV747" s="30"/>
      <c r="CW747" s="30"/>
      <c r="CX747" s="30"/>
      <c r="CY747" s="30"/>
      <c r="CZ747" s="30"/>
      <c r="DA747" s="30"/>
      <c r="DB747" s="30"/>
      <c r="DC747" s="30"/>
      <c r="DD747" s="30"/>
      <c r="DE747" s="30"/>
      <c r="DF747" s="30"/>
      <c r="DG747" s="30"/>
      <c r="DH747" s="30"/>
      <c r="DI747" s="30"/>
      <c r="DJ747" s="30"/>
      <c r="DK747" s="30"/>
      <c r="DL747" s="30"/>
      <c r="DM747" s="30"/>
      <c r="DN747" s="30"/>
      <c r="DO747" s="30"/>
      <c r="DP747" s="30"/>
      <c r="DQ747" s="30"/>
      <c r="DR747" s="30"/>
      <c r="DS747" s="30"/>
      <c r="DT747" s="30"/>
      <c r="DU747" s="30"/>
      <c r="DV747" s="30"/>
      <c r="DW747" s="30"/>
      <c r="DX747" s="30"/>
      <c r="DY747" s="30"/>
      <c r="DZ747" s="30"/>
      <c r="EA747" s="30"/>
      <c r="EB747" s="30"/>
      <c r="EC747" s="30"/>
      <c r="ED747" s="30"/>
      <c r="EE747" s="30"/>
      <c r="EF747" s="30"/>
      <c r="EG747" s="30"/>
      <c r="EH747" s="30"/>
      <c r="EI747" s="30"/>
      <c r="EJ747" s="30"/>
      <c r="EK747" s="30"/>
      <c r="EL747" s="30"/>
      <c r="EM747" s="30"/>
      <c r="EN747" s="30"/>
      <c r="EO747" s="30"/>
      <c r="EP747" s="30"/>
      <c r="EQ747" s="30"/>
      <c r="ER747" s="30"/>
      <c r="ES747" s="30"/>
      <c r="ET747" s="30"/>
      <c r="EU747" s="30"/>
      <c r="EV747" s="30"/>
      <c r="EW747" s="30"/>
      <c r="EX747" s="30"/>
      <c r="EY747" s="30"/>
      <c r="EZ747" s="30"/>
      <c r="FA747" s="30"/>
      <c r="FB747" s="30"/>
      <c r="FC747" s="30"/>
      <c r="FD747" s="30"/>
      <c r="FE747" s="30"/>
      <c r="FF747" s="30"/>
      <c r="FG747" s="30"/>
      <c r="FH747" s="30"/>
      <c r="FI747" s="30"/>
      <c r="FJ747" s="30"/>
      <c r="FK747" s="30"/>
      <c r="FL747" s="30"/>
      <c r="FM747" s="30"/>
      <c r="FN747" s="30"/>
      <c r="FO747" s="30"/>
      <c r="FP747" s="30"/>
      <c r="FQ747" s="30"/>
    </row>
    <row r="748" spans="4:173">
      <c r="D748" s="76"/>
      <c r="E748" s="76"/>
      <c r="F748" s="76"/>
      <c r="G748" s="76"/>
      <c r="H748" s="76"/>
      <c r="I748" s="76"/>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0"/>
      <c r="BI748" s="30"/>
      <c r="BJ748" s="30"/>
      <c r="BK748" s="30"/>
      <c r="BL748" s="30"/>
      <c r="BM748" s="30"/>
      <c r="BN748" s="30"/>
      <c r="BO748" s="30"/>
      <c r="BP748" s="30"/>
      <c r="BQ748" s="30"/>
      <c r="BR748" s="30"/>
      <c r="BS748" s="30"/>
      <c r="BT748" s="30"/>
      <c r="BU748" s="30"/>
      <c r="BV748" s="30"/>
      <c r="BW748" s="30"/>
      <c r="BX748" s="30"/>
      <c r="BY748" s="30"/>
      <c r="BZ748" s="30"/>
      <c r="CA748" s="30"/>
      <c r="CB748" s="30"/>
      <c r="CC748" s="30"/>
      <c r="CD748" s="30"/>
      <c r="CE748" s="30"/>
      <c r="CF748" s="30"/>
      <c r="CG748" s="30"/>
      <c r="CH748" s="30"/>
      <c r="CI748" s="30"/>
      <c r="CJ748" s="30"/>
      <c r="CK748" s="30"/>
      <c r="CL748" s="30"/>
      <c r="CM748" s="30"/>
      <c r="CN748" s="30"/>
      <c r="CO748" s="30"/>
      <c r="CP748" s="30"/>
      <c r="CQ748" s="30"/>
      <c r="CR748" s="30"/>
      <c r="CS748" s="30"/>
      <c r="CT748" s="30"/>
      <c r="CU748" s="30"/>
      <c r="CV748" s="30"/>
      <c r="CW748" s="30"/>
      <c r="CX748" s="30"/>
      <c r="CY748" s="30"/>
      <c r="CZ748" s="30"/>
      <c r="DA748" s="30"/>
      <c r="DB748" s="30"/>
      <c r="DC748" s="30"/>
      <c r="DD748" s="30"/>
      <c r="DE748" s="30"/>
      <c r="DF748" s="30"/>
      <c r="DG748" s="30"/>
      <c r="DH748" s="30"/>
      <c r="DI748" s="30"/>
      <c r="DJ748" s="30"/>
      <c r="DK748" s="30"/>
      <c r="DL748" s="30"/>
      <c r="DM748" s="30"/>
      <c r="DN748" s="30"/>
      <c r="DO748" s="30"/>
      <c r="DP748" s="30"/>
      <c r="DQ748" s="30"/>
      <c r="DR748" s="30"/>
      <c r="DS748" s="30"/>
      <c r="DT748" s="30"/>
      <c r="DU748" s="30"/>
      <c r="DV748" s="30"/>
      <c r="DW748" s="30"/>
      <c r="DX748" s="30"/>
      <c r="DY748" s="30"/>
      <c r="DZ748" s="30"/>
      <c r="EA748" s="30"/>
      <c r="EB748" s="30"/>
      <c r="EC748" s="30"/>
      <c r="ED748" s="30"/>
      <c r="EE748" s="30"/>
      <c r="EF748" s="30"/>
      <c r="EG748" s="30"/>
      <c r="EH748" s="30"/>
      <c r="EI748" s="30"/>
      <c r="EJ748" s="30"/>
      <c r="EK748" s="30"/>
      <c r="EL748" s="30"/>
      <c r="EM748" s="30"/>
      <c r="EN748" s="30"/>
      <c r="EO748" s="30"/>
      <c r="EP748" s="30"/>
      <c r="EQ748" s="30"/>
      <c r="ER748" s="30"/>
      <c r="ES748" s="30"/>
      <c r="ET748" s="30"/>
      <c r="EU748" s="30"/>
      <c r="EV748" s="30"/>
      <c r="EW748" s="30"/>
      <c r="EX748" s="30"/>
      <c r="EY748" s="30"/>
      <c r="EZ748" s="30"/>
      <c r="FA748" s="30"/>
      <c r="FB748" s="30"/>
      <c r="FC748" s="30"/>
      <c r="FD748" s="30"/>
      <c r="FE748" s="30"/>
      <c r="FF748" s="30"/>
      <c r="FG748" s="30"/>
      <c r="FH748" s="30"/>
      <c r="FI748" s="30"/>
      <c r="FJ748" s="30"/>
      <c r="FK748" s="30"/>
      <c r="FL748" s="30"/>
      <c r="FM748" s="30"/>
      <c r="FN748" s="30"/>
      <c r="FO748" s="30"/>
      <c r="FP748" s="30"/>
      <c r="FQ748" s="30"/>
    </row>
    <row r="749" spans="4:173">
      <c r="D749" s="76"/>
      <c r="E749" s="76"/>
      <c r="F749" s="76"/>
      <c r="G749" s="76"/>
      <c r="H749" s="76"/>
      <c r="I749" s="76"/>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0"/>
      <c r="BI749" s="30"/>
      <c r="BJ749" s="30"/>
      <c r="BK749" s="30"/>
      <c r="BL749" s="30"/>
      <c r="BM749" s="30"/>
      <c r="BN749" s="30"/>
      <c r="BO749" s="30"/>
      <c r="BP749" s="30"/>
      <c r="BQ749" s="30"/>
      <c r="BR749" s="30"/>
      <c r="BS749" s="30"/>
      <c r="BT749" s="30"/>
      <c r="BU749" s="30"/>
      <c r="BV749" s="30"/>
      <c r="BW749" s="30"/>
      <c r="BX749" s="30"/>
      <c r="BY749" s="30"/>
      <c r="BZ749" s="30"/>
      <c r="CA749" s="30"/>
      <c r="CB749" s="30"/>
      <c r="CC749" s="30"/>
      <c r="CD749" s="30"/>
      <c r="CE749" s="30"/>
      <c r="CF749" s="30"/>
      <c r="CG749" s="30"/>
      <c r="CH749" s="30"/>
      <c r="CI749" s="30"/>
      <c r="CJ749" s="30"/>
      <c r="CK749" s="30"/>
      <c r="CL749" s="30"/>
      <c r="CM749" s="30"/>
      <c r="CN749" s="30"/>
      <c r="CO749" s="30"/>
      <c r="CP749" s="30"/>
      <c r="CQ749" s="30"/>
      <c r="CR749" s="30"/>
      <c r="CS749" s="30"/>
      <c r="CT749" s="30"/>
      <c r="CU749" s="30"/>
      <c r="CV749" s="30"/>
      <c r="CW749" s="30"/>
      <c r="CX749" s="30"/>
      <c r="CY749" s="30"/>
      <c r="CZ749" s="30"/>
      <c r="DA749" s="30"/>
      <c r="DB749" s="30"/>
      <c r="DC749" s="30"/>
      <c r="DD749" s="30"/>
      <c r="DE749" s="30"/>
      <c r="DF749" s="30"/>
      <c r="DG749" s="30"/>
      <c r="DH749" s="30"/>
      <c r="DI749" s="30"/>
      <c r="DJ749" s="30"/>
      <c r="DK749" s="30"/>
      <c r="DL749" s="30"/>
      <c r="DM749" s="30"/>
      <c r="DN749" s="30"/>
      <c r="DO749" s="30"/>
      <c r="DP749" s="30"/>
      <c r="DQ749" s="30"/>
      <c r="DR749" s="30"/>
      <c r="DS749" s="30"/>
      <c r="DT749" s="30"/>
      <c r="DU749" s="30"/>
      <c r="DV749" s="30"/>
      <c r="DW749" s="30"/>
      <c r="DX749" s="30"/>
      <c r="DY749" s="30"/>
      <c r="DZ749" s="30"/>
      <c r="EA749" s="30"/>
      <c r="EB749" s="30"/>
      <c r="EC749" s="30"/>
      <c r="ED749" s="30"/>
      <c r="EE749" s="30"/>
      <c r="EF749" s="30"/>
      <c r="EG749" s="30"/>
      <c r="EH749" s="30"/>
      <c r="EI749" s="30"/>
      <c r="EJ749" s="30"/>
      <c r="EK749" s="30"/>
      <c r="EL749" s="30"/>
      <c r="EM749" s="30"/>
      <c r="EN749" s="30"/>
      <c r="EO749" s="30"/>
      <c r="EP749" s="30"/>
      <c r="EQ749" s="30"/>
      <c r="ER749" s="30"/>
      <c r="ES749" s="30"/>
      <c r="ET749" s="30"/>
      <c r="EU749" s="30"/>
      <c r="EV749" s="30"/>
      <c r="EW749" s="30"/>
      <c r="EX749" s="30"/>
      <c r="EY749" s="30"/>
      <c r="EZ749" s="30"/>
      <c r="FA749" s="30"/>
      <c r="FB749" s="30"/>
      <c r="FC749" s="30"/>
      <c r="FD749" s="30"/>
      <c r="FE749" s="30"/>
      <c r="FF749" s="30"/>
      <c r="FG749" s="30"/>
      <c r="FH749" s="30"/>
      <c r="FI749" s="30"/>
      <c r="FJ749" s="30"/>
      <c r="FK749" s="30"/>
      <c r="FL749" s="30"/>
      <c r="FM749" s="30"/>
      <c r="FN749" s="30"/>
      <c r="FO749" s="30"/>
      <c r="FP749" s="30"/>
      <c r="FQ749" s="30"/>
    </row>
    <row r="750" spans="4:173">
      <c r="D750" s="76"/>
      <c r="E750" s="76"/>
      <c r="F750" s="76"/>
      <c r="G750" s="76"/>
      <c r="H750" s="76"/>
      <c r="I750" s="76"/>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0"/>
      <c r="BM750" s="30"/>
      <c r="BN750" s="30"/>
      <c r="BO750" s="30"/>
      <c r="BP750" s="30"/>
      <c r="BQ750" s="30"/>
      <c r="BR750" s="30"/>
      <c r="BS750" s="30"/>
      <c r="BT750" s="30"/>
      <c r="BU750" s="30"/>
      <c r="BV750" s="30"/>
      <c r="BW750" s="30"/>
      <c r="BX750" s="30"/>
      <c r="BY750" s="30"/>
      <c r="BZ750" s="30"/>
      <c r="CA750" s="30"/>
      <c r="CB750" s="30"/>
      <c r="CC750" s="30"/>
      <c r="CD750" s="30"/>
      <c r="CE750" s="30"/>
      <c r="CF750" s="30"/>
      <c r="CG750" s="30"/>
      <c r="CH750" s="30"/>
      <c r="CI750" s="30"/>
      <c r="CJ750" s="30"/>
      <c r="CK750" s="30"/>
      <c r="CL750" s="30"/>
      <c r="CM750" s="30"/>
      <c r="CN750" s="30"/>
      <c r="CO750" s="30"/>
      <c r="CP750" s="30"/>
      <c r="CQ750" s="30"/>
      <c r="CR750" s="30"/>
      <c r="CS750" s="30"/>
      <c r="CT750" s="30"/>
      <c r="CU750" s="30"/>
      <c r="CV750" s="30"/>
      <c r="CW750" s="30"/>
      <c r="CX750" s="30"/>
      <c r="CY750" s="30"/>
      <c r="CZ750" s="30"/>
      <c r="DA750" s="30"/>
      <c r="DB750" s="30"/>
      <c r="DC750" s="30"/>
      <c r="DD750" s="30"/>
      <c r="DE750" s="30"/>
      <c r="DF750" s="30"/>
      <c r="DG750" s="30"/>
      <c r="DH750" s="30"/>
      <c r="DI750" s="30"/>
      <c r="DJ750" s="30"/>
      <c r="DK750" s="30"/>
      <c r="DL750" s="30"/>
      <c r="DM750" s="30"/>
      <c r="DN750" s="30"/>
      <c r="DO750" s="30"/>
      <c r="DP750" s="30"/>
      <c r="DQ750" s="30"/>
      <c r="DR750" s="30"/>
      <c r="DS750" s="30"/>
      <c r="DT750" s="30"/>
      <c r="DU750" s="30"/>
      <c r="DV750" s="30"/>
      <c r="DW750" s="30"/>
      <c r="DX750" s="30"/>
      <c r="DY750" s="30"/>
      <c r="DZ750" s="30"/>
      <c r="EA750" s="30"/>
      <c r="EB750" s="30"/>
      <c r="EC750" s="30"/>
      <c r="ED750" s="30"/>
      <c r="EE750" s="30"/>
      <c r="EF750" s="30"/>
      <c r="EG750" s="30"/>
      <c r="EH750" s="30"/>
      <c r="EI750" s="30"/>
      <c r="EJ750" s="30"/>
      <c r="EK750" s="30"/>
      <c r="EL750" s="30"/>
      <c r="EM750" s="30"/>
      <c r="EN750" s="30"/>
      <c r="EO750" s="30"/>
      <c r="EP750" s="30"/>
      <c r="EQ750" s="30"/>
      <c r="ER750" s="30"/>
      <c r="ES750" s="30"/>
      <c r="ET750" s="30"/>
      <c r="EU750" s="30"/>
      <c r="EV750" s="30"/>
      <c r="EW750" s="30"/>
      <c r="EX750" s="30"/>
      <c r="EY750" s="30"/>
      <c r="EZ750" s="30"/>
      <c r="FA750" s="30"/>
      <c r="FB750" s="30"/>
      <c r="FC750" s="30"/>
      <c r="FD750" s="30"/>
      <c r="FE750" s="30"/>
      <c r="FF750" s="30"/>
      <c r="FG750" s="30"/>
      <c r="FH750" s="30"/>
      <c r="FI750" s="30"/>
      <c r="FJ750" s="30"/>
      <c r="FK750" s="30"/>
      <c r="FL750" s="30"/>
      <c r="FM750" s="30"/>
      <c r="FN750" s="30"/>
      <c r="FO750" s="30"/>
      <c r="FP750" s="30"/>
      <c r="FQ750" s="30"/>
    </row>
    <row r="751" spans="4:173">
      <c r="D751" s="76"/>
      <c r="E751" s="76"/>
      <c r="F751" s="76"/>
      <c r="G751" s="76"/>
      <c r="H751" s="76"/>
      <c r="I751" s="76"/>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0"/>
      <c r="BI751" s="30"/>
      <c r="BJ751" s="30"/>
      <c r="BK751" s="30"/>
      <c r="BL751" s="30"/>
      <c r="BM751" s="30"/>
      <c r="BN751" s="30"/>
      <c r="BO751" s="30"/>
      <c r="BP751" s="30"/>
      <c r="BQ751" s="30"/>
      <c r="BR751" s="30"/>
      <c r="BS751" s="30"/>
      <c r="BT751" s="30"/>
      <c r="BU751" s="30"/>
      <c r="BV751" s="30"/>
      <c r="BW751" s="30"/>
      <c r="BX751" s="30"/>
      <c r="BY751" s="30"/>
      <c r="BZ751" s="30"/>
      <c r="CA751" s="30"/>
      <c r="CB751" s="30"/>
      <c r="CC751" s="30"/>
      <c r="CD751" s="30"/>
      <c r="CE751" s="30"/>
      <c r="CF751" s="30"/>
      <c r="CG751" s="30"/>
      <c r="CH751" s="30"/>
      <c r="CI751" s="30"/>
      <c r="CJ751" s="30"/>
      <c r="CK751" s="30"/>
      <c r="CL751" s="30"/>
      <c r="CM751" s="30"/>
      <c r="CN751" s="30"/>
      <c r="CO751" s="30"/>
      <c r="CP751" s="30"/>
      <c r="CQ751" s="30"/>
      <c r="CR751" s="30"/>
      <c r="CS751" s="30"/>
      <c r="CT751" s="30"/>
      <c r="CU751" s="30"/>
      <c r="CV751" s="30"/>
      <c r="CW751" s="30"/>
      <c r="CX751" s="30"/>
      <c r="CY751" s="30"/>
      <c r="CZ751" s="30"/>
      <c r="DA751" s="30"/>
      <c r="DB751" s="30"/>
      <c r="DC751" s="30"/>
      <c r="DD751" s="30"/>
      <c r="DE751" s="30"/>
      <c r="DF751" s="30"/>
      <c r="DG751" s="30"/>
      <c r="DH751" s="30"/>
      <c r="DI751" s="30"/>
      <c r="DJ751" s="30"/>
      <c r="DK751" s="30"/>
      <c r="DL751" s="30"/>
      <c r="DM751" s="30"/>
      <c r="DN751" s="30"/>
      <c r="DO751" s="30"/>
      <c r="DP751" s="30"/>
      <c r="DQ751" s="30"/>
      <c r="DR751" s="30"/>
      <c r="DS751" s="30"/>
      <c r="DT751" s="30"/>
      <c r="DU751" s="30"/>
      <c r="DV751" s="30"/>
      <c r="DW751" s="30"/>
      <c r="DX751" s="30"/>
      <c r="DY751" s="30"/>
      <c r="DZ751" s="30"/>
      <c r="EA751" s="30"/>
      <c r="EB751" s="30"/>
      <c r="EC751" s="30"/>
      <c r="ED751" s="30"/>
      <c r="EE751" s="30"/>
      <c r="EF751" s="30"/>
      <c r="EG751" s="30"/>
      <c r="EH751" s="30"/>
      <c r="EI751" s="30"/>
      <c r="EJ751" s="30"/>
      <c r="EK751" s="30"/>
      <c r="EL751" s="30"/>
      <c r="EM751" s="30"/>
      <c r="EN751" s="30"/>
      <c r="EO751" s="30"/>
      <c r="EP751" s="30"/>
      <c r="EQ751" s="30"/>
      <c r="ER751" s="30"/>
      <c r="ES751" s="30"/>
      <c r="ET751" s="30"/>
      <c r="EU751" s="30"/>
      <c r="EV751" s="30"/>
      <c r="EW751" s="30"/>
      <c r="EX751" s="30"/>
      <c r="EY751" s="30"/>
      <c r="EZ751" s="30"/>
      <c r="FA751" s="30"/>
      <c r="FB751" s="30"/>
      <c r="FC751" s="30"/>
      <c r="FD751" s="30"/>
      <c r="FE751" s="30"/>
      <c r="FF751" s="30"/>
      <c r="FG751" s="30"/>
      <c r="FH751" s="30"/>
      <c r="FI751" s="30"/>
      <c r="FJ751" s="30"/>
      <c r="FK751" s="30"/>
      <c r="FL751" s="30"/>
      <c r="FM751" s="30"/>
      <c r="FN751" s="30"/>
      <c r="FO751" s="30"/>
      <c r="FP751" s="30"/>
      <c r="FQ751" s="30"/>
    </row>
    <row r="752" spans="4:173">
      <c r="D752" s="76"/>
      <c r="E752" s="76"/>
      <c r="F752" s="76"/>
      <c r="G752" s="76"/>
      <c r="H752" s="76"/>
      <c r="I752" s="76"/>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c r="BT752" s="30"/>
      <c r="BU752" s="30"/>
      <c r="BV752" s="30"/>
      <c r="BW752" s="30"/>
      <c r="BX752" s="30"/>
      <c r="BY752" s="30"/>
      <c r="BZ752" s="30"/>
      <c r="CA752" s="30"/>
      <c r="CB752" s="30"/>
      <c r="CC752" s="30"/>
      <c r="CD752" s="30"/>
      <c r="CE752" s="30"/>
      <c r="CF752" s="30"/>
      <c r="CG752" s="30"/>
      <c r="CH752" s="30"/>
      <c r="CI752" s="30"/>
      <c r="CJ752" s="30"/>
      <c r="CK752" s="30"/>
      <c r="CL752" s="30"/>
      <c r="CM752" s="30"/>
      <c r="CN752" s="30"/>
      <c r="CO752" s="30"/>
      <c r="CP752" s="30"/>
      <c r="CQ752" s="30"/>
      <c r="CR752" s="30"/>
      <c r="CS752" s="30"/>
      <c r="CT752" s="30"/>
      <c r="CU752" s="30"/>
      <c r="CV752" s="30"/>
      <c r="CW752" s="30"/>
      <c r="CX752" s="30"/>
      <c r="CY752" s="30"/>
      <c r="CZ752" s="30"/>
      <c r="DA752" s="30"/>
      <c r="DB752" s="30"/>
      <c r="DC752" s="30"/>
      <c r="DD752" s="30"/>
      <c r="DE752" s="30"/>
      <c r="DF752" s="30"/>
      <c r="DG752" s="30"/>
      <c r="DH752" s="30"/>
      <c r="DI752" s="30"/>
      <c r="DJ752" s="30"/>
      <c r="DK752" s="30"/>
      <c r="DL752" s="30"/>
      <c r="DM752" s="30"/>
      <c r="DN752" s="30"/>
      <c r="DO752" s="30"/>
      <c r="DP752" s="30"/>
      <c r="DQ752" s="30"/>
      <c r="DR752" s="30"/>
      <c r="DS752" s="30"/>
      <c r="DT752" s="30"/>
      <c r="DU752" s="30"/>
      <c r="DV752" s="30"/>
      <c r="DW752" s="30"/>
      <c r="DX752" s="30"/>
      <c r="DY752" s="30"/>
      <c r="DZ752" s="30"/>
      <c r="EA752" s="30"/>
      <c r="EB752" s="30"/>
      <c r="EC752" s="30"/>
      <c r="ED752" s="30"/>
      <c r="EE752" s="30"/>
      <c r="EF752" s="30"/>
      <c r="EG752" s="30"/>
      <c r="EH752" s="30"/>
      <c r="EI752" s="30"/>
      <c r="EJ752" s="30"/>
      <c r="EK752" s="30"/>
      <c r="EL752" s="30"/>
      <c r="EM752" s="30"/>
      <c r="EN752" s="30"/>
      <c r="EO752" s="30"/>
      <c r="EP752" s="30"/>
      <c r="EQ752" s="30"/>
      <c r="ER752" s="30"/>
      <c r="ES752" s="30"/>
      <c r="ET752" s="30"/>
      <c r="EU752" s="30"/>
      <c r="EV752" s="30"/>
      <c r="EW752" s="30"/>
      <c r="EX752" s="30"/>
      <c r="EY752" s="30"/>
      <c r="EZ752" s="30"/>
      <c r="FA752" s="30"/>
      <c r="FB752" s="30"/>
      <c r="FC752" s="30"/>
      <c r="FD752" s="30"/>
      <c r="FE752" s="30"/>
      <c r="FF752" s="30"/>
      <c r="FG752" s="30"/>
      <c r="FH752" s="30"/>
      <c r="FI752" s="30"/>
      <c r="FJ752" s="30"/>
      <c r="FK752" s="30"/>
      <c r="FL752" s="30"/>
      <c r="FM752" s="30"/>
      <c r="FN752" s="30"/>
      <c r="FO752" s="30"/>
      <c r="FP752" s="30"/>
      <c r="FQ752" s="30"/>
    </row>
    <row r="753" spans="4:173">
      <c r="D753" s="76"/>
      <c r="E753" s="76"/>
      <c r="F753" s="76"/>
      <c r="G753" s="76"/>
      <c r="H753" s="76"/>
      <c r="I753" s="76"/>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0"/>
      <c r="BI753" s="30"/>
      <c r="BJ753" s="30"/>
      <c r="BK753" s="30"/>
      <c r="BL753" s="30"/>
      <c r="BM753" s="30"/>
      <c r="BN753" s="30"/>
      <c r="BO753" s="30"/>
      <c r="BP753" s="30"/>
      <c r="BQ753" s="30"/>
      <c r="BR753" s="30"/>
      <c r="BS753" s="30"/>
      <c r="BT753" s="30"/>
      <c r="BU753" s="30"/>
      <c r="BV753" s="30"/>
      <c r="BW753" s="30"/>
      <c r="BX753" s="30"/>
      <c r="BY753" s="30"/>
      <c r="BZ753" s="30"/>
      <c r="CA753" s="30"/>
      <c r="CB753" s="30"/>
      <c r="CC753" s="30"/>
      <c r="CD753" s="30"/>
      <c r="CE753" s="30"/>
      <c r="CF753" s="30"/>
      <c r="CG753" s="30"/>
      <c r="CH753" s="30"/>
      <c r="CI753" s="30"/>
      <c r="CJ753" s="30"/>
      <c r="CK753" s="30"/>
      <c r="CL753" s="30"/>
      <c r="CM753" s="30"/>
      <c r="CN753" s="30"/>
      <c r="CO753" s="30"/>
      <c r="CP753" s="30"/>
      <c r="CQ753" s="30"/>
      <c r="CR753" s="30"/>
      <c r="CS753" s="30"/>
      <c r="CT753" s="30"/>
      <c r="CU753" s="30"/>
      <c r="CV753" s="30"/>
      <c r="CW753" s="30"/>
      <c r="CX753" s="30"/>
      <c r="CY753" s="30"/>
      <c r="CZ753" s="30"/>
      <c r="DA753" s="30"/>
      <c r="DB753" s="30"/>
      <c r="DC753" s="30"/>
      <c r="DD753" s="30"/>
      <c r="DE753" s="30"/>
      <c r="DF753" s="30"/>
      <c r="DG753" s="30"/>
      <c r="DH753" s="30"/>
      <c r="DI753" s="30"/>
      <c r="DJ753" s="30"/>
      <c r="DK753" s="30"/>
      <c r="DL753" s="30"/>
      <c r="DM753" s="30"/>
      <c r="DN753" s="30"/>
      <c r="DO753" s="30"/>
      <c r="DP753" s="30"/>
      <c r="DQ753" s="30"/>
      <c r="DR753" s="30"/>
      <c r="DS753" s="30"/>
      <c r="DT753" s="30"/>
      <c r="DU753" s="30"/>
      <c r="DV753" s="30"/>
      <c r="DW753" s="30"/>
      <c r="DX753" s="30"/>
      <c r="DY753" s="30"/>
      <c r="DZ753" s="30"/>
      <c r="EA753" s="30"/>
      <c r="EB753" s="30"/>
      <c r="EC753" s="30"/>
      <c r="ED753" s="30"/>
      <c r="EE753" s="30"/>
      <c r="EF753" s="30"/>
      <c r="EG753" s="30"/>
      <c r="EH753" s="30"/>
      <c r="EI753" s="30"/>
      <c r="EJ753" s="30"/>
      <c r="EK753" s="30"/>
      <c r="EL753" s="30"/>
      <c r="EM753" s="30"/>
      <c r="EN753" s="30"/>
      <c r="EO753" s="30"/>
      <c r="EP753" s="30"/>
      <c r="EQ753" s="30"/>
      <c r="ER753" s="30"/>
      <c r="ES753" s="30"/>
      <c r="ET753" s="30"/>
      <c r="EU753" s="30"/>
      <c r="EV753" s="30"/>
      <c r="EW753" s="30"/>
      <c r="EX753" s="30"/>
      <c r="EY753" s="30"/>
      <c r="EZ753" s="30"/>
      <c r="FA753" s="30"/>
      <c r="FB753" s="30"/>
      <c r="FC753" s="30"/>
      <c r="FD753" s="30"/>
      <c r="FE753" s="30"/>
      <c r="FF753" s="30"/>
      <c r="FG753" s="30"/>
      <c r="FH753" s="30"/>
      <c r="FI753" s="30"/>
      <c r="FJ753" s="30"/>
      <c r="FK753" s="30"/>
      <c r="FL753" s="30"/>
      <c r="FM753" s="30"/>
      <c r="FN753" s="30"/>
      <c r="FO753" s="30"/>
      <c r="FP753" s="30"/>
      <c r="FQ753" s="30"/>
    </row>
    <row r="754" spans="4:173">
      <c r="D754" s="76"/>
      <c r="E754" s="76"/>
      <c r="F754" s="76"/>
      <c r="G754" s="76"/>
      <c r="H754" s="76"/>
      <c r="I754" s="76"/>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0"/>
      <c r="BI754" s="30"/>
      <c r="BJ754" s="30"/>
      <c r="BK754" s="30"/>
      <c r="BL754" s="30"/>
      <c r="BM754" s="30"/>
      <c r="BN754" s="30"/>
      <c r="BO754" s="30"/>
      <c r="BP754" s="30"/>
      <c r="BQ754" s="30"/>
      <c r="BR754" s="30"/>
      <c r="BS754" s="30"/>
      <c r="BT754" s="30"/>
      <c r="BU754" s="30"/>
      <c r="BV754" s="30"/>
      <c r="BW754" s="30"/>
      <c r="BX754" s="30"/>
      <c r="BY754" s="30"/>
      <c r="BZ754" s="30"/>
      <c r="CA754" s="30"/>
      <c r="CB754" s="30"/>
      <c r="CC754" s="30"/>
      <c r="CD754" s="30"/>
      <c r="CE754" s="30"/>
      <c r="CF754" s="30"/>
      <c r="CG754" s="30"/>
      <c r="CH754" s="30"/>
      <c r="CI754" s="30"/>
      <c r="CJ754" s="30"/>
      <c r="CK754" s="30"/>
      <c r="CL754" s="30"/>
      <c r="CM754" s="30"/>
      <c r="CN754" s="30"/>
      <c r="CO754" s="30"/>
      <c r="CP754" s="30"/>
      <c r="CQ754" s="30"/>
      <c r="CR754" s="30"/>
      <c r="CS754" s="30"/>
      <c r="CT754" s="30"/>
      <c r="CU754" s="30"/>
      <c r="CV754" s="30"/>
      <c r="CW754" s="30"/>
      <c r="CX754" s="30"/>
      <c r="CY754" s="30"/>
      <c r="CZ754" s="30"/>
      <c r="DA754" s="30"/>
      <c r="DB754" s="30"/>
      <c r="DC754" s="30"/>
      <c r="DD754" s="30"/>
      <c r="DE754" s="30"/>
      <c r="DF754" s="30"/>
      <c r="DG754" s="30"/>
      <c r="DH754" s="30"/>
      <c r="DI754" s="30"/>
      <c r="DJ754" s="30"/>
      <c r="DK754" s="30"/>
      <c r="DL754" s="30"/>
      <c r="DM754" s="30"/>
      <c r="DN754" s="30"/>
      <c r="DO754" s="30"/>
      <c r="DP754" s="30"/>
      <c r="DQ754" s="30"/>
      <c r="DR754" s="30"/>
      <c r="DS754" s="30"/>
      <c r="DT754" s="30"/>
      <c r="DU754" s="30"/>
      <c r="DV754" s="30"/>
      <c r="DW754" s="30"/>
      <c r="DX754" s="30"/>
      <c r="DY754" s="30"/>
      <c r="DZ754" s="30"/>
      <c r="EA754" s="30"/>
      <c r="EB754" s="30"/>
      <c r="EC754" s="30"/>
      <c r="ED754" s="30"/>
      <c r="EE754" s="30"/>
      <c r="EF754" s="30"/>
      <c r="EG754" s="30"/>
      <c r="EH754" s="30"/>
      <c r="EI754" s="30"/>
      <c r="EJ754" s="30"/>
      <c r="EK754" s="30"/>
      <c r="EL754" s="30"/>
      <c r="EM754" s="30"/>
      <c r="EN754" s="30"/>
      <c r="EO754" s="30"/>
      <c r="EP754" s="30"/>
      <c r="EQ754" s="30"/>
      <c r="ER754" s="30"/>
      <c r="ES754" s="30"/>
      <c r="ET754" s="30"/>
      <c r="EU754" s="30"/>
      <c r="EV754" s="30"/>
      <c r="EW754" s="30"/>
      <c r="EX754" s="30"/>
      <c r="EY754" s="30"/>
      <c r="EZ754" s="30"/>
      <c r="FA754" s="30"/>
      <c r="FB754" s="30"/>
      <c r="FC754" s="30"/>
      <c r="FD754" s="30"/>
      <c r="FE754" s="30"/>
      <c r="FF754" s="30"/>
      <c r="FG754" s="30"/>
      <c r="FH754" s="30"/>
      <c r="FI754" s="30"/>
      <c r="FJ754" s="30"/>
      <c r="FK754" s="30"/>
      <c r="FL754" s="30"/>
      <c r="FM754" s="30"/>
      <c r="FN754" s="30"/>
      <c r="FO754" s="30"/>
      <c r="FP754" s="30"/>
      <c r="FQ754" s="30"/>
    </row>
    <row r="755" spans="4:173">
      <c r="D755" s="76"/>
      <c r="E755" s="76"/>
      <c r="F755" s="76"/>
      <c r="G755" s="76"/>
      <c r="H755" s="76"/>
      <c r="I755" s="76"/>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0"/>
      <c r="BI755" s="30"/>
      <c r="BJ755" s="30"/>
      <c r="BK755" s="30"/>
      <c r="BL755" s="30"/>
      <c r="BM755" s="30"/>
      <c r="BN755" s="30"/>
      <c r="BO755" s="30"/>
      <c r="BP755" s="30"/>
      <c r="BQ755" s="30"/>
      <c r="BR755" s="30"/>
      <c r="BS755" s="30"/>
      <c r="BT755" s="30"/>
      <c r="BU755" s="30"/>
      <c r="BV755" s="30"/>
      <c r="BW755" s="30"/>
      <c r="BX755" s="30"/>
      <c r="BY755" s="30"/>
      <c r="BZ755" s="30"/>
      <c r="CA755" s="30"/>
      <c r="CB755" s="30"/>
      <c r="CC755" s="30"/>
      <c r="CD755" s="30"/>
      <c r="CE755" s="30"/>
      <c r="CF755" s="30"/>
      <c r="CG755" s="30"/>
      <c r="CH755" s="30"/>
      <c r="CI755" s="30"/>
      <c r="CJ755" s="30"/>
      <c r="CK755" s="30"/>
      <c r="CL755" s="30"/>
      <c r="CM755" s="30"/>
      <c r="CN755" s="30"/>
      <c r="CO755" s="30"/>
      <c r="CP755" s="30"/>
      <c r="CQ755" s="30"/>
      <c r="CR755" s="30"/>
      <c r="CS755" s="30"/>
      <c r="CT755" s="30"/>
      <c r="CU755" s="30"/>
      <c r="CV755" s="30"/>
      <c r="CW755" s="30"/>
      <c r="CX755" s="30"/>
      <c r="CY755" s="30"/>
      <c r="CZ755" s="30"/>
      <c r="DA755" s="30"/>
      <c r="DB755" s="30"/>
      <c r="DC755" s="30"/>
      <c r="DD755" s="30"/>
      <c r="DE755" s="30"/>
      <c r="DF755" s="30"/>
      <c r="DG755" s="30"/>
      <c r="DH755" s="30"/>
      <c r="DI755" s="30"/>
      <c r="DJ755" s="30"/>
      <c r="DK755" s="30"/>
      <c r="DL755" s="30"/>
      <c r="DM755" s="30"/>
      <c r="DN755" s="30"/>
      <c r="DO755" s="30"/>
      <c r="DP755" s="30"/>
      <c r="DQ755" s="30"/>
      <c r="DR755" s="30"/>
      <c r="DS755" s="30"/>
      <c r="DT755" s="30"/>
      <c r="DU755" s="30"/>
      <c r="DV755" s="30"/>
      <c r="DW755" s="30"/>
      <c r="DX755" s="30"/>
      <c r="DY755" s="30"/>
      <c r="DZ755" s="30"/>
      <c r="EA755" s="30"/>
      <c r="EB755" s="30"/>
      <c r="EC755" s="30"/>
      <c r="ED755" s="30"/>
      <c r="EE755" s="30"/>
      <c r="EF755" s="30"/>
      <c r="EG755" s="30"/>
      <c r="EH755" s="30"/>
      <c r="EI755" s="30"/>
      <c r="EJ755" s="30"/>
      <c r="EK755" s="30"/>
      <c r="EL755" s="30"/>
      <c r="EM755" s="30"/>
      <c r="EN755" s="30"/>
      <c r="EO755" s="30"/>
      <c r="EP755" s="30"/>
      <c r="EQ755" s="30"/>
      <c r="ER755" s="30"/>
      <c r="ES755" s="30"/>
      <c r="ET755" s="30"/>
      <c r="EU755" s="30"/>
      <c r="EV755" s="30"/>
      <c r="EW755" s="30"/>
      <c r="EX755" s="30"/>
      <c r="EY755" s="30"/>
      <c r="EZ755" s="30"/>
      <c r="FA755" s="30"/>
      <c r="FB755" s="30"/>
      <c r="FC755" s="30"/>
      <c r="FD755" s="30"/>
      <c r="FE755" s="30"/>
      <c r="FF755" s="30"/>
      <c r="FG755" s="30"/>
      <c r="FH755" s="30"/>
      <c r="FI755" s="30"/>
      <c r="FJ755" s="30"/>
      <c r="FK755" s="30"/>
      <c r="FL755" s="30"/>
      <c r="FM755" s="30"/>
      <c r="FN755" s="30"/>
      <c r="FO755" s="30"/>
      <c r="FP755" s="30"/>
      <c r="FQ755" s="30"/>
    </row>
    <row r="756" spans="4:173">
      <c r="D756" s="76"/>
      <c r="E756" s="76"/>
      <c r="F756" s="76"/>
      <c r="G756" s="76"/>
      <c r="H756" s="76"/>
      <c r="I756" s="76"/>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0"/>
      <c r="BI756" s="30"/>
      <c r="BJ756" s="30"/>
      <c r="BK756" s="30"/>
      <c r="BL756" s="30"/>
      <c r="BM756" s="30"/>
      <c r="BN756" s="30"/>
      <c r="BO756" s="30"/>
      <c r="BP756" s="30"/>
      <c r="BQ756" s="30"/>
      <c r="BR756" s="30"/>
      <c r="BS756" s="30"/>
      <c r="BT756" s="30"/>
      <c r="BU756" s="30"/>
      <c r="BV756" s="30"/>
      <c r="BW756" s="30"/>
      <c r="BX756" s="30"/>
      <c r="BY756" s="30"/>
      <c r="BZ756" s="30"/>
      <c r="CA756" s="30"/>
      <c r="CB756" s="30"/>
      <c r="CC756" s="30"/>
      <c r="CD756" s="30"/>
      <c r="CE756" s="30"/>
      <c r="CF756" s="30"/>
      <c r="CG756" s="30"/>
      <c r="CH756" s="30"/>
      <c r="CI756" s="30"/>
      <c r="CJ756" s="30"/>
      <c r="CK756" s="30"/>
      <c r="CL756" s="30"/>
      <c r="CM756" s="30"/>
      <c r="CN756" s="30"/>
      <c r="CO756" s="30"/>
      <c r="CP756" s="30"/>
      <c r="CQ756" s="30"/>
      <c r="CR756" s="30"/>
      <c r="CS756" s="30"/>
      <c r="CT756" s="30"/>
      <c r="CU756" s="30"/>
      <c r="CV756" s="30"/>
      <c r="CW756" s="30"/>
      <c r="CX756" s="30"/>
      <c r="CY756" s="30"/>
      <c r="CZ756" s="30"/>
      <c r="DA756" s="30"/>
      <c r="DB756" s="30"/>
      <c r="DC756" s="30"/>
      <c r="DD756" s="30"/>
      <c r="DE756" s="30"/>
      <c r="DF756" s="30"/>
      <c r="DG756" s="30"/>
      <c r="DH756" s="30"/>
      <c r="DI756" s="30"/>
      <c r="DJ756" s="30"/>
      <c r="DK756" s="30"/>
      <c r="DL756" s="30"/>
      <c r="DM756" s="30"/>
      <c r="DN756" s="30"/>
      <c r="DO756" s="30"/>
      <c r="DP756" s="30"/>
      <c r="DQ756" s="30"/>
      <c r="DR756" s="30"/>
      <c r="DS756" s="30"/>
      <c r="DT756" s="30"/>
      <c r="DU756" s="30"/>
      <c r="DV756" s="30"/>
      <c r="DW756" s="30"/>
      <c r="DX756" s="30"/>
      <c r="DY756" s="30"/>
      <c r="DZ756" s="30"/>
      <c r="EA756" s="30"/>
      <c r="EB756" s="30"/>
      <c r="EC756" s="30"/>
      <c r="ED756" s="30"/>
      <c r="EE756" s="30"/>
      <c r="EF756" s="30"/>
      <c r="EG756" s="30"/>
      <c r="EH756" s="30"/>
      <c r="EI756" s="30"/>
      <c r="EJ756" s="30"/>
      <c r="EK756" s="30"/>
      <c r="EL756" s="30"/>
      <c r="EM756" s="30"/>
      <c r="EN756" s="30"/>
      <c r="EO756" s="30"/>
      <c r="EP756" s="30"/>
      <c r="EQ756" s="30"/>
      <c r="ER756" s="30"/>
      <c r="ES756" s="30"/>
      <c r="ET756" s="30"/>
      <c r="EU756" s="30"/>
      <c r="EV756" s="30"/>
      <c r="EW756" s="30"/>
      <c r="EX756" s="30"/>
      <c r="EY756" s="30"/>
      <c r="EZ756" s="30"/>
      <c r="FA756" s="30"/>
      <c r="FB756" s="30"/>
      <c r="FC756" s="30"/>
      <c r="FD756" s="30"/>
      <c r="FE756" s="30"/>
      <c r="FF756" s="30"/>
      <c r="FG756" s="30"/>
      <c r="FH756" s="30"/>
      <c r="FI756" s="30"/>
      <c r="FJ756" s="30"/>
      <c r="FK756" s="30"/>
      <c r="FL756" s="30"/>
      <c r="FM756" s="30"/>
      <c r="FN756" s="30"/>
      <c r="FO756" s="30"/>
      <c r="FP756" s="30"/>
      <c r="FQ756" s="30"/>
    </row>
    <row r="757" spans="4:173">
      <c r="D757" s="76"/>
      <c r="E757" s="76"/>
      <c r="F757" s="76"/>
      <c r="G757" s="76"/>
      <c r="H757" s="76"/>
      <c r="I757" s="76"/>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0"/>
      <c r="BI757" s="30"/>
      <c r="BJ757" s="30"/>
      <c r="BK757" s="30"/>
      <c r="BL757" s="30"/>
      <c r="BM757" s="30"/>
      <c r="BN757" s="30"/>
      <c r="BO757" s="30"/>
      <c r="BP757" s="30"/>
      <c r="BQ757" s="30"/>
      <c r="BR757" s="30"/>
      <c r="BS757" s="30"/>
      <c r="BT757" s="30"/>
      <c r="BU757" s="30"/>
      <c r="BV757" s="30"/>
      <c r="BW757" s="30"/>
      <c r="BX757" s="30"/>
      <c r="BY757" s="30"/>
      <c r="BZ757" s="30"/>
      <c r="CA757" s="30"/>
      <c r="CB757" s="30"/>
      <c r="CC757" s="30"/>
      <c r="CD757" s="30"/>
      <c r="CE757" s="30"/>
      <c r="CF757" s="30"/>
      <c r="CG757" s="30"/>
      <c r="CH757" s="30"/>
      <c r="CI757" s="30"/>
      <c r="CJ757" s="30"/>
      <c r="CK757" s="30"/>
      <c r="CL757" s="30"/>
      <c r="CM757" s="30"/>
      <c r="CN757" s="30"/>
      <c r="CO757" s="30"/>
      <c r="CP757" s="30"/>
      <c r="CQ757" s="30"/>
      <c r="CR757" s="30"/>
      <c r="CS757" s="30"/>
      <c r="CT757" s="30"/>
      <c r="CU757" s="30"/>
      <c r="CV757" s="30"/>
      <c r="CW757" s="30"/>
      <c r="CX757" s="30"/>
      <c r="CY757" s="30"/>
      <c r="CZ757" s="30"/>
      <c r="DA757" s="30"/>
      <c r="DB757" s="30"/>
      <c r="DC757" s="30"/>
      <c r="DD757" s="30"/>
      <c r="DE757" s="30"/>
      <c r="DF757" s="30"/>
      <c r="DG757" s="30"/>
      <c r="DH757" s="30"/>
      <c r="DI757" s="30"/>
      <c r="DJ757" s="30"/>
      <c r="DK757" s="30"/>
      <c r="DL757" s="30"/>
      <c r="DM757" s="30"/>
      <c r="DN757" s="30"/>
      <c r="DO757" s="30"/>
      <c r="DP757" s="30"/>
      <c r="DQ757" s="30"/>
      <c r="DR757" s="30"/>
      <c r="DS757" s="30"/>
      <c r="DT757" s="30"/>
      <c r="DU757" s="30"/>
      <c r="DV757" s="30"/>
      <c r="DW757" s="30"/>
      <c r="DX757" s="30"/>
      <c r="DY757" s="30"/>
      <c r="DZ757" s="30"/>
      <c r="EA757" s="30"/>
      <c r="EB757" s="30"/>
      <c r="EC757" s="30"/>
      <c r="ED757" s="30"/>
      <c r="EE757" s="30"/>
      <c r="EF757" s="30"/>
      <c r="EG757" s="30"/>
      <c r="EH757" s="30"/>
      <c r="EI757" s="30"/>
      <c r="EJ757" s="30"/>
      <c r="EK757" s="30"/>
      <c r="EL757" s="30"/>
      <c r="EM757" s="30"/>
      <c r="EN757" s="30"/>
      <c r="EO757" s="30"/>
      <c r="EP757" s="30"/>
      <c r="EQ757" s="30"/>
      <c r="ER757" s="30"/>
      <c r="ES757" s="30"/>
      <c r="ET757" s="30"/>
      <c r="EU757" s="30"/>
      <c r="EV757" s="30"/>
      <c r="EW757" s="30"/>
      <c r="EX757" s="30"/>
      <c r="EY757" s="30"/>
      <c r="EZ757" s="30"/>
      <c r="FA757" s="30"/>
      <c r="FB757" s="30"/>
      <c r="FC757" s="30"/>
      <c r="FD757" s="30"/>
      <c r="FE757" s="30"/>
      <c r="FF757" s="30"/>
      <c r="FG757" s="30"/>
      <c r="FH757" s="30"/>
      <c r="FI757" s="30"/>
      <c r="FJ757" s="30"/>
      <c r="FK757" s="30"/>
      <c r="FL757" s="30"/>
      <c r="FM757" s="30"/>
      <c r="FN757" s="30"/>
      <c r="FO757" s="30"/>
      <c r="FP757" s="30"/>
      <c r="FQ757" s="30"/>
    </row>
    <row r="758" spans="4:173">
      <c r="D758" s="76"/>
      <c r="E758" s="76"/>
      <c r="F758" s="76"/>
      <c r="G758" s="76"/>
      <c r="H758" s="76"/>
      <c r="I758" s="76"/>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c r="BT758" s="30"/>
      <c r="BU758" s="30"/>
      <c r="BV758" s="30"/>
      <c r="BW758" s="30"/>
      <c r="BX758" s="30"/>
      <c r="BY758" s="30"/>
      <c r="BZ758" s="30"/>
      <c r="CA758" s="30"/>
      <c r="CB758" s="30"/>
      <c r="CC758" s="30"/>
      <c r="CD758" s="30"/>
      <c r="CE758" s="30"/>
      <c r="CF758" s="30"/>
      <c r="CG758" s="30"/>
      <c r="CH758" s="30"/>
      <c r="CI758" s="30"/>
      <c r="CJ758" s="30"/>
      <c r="CK758" s="30"/>
      <c r="CL758" s="30"/>
      <c r="CM758" s="30"/>
      <c r="CN758" s="30"/>
      <c r="CO758" s="30"/>
      <c r="CP758" s="30"/>
      <c r="CQ758" s="30"/>
      <c r="CR758" s="30"/>
      <c r="CS758" s="30"/>
      <c r="CT758" s="30"/>
      <c r="CU758" s="30"/>
      <c r="CV758" s="30"/>
      <c r="CW758" s="30"/>
      <c r="CX758" s="30"/>
      <c r="CY758" s="30"/>
      <c r="CZ758" s="30"/>
      <c r="DA758" s="30"/>
      <c r="DB758" s="30"/>
      <c r="DC758" s="30"/>
      <c r="DD758" s="30"/>
      <c r="DE758" s="30"/>
      <c r="DF758" s="30"/>
      <c r="DG758" s="30"/>
      <c r="DH758" s="30"/>
      <c r="DI758" s="30"/>
      <c r="DJ758" s="30"/>
      <c r="DK758" s="30"/>
      <c r="DL758" s="30"/>
      <c r="DM758" s="30"/>
      <c r="DN758" s="30"/>
      <c r="DO758" s="30"/>
      <c r="DP758" s="30"/>
      <c r="DQ758" s="30"/>
      <c r="DR758" s="30"/>
      <c r="DS758" s="30"/>
      <c r="DT758" s="30"/>
      <c r="DU758" s="30"/>
      <c r="DV758" s="30"/>
      <c r="DW758" s="30"/>
      <c r="DX758" s="30"/>
      <c r="DY758" s="30"/>
      <c r="DZ758" s="30"/>
      <c r="EA758" s="30"/>
      <c r="EB758" s="30"/>
      <c r="EC758" s="30"/>
      <c r="ED758" s="30"/>
      <c r="EE758" s="30"/>
      <c r="EF758" s="30"/>
      <c r="EG758" s="30"/>
      <c r="EH758" s="30"/>
      <c r="EI758" s="30"/>
      <c r="EJ758" s="30"/>
      <c r="EK758" s="30"/>
      <c r="EL758" s="30"/>
      <c r="EM758" s="30"/>
      <c r="EN758" s="30"/>
      <c r="EO758" s="30"/>
      <c r="EP758" s="30"/>
      <c r="EQ758" s="30"/>
      <c r="ER758" s="30"/>
      <c r="ES758" s="30"/>
      <c r="ET758" s="30"/>
      <c r="EU758" s="30"/>
      <c r="EV758" s="30"/>
      <c r="EW758" s="30"/>
      <c r="EX758" s="30"/>
      <c r="EY758" s="30"/>
      <c r="EZ758" s="30"/>
      <c r="FA758" s="30"/>
      <c r="FB758" s="30"/>
      <c r="FC758" s="30"/>
      <c r="FD758" s="30"/>
      <c r="FE758" s="30"/>
      <c r="FF758" s="30"/>
      <c r="FG758" s="30"/>
      <c r="FH758" s="30"/>
      <c r="FI758" s="30"/>
      <c r="FJ758" s="30"/>
      <c r="FK758" s="30"/>
      <c r="FL758" s="30"/>
      <c r="FM758" s="30"/>
      <c r="FN758" s="30"/>
      <c r="FO758" s="30"/>
      <c r="FP758" s="30"/>
      <c r="FQ758" s="30"/>
    </row>
    <row r="759" spans="4:173">
      <c r="D759" s="76"/>
      <c r="E759" s="76"/>
      <c r="F759" s="76"/>
      <c r="G759" s="76"/>
      <c r="H759" s="76"/>
      <c r="I759" s="76"/>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0"/>
      <c r="BI759" s="30"/>
      <c r="BJ759" s="30"/>
      <c r="BK759" s="30"/>
      <c r="BL759" s="30"/>
      <c r="BM759" s="30"/>
      <c r="BN759" s="30"/>
      <c r="BO759" s="30"/>
      <c r="BP759" s="30"/>
      <c r="BQ759" s="30"/>
      <c r="BR759" s="30"/>
      <c r="BS759" s="30"/>
      <c r="BT759" s="30"/>
      <c r="BU759" s="30"/>
      <c r="BV759" s="30"/>
      <c r="BW759" s="30"/>
      <c r="BX759" s="30"/>
      <c r="BY759" s="30"/>
      <c r="BZ759" s="30"/>
      <c r="CA759" s="30"/>
      <c r="CB759" s="30"/>
      <c r="CC759" s="30"/>
      <c r="CD759" s="30"/>
      <c r="CE759" s="30"/>
      <c r="CF759" s="30"/>
      <c r="CG759" s="30"/>
      <c r="CH759" s="30"/>
      <c r="CI759" s="30"/>
      <c r="CJ759" s="30"/>
      <c r="CK759" s="30"/>
      <c r="CL759" s="30"/>
      <c r="CM759" s="30"/>
      <c r="CN759" s="30"/>
      <c r="CO759" s="30"/>
      <c r="CP759" s="30"/>
      <c r="CQ759" s="30"/>
      <c r="CR759" s="30"/>
      <c r="CS759" s="30"/>
      <c r="CT759" s="30"/>
      <c r="CU759" s="30"/>
      <c r="CV759" s="30"/>
      <c r="CW759" s="30"/>
      <c r="CX759" s="30"/>
      <c r="CY759" s="30"/>
      <c r="CZ759" s="30"/>
      <c r="DA759" s="30"/>
      <c r="DB759" s="30"/>
      <c r="DC759" s="30"/>
      <c r="DD759" s="30"/>
      <c r="DE759" s="30"/>
      <c r="DF759" s="30"/>
      <c r="DG759" s="30"/>
      <c r="DH759" s="30"/>
      <c r="DI759" s="30"/>
      <c r="DJ759" s="30"/>
      <c r="DK759" s="30"/>
      <c r="DL759" s="30"/>
      <c r="DM759" s="30"/>
      <c r="DN759" s="30"/>
      <c r="DO759" s="30"/>
      <c r="DP759" s="30"/>
      <c r="DQ759" s="30"/>
      <c r="DR759" s="30"/>
      <c r="DS759" s="30"/>
      <c r="DT759" s="30"/>
      <c r="DU759" s="30"/>
      <c r="DV759" s="30"/>
      <c r="DW759" s="30"/>
      <c r="DX759" s="30"/>
      <c r="DY759" s="30"/>
      <c r="DZ759" s="30"/>
      <c r="EA759" s="30"/>
      <c r="EB759" s="30"/>
      <c r="EC759" s="30"/>
      <c r="ED759" s="30"/>
      <c r="EE759" s="30"/>
      <c r="EF759" s="30"/>
      <c r="EG759" s="30"/>
      <c r="EH759" s="30"/>
      <c r="EI759" s="30"/>
      <c r="EJ759" s="30"/>
      <c r="EK759" s="30"/>
      <c r="EL759" s="30"/>
      <c r="EM759" s="30"/>
      <c r="EN759" s="30"/>
      <c r="EO759" s="30"/>
      <c r="EP759" s="30"/>
      <c r="EQ759" s="30"/>
      <c r="ER759" s="30"/>
      <c r="ES759" s="30"/>
      <c r="ET759" s="30"/>
      <c r="EU759" s="30"/>
      <c r="EV759" s="30"/>
      <c r="EW759" s="30"/>
      <c r="EX759" s="30"/>
      <c r="EY759" s="30"/>
      <c r="EZ759" s="30"/>
      <c r="FA759" s="30"/>
      <c r="FB759" s="30"/>
      <c r="FC759" s="30"/>
      <c r="FD759" s="30"/>
      <c r="FE759" s="30"/>
      <c r="FF759" s="30"/>
      <c r="FG759" s="30"/>
      <c r="FH759" s="30"/>
      <c r="FI759" s="30"/>
      <c r="FJ759" s="30"/>
      <c r="FK759" s="30"/>
      <c r="FL759" s="30"/>
      <c r="FM759" s="30"/>
      <c r="FN759" s="30"/>
      <c r="FO759" s="30"/>
      <c r="FP759" s="30"/>
      <c r="FQ759" s="30"/>
    </row>
    <row r="760" spans="4:173">
      <c r="D760" s="76"/>
      <c r="E760" s="76"/>
      <c r="F760" s="76"/>
      <c r="G760" s="76"/>
      <c r="H760" s="76"/>
      <c r="I760" s="76"/>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0"/>
      <c r="BI760" s="30"/>
      <c r="BJ760" s="30"/>
      <c r="BK760" s="30"/>
      <c r="BL760" s="30"/>
      <c r="BM760" s="30"/>
      <c r="BN760" s="30"/>
      <c r="BO760" s="30"/>
      <c r="BP760" s="30"/>
      <c r="BQ760" s="30"/>
      <c r="BR760" s="30"/>
      <c r="BS760" s="30"/>
      <c r="BT760" s="30"/>
      <c r="BU760" s="30"/>
      <c r="BV760" s="30"/>
      <c r="BW760" s="30"/>
      <c r="BX760" s="30"/>
      <c r="BY760" s="30"/>
      <c r="BZ760" s="30"/>
      <c r="CA760" s="30"/>
      <c r="CB760" s="30"/>
      <c r="CC760" s="30"/>
      <c r="CD760" s="30"/>
      <c r="CE760" s="30"/>
      <c r="CF760" s="30"/>
      <c r="CG760" s="30"/>
      <c r="CH760" s="30"/>
      <c r="CI760" s="30"/>
      <c r="CJ760" s="30"/>
      <c r="CK760" s="30"/>
      <c r="CL760" s="30"/>
      <c r="CM760" s="30"/>
      <c r="CN760" s="30"/>
      <c r="CO760" s="30"/>
      <c r="CP760" s="30"/>
      <c r="CQ760" s="30"/>
      <c r="CR760" s="30"/>
      <c r="CS760" s="30"/>
      <c r="CT760" s="30"/>
      <c r="CU760" s="30"/>
      <c r="CV760" s="30"/>
      <c r="CW760" s="30"/>
      <c r="CX760" s="30"/>
      <c r="CY760" s="30"/>
      <c r="CZ760" s="30"/>
      <c r="DA760" s="30"/>
      <c r="DB760" s="30"/>
      <c r="DC760" s="30"/>
      <c r="DD760" s="30"/>
      <c r="DE760" s="30"/>
      <c r="DF760" s="30"/>
      <c r="DG760" s="30"/>
      <c r="DH760" s="30"/>
      <c r="DI760" s="30"/>
      <c r="DJ760" s="30"/>
      <c r="DK760" s="30"/>
      <c r="DL760" s="30"/>
      <c r="DM760" s="30"/>
      <c r="DN760" s="30"/>
      <c r="DO760" s="30"/>
      <c r="DP760" s="30"/>
      <c r="DQ760" s="30"/>
      <c r="DR760" s="30"/>
      <c r="DS760" s="30"/>
      <c r="DT760" s="30"/>
      <c r="DU760" s="30"/>
      <c r="DV760" s="30"/>
      <c r="DW760" s="30"/>
      <c r="DX760" s="30"/>
      <c r="DY760" s="30"/>
      <c r="DZ760" s="30"/>
      <c r="EA760" s="30"/>
      <c r="EB760" s="30"/>
      <c r="EC760" s="30"/>
      <c r="ED760" s="30"/>
      <c r="EE760" s="30"/>
      <c r="EF760" s="30"/>
      <c r="EG760" s="30"/>
      <c r="EH760" s="30"/>
      <c r="EI760" s="30"/>
      <c r="EJ760" s="30"/>
      <c r="EK760" s="30"/>
      <c r="EL760" s="30"/>
      <c r="EM760" s="30"/>
      <c r="EN760" s="30"/>
      <c r="EO760" s="30"/>
      <c r="EP760" s="30"/>
      <c r="EQ760" s="30"/>
      <c r="ER760" s="30"/>
      <c r="ES760" s="30"/>
      <c r="ET760" s="30"/>
      <c r="EU760" s="30"/>
      <c r="EV760" s="30"/>
      <c r="EW760" s="30"/>
      <c r="EX760" s="30"/>
      <c r="EY760" s="30"/>
      <c r="EZ760" s="30"/>
      <c r="FA760" s="30"/>
      <c r="FB760" s="30"/>
      <c r="FC760" s="30"/>
      <c r="FD760" s="30"/>
      <c r="FE760" s="30"/>
      <c r="FF760" s="30"/>
      <c r="FG760" s="30"/>
      <c r="FH760" s="30"/>
      <c r="FI760" s="30"/>
      <c r="FJ760" s="30"/>
      <c r="FK760" s="30"/>
      <c r="FL760" s="30"/>
      <c r="FM760" s="30"/>
      <c r="FN760" s="30"/>
      <c r="FO760" s="30"/>
      <c r="FP760" s="30"/>
      <c r="FQ760" s="30"/>
    </row>
    <row r="761" spans="4:173">
      <c r="D761" s="76"/>
      <c r="E761" s="76"/>
      <c r="F761" s="76"/>
      <c r="G761" s="76"/>
      <c r="H761" s="76"/>
      <c r="I761" s="76"/>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0"/>
      <c r="BI761" s="30"/>
      <c r="BJ761" s="30"/>
      <c r="BK761" s="30"/>
      <c r="BL761" s="30"/>
      <c r="BM761" s="30"/>
      <c r="BN761" s="30"/>
      <c r="BO761" s="30"/>
      <c r="BP761" s="30"/>
      <c r="BQ761" s="30"/>
      <c r="BR761" s="30"/>
      <c r="BS761" s="30"/>
      <c r="BT761" s="30"/>
      <c r="BU761" s="30"/>
      <c r="BV761" s="30"/>
      <c r="BW761" s="30"/>
      <c r="BX761" s="30"/>
      <c r="BY761" s="30"/>
      <c r="BZ761" s="30"/>
      <c r="CA761" s="30"/>
      <c r="CB761" s="30"/>
      <c r="CC761" s="30"/>
      <c r="CD761" s="30"/>
      <c r="CE761" s="30"/>
      <c r="CF761" s="30"/>
      <c r="CG761" s="30"/>
      <c r="CH761" s="30"/>
      <c r="CI761" s="30"/>
      <c r="CJ761" s="30"/>
      <c r="CK761" s="30"/>
      <c r="CL761" s="30"/>
      <c r="CM761" s="30"/>
      <c r="CN761" s="30"/>
      <c r="CO761" s="30"/>
      <c r="CP761" s="30"/>
      <c r="CQ761" s="30"/>
      <c r="CR761" s="30"/>
      <c r="CS761" s="30"/>
      <c r="CT761" s="30"/>
      <c r="CU761" s="30"/>
      <c r="CV761" s="30"/>
      <c r="CW761" s="30"/>
      <c r="CX761" s="30"/>
      <c r="CY761" s="30"/>
      <c r="CZ761" s="30"/>
      <c r="DA761" s="30"/>
      <c r="DB761" s="30"/>
      <c r="DC761" s="30"/>
      <c r="DD761" s="30"/>
      <c r="DE761" s="30"/>
      <c r="DF761" s="30"/>
      <c r="DG761" s="30"/>
      <c r="DH761" s="30"/>
      <c r="DI761" s="30"/>
      <c r="DJ761" s="30"/>
      <c r="DK761" s="30"/>
      <c r="DL761" s="30"/>
      <c r="DM761" s="30"/>
      <c r="DN761" s="30"/>
      <c r="DO761" s="30"/>
      <c r="DP761" s="30"/>
      <c r="DQ761" s="30"/>
      <c r="DR761" s="30"/>
      <c r="DS761" s="30"/>
      <c r="DT761" s="30"/>
      <c r="DU761" s="30"/>
      <c r="DV761" s="30"/>
      <c r="DW761" s="30"/>
      <c r="DX761" s="30"/>
      <c r="DY761" s="30"/>
      <c r="DZ761" s="30"/>
      <c r="EA761" s="30"/>
      <c r="EB761" s="30"/>
      <c r="EC761" s="30"/>
      <c r="ED761" s="30"/>
      <c r="EE761" s="30"/>
      <c r="EF761" s="30"/>
      <c r="EG761" s="30"/>
      <c r="EH761" s="30"/>
      <c r="EI761" s="30"/>
      <c r="EJ761" s="30"/>
      <c r="EK761" s="30"/>
      <c r="EL761" s="30"/>
      <c r="EM761" s="30"/>
      <c r="EN761" s="30"/>
      <c r="EO761" s="30"/>
      <c r="EP761" s="30"/>
      <c r="EQ761" s="30"/>
      <c r="ER761" s="30"/>
      <c r="ES761" s="30"/>
      <c r="ET761" s="30"/>
      <c r="EU761" s="30"/>
      <c r="EV761" s="30"/>
      <c r="EW761" s="30"/>
      <c r="EX761" s="30"/>
      <c r="EY761" s="30"/>
      <c r="EZ761" s="30"/>
      <c r="FA761" s="30"/>
      <c r="FB761" s="30"/>
      <c r="FC761" s="30"/>
      <c r="FD761" s="30"/>
      <c r="FE761" s="30"/>
      <c r="FF761" s="30"/>
      <c r="FG761" s="30"/>
      <c r="FH761" s="30"/>
      <c r="FI761" s="30"/>
      <c r="FJ761" s="30"/>
      <c r="FK761" s="30"/>
      <c r="FL761" s="30"/>
      <c r="FM761" s="30"/>
      <c r="FN761" s="30"/>
      <c r="FO761" s="30"/>
      <c r="FP761" s="30"/>
      <c r="FQ761" s="30"/>
    </row>
    <row r="762" spans="4:173">
      <c r="D762" s="76"/>
      <c r="E762" s="76"/>
      <c r="F762" s="76"/>
      <c r="G762" s="76"/>
      <c r="H762" s="76"/>
      <c r="I762" s="76"/>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0"/>
      <c r="BI762" s="30"/>
      <c r="BJ762" s="30"/>
      <c r="BK762" s="30"/>
      <c r="BL762" s="30"/>
      <c r="BM762" s="30"/>
      <c r="BN762" s="30"/>
      <c r="BO762" s="30"/>
      <c r="BP762" s="30"/>
      <c r="BQ762" s="30"/>
      <c r="BR762" s="30"/>
      <c r="BS762" s="30"/>
      <c r="BT762" s="30"/>
      <c r="BU762" s="30"/>
      <c r="BV762" s="30"/>
      <c r="BW762" s="30"/>
      <c r="BX762" s="30"/>
      <c r="BY762" s="30"/>
      <c r="BZ762" s="30"/>
      <c r="CA762" s="30"/>
      <c r="CB762" s="30"/>
      <c r="CC762" s="30"/>
      <c r="CD762" s="30"/>
      <c r="CE762" s="30"/>
      <c r="CF762" s="30"/>
      <c r="CG762" s="30"/>
      <c r="CH762" s="30"/>
      <c r="CI762" s="30"/>
      <c r="CJ762" s="30"/>
      <c r="CK762" s="30"/>
      <c r="CL762" s="30"/>
      <c r="CM762" s="30"/>
      <c r="CN762" s="30"/>
      <c r="CO762" s="30"/>
      <c r="CP762" s="30"/>
      <c r="CQ762" s="30"/>
      <c r="CR762" s="30"/>
      <c r="CS762" s="30"/>
      <c r="CT762" s="30"/>
      <c r="CU762" s="30"/>
      <c r="CV762" s="30"/>
      <c r="CW762" s="30"/>
      <c r="CX762" s="30"/>
      <c r="CY762" s="30"/>
      <c r="CZ762" s="30"/>
      <c r="DA762" s="30"/>
      <c r="DB762" s="30"/>
      <c r="DC762" s="30"/>
      <c r="DD762" s="30"/>
      <c r="DE762" s="30"/>
      <c r="DF762" s="30"/>
      <c r="DG762" s="30"/>
      <c r="DH762" s="30"/>
      <c r="DI762" s="30"/>
      <c r="DJ762" s="30"/>
      <c r="DK762" s="30"/>
      <c r="DL762" s="30"/>
      <c r="DM762" s="30"/>
      <c r="DN762" s="30"/>
      <c r="DO762" s="30"/>
      <c r="DP762" s="30"/>
      <c r="DQ762" s="30"/>
      <c r="DR762" s="30"/>
      <c r="DS762" s="30"/>
      <c r="DT762" s="30"/>
      <c r="DU762" s="30"/>
      <c r="DV762" s="30"/>
      <c r="DW762" s="30"/>
      <c r="DX762" s="30"/>
      <c r="DY762" s="30"/>
      <c r="DZ762" s="30"/>
      <c r="EA762" s="30"/>
      <c r="EB762" s="30"/>
      <c r="EC762" s="30"/>
      <c r="ED762" s="30"/>
      <c r="EE762" s="30"/>
      <c r="EF762" s="30"/>
      <c r="EG762" s="30"/>
      <c r="EH762" s="30"/>
      <c r="EI762" s="30"/>
      <c r="EJ762" s="30"/>
      <c r="EK762" s="30"/>
      <c r="EL762" s="30"/>
      <c r="EM762" s="30"/>
      <c r="EN762" s="30"/>
      <c r="EO762" s="30"/>
      <c r="EP762" s="30"/>
      <c r="EQ762" s="30"/>
      <c r="ER762" s="30"/>
      <c r="ES762" s="30"/>
      <c r="ET762" s="30"/>
      <c r="EU762" s="30"/>
      <c r="EV762" s="30"/>
      <c r="EW762" s="30"/>
      <c r="EX762" s="30"/>
      <c r="EY762" s="30"/>
      <c r="EZ762" s="30"/>
      <c r="FA762" s="30"/>
      <c r="FB762" s="30"/>
      <c r="FC762" s="30"/>
      <c r="FD762" s="30"/>
      <c r="FE762" s="30"/>
      <c r="FF762" s="30"/>
      <c r="FG762" s="30"/>
      <c r="FH762" s="30"/>
      <c r="FI762" s="30"/>
      <c r="FJ762" s="30"/>
      <c r="FK762" s="30"/>
      <c r="FL762" s="30"/>
      <c r="FM762" s="30"/>
      <c r="FN762" s="30"/>
      <c r="FO762" s="30"/>
      <c r="FP762" s="30"/>
      <c r="FQ762" s="30"/>
    </row>
    <row r="763" spans="4:173">
      <c r="D763" s="76"/>
      <c r="E763" s="76"/>
      <c r="F763" s="76"/>
      <c r="G763" s="76"/>
      <c r="H763" s="76"/>
      <c r="I763" s="76"/>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0"/>
      <c r="BI763" s="30"/>
      <c r="BJ763" s="30"/>
      <c r="BK763" s="30"/>
      <c r="BL763" s="30"/>
      <c r="BM763" s="30"/>
      <c r="BN763" s="30"/>
      <c r="BO763" s="30"/>
      <c r="BP763" s="30"/>
      <c r="BQ763" s="30"/>
      <c r="BR763" s="30"/>
      <c r="BS763" s="30"/>
      <c r="BT763" s="30"/>
      <c r="BU763" s="30"/>
      <c r="BV763" s="30"/>
      <c r="BW763" s="30"/>
      <c r="BX763" s="30"/>
      <c r="BY763" s="30"/>
      <c r="BZ763" s="30"/>
      <c r="CA763" s="30"/>
      <c r="CB763" s="30"/>
      <c r="CC763" s="30"/>
      <c r="CD763" s="30"/>
      <c r="CE763" s="30"/>
      <c r="CF763" s="30"/>
      <c r="CG763" s="30"/>
      <c r="CH763" s="30"/>
      <c r="CI763" s="30"/>
      <c r="CJ763" s="30"/>
      <c r="CK763" s="30"/>
      <c r="CL763" s="30"/>
      <c r="CM763" s="30"/>
      <c r="CN763" s="30"/>
      <c r="CO763" s="30"/>
      <c r="CP763" s="30"/>
      <c r="CQ763" s="30"/>
      <c r="CR763" s="30"/>
      <c r="CS763" s="30"/>
      <c r="CT763" s="30"/>
      <c r="CU763" s="30"/>
      <c r="CV763" s="30"/>
      <c r="CW763" s="30"/>
      <c r="CX763" s="30"/>
      <c r="CY763" s="30"/>
      <c r="CZ763" s="30"/>
      <c r="DA763" s="30"/>
      <c r="DB763" s="30"/>
      <c r="DC763" s="30"/>
      <c r="DD763" s="30"/>
      <c r="DE763" s="30"/>
      <c r="DF763" s="30"/>
      <c r="DG763" s="30"/>
      <c r="DH763" s="30"/>
      <c r="DI763" s="30"/>
      <c r="DJ763" s="30"/>
      <c r="DK763" s="30"/>
      <c r="DL763" s="30"/>
      <c r="DM763" s="30"/>
      <c r="DN763" s="30"/>
      <c r="DO763" s="30"/>
      <c r="DP763" s="30"/>
      <c r="DQ763" s="30"/>
      <c r="DR763" s="30"/>
      <c r="DS763" s="30"/>
      <c r="DT763" s="30"/>
      <c r="DU763" s="30"/>
      <c r="DV763" s="30"/>
      <c r="DW763" s="30"/>
      <c r="DX763" s="30"/>
      <c r="DY763" s="30"/>
      <c r="DZ763" s="30"/>
      <c r="EA763" s="30"/>
      <c r="EB763" s="30"/>
      <c r="EC763" s="30"/>
      <c r="ED763" s="30"/>
      <c r="EE763" s="30"/>
      <c r="EF763" s="30"/>
      <c r="EG763" s="30"/>
      <c r="EH763" s="30"/>
      <c r="EI763" s="30"/>
      <c r="EJ763" s="30"/>
      <c r="EK763" s="30"/>
      <c r="EL763" s="30"/>
      <c r="EM763" s="30"/>
      <c r="EN763" s="30"/>
      <c r="EO763" s="30"/>
      <c r="EP763" s="30"/>
      <c r="EQ763" s="30"/>
      <c r="ER763" s="30"/>
      <c r="ES763" s="30"/>
      <c r="ET763" s="30"/>
      <c r="EU763" s="30"/>
      <c r="EV763" s="30"/>
      <c r="EW763" s="30"/>
      <c r="EX763" s="30"/>
      <c r="EY763" s="30"/>
      <c r="EZ763" s="30"/>
      <c r="FA763" s="30"/>
      <c r="FB763" s="30"/>
      <c r="FC763" s="30"/>
      <c r="FD763" s="30"/>
      <c r="FE763" s="30"/>
      <c r="FF763" s="30"/>
      <c r="FG763" s="30"/>
      <c r="FH763" s="30"/>
      <c r="FI763" s="30"/>
      <c r="FJ763" s="30"/>
      <c r="FK763" s="30"/>
      <c r="FL763" s="30"/>
      <c r="FM763" s="30"/>
      <c r="FN763" s="30"/>
      <c r="FO763" s="30"/>
      <c r="FP763" s="30"/>
      <c r="FQ763" s="30"/>
    </row>
    <row r="764" spans="4:173">
      <c r="D764" s="76"/>
      <c r="E764" s="76"/>
      <c r="F764" s="76"/>
      <c r="G764" s="76"/>
      <c r="H764" s="76"/>
      <c r="I764" s="76"/>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0"/>
      <c r="BI764" s="30"/>
      <c r="BJ764" s="30"/>
      <c r="BK764" s="30"/>
      <c r="BL764" s="30"/>
      <c r="BM764" s="30"/>
      <c r="BN764" s="30"/>
      <c r="BO764" s="30"/>
      <c r="BP764" s="30"/>
      <c r="BQ764" s="30"/>
      <c r="BR764" s="30"/>
      <c r="BS764" s="30"/>
      <c r="BT764" s="30"/>
      <c r="BU764" s="30"/>
      <c r="BV764" s="30"/>
      <c r="BW764" s="30"/>
      <c r="BX764" s="30"/>
      <c r="BY764" s="30"/>
      <c r="BZ764" s="30"/>
      <c r="CA764" s="30"/>
      <c r="CB764" s="30"/>
      <c r="CC764" s="30"/>
      <c r="CD764" s="30"/>
      <c r="CE764" s="30"/>
      <c r="CF764" s="30"/>
      <c r="CG764" s="30"/>
      <c r="CH764" s="30"/>
      <c r="CI764" s="30"/>
      <c r="CJ764" s="30"/>
      <c r="CK764" s="30"/>
      <c r="CL764" s="30"/>
      <c r="CM764" s="30"/>
      <c r="CN764" s="30"/>
      <c r="CO764" s="30"/>
      <c r="CP764" s="30"/>
      <c r="CQ764" s="30"/>
      <c r="CR764" s="30"/>
      <c r="CS764" s="30"/>
      <c r="CT764" s="30"/>
      <c r="CU764" s="30"/>
      <c r="CV764" s="30"/>
      <c r="CW764" s="30"/>
      <c r="CX764" s="30"/>
      <c r="CY764" s="30"/>
      <c r="CZ764" s="30"/>
      <c r="DA764" s="30"/>
      <c r="DB764" s="30"/>
      <c r="DC764" s="30"/>
      <c r="DD764" s="30"/>
      <c r="DE764" s="30"/>
      <c r="DF764" s="30"/>
      <c r="DG764" s="30"/>
      <c r="DH764" s="30"/>
      <c r="DI764" s="30"/>
      <c r="DJ764" s="30"/>
      <c r="DK764" s="30"/>
      <c r="DL764" s="30"/>
      <c r="DM764" s="30"/>
      <c r="DN764" s="30"/>
      <c r="DO764" s="30"/>
      <c r="DP764" s="30"/>
      <c r="DQ764" s="30"/>
      <c r="DR764" s="30"/>
      <c r="DS764" s="30"/>
      <c r="DT764" s="30"/>
      <c r="DU764" s="30"/>
      <c r="DV764" s="30"/>
      <c r="DW764" s="30"/>
      <c r="DX764" s="30"/>
      <c r="DY764" s="30"/>
      <c r="DZ764" s="30"/>
      <c r="EA764" s="30"/>
      <c r="EB764" s="30"/>
      <c r="EC764" s="30"/>
      <c r="ED764" s="30"/>
      <c r="EE764" s="30"/>
      <c r="EF764" s="30"/>
      <c r="EG764" s="30"/>
      <c r="EH764" s="30"/>
      <c r="EI764" s="30"/>
      <c r="EJ764" s="30"/>
      <c r="EK764" s="30"/>
      <c r="EL764" s="30"/>
      <c r="EM764" s="30"/>
      <c r="EN764" s="30"/>
      <c r="EO764" s="30"/>
      <c r="EP764" s="30"/>
      <c r="EQ764" s="30"/>
      <c r="ER764" s="30"/>
      <c r="ES764" s="30"/>
      <c r="ET764" s="30"/>
      <c r="EU764" s="30"/>
      <c r="EV764" s="30"/>
      <c r="EW764" s="30"/>
      <c r="EX764" s="30"/>
      <c r="EY764" s="30"/>
      <c r="EZ764" s="30"/>
      <c r="FA764" s="30"/>
      <c r="FB764" s="30"/>
      <c r="FC764" s="30"/>
      <c r="FD764" s="30"/>
      <c r="FE764" s="30"/>
      <c r="FF764" s="30"/>
      <c r="FG764" s="30"/>
      <c r="FH764" s="30"/>
      <c r="FI764" s="30"/>
      <c r="FJ764" s="30"/>
      <c r="FK764" s="30"/>
      <c r="FL764" s="30"/>
      <c r="FM764" s="30"/>
      <c r="FN764" s="30"/>
      <c r="FO764" s="30"/>
      <c r="FP764" s="30"/>
      <c r="FQ764" s="30"/>
    </row>
    <row r="765" spans="4:173">
      <c r="D765" s="76"/>
      <c r="E765" s="76"/>
      <c r="F765" s="76"/>
      <c r="G765" s="76"/>
      <c r="H765" s="76"/>
      <c r="I765" s="76"/>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0"/>
      <c r="BI765" s="30"/>
      <c r="BJ765" s="30"/>
      <c r="BK765" s="30"/>
      <c r="BL765" s="30"/>
      <c r="BM765" s="30"/>
      <c r="BN765" s="30"/>
      <c r="BO765" s="30"/>
      <c r="BP765" s="30"/>
      <c r="BQ765" s="30"/>
      <c r="BR765" s="30"/>
      <c r="BS765" s="30"/>
      <c r="BT765" s="30"/>
      <c r="BU765" s="30"/>
      <c r="BV765" s="30"/>
      <c r="BW765" s="30"/>
      <c r="BX765" s="30"/>
      <c r="BY765" s="30"/>
      <c r="BZ765" s="30"/>
      <c r="CA765" s="30"/>
      <c r="CB765" s="30"/>
      <c r="CC765" s="30"/>
      <c r="CD765" s="30"/>
      <c r="CE765" s="30"/>
      <c r="CF765" s="30"/>
      <c r="CG765" s="30"/>
      <c r="CH765" s="30"/>
      <c r="CI765" s="30"/>
      <c r="CJ765" s="30"/>
      <c r="CK765" s="30"/>
      <c r="CL765" s="30"/>
      <c r="CM765" s="30"/>
      <c r="CN765" s="30"/>
      <c r="CO765" s="30"/>
      <c r="CP765" s="30"/>
      <c r="CQ765" s="30"/>
      <c r="CR765" s="30"/>
      <c r="CS765" s="30"/>
      <c r="CT765" s="30"/>
      <c r="CU765" s="30"/>
      <c r="CV765" s="30"/>
      <c r="CW765" s="30"/>
      <c r="CX765" s="30"/>
      <c r="CY765" s="30"/>
      <c r="CZ765" s="30"/>
      <c r="DA765" s="30"/>
      <c r="DB765" s="30"/>
      <c r="DC765" s="30"/>
      <c r="DD765" s="30"/>
      <c r="DE765" s="30"/>
      <c r="DF765" s="30"/>
      <c r="DG765" s="30"/>
      <c r="DH765" s="30"/>
      <c r="DI765" s="30"/>
      <c r="DJ765" s="30"/>
      <c r="DK765" s="30"/>
      <c r="DL765" s="30"/>
      <c r="DM765" s="30"/>
      <c r="DN765" s="30"/>
      <c r="DO765" s="30"/>
      <c r="DP765" s="30"/>
      <c r="DQ765" s="30"/>
      <c r="DR765" s="30"/>
      <c r="DS765" s="30"/>
      <c r="DT765" s="30"/>
      <c r="DU765" s="30"/>
      <c r="DV765" s="30"/>
      <c r="DW765" s="30"/>
      <c r="DX765" s="30"/>
      <c r="DY765" s="30"/>
      <c r="DZ765" s="30"/>
      <c r="EA765" s="30"/>
      <c r="EB765" s="30"/>
      <c r="EC765" s="30"/>
      <c r="ED765" s="30"/>
      <c r="EE765" s="30"/>
      <c r="EF765" s="30"/>
      <c r="EG765" s="30"/>
      <c r="EH765" s="30"/>
      <c r="EI765" s="30"/>
      <c r="EJ765" s="30"/>
      <c r="EK765" s="30"/>
      <c r="EL765" s="30"/>
      <c r="EM765" s="30"/>
      <c r="EN765" s="30"/>
      <c r="EO765" s="30"/>
      <c r="EP765" s="30"/>
      <c r="EQ765" s="30"/>
      <c r="ER765" s="30"/>
      <c r="ES765" s="30"/>
      <c r="ET765" s="30"/>
      <c r="EU765" s="30"/>
      <c r="EV765" s="30"/>
      <c r="EW765" s="30"/>
      <c r="EX765" s="30"/>
      <c r="EY765" s="30"/>
      <c r="EZ765" s="30"/>
      <c r="FA765" s="30"/>
      <c r="FB765" s="30"/>
      <c r="FC765" s="30"/>
      <c r="FD765" s="30"/>
      <c r="FE765" s="30"/>
      <c r="FF765" s="30"/>
      <c r="FG765" s="30"/>
      <c r="FH765" s="30"/>
      <c r="FI765" s="30"/>
      <c r="FJ765" s="30"/>
      <c r="FK765" s="30"/>
      <c r="FL765" s="30"/>
      <c r="FM765" s="30"/>
      <c r="FN765" s="30"/>
      <c r="FO765" s="30"/>
      <c r="FP765" s="30"/>
      <c r="FQ765" s="30"/>
    </row>
    <row r="766" spans="4:173">
      <c r="D766" s="76"/>
      <c r="E766" s="76"/>
      <c r="F766" s="76"/>
      <c r="G766" s="76"/>
      <c r="H766" s="76"/>
      <c r="I766" s="76"/>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0"/>
      <c r="BI766" s="30"/>
      <c r="BJ766" s="30"/>
      <c r="BK766" s="30"/>
      <c r="BL766" s="30"/>
      <c r="BM766" s="30"/>
      <c r="BN766" s="30"/>
      <c r="BO766" s="30"/>
      <c r="BP766" s="30"/>
      <c r="BQ766" s="30"/>
      <c r="BR766" s="30"/>
      <c r="BS766" s="30"/>
      <c r="BT766" s="30"/>
      <c r="BU766" s="30"/>
      <c r="BV766" s="30"/>
      <c r="BW766" s="30"/>
      <c r="BX766" s="30"/>
      <c r="BY766" s="30"/>
      <c r="BZ766" s="30"/>
      <c r="CA766" s="30"/>
      <c r="CB766" s="30"/>
      <c r="CC766" s="30"/>
      <c r="CD766" s="30"/>
      <c r="CE766" s="30"/>
      <c r="CF766" s="30"/>
      <c r="CG766" s="30"/>
      <c r="CH766" s="30"/>
      <c r="CI766" s="30"/>
      <c r="CJ766" s="30"/>
      <c r="CK766" s="30"/>
      <c r="CL766" s="30"/>
      <c r="CM766" s="30"/>
      <c r="CN766" s="30"/>
      <c r="CO766" s="30"/>
      <c r="CP766" s="30"/>
      <c r="CQ766" s="30"/>
      <c r="CR766" s="30"/>
      <c r="CS766" s="30"/>
      <c r="CT766" s="30"/>
      <c r="CU766" s="30"/>
      <c r="CV766" s="30"/>
      <c r="CW766" s="30"/>
      <c r="CX766" s="30"/>
      <c r="CY766" s="30"/>
      <c r="CZ766" s="30"/>
      <c r="DA766" s="30"/>
      <c r="DB766" s="30"/>
      <c r="DC766" s="30"/>
      <c r="DD766" s="30"/>
      <c r="DE766" s="30"/>
      <c r="DF766" s="30"/>
      <c r="DG766" s="30"/>
      <c r="DH766" s="30"/>
      <c r="DI766" s="30"/>
      <c r="DJ766" s="30"/>
      <c r="DK766" s="30"/>
      <c r="DL766" s="30"/>
      <c r="DM766" s="30"/>
      <c r="DN766" s="30"/>
      <c r="DO766" s="30"/>
      <c r="DP766" s="30"/>
      <c r="DQ766" s="30"/>
      <c r="DR766" s="30"/>
      <c r="DS766" s="30"/>
      <c r="DT766" s="30"/>
      <c r="DU766" s="30"/>
      <c r="DV766" s="30"/>
      <c r="DW766" s="30"/>
      <c r="DX766" s="30"/>
      <c r="DY766" s="30"/>
      <c r="DZ766" s="30"/>
      <c r="EA766" s="30"/>
      <c r="EB766" s="30"/>
      <c r="EC766" s="30"/>
      <c r="ED766" s="30"/>
      <c r="EE766" s="30"/>
      <c r="EF766" s="30"/>
      <c r="EG766" s="30"/>
      <c r="EH766" s="30"/>
      <c r="EI766" s="30"/>
      <c r="EJ766" s="30"/>
      <c r="EK766" s="30"/>
      <c r="EL766" s="30"/>
      <c r="EM766" s="30"/>
      <c r="EN766" s="30"/>
      <c r="EO766" s="30"/>
      <c r="EP766" s="30"/>
      <c r="EQ766" s="30"/>
      <c r="ER766" s="30"/>
      <c r="ES766" s="30"/>
      <c r="ET766" s="30"/>
      <c r="EU766" s="30"/>
      <c r="EV766" s="30"/>
      <c r="EW766" s="30"/>
      <c r="EX766" s="30"/>
      <c r="EY766" s="30"/>
      <c r="EZ766" s="30"/>
      <c r="FA766" s="30"/>
      <c r="FB766" s="30"/>
      <c r="FC766" s="30"/>
      <c r="FD766" s="30"/>
      <c r="FE766" s="30"/>
      <c r="FF766" s="30"/>
      <c r="FG766" s="30"/>
      <c r="FH766" s="30"/>
      <c r="FI766" s="30"/>
      <c r="FJ766" s="30"/>
      <c r="FK766" s="30"/>
      <c r="FL766" s="30"/>
      <c r="FM766" s="30"/>
      <c r="FN766" s="30"/>
      <c r="FO766" s="30"/>
      <c r="FP766" s="30"/>
      <c r="FQ766" s="30"/>
    </row>
    <row r="767" spans="4:173">
      <c r="D767" s="76"/>
      <c r="E767" s="76"/>
      <c r="F767" s="76"/>
      <c r="G767" s="76"/>
      <c r="H767" s="76"/>
      <c r="I767" s="76"/>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0"/>
      <c r="BI767" s="30"/>
      <c r="BJ767" s="30"/>
      <c r="BK767" s="30"/>
      <c r="BL767" s="30"/>
      <c r="BM767" s="30"/>
      <c r="BN767" s="30"/>
      <c r="BO767" s="30"/>
      <c r="BP767" s="30"/>
      <c r="BQ767" s="30"/>
      <c r="BR767" s="30"/>
      <c r="BS767" s="30"/>
      <c r="BT767" s="30"/>
      <c r="BU767" s="30"/>
      <c r="BV767" s="30"/>
      <c r="BW767" s="30"/>
      <c r="BX767" s="30"/>
      <c r="BY767" s="30"/>
      <c r="BZ767" s="30"/>
      <c r="CA767" s="30"/>
      <c r="CB767" s="30"/>
      <c r="CC767" s="30"/>
      <c r="CD767" s="30"/>
      <c r="CE767" s="30"/>
      <c r="CF767" s="30"/>
      <c r="CG767" s="30"/>
      <c r="CH767" s="30"/>
      <c r="CI767" s="30"/>
      <c r="CJ767" s="30"/>
      <c r="CK767" s="30"/>
      <c r="CL767" s="30"/>
      <c r="CM767" s="30"/>
      <c r="CN767" s="30"/>
      <c r="CO767" s="30"/>
      <c r="CP767" s="30"/>
      <c r="CQ767" s="30"/>
      <c r="CR767" s="30"/>
      <c r="CS767" s="30"/>
      <c r="CT767" s="30"/>
      <c r="CU767" s="30"/>
      <c r="CV767" s="30"/>
      <c r="CW767" s="30"/>
      <c r="CX767" s="30"/>
      <c r="CY767" s="30"/>
      <c r="CZ767" s="30"/>
      <c r="DA767" s="30"/>
      <c r="DB767" s="30"/>
      <c r="DC767" s="30"/>
      <c r="DD767" s="30"/>
      <c r="DE767" s="30"/>
      <c r="DF767" s="30"/>
      <c r="DG767" s="30"/>
      <c r="DH767" s="30"/>
      <c r="DI767" s="30"/>
      <c r="DJ767" s="30"/>
      <c r="DK767" s="30"/>
      <c r="DL767" s="30"/>
      <c r="DM767" s="30"/>
      <c r="DN767" s="30"/>
      <c r="DO767" s="30"/>
      <c r="DP767" s="30"/>
      <c r="DQ767" s="30"/>
      <c r="DR767" s="30"/>
      <c r="DS767" s="30"/>
      <c r="DT767" s="30"/>
      <c r="DU767" s="30"/>
      <c r="DV767" s="30"/>
      <c r="DW767" s="30"/>
      <c r="DX767" s="30"/>
      <c r="DY767" s="30"/>
      <c r="DZ767" s="30"/>
      <c r="EA767" s="30"/>
      <c r="EB767" s="30"/>
      <c r="EC767" s="30"/>
      <c r="ED767" s="30"/>
      <c r="EE767" s="30"/>
      <c r="EF767" s="30"/>
      <c r="EG767" s="30"/>
      <c r="EH767" s="30"/>
      <c r="EI767" s="30"/>
      <c r="EJ767" s="30"/>
      <c r="EK767" s="30"/>
      <c r="EL767" s="30"/>
      <c r="EM767" s="30"/>
      <c r="EN767" s="30"/>
      <c r="EO767" s="30"/>
      <c r="EP767" s="30"/>
      <c r="EQ767" s="30"/>
      <c r="ER767" s="30"/>
      <c r="ES767" s="30"/>
      <c r="ET767" s="30"/>
      <c r="EU767" s="30"/>
      <c r="EV767" s="30"/>
      <c r="EW767" s="30"/>
      <c r="EX767" s="30"/>
      <c r="EY767" s="30"/>
      <c r="EZ767" s="30"/>
      <c r="FA767" s="30"/>
      <c r="FB767" s="30"/>
      <c r="FC767" s="30"/>
      <c r="FD767" s="30"/>
      <c r="FE767" s="30"/>
      <c r="FF767" s="30"/>
      <c r="FG767" s="30"/>
      <c r="FH767" s="30"/>
      <c r="FI767" s="30"/>
      <c r="FJ767" s="30"/>
      <c r="FK767" s="30"/>
      <c r="FL767" s="30"/>
      <c r="FM767" s="30"/>
      <c r="FN767" s="30"/>
      <c r="FO767" s="30"/>
      <c r="FP767" s="30"/>
      <c r="FQ767" s="30"/>
    </row>
    <row r="768" spans="4:173">
      <c r="D768" s="76"/>
      <c r="E768" s="76"/>
      <c r="F768" s="76"/>
      <c r="G768" s="76"/>
      <c r="H768" s="76"/>
      <c r="I768" s="76"/>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0"/>
      <c r="BI768" s="30"/>
      <c r="BJ768" s="30"/>
      <c r="BK768" s="30"/>
      <c r="BL768" s="30"/>
      <c r="BM768" s="30"/>
      <c r="BN768" s="30"/>
      <c r="BO768" s="30"/>
      <c r="BP768" s="30"/>
      <c r="BQ768" s="30"/>
      <c r="BR768" s="30"/>
      <c r="BS768" s="30"/>
      <c r="BT768" s="30"/>
      <c r="BU768" s="30"/>
      <c r="BV768" s="30"/>
      <c r="BW768" s="30"/>
      <c r="BX768" s="30"/>
      <c r="BY768" s="30"/>
      <c r="BZ768" s="30"/>
      <c r="CA768" s="30"/>
      <c r="CB768" s="30"/>
      <c r="CC768" s="30"/>
      <c r="CD768" s="30"/>
      <c r="CE768" s="30"/>
      <c r="CF768" s="30"/>
      <c r="CG768" s="30"/>
      <c r="CH768" s="30"/>
      <c r="CI768" s="30"/>
      <c r="CJ768" s="30"/>
      <c r="CK768" s="30"/>
      <c r="CL768" s="30"/>
      <c r="CM768" s="30"/>
      <c r="CN768" s="30"/>
      <c r="CO768" s="30"/>
      <c r="CP768" s="30"/>
      <c r="CQ768" s="30"/>
      <c r="CR768" s="30"/>
      <c r="CS768" s="30"/>
      <c r="CT768" s="30"/>
      <c r="CU768" s="30"/>
      <c r="CV768" s="30"/>
      <c r="CW768" s="30"/>
      <c r="CX768" s="30"/>
      <c r="CY768" s="30"/>
      <c r="CZ768" s="30"/>
      <c r="DA768" s="30"/>
      <c r="DB768" s="30"/>
      <c r="DC768" s="30"/>
      <c r="DD768" s="30"/>
      <c r="DE768" s="30"/>
      <c r="DF768" s="30"/>
      <c r="DG768" s="30"/>
      <c r="DH768" s="30"/>
      <c r="DI768" s="30"/>
      <c r="DJ768" s="30"/>
      <c r="DK768" s="30"/>
      <c r="DL768" s="30"/>
      <c r="DM768" s="30"/>
      <c r="DN768" s="30"/>
      <c r="DO768" s="30"/>
      <c r="DP768" s="30"/>
      <c r="DQ768" s="30"/>
      <c r="DR768" s="30"/>
      <c r="DS768" s="30"/>
      <c r="DT768" s="30"/>
      <c r="DU768" s="30"/>
      <c r="DV768" s="30"/>
      <c r="DW768" s="30"/>
      <c r="DX768" s="30"/>
      <c r="DY768" s="30"/>
      <c r="DZ768" s="30"/>
      <c r="EA768" s="30"/>
      <c r="EB768" s="30"/>
      <c r="EC768" s="30"/>
      <c r="ED768" s="30"/>
      <c r="EE768" s="30"/>
      <c r="EF768" s="30"/>
      <c r="EG768" s="30"/>
      <c r="EH768" s="30"/>
      <c r="EI768" s="30"/>
      <c r="EJ768" s="30"/>
      <c r="EK768" s="30"/>
      <c r="EL768" s="30"/>
      <c r="EM768" s="30"/>
      <c r="EN768" s="30"/>
      <c r="EO768" s="30"/>
      <c r="EP768" s="30"/>
      <c r="EQ768" s="30"/>
      <c r="ER768" s="30"/>
      <c r="ES768" s="30"/>
      <c r="ET768" s="30"/>
      <c r="EU768" s="30"/>
      <c r="EV768" s="30"/>
      <c r="EW768" s="30"/>
      <c r="EX768" s="30"/>
      <c r="EY768" s="30"/>
      <c r="EZ768" s="30"/>
      <c r="FA768" s="30"/>
      <c r="FB768" s="30"/>
      <c r="FC768" s="30"/>
      <c r="FD768" s="30"/>
      <c r="FE768" s="30"/>
      <c r="FF768" s="30"/>
      <c r="FG768" s="30"/>
      <c r="FH768" s="30"/>
      <c r="FI768" s="30"/>
      <c r="FJ768" s="30"/>
      <c r="FK768" s="30"/>
      <c r="FL768" s="30"/>
      <c r="FM768" s="30"/>
      <c r="FN768" s="30"/>
      <c r="FO768" s="30"/>
      <c r="FP768" s="30"/>
      <c r="FQ768" s="30"/>
    </row>
    <row r="769" spans="4:173">
      <c r="D769" s="76"/>
      <c r="E769" s="76"/>
      <c r="F769" s="76"/>
      <c r="G769" s="76"/>
      <c r="H769" s="76"/>
      <c r="I769" s="76"/>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0"/>
      <c r="BI769" s="30"/>
      <c r="BJ769" s="30"/>
      <c r="BK769" s="30"/>
      <c r="BL769" s="30"/>
      <c r="BM769" s="30"/>
      <c r="BN769" s="30"/>
      <c r="BO769" s="30"/>
      <c r="BP769" s="30"/>
      <c r="BQ769" s="30"/>
      <c r="BR769" s="30"/>
      <c r="BS769" s="30"/>
      <c r="BT769" s="30"/>
      <c r="BU769" s="30"/>
      <c r="BV769" s="30"/>
      <c r="BW769" s="30"/>
      <c r="BX769" s="30"/>
      <c r="BY769" s="30"/>
      <c r="BZ769" s="30"/>
      <c r="CA769" s="30"/>
      <c r="CB769" s="30"/>
      <c r="CC769" s="30"/>
      <c r="CD769" s="30"/>
      <c r="CE769" s="30"/>
      <c r="CF769" s="30"/>
      <c r="CG769" s="30"/>
      <c r="CH769" s="30"/>
      <c r="CI769" s="30"/>
      <c r="CJ769" s="30"/>
      <c r="CK769" s="30"/>
      <c r="CL769" s="30"/>
      <c r="CM769" s="30"/>
      <c r="CN769" s="30"/>
      <c r="CO769" s="30"/>
      <c r="CP769" s="30"/>
      <c r="CQ769" s="30"/>
      <c r="CR769" s="30"/>
      <c r="CS769" s="30"/>
      <c r="CT769" s="30"/>
      <c r="CU769" s="30"/>
      <c r="CV769" s="30"/>
      <c r="CW769" s="30"/>
      <c r="CX769" s="30"/>
      <c r="CY769" s="30"/>
      <c r="CZ769" s="30"/>
      <c r="DA769" s="30"/>
      <c r="DB769" s="30"/>
      <c r="DC769" s="30"/>
      <c r="DD769" s="30"/>
      <c r="DE769" s="30"/>
      <c r="DF769" s="30"/>
      <c r="DG769" s="30"/>
      <c r="DH769" s="30"/>
      <c r="DI769" s="30"/>
      <c r="DJ769" s="30"/>
      <c r="DK769" s="30"/>
      <c r="DL769" s="30"/>
      <c r="DM769" s="30"/>
      <c r="DN769" s="30"/>
      <c r="DO769" s="30"/>
      <c r="DP769" s="30"/>
      <c r="DQ769" s="30"/>
      <c r="DR769" s="30"/>
      <c r="DS769" s="30"/>
      <c r="DT769" s="30"/>
      <c r="DU769" s="30"/>
      <c r="DV769" s="30"/>
      <c r="DW769" s="30"/>
      <c r="DX769" s="30"/>
      <c r="DY769" s="30"/>
      <c r="DZ769" s="30"/>
      <c r="EA769" s="30"/>
      <c r="EB769" s="30"/>
      <c r="EC769" s="30"/>
      <c r="ED769" s="30"/>
      <c r="EE769" s="30"/>
      <c r="EF769" s="30"/>
      <c r="EG769" s="30"/>
      <c r="EH769" s="30"/>
      <c r="EI769" s="30"/>
      <c r="EJ769" s="30"/>
      <c r="EK769" s="30"/>
      <c r="EL769" s="30"/>
      <c r="EM769" s="30"/>
      <c r="EN769" s="30"/>
      <c r="EO769" s="30"/>
      <c r="EP769" s="30"/>
      <c r="EQ769" s="30"/>
      <c r="ER769" s="30"/>
      <c r="ES769" s="30"/>
      <c r="ET769" s="30"/>
      <c r="EU769" s="30"/>
      <c r="EV769" s="30"/>
      <c r="EW769" s="30"/>
      <c r="EX769" s="30"/>
      <c r="EY769" s="30"/>
      <c r="EZ769" s="30"/>
      <c r="FA769" s="30"/>
      <c r="FB769" s="30"/>
      <c r="FC769" s="30"/>
      <c r="FD769" s="30"/>
      <c r="FE769" s="30"/>
      <c r="FF769" s="30"/>
      <c r="FG769" s="30"/>
      <c r="FH769" s="30"/>
      <c r="FI769" s="30"/>
      <c r="FJ769" s="30"/>
      <c r="FK769" s="30"/>
      <c r="FL769" s="30"/>
      <c r="FM769" s="30"/>
      <c r="FN769" s="30"/>
      <c r="FO769" s="30"/>
      <c r="FP769" s="30"/>
      <c r="FQ769" s="30"/>
    </row>
    <row r="770" spans="4:173">
      <c r="D770" s="76"/>
      <c r="E770" s="76"/>
      <c r="F770" s="76"/>
      <c r="G770" s="76"/>
      <c r="H770" s="76"/>
      <c r="I770" s="76"/>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0"/>
      <c r="BI770" s="30"/>
      <c r="BJ770" s="30"/>
      <c r="BK770" s="30"/>
      <c r="BL770" s="30"/>
      <c r="BM770" s="30"/>
      <c r="BN770" s="30"/>
      <c r="BO770" s="30"/>
      <c r="BP770" s="30"/>
      <c r="BQ770" s="30"/>
      <c r="BR770" s="30"/>
      <c r="BS770" s="30"/>
      <c r="BT770" s="30"/>
      <c r="BU770" s="30"/>
      <c r="BV770" s="30"/>
      <c r="BW770" s="30"/>
      <c r="BX770" s="30"/>
      <c r="BY770" s="30"/>
      <c r="BZ770" s="30"/>
      <c r="CA770" s="30"/>
      <c r="CB770" s="30"/>
      <c r="CC770" s="30"/>
      <c r="CD770" s="30"/>
      <c r="CE770" s="30"/>
      <c r="CF770" s="30"/>
      <c r="CG770" s="30"/>
      <c r="CH770" s="30"/>
      <c r="CI770" s="30"/>
      <c r="CJ770" s="30"/>
      <c r="CK770" s="30"/>
      <c r="CL770" s="30"/>
      <c r="CM770" s="30"/>
      <c r="CN770" s="30"/>
      <c r="CO770" s="30"/>
      <c r="CP770" s="30"/>
      <c r="CQ770" s="30"/>
      <c r="CR770" s="30"/>
      <c r="CS770" s="30"/>
      <c r="CT770" s="30"/>
      <c r="CU770" s="30"/>
      <c r="CV770" s="30"/>
      <c r="CW770" s="30"/>
      <c r="CX770" s="30"/>
      <c r="CY770" s="30"/>
      <c r="CZ770" s="30"/>
      <c r="DA770" s="30"/>
      <c r="DB770" s="30"/>
      <c r="DC770" s="30"/>
      <c r="DD770" s="30"/>
      <c r="DE770" s="30"/>
      <c r="DF770" s="30"/>
      <c r="DG770" s="30"/>
      <c r="DH770" s="30"/>
      <c r="DI770" s="30"/>
      <c r="DJ770" s="30"/>
      <c r="DK770" s="30"/>
      <c r="DL770" s="30"/>
      <c r="DM770" s="30"/>
      <c r="DN770" s="30"/>
      <c r="DO770" s="30"/>
      <c r="DP770" s="30"/>
      <c r="DQ770" s="30"/>
      <c r="DR770" s="30"/>
      <c r="DS770" s="30"/>
      <c r="DT770" s="30"/>
      <c r="DU770" s="30"/>
      <c r="DV770" s="30"/>
      <c r="DW770" s="30"/>
      <c r="DX770" s="30"/>
      <c r="DY770" s="30"/>
      <c r="DZ770" s="30"/>
      <c r="EA770" s="30"/>
      <c r="EB770" s="30"/>
      <c r="EC770" s="30"/>
      <c r="ED770" s="30"/>
      <c r="EE770" s="30"/>
      <c r="EF770" s="30"/>
      <c r="EG770" s="30"/>
      <c r="EH770" s="30"/>
      <c r="EI770" s="30"/>
      <c r="EJ770" s="30"/>
      <c r="EK770" s="30"/>
      <c r="EL770" s="30"/>
      <c r="EM770" s="30"/>
      <c r="EN770" s="30"/>
      <c r="EO770" s="30"/>
      <c r="EP770" s="30"/>
      <c r="EQ770" s="30"/>
      <c r="ER770" s="30"/>
      <c r="ES770" s="30"/>
      <c r="ET770" s="30"/>
      <c r="EU770" s="30"/>
      <c r="EV770" s="30"/>
      <c r="EW770" s="30"/>
      <c r="EX770" s="30"/>
      <c r="EY770" s="30"/>
      <c r="EZ770" s="30"/>
      <c r="FA770" s="30"/>
      <c r="FB770" s="30"/>
      <c r="FC770" s="30"/>
      <c r="FD770" s="30"/>
      <c r="FE770" s="30"/>
      <c r="FF770" s="30"/>
      <c r="FG770" s="30"/>
      <c r="FH770" s="30"/>
      <c r="FI770" s="30"/>
      <c r="FJ770" s="30"/>
      <c r="FK770" s="30"/>
      <c r="FL770" s="30"/>
      <c r="FM770" s="30"/>
      <c r="FN770" s="30"/>
      <c r="FO770" s="30"/>
      <c r="FP770" s="30"/>
      <c r="FQ770" s="30"/>
    </row>
    <row r="771" spans="4:173">
      <c r="D771" s="76"/>
      <c r="E771" s="76"/>
      <c r="F771" s="76"/>
      <c r="G771" s="76"/>
      <c r="H771" s="76"/>
      <c r="I771" s="76"/>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0"/>
      <c r="BI771" s="30"/>
      <c r="BJ771" s="30"/>
      <c r="BK771" s="30"/>
      <c r="BL771" s="30"/>
      <c r="BM771" s="30"/>
      <c r="BN771" s="30"/>
      <c r="BO771" s="30"/>
      <c r="BP771" s="30"/>
      <c r="BQ771" s="30"/>
      <c r="BR771" s="30"/>
      <c r="BS771" s="30"/>
      <c r="BT771" s="30"/>
      <c r="BU771" s="30"/>
      <c r="BV771" s="30"/>
      <c r="BW771" s="30"/>
      <c r="BX771" s="30"/>
      <c r="BY771" s="30"/>
      <c r="BZ771" s="30"/>
      <c r="CA771" s="30"/>
      <c r="CB771" s="30"/>
      <c r="CC771" s="30"/>
      <c r="CD771" s="30"/>
      <c r="CE771" s="30"/>
      <c r="CF771" s="30"/>
      <c r="CG771" s="30"/>
      <c r="CH771" s="30"/>
      <c r="CI771" s="30"/>
      <c r="CJ771" s="30"/>
      <c r="CK771" s="30"/>
      <c r="CL771" s="30"/>
      <c r="CM771" s="30"/>
      <c r="CN771" s="30"/>
      <c r="CO771" s="30"/>
      <c r="CP771" s="30"/>
      <c r="CQ771" s="30"/>
      <c r="CR771" s="30"/>
      <c r="CS771" s="30"/>
      <c r="CT771" s="30"/>
      <c r="CU771" s="30"/>
      <c r="CV771" s="30"/>
      <c r="CW771" s="30"/>
      <c r="CX771" s="30"/>
      <c r="CY771" s="30"/>
      <c r="CZ771" s="30"/>
      <c r="DA771" s="30"/>
      <c r="DB771" s="30"/>
      <c r="DC771" s="30"/>
      <c r="DD771" s="30"/>
      <c r="DE771" s="30"/>
      <c r="DF771" s="30"/>
      <c r="DG771" s="30"/>
      <c r="DH771" s="30"/>
      <c r="DI771" s="30"/>
      <c r="DJ771" s="30"/>
      <c r="DK771" s="30"/>
      <c r="DL771" s="30"/>
      <c r="DM771" s="30"/>
      <c r="DN771" s="30"/>
      <c r="DO771" s="30"/>
      <c r="DP771" s="30"/>
      <c r="DQ771" s="30"/>
      <c r="DR771" s="30"/>
      <c r="DS771" s="30"/>
      <c r="DT771" s="30"/>
      <c r="DU771" s="30"/>
      <c r="DV771" s="30"/>
      <c r="DW771" s="30"/>
      <c r="DX771" s="30"/>
      <c r="DY771" s="30"/>
      <c r="DZ771" s="30"/>
      <c r="EA771" s="30"/>
      <c r="EB771" s="30"/>
      <c r="EC771" s="30"/>
      <c r="ED771" s="30"/>
      <c r="EE771" s="30"/>
      <c r="EF771" s="30"/>
      <c r="EG771" s="30"/>
      <c r="EH771" s="30"/>
      <c r="EI771" s="30"/>
      <c r="EJ771" s="30"/>
      <c r="EK771" s="30"/>
      <c r="EL771" s="30"/>
      <c r="EM771" s="30"/>
      <c r="EN771" s="30"/>
      <c r="EO771" s="30"/>
      <c r="EP771" s="30"/>
      <c r="EQ771" s="30"/>
      <c r="ER771" s="30"/>
      <c r="ES771" s="30"/>
      <c r="ET771" s="30"/>
      <c r="EU771" s="30"/>
      <c r="EV771" s="30"/>
      <c r="EW771" s="30"/>
      <c r="EX771" s="30"/>
      <c r="EY771" s="30"/>
      <c r="EZ771" s="30"/>
      <c r="FA771" s="30"/>
      <c r="FB771" s="30"/>
      <c r="FC771" s="30"/>
      <c r="FD771" s="30"/>
      <c r="FE771" s="30"/>
      <c r="FF771" s="30"/>
      <c r="FG771" s="30"/>
      <c r="FH771" s="30"/>
      <c r="FI771" s="30"/>
      <c r="FJ771" s="30"/>
      <c r="FK771" s="30"/>
      <c r="FL771" s="30"/>
      <c r="FM771" s="30"/>
      <c r="FN771" s="30"/>
      <c r="FO771" s="30"/>
      <c r="FP771" s="30"/>
      <c r="FQ771" s="30"/>
    </row>
    <row r="772" spans="4:173">
      <c r="D772" s="76"/>
      <c r="E772" s="76"/>
      <c r="F772" s="76"/>
      <c r="G772" s="76"/>
      <c r="H772" s="76"/>
      <c r="I772" s="76"/>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0"/>
      <c r="BI772" s="30"/>
      <c r="BJ772" s="30"/>
      <c r="BK772" s="30"/>
      <c r="BL772" s="30"/>
      <c r="BM772" s="30"/>
      <c r="BN772" s="30"/>
      <c r="BO772" s="30"/>
      <c r="BP772" s="30"/>
      <c r="BQ772" s="30"/>
      <c r="BR772" s="30"/>
      <c r="BS772" s="30"/>
      <c r="BT772" s="30"/>
      <c r="BU772" s="30"/>
      <c r="BV772" s="30"/>
      <c r="BW772" s="30"/>
      <c r="BX772" s="30"/>
      <c r="BY772" s="30"/>
      <c r="BZ772" s="30"/>
      <c r="CA772" s="30"/>
      <c r="CB772" s="30"/>
      <c r="CC772" s="30"/>
      <c r="CD772" s="30"/>
      <c r="CE772" s="30"/>
      <c r="CF772" s="30"/>
      <c r="CG772" s="30"/>
      <c r="CH772" s="30"/>
      <c r="CI772" s="30"/>
      <c r="CJ772" s="30"/>
      <c r="CK772" s="30"/>
      <c r="CL772" s="30"/>
      <c r="CM772" s="30"/>
      <c r="CN772" s="30"/>
      <c r="CO772" s="30"/>
      <c r="CP772" s="30"/>
      <c r="CQ772" s="30"/>
      <c r="CR772" s="30"/>
      <c r="CS772" s="30"/>
      <c r="CT772" s="30"/>
      <c r="CU772" s="30"/>
      <c r="CV772" s="30"/>
      <c r="CW772" s="30"/>
      <c r="CX772" s="30"/>
      <c r="CY772" s="30"/>
      <c r="CZ772" s="30"/>
      <c r="DA772" s="30"/>
      <c r="DB772" s="30"/>
      <c r="DC772" s="30"/>
      <c r="DD772" s="30"/>
      <c r="DE772" s="30"/>
      <c r="DF772" s="30"/>
      <c r="DG772" s="30"/>
      <c r="DH772" s="30"/>
      <c r="DI772" s="30"/>
      <c r="DJ772" s="30"/>
      <c r="DK772" s="30"/>
      <c r="DL772" s="30"/>
      <c r="DM772" s="30"/>
      <c r="DN772" s="30"/>
      <c r="DO772" s="30"/>
      <c r="DP772" s="30"/>
      <c r="DQ772" s="30"/>
      <c r="DR772" s="30"/>
      <c r="DS772" s="30"/>
      <c r="DT772" s="30"/>
      <c r="DU772" s="30"/>
      <c r="DV772" s="30"/>
      <c r="DW772" s="30"/>
      <c r="DX772" s="30"/>
      <c r="DY772" s="30"/>
      <c r="DZ772" s="30"/>
      <c r="EA772" s="30"/>
      <c r="EB772" s="30"/>
      <c r="EC772" s="30"/>
      <c r="ED772" s="30"/>
      <c r="EE772" s="30"/>
      <c r="EF772" s="30"/>
      <c r="EG772" s="30"/>
      <c r="EH772" s="30"/>
      <c r="EI772" s="30"/>
      <c r="EJ772" s="30"/>
      <c r="EK772" s="30"/>
      <c r="EL772" s="30"/>
      <c r="EM772" s="30"/>
      <c r="EN772" s="30"/>
      <c r="EO772" s="30"/>
      <c r="EP772" s="30"/>
      <c r="EQ772" s="30"/>
      <c r="ER772" s="30"/>
      <c r="ES772" s="30"/>
      <c r="ET772" s="30"/>
      <c r="EU772" s="30"/>
      <c r="EV772" s="30"/>
      <c r="EW772" s="30"/>
      <c r="EX772" s="30"/>
      <c r="EY772" s="30"/>
      <c r="EZ772" s="30"/>
      <c r="FA772" s="30"/>
      <c r="FB772" s="30"/>
      <c r="FC772" s="30"/>
      <c r="FD772" s="30"/>
      <c r="FE772" s="30"/>
      <c r="FF772" s="30"/>
      <c r="FG772" s="30"/>
      <c r="FH772" s="30"/>
      <c r="FI772" s="30"/>
      <c r="FJ772" s="30"/>
      <c r="FK772" s="30"/>
      <c r="FL772" s="30"/>
      <c r="FM772" s="30"/>
      <c r="FN772" s="30"/>
      <c r="FO772" s="30"/>
      <c r="FP772" s="30"/>
      <c r="FQ772" s="30"/>
    </row>
    <row r="773" spans="4:173">
      <c r="D773" s="76"/>
      <c r="E773" s="76"/>
      <c r="F773" s="76"/>
      <c r="G773" s="76"/>
      <c r="H773" s="76"/>
      <c r="I773" s="76"/>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0"/>
      <c r="BI773" s="30"/>
      <c r="BJ773" s="30"/>
      <c r="BK773" s="30"/>
      <c r="BL773" s="30"/>
      <c r="BM773" s="30"/>
      <c r="BN773" s="30"/>
      <c r="BO773" s="30"/>
      <c r="BP773" s="30"/>
      <c r="BQ773" s="30"/>
      <c r="BR773" s="30"/>
      <c r="BS773" s="30"/>
      <c r="BT773" s="30"/>
      <c r="BU773" s="30"/>
      <c r="BV773" s="30"/>
      <c r="BW773" s="30"/>
      <c r="BX773" s="30"/>
      <c r="BY773" s="30"/>
      <c r="BZ773" s="30"/>
      <c r="CA773" s="30"/>
      <c r="CB773" s="30"/>
      <c r="CC773" s="30"/>
      <c r="CD773" s="30"/>
      <c r="CE773" s="30"/>
      <c r="CF773" s="30"/>
      <c r="CG773" s="30"/>
      <c r="CH773" s="30"/>
      <c r="CI773" s="30"/>
      <c r="CJ773" s="30"/>
      <c r="CK773" s="30"/>
      <c r="CL773" s="30"/>
      <c r="CM773" s="30"/>
      <c r="CN773" s="30"/>
      <c r="CO773" s="30"/>
      <c r="CP773" s="30"/>
      <c r="CQ773" s="30"/>
      <c r="CR773" s="30"/>
      <c r="CS773" s="30"/>
      <c r="CT773" s="30"/>
      <c r="CU773" s="30"/>
      <c r="CV773" s="30"/>
      <c r="CW773" s="30"/>
      <c r="CX773" s="30"/>
      <c r="CY773" s="30"/>
      <c r="CZ773" s="30"/>
      <c r="DA773" s="30"/>
      <c r="DB773" s="30"/>
      <c r="DC773" s="30"/>
      <c r="DD773" s="30"/>
      <c r="DE773" s="30"/>
      <c r="DF773" s="30"/>
      <c r="DG773" s="30"/>
      <c r="DH773" s="30"/>
      <c r="DI773" s="30"/>
      <c r="DJ773" s="30"/>
      <c r="DK773" s="30"/>
      <c r="DL773" s="30"/>
      <c r="DM773" s="30"/>
      <c r="DN773" s="30"/>
      <c r="DO773" s="30"/>
      <c r="DP773" s="30"/>
      <c r="DQ773" s="30"/>
      <c r="DR773" s="30"/>
      <c r="DS773" s="30"/>
      <c r="DT773" s="30"/>
      <c r="DU773" s="30"/>
      <c r="DV773" s="30"/>
      <c r="DW773" s="30"/>
      <c r="DX773" s="30"/>
      <c r="DY773" s="30"/>
      <c r="DZ773" s="30"/>
      <c r="EA773" s="30"/>
      <c r="EB773" s="30"/>
      <c r="EC773" s="30"/>
      <c r="ED773" s="30"/>
      <c r="EE773" s="30"/>
      <c r="EF773" s="30"/>
      <c r="EG773" s="30"/>
      <c r="EH773" s="30"/>
      <c r="EI773" s="30"/>
      <c r="EJ773" s="30"/>
      <c r="EK773" s="30"/>
      <c r="EL773" s="30"/>
      <c r="EM773" s="30"/>
      <c r="EN773" s="30"/>
      <c r="EO773" s="30"/>
      <c r="EP773" s="30"/>
      <c r="EQ773" s="30"/>
      <c r="ER773" s="30"/>
      <c r="ES773" s="30"/>
      <c r="ET773" s="30"/>
      <c r="EU773" s="30"/>
      <c r="EV773" s="30"/>
      <c r="EW773" s="30"/>
      <c r="EX773" s="30"/>
      <c r="EY773" s="30"/>
      <c r="EZ773" s="30"/>
      <c r="FA773" s="30"/>
      <c r="FB773" s="30"/>
      <c r="FC773" s="30"/>
      <c r="FD773" s="30"/>
      <c r="FE773" s="30"/>
      <c r="FF773" s="30"/>
      <c r="FG773" s="30"/>
      <c r="FH773" s="30"/>
      <c r="FI773" s="30"/>
      <c r="FJ773" s="30"/>
      <c r="FK773" s="30"/>
      <c r="FL773" s="30"/>
      <c r="FM773" s="30"/>
      <c r="FN773" s="30"/>
      <c r="FO773" s="30"/>
      <c r="FP773" s="30"/>
      <c r="FQ773" s="30"/>
    </row>
    <row r="774" spans="4:173">
      <c r="D774" s="76"/>
      <c r="E774" s="76"/>
      <c r="F774" s="76"/>
      <c r="G774" s="76"/>
      <c r="H774" s="76"/>
      <c r="I774" s="76"/>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0"/>
      <c r="BI774" s="30"/>
      <c r="BJ774" s="30"/>
      <c r="BK774" s="30"/>
      <c r="BL774" s="30"/>
      <c r="BM774" s="30"/>
      <c r="BN774" s="30"/>
      <c r="BO774" s="30"/>
      <c r="BP774" s="30"/>
      <c r="BQ774" s="30"/>
      <c r="BR774" s="30"/>
      <c r="BS774" s="30"/>
      <c r="BT774" s="30"/>
      <c r="BU774" s="30"/>
      <c r="BV774" s="30"/>
      <c r="BW774" s="30"/>
      <c r="BX774" s="30"/>
      <c r="BY774" s="30"/>
      <c r="BZ774" s="30"/>
      <c r="CA774" s="30"/>
      <c r="CB774" s="30"/>
      <c r="CC774" s="30"/>
      <c r="CD774" s="30"/>
      <c r="CE774" s="30"/>
      <c r="CF774" s="30"/>
      <c r="CG774" s="30"/>
      <c r="CH774" s="30"/>
      <c r="CI774" s="30"/>
      <c r="CJ774" s="30"/>
      <c r="CK774" s="30"/>
      <c r="CL774" s="30"/>
      <c r="CM774" s="30"/>
      <c r="CN774" s="30"/>
      <c r="CO774" s="30"/>
      <c r="CP774" s="30"/>
      <c r="CQ774" s="30"/>
      <c r="CR774" s="30"/>
      <c r="CS774" s="30"/>
      <c r="CT774" s="30"/>
      <c r="CU774" s="30"/>
      <c r="CV774" s="30"/>
      <c r="CW774" s="30"/>
      <c r="CX774" s="30"/>
      <c r="CY774" s="30"/>
      <c r="CZ774" s="30"/>
      <c r="DA774" s="30"/>
      <c r="DB774" s="30"/>
      <c r="DC774" s="30"/>
      <c r="DD774" s="30"/>
      <c r="DE774" s="30"/>
      <c r="DF774" s="30"/>
      <c r="DG774" s="30"/>
      <c r="DH774" s="30"/>
      <c r="DI774" s="30"/>
      <c r="DJ774" s="30"/>
      <c r="DK774" s="30"/>
      <c r="DL774" s="30"/>
      <c r="DM774" s="30"/>
      <c r="DN774" s="30"/>
      <c r="DO774" s="30"/>
      <c r="DP774" s="30"/>
      <c r="DQ774" s="30"/>
      <c r="DR774" s="30"/>
      <c r="DS774" s="30"/>
      <c r="DT774" s="30"/>
      <c r="DU774" s="30"/>
      <c r="DV774" s="30"/>
      <c r="DW774" s="30"/>
      <c r="DX774" s="30"/>
      <c r="DY774" s="30"/>
      <c r="DZ774" s="30"/>
      <c r="EA774" s="30"/>
      <c r="EB774" s="30"/>
      <c r="EC774" s="30"/>
      <c r="ED774" s="30"/>
      <c r="EE774" s="30"/>
      <c r="EF774" s="30"/>
      <c r="EG774" s="30"/>
      <c r="EH774" s="30"/>
      <c r="EI774" s="30"/>
      <c r="EJ774" s="30"/>
      <c r="EK774" s="30"/>
      <c r="EL774" s="30"/>
      <c r="EM774" s="30"/>
      <c r="EN774" s="30"/>
      <c r="EO774" s="30"/>
      <c r="EP774" s="30"/>
      <c r="EQ774" s="30"/>
      <c r="ER774" s="30"/>
      <c r="ES774" s="30"/>
      <c r="ET774" s="30"/>
      <c r="EU774" s="30"/>
      <c r="EV774" s="30"/>
      <c r="EW774" s="30"/>
      <c r="EX774" s="30"/>
      <c r="EY774" s="30"/>
      <c r="EZ774" s="30"/>
      <c r="FA774" s="30"/>
      <c r="FB774" s="30"/>
      <c r="FC774" s="30"/>
      <c r="FD774" s="30"/>
      <c r="FE774" s="30"/>
      <c r="FF774" s="30"/>
      <c r="FG774" s="30"/>
      <c r="FH774" s="30"/>
      <c r="FI774" s="30"/>
      <c r="FJ774" s="30"/>
      <c r="FK774" s="30"/>
      <c r="FL774" s="30"/>
      <c r="FM774" s="30"/>
      <c r="FN774" s="30"/>
      <c r="FO774" s="30"/>
      <c r="FP774" s="30"/>
      <c r="FQ774" s="30"/>
    </row>
    <row r="775" spans="4:173">
      <c r="D775" s="76"/>
      <c r="E775" s="76"/>
      <c r="F775" s="76"/>
      <c r="G775" s="76"/>
      <c r="H775" s="76"/>
      <c r="I775" s="76"/>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c r="BT775" s="30"/>
      <c r="BU775" s="30"/>
      <c r="BV775" s="30"/>
      <c r="BW775" s="30"/>
      <c r="BX775" s="30"/>
      <c r="BY775" s="30"/>
      <c r="BZ775" s="30"/>
      <c r="CA775" s="30"/>
      <c r="CB775" s="30"/>
      <c r="CC775" s="30"/>
      <c r="CD775" s="30"/>
      <c r="CE775" s="30"/>
      <c r="CF775" s="30"/>
      <c r="CG775" s="30"/>
      <c r="CH775" s="30"/>
      <c r="CI775" s="30"/>
      <c r="CJ775" s="30"/>
      <c r="CK775" s="30"/>
      <c r="CL775" s="30"/>
      <c r="CM775" s="30"/>
      <c r="CN775" s="30"/>
      <c r="CO775" s="30"/>
      <c r="CP775" s="30"/>
      <c r="CQ775" s="30"/>
      <c r="CR775" s="30"/>
      <c r="CS775" s="30"/>
      <c r="CT775" s="30"/>
      <c r="CU775" s="30"/>
      <c r="CV775" s="30"/>
      <c r="CW775" s="30"/>
      <c r="CX775" s="30"/>
      <c r="CY775" s="30"/>
      <c r="CZ775" s="30"/>
      <c r="DA775" s="30"/>
      <c r="DB775" s="30"/>
      <c r="DC775" s="30"/>
      <c r="DD775" s="30"/>
      <c r="DE775" s="30"/>
      <c r="DF775" s="30"/>
      <c r="DG775" s="30"/>
      <c r="DH775" s="30"/>
      <c r="DI775" s="30"/>
      <c r="DJ775" s="30"/>
      <c r="DK775" s="30"/>
      <c r="DL775" s="30"/>
      <c r="DM775" s="30"/>
      <c r="DN775" s="30"/>
      <c r="DO775" s="30"/>
      <c r="DP775" s="30"/>
      <c r="DQ775" s="30"/>
      <c r="DR775" s="30"/>
      <c r="DS775" s="30"/>
      <c r="DT775" s="30"/>
      <c r="DU775" s="30"/>
      <c r="DV775" s="30"/>
      <c r="DW775" s="30"/>
      <c r="DX775" s="30"/>
      <c r="DY775" s="30"/>
      <c r="DZ775" s="30"/>
      <c r="EA775" s="30"/>
      <c r="EB775" s="30"/>
      <c r="EC775" s="30"/>
      <c r="ED775" s="30"/>
      <c r="EE775" s="30"/>
      <c r="EF775" s="30"/>
      <c r="EG775" s="30"/>
      <c r="EH775" s="30"/>
      <c r="EI775" s="30"/>
      <c r="EJ775" s="30"/>
      <c r="EK775" s="30"/>
      <c r="EL775" s="30"/>
      <c r="EM775" s="30"/>
      <c r="EN775" s="30"/>
      <c r="EO775" s="30"/>
      <c r="EP775" s="30"/>
      <c r="EQ775" s="30"/>
      <c r="ER775" s="30"/>
      <c r="ES775" s="30"/>
      <c r="ET775" s="30"/>
      <c r="EU775" s="30"/>
      <c r="EV775" s="30"/>
      <c r="EW775" s="30"/>
      <c r="EX775" s="30"/>
      <c r="EY775" s="30"/>
      <c r="EZ775" s="30"/>
      <c r="FA775" s="30"/>
      <c r="FB775" s="30"/>
      <c r="FC775" s="30"/>
      <c r="FD775" s="30"/>
      <c r="FE775" s="30"/>
      <c r="FF775" s="30"/>
      <c r="FG775" s="30"/>
      <c r="FH775" s="30"/>
      <c r="FI775" s="30"/>
      <c r="FJ775" s="30"/>
      <c r="FK775" s="30"/>
      <c r="FL775" s="30"/>
      <c r="FM775" s="30"/>
      <c r="FN775" s="30"/>
      <c r="FO775" s="30"/>
      <c r="FP775" s="30"/>
      <c r="FQ775" s="30"/>
    </row>
    <row r="776" spans="4:173">
      <c r="D776" s="76"/>
      <c r="E776" s="76"/>
      <c r="F776" s="76"/>
      <c r="G776" s="76"/>
      <c r="H776" s="76"/>
      <c r="I776" s="76"/>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0"/>
      <c r="BI776" s="30"/>
      <c r="BJ776" s="30"/>
      <c r="BK776" s="30"/>
      <c r="BL776" s="30"/>
      <c r="BM776" s="30"/>
      <c r="BN776" s="30"/>
      <c r="BO776" s="30"/>
      <c r="BP776" s="30"/>
      <c r="BQ776" s="30"/>
      <c r="BR776" s="30"/>
      <c r="BS776" s="30"/>
      <c r="BT776" s="30"/>
      <c r="BU776" s="30"/>
      <c r="BV776" s="30"/>
      <c r="BW776" s="30"/>
      <c r="BX776" s="30"/>
      <c r="BY776" s="30"/>
      <c r="BZ776" s="30"/>
      <c r="CA776" s="30"/>
      <c r="CB776" s="30"/>
      <c r="CC776" s="30"/>
      <c r="CD776" s="30"/>
      <c r="CE776" s="30"/>
      <c r="CF776" s="30"/>
      <c r="CG776" s="30"/>
      <c r="CH776" s="30"/>
      <c r="CI776" s="30"/>
      <c r="CJ776" s="30"/>
      <c r="CK776" s="30"/>
      <c r="CL776" s="30"/>
      <c r="CM776" s="30"/>
      <c r="CN776" s="30"/>
      <c r="CO776" s="30"/>
      <c r="CP776" s="30"/>
      <c r="CQ776" s="30"/>
      <c r="CR776" s="30"/>
      <c r="CS776" s="30"/>
      <c r="CT776" s="30"/>
      <c r="CU776" s="30"/>
      <c r="CV776" s="30"/>
      <c r="CW776" s="30"/>
      <c r="CX776" s="30"/>
      <c r="CY776" s="30"/>
      <c r="CZ776" s="30"/>
      <c r="DA776" s="30"/>
      <c r="DB776" s="30"/>
      <c r="DC776" s="30"/>
      <c r="DD776" s="30"/>
      <c r="DE776" s="30"/>
      <c r="DF776" s="30"/>
      <c r="DG776" s="30"/>
      <c r="DH776" s="30"/>
      <c r="DI776" s="30"/>
      <c r="DJ776" s="30"/>
      <c r="DK776" s="30"/>
      <c r="DL776" s="30"/>
      <c r="DM776" s="30"/>
      <c r="DN776" s="30"/>
      <c r="DO776" s="30"/>
      <c r="DP776" s="30"/>
      <c r="DQ776" s="30"/>
      <c r="DR776" s="30"/>
      <c r="DS776" s="30"/>
      <c r="DT776" s="30"/>
      <c r="DU776" s="30"/>
      <c r="DV776" s="30"/>
      <c r="DW776" s="30"/>
      <c r="DX776" s="30"/>
      <c r="DY776" s="30"/>
      <c r="DZ776" s="30"/>
      <c r="EA776" s="30"/>
      <c r="EB776" s="30"/>
      <c r="EC776" s="30"/>
      <c r="ED776" s="30"/>
      <c r="EE776" s="30"/>
      <c r="EF776" s="30"/>
      <c r="EG776" s="30"/>
      <c r="EH776" s="30"/>
      <c r="EI776" s="30"/>
      <c r="EJ776" s="30"/>
      <c r="EK776" s="30"/>
      <c r="EL776" s="30"/>
      <c r="EM776" s="30"/>
      <c r="EN776" s="30"/>
      <c r="EO776" s="30"/>
      <c r="EP776" s="30"/>
      <c r="EQ776" s="30"/>
      <c r="ER776" s="30"/>
      <c r="ES776" s="30"/>
      <c r="ET776" s="30"/>
      <c r="EU776" s="30"/>
      <c r="EV776" s="30"/>
      <c r="EW776" s="30"/>
      <c r="EX776" s="30"/>
      <c r="EY776" s="30"/>
      <c r="EZ776" s="30"/>
      <c r="FA776" s="30"/>
      <c r="FB776" s="30"/>
      <c r="FC776" s="30"/>
      <c r="FD776" s="30"/>
      <c r="FE776" s="30"/>
      <c r="FF776" s="30"/>
      <c r="FG776" s="30"/>
      <c r="FH776" s="30"/>
      <c r="FI776" s="30"/>
      <c r="FJ776" s="30"/>
      <c r="FK776" s="30"/>
      <c r="FL776" s="30"/>
      <c r="FM776" s="30"/>
      <c r="FN776" s="30"/>
      <c r="FO776" s="30"/>
      <c r="FP776" s="30"/>
      <c r="FQ776" s="30"/>
    </row>
    <row r="777" spans="4:173">
      <c r="D777" s="76"/>
      <c r="E777" s="76"/>
      <c r="F777" s="76"/>
      <c r="G777" s="76"/>
      <c r="H777" s="76"/>
      <c r="I777" s="76"/>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0"/>
      <c r="BI777" s="30"/>
      <c r="BJ777" s="30"/>
      <c r="BK777" s="30"/>
      <c r="BL777" s="30"/>
      <c r="BM777" s="30"/>
      <c r="BN777" s="30"/>
      <c r="BO777" s="30"/>
      <c r="BP777" s="30"/>
      <c r="BQ777" s="30"/>
      <c r="BR777" s="30"/>
      <c r="BS777" s="30"/>
      <c r="BT777" s="30"/>
      <c r="BU777" s="30"/>
      <c r="BV777" s="30"/>
      <c r="BW777" s="30"/>
      <c r="BX777" s="30"/>
      <c r="BY777" s="30"/>
      <c r="BZ777" s="30"/>
      <c r="CA777" s="30"/>
      <c r="CB777" s="30"/>
      <c r="CC777" s="30"/>
      <c r="CD777" s="30"/>
      <c r="CE777" s="30"/>
      <c r="CF777" s="30"/>
      <c r="CG777" s="30"/>
      <c r="CH777" s="30"/>
      <c r="CI777" s="30"/>
      <c r="CJ777" s="30"/>
      <c r="CK777" s="30"/>
      <c r="CL777" s="30"/>
      <c r="CM777" s="30"/>
      <c r="CN777" s="30"/>
      <c r="CO777" s="30"/>
      <c r="CP777" s="30"/>
      <c r="CQ777" s="30"/>
      <c r="CR777" s="30"/>
      <c r="CS777" s="30"/>
      <c r="CT777" s="30"/>
      <c r="CU777" s="30"/>
      <c r="CV777" s="30"/>
      <c r="CW777" s="30"/>
      <c r="CX777" s="30"/>
      <c r="CY777" s="30"/>
      <c r="CZ777" s="30"/>
      <c r="DA777" s="30"/>
      <c r="DB777" s="30"/>
      <c r="DC777" s="30"/>
      <c r="DD777" s="30"/>
      <c r="DE777" s="30"/>
      <c r="DF777" s="30"/>
      <c r="DG777" s="30"/>
      <c r="DH777" s="30"/>
      <c r="DI777" s="30"/>
      <c r="DJ777" s="30"/>
      <c r="DK777" s="30"/>
      <c r="DL777" s="30"/>
      <c r="DM777" s="30"/>
      <c r="DN777" s="30"/>
      <c r="DO777" s="30"/>
      <c r="DP777" s="30"/>
      <c r="DQ777" s="30"/>
      <c r="DR777" s="30"/>
      <c r="DS777" s="30"/>
      <c r="DT777" s="30"/>
      <c r="DU777" s="30"/>
      <c r="DV777" s="30"/>
      <c r="DW777" s="30"/>
      <c r="DX777" s="30"/>
      <c r="DY777" s="30"/>
      <c r="DZ777" s="30"/>
      <c r="EA777" s="30"/>
      <c r="EB777" s="30"/>
      <c r="EC777" s="30"/>
      <c r="ED777" s="30"/>
      <c r="EE777" s="30"/>
      <c r="EF777" s="30"/>
      <c r="EG777" s="30"/>
      <c r="EH777" s="30"/>
      <c r="EI777" s="30"/>
      <c r="EJ777" s="30"/>
      <c r="EK777" s="30"/>
      <c r="EL777" s="30"/>
      <c r="EM777" s="30"/>
      <c r="EN777" s="30"/>
      <c r="EO777" s="30"/>
      <c r="EP777" s="30"/>
      <c r="EQ777" s="30"/>
      <c r="ER777" s="30"/>
      <c r="ES777" s="30"/>
      <c r="ET777" s="30"/>
      <c r="EU777" s="30"/>
      <c r="EV777" s="30"/>
      <c r="EW777" s="30"/>
      <c r="EX777" s="30"/>
      <c r="EY777" s="30"/>
      <c r="EZ777" s="30"/>
      <c r="FA777" s="30"/>
      <c r="FB777" s="30"/>
      <c r="FC777" s="30"/>
      <c r="FD777" s="30"/>
      <c r="FE777" s="30"/>
      <c r="FF777" s="30"/>
      <c r="FG777" s="30"/>
      <c r="FH777" s="30"/>
      <c r="FI777" s="30"/>
      <c r="FJ777" s="30"/>
      <c r="FK777" s="30"/>
      <c r="FL777" s="30"/>
      <c r="FM777" s="30"/>
      <c r="FN777" s="30"/>
      <c r="FO777" s="30"/>
      <c r="FP777" s="30"/>
      <c r="FQ777" s="30"/>
    </row>
    <row r="778" spans="4:173">
      <c r="D778" s="76"/>
      <c r="E778" s="76"/>
      <c r="F778" s="76"/>
      <c r="G778" s="76"/>
      <c r="H778" s="76"/>
      <c r="I778" s="76"/>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0"/>
      <c r="BI778" s="30"/>
      <c r="BJ778" s="30"/>
      <c r="BK778" s="30"/>
      <c r="BL778" s="30"/>
      <c r="BM778" s="30"/>
      <c r="BN778" s="30"/>
      <c r="BO778" s="30"/>
      <c r="BP778" s="30"/>
      <c r="BQ778" s="30"/>
      <c r="BR778" s="30"/>
      <c r="BS778" s="30"/>
      <c r="BT778" s="30"/>
      <c r="BU778" s="30"/>
      <c r="BV778" s="30"/>
      <c r="BW778" s="30"/>
      <c r="BX778" s="30"/>
      <c r="BY778" s="30"/>
      <c r="BZ778" s="30"/>
      <c r="CA778" s="30"/>
      <c r="CB778" s="30"/>
      <c r="CC778" s="30"/>
      <c r="CD778" s="30"/>
      <c r="CE778" s="30"/>
      <c r="CF778" s="30"/>
      <c r="CG778" s="30"/>
      <c r="CH778" s="30"/>
      <c r="CI778" s="30"/>
      <c r="CJ778" s="30"/>
      <c r="CK778" s="30"/>
      <c r="CL778" s="30"/>
      <c r="CM778" s="30"/>
      <c r="CN778" s="30"/>
      <c r="CO778" s="30"/>
      <c r="CP778" s="30"/>
      <c r="CQ778" s="30"/>
      <c r="CR778" s="30"/>
      <c r="CS778" s="30"/>
      <c r="CT778" s="30"/>
      <c r="CU778" s="30"/>
      <c r="CV778" s="30"/>
      <c r="CW778" s="30"/>
      <c r="CX778" s="30"/>
      <c r="CY778" s="30"/>
      <c r="CZ778" s="30"/>
      <c r="DA778" s="30"/>
      <c r="DB778" s="30"/>
      <c r="DC778" s="30"/>
      <c r="DD778" s="30"/>
      <c r="DE778" s="30"/>
      <c r="DF778" s="30"/>
      <c r="DG778" s="30"/>
      <c r="DH778" s="30"/>
      <c r="DI778" s="30"/>
      <c r="DJ778" s="30"/>
      <c r="DK778" s="30"/>
      <c r="DL778" s="30"/>
      <c r="DM778" s="30"/>
      <c r="DN778" s="30"/>
      <c r="DO778" s="30"/>
      <c r="DP778" s="30"/>
      <c r="DQ778" s="30"/>
      <c r="DR778" s="30"/>
      <c r="DS778" s="30"/>
      <c r="DT778" s="30"/>
      <c r="DU778" s="30"/>
      <c r="DV778" s="30"/>
      <c r="DW778" s="30"/>
      <c r="DX778" s="30"/>
      <c r="DY778" s="30"/>
      <c r="DZ778" s="30"/>
      <c r="EA778" s="30"/>
      <c r="EB778" s="30"/>
      <c r="EC778" s="30"/>
      <c r="ED778" s="30"/>
      <c r="EE778" s="30"/>
      <c r="EF778" s="30"/>
      <c r="EG778" s="30"/>
      <c r="EH778" s="30"/>
      <c r="EI778" s="30"/>
      <c r="EJ778" s="30"/>
      <c r="EK778" s="30"/>
      <c r="EL778" s="30"/>
      <c r="EM778" s="30"/>
      <c r="EN778" s="30"/>
      <c r="EO778" s="30"/>
      <c r="EP778" s="30"/>
      <c r="EQ778" s="30"/>
      <c r="ER778" s="30"/>
      <c r="ES778" s="30"/>
      <c r="ET778" s="30"/>
      <c r="EU778" s="30"/>
      <c r="EV778" s="30"/>
      <c r="EW778" s="30"/>
      <c r="EX778" s="30"/>
      <c r="EY778" s="30"/>
      <c r="EZ778" s="30"/>
      <c r="FA778" s="30"/>
      <c r="FB778" s="30"/>
      <c r="FC778" s="30"/>
      <c r="FD778" s="30"/>
      <c r="FE778" s="30"/>
      <c r="FF778" s="30"/>
      <c r="FG778" s="30"/>
      <c r="FH778" s="30"/>
      <c r="FI778" s="30"/>
      <c r="FJ778" s="30"/>
      <c r="FK778" s="30"/>
      <c r="FL778" s="30"/>
      <c r="FM778" s="30"/>
      <c r="FN778" s="30"/>
      <c r="FO778" s="30"/>
      <c r="FP778" s="30"/>
      <c r="FQ778" s="30"/>
    </row>
    <row r="779" spans="4:173">
      <c r="D779" s="76"/>
      <c r="E779" s="76"/>
      <c r="F779" s="76"/>
      <c r="G779" s="76"/>
      <c r="H779" s="76"/>
      <c r="I779" s="76"/>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0"/>
      <c r="BI779" s="30"/>
      <c r="BJ779" s="30"/>
      <c r="BK779" s="30"/>
      <c r="BL779" s="30"/>
      <c r="BM779" s="30"/>
      <c r="BN779" s="30"/>
      <c r="BO779" s="30"/>
      <c r="BP779" s="30"/>
      <c r="BQ779" s="30"/>
      <c r="BR779" s="30"/>
      <c r="BS779" s="30"/>
      <c r="BT779" s="30"/>
      <c r="BU779" s="30"/>
      <c r="BV779" s="30"/>
      <c r="BW779" s="30"/>
      <c r="BX779" s="30"/>
      <c r="BY779" s="30"/>
      <c r="BZ779" s="30"/>
      <c r="CA779" s="30"/>
      <c r="CB779" s="30"/>
      <c r="CC779" s="30"/>
      <c r="CD779" s="30"/>
      <c r="CE779" s="30"/>
      <c r="CF779" s="30"/>
      <c r="CG779" s="30"/>
      <c r="CH779" s="30"/>
      <c r="CI779" s="30"/>
      <c r="CJ779" s="30"/>
      <c r="CK779" s="30"/>
      <c r="CL779" s="30"/>
      <c r="CM779" s="30"/>
      <c r="CN779" s="30"/>
      <c r="CO779" s="30"/>
      <c r="CP779" s="30"/>
      <c r="CQ779" s="30"/>
      <c r="CR779" s="30"/>
      <c r="CS779" s="30"/>
      <c r="CT779" s="30"/>
      <c r="CU779" s="30"/>
      <c r="CV779" s="30"/>
      <c r="CW779" s="30"/>
      <c r="CX779" s="30"/>
      <c r="CY779" s="30"/>
      <c r="CZ779" s="30"/>
      <c r="DA779" s="30"/>
      <c r="DB779" s="30"/>
      <c r="DC779" s="30"/>
      <c r="DD779" s="30"/>
      <c r="DE779" s="30"/>
      <c r="DF779" s="30"/>
      <c r="DG779" s="30"/>
      <c r="DH779" s="30"/>
      <c r="DI779" s="30"/>
      <c r="DJ779" s="30"/>
      <c r="DK779" s="30"/>
      <c r="DL779" s="30"/>
      <c r="DM779" s="30"/>
      <c r="DN779" s="30"/>
      <c r="DO779" s="30"/>
      <c r="DP779" s="30"/>
      <c r="DQ779" s="30"/>
      <c r="DR779" s="30"/>
      <c r="DS779" s="30"/>
      <c r="DT779" s="30"/>
      <c r="DU779" s="30"/>
      <c r="DV779" s="30"/>
      <c r="DW779" s="30"/>
      <c r="DX779" s="30"/>
      <c r="DY779" s="30"/>
      <c r="DZ779" s="30"/>
      <c r="EA779" s="30"/>
      <c r="EB779" s="30"/>
      <c r="EC779" s="30"/>
      <c r="ED779" s="30"/>
      <c r="EE779" s="30"/>
      <c r="EF779" s="30"/>
      <c r="EG779" s="30"/>
      <c r="EH779" s="30"/>
      <c r="EI779" s="30"/>
      <c r="EJ779" s="30"/>
      <c r="EK779" s="30"/>
      <c r="EL779" s="30"/>
      <c r="EM779" s="30"/>
      <c r="EN779" s="30"/>
      <c r="EO779" s="30"/>
      <c r="EP779" s="30"/>
      <c r="EQ779" s="30"/>
      <c r="ER779" s="30"/>
      <c r="ES779" s="30"/>
      <c r="ET779" s="30"/>
      <c r="EU779" s="30"/>
      <c r="EV779" s="30"/>
      <c r="EW779" s="30"/>
      <c r="EX779" s="30"/>
      <c r="EY779" s="30"/>
      <c r="EZ779" s="30"/>
      <c r="FA779" s="30"/>
      <c r="FB779" s="30"/>
      <c r="FC779" s="30"/>
      <c r="FD779" s="30"/>
      <c r="FE779" s="30"/>
      <c r="FF779" s="30"/>
      <c r="FG779" s="30"/>
      <c r="FH779" s="30"/>
      <c r="FI779" s="30"/>
      <c r="FJ779" s="30"/>
      <c r="FK779" s="30"/>
      <c r="FL779" s="30"/>
      <c r="FM779" s="30"/>
      <c r="FN779" s="30"/>
      <c r="FO779" s="30"/>
      <c r="FP779" s="30"/>
      <c r="FQ779" s="30"/>
    </row>
    <row r="780" spans="4:173">
      <c r="D780" s="76"/>
      <c r="E780" s="76"/>
      <c r="F780" s="76"/>
      <c r="G780" s="76"/>
      <c r="H780" s="76"/>
      <c r="I780" s="76"/>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0"/>
      <c r="BI780" s="30"/>
      <c r="BJ780" s="30"/>
      <c r="BK780" s="30"/>
      <c r="BL780" s="30"/>
      <c r="BM780" s="30"/>
      <c r="BN780" s="30"/>
      <c r="BO780" s="30"/>
      <c r="BP780" s="30"/>
      <c r="BQ780" s="30"/>
      <c r="BR780" s="30"/>
      <c r="BS780" s="30"/>
      <c r="BT780" s="30"/>
      <c r="BU780" s="30"/>
      <c r="BV780" s="30"/>
      <c r="BW780" s="30"/>
      <c r="BX780" s="30"/>
      <c r="BY780" s="30"/>
      <c r="BZ780" s="30"/>
      <c r="CA780" s="30"/>
      <c r="CB780" s="30"/>
      <c r="CC780" s="30"/>
      <c r="CD780" s="30"/>
      <c r="CE780" s="30"/>
      <c r="CF780" s="30"/>
      <c r="CG780" s="30"/>
      <c r="CH780" s="30"/>
      <c r="CI780" s="30"/>
      <c r="CJ780" s="30"/>
      <c r="CK780" s="30"/>
      <c r="CL780" s="30"/>
      <c r="CM780" s="30"/>
      <c r="CN780" s="30"/>
      <c r="CO780" s="30"/>
      <c r="CP780" s="30"/>
      <c r="CQ780" s="30"/>
      <c r="CR780" s="30"/>
      <c r="CS780" s="30"/>
      <c r="CT780" s="30"/>
      <c r="CU780" s="30"/>
      <c r="CV780" s="30"/>
      <c r="CW780" s="30"/>
      <c r="CX780" s="30"/>
      <c r="CY780" s="30"/>
      <c r="CZ780" s="30"/>
      <c r="DA780" s="30"/>
      <c r="DB780" s="30"/>
      <c r="DC780" s="30"/>
      <c r="DD780" s="30"/>
      <c r="DE780" s="30"/>
      <c r="DF780" s="30"/>
      <c r="DG780" s="30"/>
      <c r="DH780" s="30"/>
      <c r="DI780" s="30"/>
      <c r="DJ780" s="30"/>
      <c r="DK780" s="30"/>
      <c r="DL780" s="30"/>
      <c r="DM780" s="30"/>
      <c r="DN780" s="30"/>
      <c r="DO780" s="30"/>
      <c r="DP780" s="30"/>
      <c r="DQ780" s="30"/>
      <c r="DR780" s="30"/>
      <c r="DS780" s="30"/>
      <c r="DT780" s="30"/>
      <c r="DU780" s="30"/>
      <c r="DV780" s="30"/>
      <c r="DW780" s="30"/>
      <c r="DX780" s="30"/>
      <c r="DY780" s="30"/>
      <c r="DZ780" s="30"/>
      <c r="EA780" s="30"/>
      <c r="EB780" s="30"/>
      <c r="EC780" s="30"/>
      <c r="ED780" s="30"/>
      <c r="EE780" s="30"/>
      <c r="EF780" s="30"/>
      <c r="EG780" s="30"/>
      <c r="EH780" s="30"/>
      <c r="EI780" s="30"/>
      <c r="EJ780" s="30"/>
      <c r="EK780" s="30"/>
      <c r="EL780" s="30"/>
      <c r="EM780" s="30"/>
      <c r="EN780" s="30"/>
      <c r="EO780" s="30"/>
      <c r="EP780" s="30"/>
      <c r="EQ780" s="30"/>
      <c r="ER780" s="30"/>
      <c r="ES780" s="30"/>
      <c r="ET780" s="30"/>
      <c r="EU780" s="30"/>
      <c r="EV780" s="30"/>
      <c r="EW780" s="30"/>
      <c r="EX780" s="30"/>
      <c r="EY780" s="30"/>
      <c r="EZ780" s="30"/>
      <c r="FA780" s="30"/>
      <c r="FB780" s="30"/>
      <c r="FC780" s="30"/>
      <c r="FD780" s="30"/>
      <c r="FE780" s="30"/>
      <c r="FF780" s="30"/>
      <c r="FG780" s="30"/>
      <c r="FH780" s="30"/>
      <c r="FI780" s="30"/>
      <c r="FJ780" s="30"/>
      <c r="FK780" s="30"/>
      <c r="FL780" s="30"/>
      <c r="FM780" s="30"/>
      <c r="FN780" s="30"/>
      <c r="FO780" s="30"/>
      <c r="FP780" s="30"/>
      <c r="FQ780" s="30"/>
    </row>
    <row r="781" spans="4:173">
      <c r="D781" s="76"/>
      <c r="E781" s="76"/>
      <c r="F781" s="76"/>
      <c r="G781" s="76"/>
      <c r="H781" s="76"/>
      <c r="I781" s="76"/>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c r="BT781" s="30"/>
      <c r="BU781" s="30"/>
      <c r="BV781" s="30"/>
      <c r="BW781" s="30"/>
      <c r="BX781" s="30"/>
      <c r="BY781" s="30"/>
      <c r="BZ781" s="30"/>
      <c r="CA781" s="30"/>
      <c r="CB781" s="30"/>
      <c r="CC781" s="30"/>
      <c r="CD781" s="30"/>
      <c r="CE781" s="30"/>
      <c r="CF781" s="30"/>
      <c r="CG781" s="30"/>
      <c r="CH781" s="30"/>
      <c r="CI781" s="30"/>
      <c r="CJ781" s="30"/>
      <c r="CK781" s="30"/>
      <c r="CL781" s="30"/>
      <c r="CM781" s="30"/>
      <c r="CN781" s="30"/>
      <c r="CO781" s="30"/>
      <c r="CP781" s="30"/>
      <c r="CQ781" s="30"/>
      <c r="CR781" s="30"/>
      <c r="CS781" s="30"/>
      <c r="CT781" s="30"/>
      <c r="CU781" s="30"/>
      <c r="CV781" s="30"/>
      <c r="CW781" s="30"/>
      <c r="CX781" s="30"/>
      <c r="CY781" s="30"/>
      <c r="CZ781" s="30"/>
      <c r="DA781" s="30"/>
      <c r="DB781" s="30"/>
      <c r="DC781" s="30"/>
      <c r="DD781" s="30"/>
      <c r="DE781" s="30"/>
      <c r="DF781" s="30"/>
      <c r="DG781" s="30"/>
      <c r="DH781" s="30"/>
      <c r="DI781" s="30"/>
      <c r="DJ781" s="30"/>
      <c r="DK781" s="30"/>
      <c r="DL781" s="30"/>
      <c r="DM781" s="30"/>
      <c r="DN781" s="30"/>
      <c r="DO781" s="30"/>
      <c r="DP781" s="30"/>
      <c r="DQ781" s="30"/>
      <c r="DR781" s="30"/>
      <c r="DS781" s="30"/>
      <c r="DT781" s="30"/>
      <c r="DU781" s="30"/>
      <c r="DV781" s="30"/>
      <c r="DW781" s="30"/>
      <c r="DX781" s="30"/>
      <c r="DY781" s="30"/>
      <c r="DZ781" s="30"/>
      <c r="EA781" s="30"/>
      <c r="EB781" s="30"/>
      <c r="EC781" s="30"/>
      <c r="ED781" s="30"/>
      <c r="EE781" s="30"/>
      <c r="EF781" s="30"/>
      <c r="EG781" s="30"/>
      <c r="EH781" s="30"/>
      <c r="EI781" s="30"/>
      <c r="EJ781" s="30"/>
      <c r="EK781" s="30"/>
      <c r="EL781" s="30"/>
      <c r="EM781" s="30"/>
      <c r="EN781" s="30"/>
      <c r="EO781" s="30"/>
      <c r="EP781" s="30"/>
      <c r="EQ781" s="30"/>
      <c r="ER781" s="30"/>
      <c r="ES781" s="30"/>
      <c r="ET781" s="30"/>
      <c r="EU781" s="30"/>
      <c r="EV781" s="30"/>
      <c r="EW781" s="30"/>
      <c r="EX781" s="30"/>
      <c r="EY781" s="30"/>
      <c r="EZ781" s="30"/>
      <c r="FA781" s="30"/>
      <c r="FB781" s="30"/>
      <c r="FC781" s="30"/>
      <c r="FD781" s="30"/>
      <c r="FE781" s="30"/>
      <c r="FF781" s="30"/>
      <c r="FG781" s="30"/>
      <c r="FH781" s="30"/>
      <c r="FI781" s="30"/>
      <c r="FJ781" s="30"/>
      <c r="FK781" s="30"/>
      <c r="FL781" s="30"/>
      <c r="FM781" s="30"/>
      <c r="FN781" s="30"/>
      <c r="FO781" s="30"/>
      <c r="FP781" s="30"/>
      <c r="FQ781" s="30"/>
    </row>
    <row r="782" spans="4:173">
      <c r="D782" s="76"/>
      <c r="E782" s="76"/>
      <c r="F782" s="76"/>
      <c r="G782" s="76"/>
      <c r="H782" s="76"/>
      <c r="I782" s="76"/>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0"/>
      <c r="BI782" s="30"/>
      <c r="BJ782" s="30"/>
      <c r="BK782" s="30"/>
      <c r="BL782" s="30"/>
      <c r="BM782" s="30"/>
      <c r="BN782" s="30"/>
      <c r="BO782" s="30"/>
      <c r="BP782" s="30"/>
      <c r="BQ782" s="30"/>
      <c r="BR782" s="30"/>
      <c r="BS782" s="30"/>
      <c r="BT782" s="30"/>
      <c r="BU782" s="30"/>
      <c r="BV782" s="30"/>
      <c r="BW782" s="30"/>
      <c r="BX782" s="30"/>
      <c r="BY782" s="30"/>
      <c r="BZ782" s="30"/>
      <c r="CA782" s="30"/>
      <c r="CB782" s="30"/>
      <c r="CC782" s="30"/>
      <c r="CD782" s="30"/>
      <c r="CE782" s="30"/>
      <c r="CF782" s="30"/>
      <c r="CG782" s="30"/>
      <c r="CH782" s="30"/>
      <c r="CI782" s="30"/>
      <c r="CJ782" s="30"/>
      <c r="CK782" s="30"/>
      <c r="CL782" s="30"/>
      <c r="CM782" s="30"/>
      <c r="CN782" s="30"/>
      <c r="CO782" s="30"/>
      <c r="CP782" s="30"/>
      <c r="CQ782" s="30"/>
      <c r="CR782" s="30"/>
      <c r="CS782" s="30"/>
      <c r="CT782" s="30"/>
      <c r="CU782" s="30"/>
      <c r="CV782" s="30"/>
      <c r="CW782" s="30"/>
      <c r="CX782" s="30"/>
      <c r="CY782" s="30"/>
      <c r="CZ782" s="30"/>
      <c r="DA782" s="30"/>
      <c r="DB782" s="30"/>
      <c r="DC782" s="30"/>
      <c r="DD782" s="30"/>
      <c r="DE782" s="30"/>
      <c r="DF782" s="30"/>
      <c r="DG782" s="30"/>
      <c r="DH782" s="30"/>
      <c r="DI782" s="30"/>
      <c r="DJ782" s="30"/>
      <c r="DK782" s="30"/>
      <c r="DL782" s="30"/>
      <c r="DM782" s="30"/>
      <c r="DN782" s="30"/>
      <c r="DO782" s="30"/>
      <c r="DP782" s="30"/>
      <c r="DQ782" s="30"/>
      <c r="DR782" s="30"/>
      <c r="DS782" s="30"/>
      <c r="DT782" s="30"/>
      <c r="DU782" s="30"/>
      <c r="DV782" s="30"/>
      <c r="DW782" s="30"/>
      <c r="DX782" s="30"/>
      <c r="DY782" s="30"/>
      <c r="DZ782" s="30"/>
      <c r="EA782" s="30"/>
      <c r="EB782" s="30"/>
      <c r="EC782" s="30"/>
      <c r="ED782" s="30"/>
      <c r="EE782" s="30"/>
      <c r="EF782" s="30"/>
      <c r="EG782" s="30"/>
      <c r="EH782" s="30"/>
      <c r="EI782" s="30"/>
      <c r="EJ782" s="30"/>
      <c r="EK782" s="30"/>
      <c r="EL782" s="30"/>
      <c r="EM782" s="30"/>
      <c r="EN782" s="30"/>
      <c r="EO782" s="30"/>
      <c r="EP782" s="30"/>
      <c r="EQ782" s="30"/>
      <c r="ER782" s="30"/>
      <c r="ES782" s="30"/>
      <c r="ET782" s="30"/>
      <c r="EU782" s="30"/>
      <c r="EV782" s="30"/>
      <c r="EW782" s="30"/>
      <c r="EX782" s="30"/>
      <c r="EY782" s="30"/>
      <c r="EZ782" s="30"/>
      <c r="FA782" s="30"/>
      <c r="FB782" s="30"/>
      <c r="FC782" s="30"/>
      <c r="FD782" s="30"/>
      <c r="FE782" s="30"/>
      <c r="FF782" s="30"/>
      <c r="FG782" s="30"/>
      <c r="FH782" s="30"/>
      <c r="FI782" s="30"/>
      <c r="FJ782" s="30"/>
      <c r="FK782" s="30"/>
      <c r="FL782" s="30"/>
      <c r="FM782" s="30"/>
      <c r="FN782" s="30"/>
      <c r="FO782" s="30"/>
      <c r="FP782" s="30"/>
      <c r="FQ782" s="30"/>
    </row>
    <row r="783" spans="4:173">
      <c r="D783" s="76"/>
      <c r="E783" s="76"/>
      <c r="F783" s="76"/>
      <c r="G783" s="76"/>
      <c r="H783" s="76"/>
      <c r="I783" s="76"/>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0"/>
      <c r="BI783" s="30"/>
      <c r="BJ783" s="30"/>
      <c r="BK783" s="30"/>
      <c r="BL783" s="30"/>
      <c r="BM783" s="30"/>
      <c r="BN783" s="30"/>
      <c r="BO783" s="30"/>
      <c r="BP783" s="30"/>
      <c r="BQ783" s="30"/>
      <c r="BR783" s="30"/>
      <c r="BS783" s="30"/>
      <c r="BT783" s="30"/>
      <c r="BU783" s="30"/>
      <c r="BV783" s="30"/>
      <c r="BW783" s="30"/>
      <c r="BX783" s="30"/>
      <c r="BY783" s="30"/>
      <c r="BZ783" s="30"/>
      <c r="CA783" s="30"/>
      <c r="CB783" s="30"/>
      <c r="CC783" s="30"/>
      <c r="CD783" s="30"/>
      <c r="CE783" s="30"/>
      <c r="CF783" s="30"/>
      <c r="CG783" s="30"/>
      <c r="CH783" s="30"/>
      <c r="CI783" s="30"/>
      <c r="CJ783" s="30"/>
      <c r="CK783" s="30"/>
      <c r="CL783" s="30"/>
      <c r="CM783" s="30"/>
      <c r="CN783" s="30"/>
      <c r="CO783" s="30"/>
      <c r="CP783" s="30"/>
      <c r="CQ783" s="30"/>
      <c r="CR783" s="30"/>
      <c r="CS783" s="30"/>
      <c r="CT783" s="30"/>
      <c r="CU783" s="30"/>
      <c r="CV783" s="30"/>
      <c r="CW783" s="30"/>
      <c r="CX783" s="30"/>
      <c r="CY783" s="30"/>
      <c r="CZ783" s="30"/>
      <c r="DA783" s="30"/>
      <c r="DB783" s="30"/>
      <c r="DC783" s="30"/>
      <c r="DD783" s="30"/>
      <c r="DE783" s="30"/>
      <c r="DF783" s="30"/>
      <c r="DG783" s="30"/>
      <c r="DH783" s="30"/>
      <c r="DI783" s="30"/>
      <c r="DJ783" s="30"/>
      <c r="DK783" s="30"/>
      <c r="DL783" s="30"/>
      <c r="DM783" s="30"/>
      <c r="DN783" s="30"/>
      <c r="DO783" s="30"/>
      <c r="DP783" s="30"/>
      <c r="DQ783" s="30"/>
      <c r="DR783" s="30"/>
      <c r="DS783" s="30"/>
      <c r="DT783" s="30"/>
      <c r="DU783" s="30"/>
      <c r="DV783" s="30"/>
      <c r="DW783" s="30"/>
      <c r="DX783" s="30"/>
      <c r="DY783" s="30"/>
      <c r="DZ783" s="30"/>
      <c r="EA783" s="30"/>
      <c r="EB783" s="30"/>
      <c r="EC783" s="30"/>
      <c r="ED783" s="30"/>
      <c r="EE783" s="30"/>
      <c r="EF783" s="30"/>
      <c r="EG783" s="30"/>
      <c r="EH783" s="30"/>
      <c r="EI783" s="30"/>
      <c r="EJ783" s="30"/>
      <c r="EK783" s="30"/>
      <c r="EL783" s="30"/>
      <c r="EM783" s="30"/>
      <c r="EN783" s="30"/>
      <c r="EO783" s="30"/>
      <c r="EP783" s="30"/>
      <c r="EQ783" s="30"/>
      <c r="ER783" s="30"/>
      <c r="ES783" s="30"/>
      <c r="ET783" s="30"/>
      <c r="EU783" s="30"/>
      <c r="EV783" s="30"/>
      <c r="EW783" s="30"/>
      <c r="EX783" s="30"/>
      <c r="EY783" s="30"/>
      <c r="EZ783" s="30"/>
      <c r="FA783" s="30"/>
      <c r="FB783" s="30"/>
      <c r="FC783" s="30"/>
      <c r="FD783" s="30"/>
      <c r="FE783" s="30"/>
      <c r="FF783" s="30"/>
      <c r="FG783" s="30"/>
      <c r="FH783" s="30"/>
      <c r="FI783" s="30"/>
      <c r="FJ783" s="30"/>
      <c r="FK783" s="30"/>
      <c r="FL783" s="30"/>
      <c r="FM783" s="30"/>
      <c r="FN783" s="30"/>
      <c r="FO783" s="30"/>
      <c r="FP783" s="30"/>
      <c r="FQ783" s="30"/>
    </row>
    <row r="784" spans="4:173">
      <c r="D784" s="76"/>
      <c r="E784" s="76"/>
      <c r="F784" s="76"/>
      <c r="G784" s="76"/>
      <c r="H784" s="76"/>
      <c r="I784" s="76"/>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0"/>
      <c r="BI784" s="30"/>
      <c r="BJ784" s="30"/>
      <c r="BK784" s="30"/>
      <c r="BL784" s="30"/>
      <c r="BM784" s="30"/>
      <c r="BN784" s="30"/>
      <c r="BO784" s="30"/>
      <c r="BP784" s="30"/>
      <c r="BQ784" s="30"/>
      <c r="BR784" s="30"/>
      <c r="BS784" s="30"/>
      <c r="BT784" s="30"/>
      <c r="BU784" s="30"/>
      <c r="BV784" s="30"/>
      <c r="BW784" s="30"/>
      <c r="BX784" s="30"/>
      <c r="BY784" s="30"/>
      <c r="BZ784" s="30"/>
      <c r="CA784" s="30"/>
      <c r="CB784" s="30"/>
      <c r="CC784" s="30"/>
      <c r="CD784" s="30"/>
      <c r="CE784" s="30"/>
      <c r="CF784" s="30"/>
      <c r="CG784" s="30"/>
      <c r="CH784" s="30"/>
      <c r="CI784" s="30"/>
      <c r="CJ784" s="30"/>
      <c r="CK784" s="30"/>
      <c r="CL784" s="30"/>
      <c r="CM784" s="30"/>
      <c r="CN784" s="30"/>
      <c r="CO784" s="30"/>
      <c r="CP784" s="30"/>
      <c r="CQ784" s="30"/>
      <c r="CR784" s="30"/>
      <c r="CS784" s="30"/>
      <c r="CT784" s="30"/>
      <c r="CU784" s="30"/>
      <c r="CV784" s="30"/>
      <c r="CW784" s="30"/>
      <c r="CX784" s="30"/>
      <c r="CY784" s="30"/>
      <c r="CZ784" s="30"/>
      <c r="DA784" s="30"/>
      <c r="DB784" s="30"/>
      <c r="DC784" s="30"/>
      <c r="DD784" s="30"/>
      <c r="DE784" s="30"/>
      <c r="DF784" s="30"/>
      <c r="DG784" s="30"/>
      <c r="DH784" s="30"/>
      <c r="DI784" s="30"/>
      <c r="DJ784" s="30"/>
      <c r="DK784" s="30"/>
      <c r="DL784" s="30"/>
      <c r="DM784" s="30"/>
      <c r="DN784" s="30"/>
      <c r="DO784" s="30"/>
      <c r="DP784" s="30"/>
      <c r="DQ784" s="30"/>
      <c r="DR784" s="30"/>
      <c r="DS784" s="30"/>
      <c r="DT784" s="30"/>
      <c r="DU784" s="30"/>
      <c r="DV784" s="30"/>
      <c r="DW784" s="30"/>
      <c r="DX784" s="30"/>
      <c r="DY784" s="30"/>
      <c r="DZ784" s="30"/>
      <c r="EA784" s="30"/>
      <c r="EB784" s="30"/>
      <c r="EC784" s="30"/>
      <c r="ED784" s="30"/>
      <c r="EE784" s="30"/>
      <c r="EF784" s="30"/>
      <c r="EG784" s="30"/>
      <c r="EH784" s="30"/>
      <c r="EI784" s="30"/>
      <c r="EJ784" s="30"/>
      <c r="EK784" s="30"/>
      <c r="EL784" s="30"/>
      <c r="EM784" s="30"/>
      <c r="EN784" s="30"/>
      <c r="EO784" s="30"/>
      <c r="EP784" s="30"/>
      <c r="EQ784" s="30"/>
      <c r="ER784" s="30"/>
      <c r="ES784" s="30"/>
      <c r="ET784" s="30"/>
      <c r="EU784" s="30"/>
      <c r="EV784" s="30"/>
      <c r="EW784" s="30"/>
      <c r="EX784" s="30"/>
      <c r="EY784" s="30"/>
      <c r="EZ784" s="30"/>
      <c r="FA784" s="30"/>
      <c r="FB784" s="30"/>
      <c r="FC784" s="30"/>
      <c r="FD784" s="30"/>
      <c r="FE784" s="30"/>
      <c r="FF784" s="30"/>
      <c r="FG784" s="30"/>
      <c r="FH784" s="30"/>
      <c r="FI784" s="30"/>
      <c r="FJ784" s="30"/>
      <c r="FK784" s="30"/>
      <c r="FL784" s="30"/>
      <c r="FM784" s="30"/>
      <c r="FN784" s="30"/>
      <c r="FO784" s="30"/>
      <c r="FP784" s="30"/>
      <c r="FQ784" s="30"/>
    </row>
    <row r="785" spans="4:173">
      <c r="D785" s="76"/>
      <c r="E785" s="76"/>
      <c r="F785" s="76"/>
      <c r="G785" s="76"/>
      <c r="H785" s="76"/>
      <c r="I785" s="76"/>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0"/>
      <c r="BI785" s="30"/>
      <c r="BJ785" s="30"/>
      <c r="BK785" s="30"/>
      <c r="BL785" s="30"/>
      <c r="BM785" s="30"/>
      <c r="BN785" s="30"/>
      <c r="BO785" s="30"/>
      <c r="BP785" s="30"/>
      <c r="BQ785" s="30"/>
      <c r="BR785" s="30"/>
      <c r="BS785" s="30"/>
      <c r="BT785" s="30"/>
      <c r="BU785" s="30"/>
      <c r="BV785" s="30"/>
      <c r="BW785" s="30"/>
      <c r="BX785" s="30"/>
      <c r="BY785" s="30"/>
      <c r="BZ785" s="30"/>
      <c r="CA785" s="30"/>
      <c r="CB785" s="30"/>
      <c r="CC785" s="30"/>
      <c r="CD785" s="30"/>
      <c r="CE785" s="30"/>
      <c r="CF785" s="30"/>
      <c r="CG785" s="30"/>
      <c r="CH785" s="30"/>
      <c r="CI785" s="30"/>
      <c r="CJ785" s="30"/>
      <c r="CK785" s="30"/>
      <c r="CL785" s="30"/>
      <c r="CM785" s="30"/>
      <c r="CN785" s="30"/>
      <c r="CO785" s="30"/>
      <c r="CP785" s="30"/>
      <c r="CQ785" s="30"/>
      <c r="CR785" s="30"/>
      <c r="CS785" s="30"/>
      <c r="CT785" s="30"/>
      <c r="CU785" s="30"/>
      <c r="CV785" s="30"/>
      <c r="CW785" s="30"/>
      <c r="CX785" s="30"/>
      <c r="CY785" s="30"/>
      <c r="CZ785" s="30"/>
      <c r="DA785" s="30"/>
      <c r="DB785" s="30"/>
      <c r="DC785" s="30"/>
      <c r="DD785" s="30"/>
      <c r="DE785" s="30"/>
      <c r="DF785" s="30"/>
      <c r="DG785" s="30"/>
      <c r="DH785" s="30"/>
      <c r="DI785" s="30"/>
      <c r="DJ785" s="30"/>
      <c r="DK785" s="30"/>
      <c r="DL785" s="30"/>
      <c r="DM785" s="30"/>
      <c r="DN785" s="30"/>
      <c r="DO785" s="30"/>
      <c r="DP785" s="30"/>
      <c r="DQ785" s="30"/>
      <c r="DR785" s="30"/>
      <c r="DS785" s="30"/>
      <c r="DT785" s="30"/>
      <c r="DU785" s="30"/>
      <c r="DV785" s="30"/>
      <c r="DW785" s="30"/>
      <c r="DX785" s="30"/>
      <c r="DY785" s="30"/>
      <c r="DZ785" s="30"/>
      <c r="EA785" s="30"/>
      <c r="EB785" s="30"/>
      <c r="EC785" s="30"/>
      <c r="ED785" s="30"/>
      <c r="EE785" s="30"/>
      <c r="EF785" s="30"/>
      <c r="EG785" s="30"/>
      <c r="EH785" s="30"/>
      <c r="EI785" s="30"/>
      <c r="EJ785" s="30"/>
      <c r="EK785" s="30"/>
      <c r="EL785" s="30"/>
      <c r="EM785" s="30"/>
      <c r="EN785" s="30"/>
      <c r="EO785" s="30"/>
      <c r="EP785" s="30"/>
      <c r="EQ785" s="30"/>
      <c r="ER785" s="30"/>
      <c r="ES785" s="30"/>
      <c r="ET785" s="30"/>
      <c r="EU785" s="30"/>
      <c r="EV785" s="30"/>
      <c r="EW785" s="30"/>
      <c r="EX785" s="30"/>
      <c r="EY785" s="30"/>
      <c r="EZ785" s="30"/>
      <c r="FA785" s="30"/>
      <c r="FB785" s="30"/>
      <c r="FC785" s="30"/>
      <c r="FD785" s="30"/>
      <c r="FE785" s="30"/>
      <c r="FF785" s="30"/>
      <c r="FG785" s="30"/>
      <c r="FH785" s="30"/>
      <c r="FI785" s="30"/>
      <c r="FJ785" s="30"/>
      <c r="FK785" s="30"/>
      <c r="FL785" s="30"/>
      <c r="FM785" s="30"/>
      <c r="FN785" s="30"/>
      <c r="FO785" s="30"/>
      <c r="FP785" s="30"/>
      <c r="FQ785" s="30"/>
    </row>
    <row r="786" spans="4:173">
      <c r="D786" s="76"/>
      <c r="E786" s="76"/>
      <c r="F786" s="76"/>
      <c r="G786" s="76"/>
      <c r="H786" s="76"/>
      <c r="I786" s="76"/>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0"/>
      <c r="BI786" s="30"/>
      <c r="BJ786" s="30"/>
      <c r="BK786" s="30"/>
      <c r="BL786" s="30"/>
      <c r="BM786" s="30"/>
      <c r="BN786" s="30"/>
      <c r="BO786" s="30"/>
      <c r="BP786" s="30"/>
      <c r="BQ786" s="30"/>
      <c r="BR786" s="30"/>
      <c r="BS786" s="30"/>
      <c r="BT786" s="30"/>
      <c r="BU786" s="30"/>
      <c r="BV786" s="30"/>
      <c r="BW786" s="30"/>
      <c r="BX786" s="30"/>
      <c r="BY786" s="30"/>
      <c r="BZ786" s="30"/>
      <c r="CA786" s="30"/>
      <c r="CB786" s="30"/>
      <c r="CC786" s="30"/>
      <c r="CD786" s="30"/>
      <c r="CE786" s="30"/>
      <c r="CF786" s="30"/>
      <c r="CG786" s="30"/>
      <c r="CH786" s="30"/>
      <c r="CI786" s="30"/>
      <c r="CJ786" s="30"/>
      <c r="CK786" s="30"/>
      <c r="CL786" s="30"/>
      <c r="CM786" s="30"/>
      <c r="CN786" s="30"/>
      <c r="CO786" s="30"/>
      <c r="CP786" s="30"/>
      <c r="CQ786" s="30"/>
      <c r="CR786" s="30"/>
      <c r="CS786" s="30"/>
      <c r="CT786" s="30"/>
      <c r="CU786" s="30"/>
      <c r="CV786" s="30"/>
      <c r="CW786" s="30"/>
      <c r="CX786" s="30"/>
      <c r="CY786" s="30"/>
      <c r="CZ786" s="30"/>
      <c r="DA786" s="30"/>
      <c r="DB786" s="30"/>
      <c r="DC786" s="30"/>
      <c r="DD786" s="30"/>
      <c r="DE786" s="30"/>
      <c r="DF786" s="30"/>
      <c r="DG786" s="30"/>
      <c r="DH786" s="30"/>
      <c r="DI786" s="30"/>
      <c r="DJ786" s="30"/>
      <c r="DK786" s="30"/>
      <c r="DL786" s="30"/>
      <c r="DM786" s="30"/>
      <c r="DN786" s="30"/>
      <c r="DO786" s="30"/>
      <c r="DP786" s="30"/>
      <c r="DQ786" s="30"/>
      <c r="DR786" s="30"/>
      <c r="DS786" s="30"/>
      <c r="DT786" s="30"/>
      <c r="DU786" s="30"/>
      <c r="DV786" s="30"/>
      <c r="DW786" s="30"/>
      <c r="DX786" s="30"/>
      <c r="DY786" s="30"/>
      <c r="DZ786" s="30"/>
      <c r="EA786" s="30"/>
      <c r="EB786" s="30"/>
      <c r="EC786" s="30"/>
      <c r="ED786" s="30"/>
      <c r="EE786" s="30"/>
      <c r="EF786" s="30"/>
      <c r="EG786" s="30"/>
      <c r="EH786" s="30"/>
      <c r="EI786" s="30"/>
      <c r="EJ786" s="30"/>
      <c r="EK786" s="30"/>
      <c r="EL786" s="30"/>
      <c r="EM786" s="30"/>
      <c r="EN786" s="30"/>
      <c r="EO786" s="30"/>
      <c r="EP786" s="30"/>
      <c r="EQ786" s="30"/>
      <c r="ER786" s="30"/>
      <c r="ES786" s="30"/>
      <c r="ET786" s="30"/>
      <c r="EU786" s="30"/>
      <c r="EV786" s="30"/>
      <c r="EW786" s="30"/>
      <c r="EX786" s="30"/>
      <c r="EY786" s="30"/>
      <c r="EZ786" s="30"/>
      <c r="FA786" s="30"/>
      <c r="FB786" s="30"/>
      <c r="FC786" s="30"/>
      <c r="FD786" s="30"/>
      <c r="FE786" s="30"/>
      <c r="FF786" s="30"/>
      <c r="FG786" s="30"/>
      <c r="FH786" s="30"/>
      <c r="FI786" s="30"/>
      <c r="FJ786" s="30"/>
      <c r="FK786" s="30"/>
      <c r="FL786" s="30"/>
      <c r="FM786" s="30"/>
      <c r="FN786" s="30"/>
      <c r="FO786" s="30"/>
      <c r="FP786" s="30"/>
      <c r="FQ786" s="30"/>
    </row>
    <row r="787" spans="4:173">
      <c r="D787" s="76"/>
      <c r="E787" s="76"/>
      <c r="F787" s="76"/>
      <c r="G787" s="76"/>
      <c r="H787" s="76"/>
      <c r="I787" s="76"/>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0"/>
      <c r="BI787" s="30"/>
      <c r="BJ787" s="30"/>
      <c r="BK787" s="30"/>
      <c r="BL787" s="30"/>
      <c r="BM787" s="30"/>
      <c r="BN787" s="30"/>
      <c r="BO787" s="30"/>
      <c r="BP787" s="30"/>
      <c r="BQ787" s="30"/>
      <c r="BR787" s="30"/>
      <c r="BS787" s="30"/>
      <c r="BT787" s="30"/>
      <c r="BU787" s="30"/>
      <c r="BV787" s="30"/>
      <c r="BW787" s="30"/>
      <c r="BX787" s="30"/>
      <c r="BY787" s="30"/>
      <c r="BZ787" s="30"/>
      <c r="CA787" s="30"/>
      <c r="CB787" s="30"/>
      <c r="CC787" s="30"/>
      <c r="CD787" s="30"/>
      <c r="CE787" s="30"/>
      <c r="CF787" s="30"/>
      <c r="CG787" s="30"/>
      <c r="CH787" s="30"/>
      <c r="CI787" s="30"/>
      <c r="CJ787" s="30"/>
      <c r="CK787" s="30"/>
      <c r="CL787" s="30"/>
      <c r="CM787" s="30"/>
      <c r="CN787" s="30"/>
      <c r="CO787" s="30"/>
      <c r="CP787" s="30"/>
      <c r="CQ787" s="30"/>
      <c r="CR787" s="30"/>
      <c r="CS787" s="30"/>
      <c r="CT787" s="30"/>
      <c r="CU787" s="30"/>
      <c r="CV787" s="30"/>
      <c r="CW787" s="30"/>
      <c r="CX787" s="30"/>
      <c r="CY787" s="30"/>
      <c r="CZ787" s="30"/>
      <c r="DA787" s="30"/>
      <c r="DB787" s="30"/>
      <c r="DC787" s="30"/>
      <c r="DD787" s="30"/>
      <c r="DE787" s="30"/>
      <c r="DF787" s="30"/>
      <c r="DG787" s="30"/>
      <c r="DH787" s="30"/>
      <c r="DI787" s="30"/>
      <c r="DJ787" s="30"/>
      <c r="DK787" s="30"/>
      <c r="DL787" s="30"/>
      <c r="DM787" s="30"/>
      <c r="DN787" s="30"/>
      <c r="DO787" s="30"/>
      <c r="DP787" s="30"/>
      <c r="DQ787" s="30"/>
      <c r="DR787" s="30"/>
      <c r="DS787" s="30"/>
      <c r="DT787" s="30"/>
      <c r="DU787" s="30"/>
      <c r="DV787" s="30"/>
      <c r="DW787" s="30"/>
      <c r="DX787" s="30"/>
      <c r="DY787" s="30"/>
      <c r="DZ787" s="30"/>
      <c r="EA787" s="30"/>
      <c r="EB787" s="30"/>
      <c r="EC787" s="30"/>
      <c r="ED787" s="30"/>
      <c r="EE787" s="30"/>
      <c r="EF787" s="30"/>
      <c r="EG787" s="30"/>
      <c r="EH787" s="30"/>
      <c r="EI787" s="30"/>
      <c r="EJ787" s="30"/>
      <c r="EK787" s="30"/>
      <c r="EL787" s="30"/>
      <c r="EM787" s="30"/>
      <c r="EN787" s="30"/>
      <c r="EO787" s="30"/>
      <c r="EP787" s="30"/>
      <c r="EQ787" s="30"/>
      <c r="ER787" s="30"/>
      <c r="ES787" s="30"/>
      <c r="ET787" s="30"/>
      <c r="EU787" s="30"/>
      <c r="EV787" s="30"/>
      <c r="EW787" s="30"/>
      <c r="EX787" s="30"/>
      <c r="EY787" s="30"/>
      <c r="EZ787" s="30"/>
      <c r="FA787" s="30"/>
      <c r="FB787" s="30"/>
      <c r="FC787" s="30"/>
      <c r="FD787" s="30"/>
      <c r="FE787" s="30"/>
      <c r="FF787" s="30"/>
      <c r="FG787" s="30"/>
      <c r="FH787" s="30"/>
      <c r="FI787" s="30"/>
      <c r="FJ787" s="30"/>
      <c r="FK787" s="30"/>
      <c r="FL787" s="30"/>
      <c r="FM787" s="30"/>
      <c r="FN787" s="30"/>
      <c r="FO787" s="30"/>
      <c r="FP787" s="30"/>
      <c r="FQ787" s="30"/>
    </row>
    <row r="788" spans="4:173">
      <c r="D788" s="76"/>
      <c r="E788" s="76"/>
      <c r="F788" s="76"/>
      <c r="G788" s="76"/>
      <c r="H788" s="76"/>
      <c r="I788" s="76"/>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0"/>
      <c r="BI788" s="30"/>
      <c r="BJ788" s="30"/>
      <c r="BK788" s="30"/>
      <c r="BL788" s="30"/>
      <c r="BM788" s="30"/>
      <c r="BN788" s="30"/>
      <c r="BO788" s="30"/>
      <c r="BP788" s="30"/>
      <c r="BQ788" s="30"/>
      <c r="BR788" s="30"/>
      <c r="BS788" s="30"/>
      <c r="BT788" s="30"/>
      <c r="BU788" s="30"/>
      <c r="BV788" s="30"/>
      <c r="BW788" s="30"/>
      <c r="BX788" s="30"/>
      <c r="BY788" s="30"/>
      <c r="BZ788" s="30"/>
      <c r="CA788" s="30"/>
      <c r="CB788" s="30"/>
      <c r="CC788" s="30"/>
      <c r="CD788" s="30"/>
      <c r="CE788" s="30"/>
      <c r="CF788" s="30"/>
      <c r="CG788" s="30"/>
      <c r="CH788" s="30"/>
      <c r="CI788" s="30"/>
      <c r="CJ788" s="30"/>
      <c r="CK788" s="30"/>
      <c r="CL788" s="30"/>
      <c r="CM788" s="30"/>
      <c r="CN788" s="30"/>
      <c r="CO788" s="30"/>
      <c r="CP788" s="30"/>
      <c r="CQ788" s="30"/>
      <c r="CR788" s="30"/>
      <c r="CS788" s="30"/>
      <c r="CT788" s="30"/>
      <c r="CU788" s="30"/>
      <c r="CV788" s="30"/>
      <c r="CW788" s="30"/>
      <c r="CX788" s="30"/>
      <c r="CY788" s="30"/>
      <c r="CZ788" s="30"/>
      <c r="DA788" s="30"/>
      <c r="DB788" s="30"/>
      <c r="DC788" s="30"/>
      <c r="DD788" s="30"/>
      <c r="DE788" s="30"/>
      <c r="DF788" s="30"/>
      <c r="DG788" s="30"/>
      <c r="DH788" s="30"/>
      <c r="DI788" s="30"/>
      <c r="DJ788" s="30"/>
      <c r="DK788" s="30"/>
      <c r="DL788" s="30"/>
      <c r="DM788" s="30"/>
      <c r="DN788" s="30"/>
      <c r="DO788" s="30"/>
      <c r="DP788" s="30"/>
      <c r="DQ788" s="30"/>
      <c r="DR788" s="30"/>
      <c r="DS788" s="30"/>
      <c r="DT788" s="30"/>
      <c r="DU788" s="30"/>
      <c r="DV788" s="30"/>
      <c r="DW788" s="30"/>
      <c r="DX788" s="30"/>
      <c r="DY788" s="30"/>
      <c r="DZ788" s="30"/>
      <c r="EA788" s="30"/>
      <c r="EB788" s="30"/>
      <c r="EC788" s="30"/>
      <c r="ED788" s="30"/>
      <c r="EE788" s="30"/>
      <c r="EF788" s="30"/>
      <c r="EG788" s="30"/>
      <c r="EH788" s="30"/>
      <c r="EI788" s="30"/>
      <c r="EJ788" s="30"/>
      <c r="EK788" s="30"/>
      <c r="EL788" s="30"/>
      <c r="EM788" s="30"/>
      <c r="EN788" s="30"/>
      <c r="EO788" s="30"/>
      <c r="EP788" s="30"/>
      <c r="EQ788" s="30"/>
      <c r="ER788" s="30"/>
      <c r="ES788" s="30"/>
      <c r="ET788" s="30"/>
      <c r="EU788" s="30"/>
      <c r="EV788" s="30"/>
      <c r="EW788" s="30"/>
      <c r="EX788" s="30"/>
      <c r="EY788" s="30"/>
      <c r="EZ788" s="30"/>
      <c r="FA788" s="30"/>
      <c r="FB788" s="30"/>
      <c r="FC788" s="30"/>
      <c r="FD788" s="30"/>
      <c r="FE788" s="30"/>
      <c r="FF788" s="30"/>
      <c r="FG788" s="30"/>
      <c r="FH788" s="30"/>
      <c r="FI788" s="30"/>
      <c r="FJ788" s="30"/>
      <c r="FK788" s="30"/>
      <c r="FL788" s="30"/>
      <c r="FM788" s="30"/>
      <c r="FN788" s="30"/>
      <c r="FO788" s="30"/>
      <c r="FP788" s="30"/>
      <c r="FQ788" s="30"/>
    </row>
    <row r="789" spans="4:173">
      <c r="D789" s="76"/>
      <c r="E789" s="76"/>
      <c r="F789" s="76"/>
      <c r="G789" s="76"/>
      <c r="H789" s="76"/>
      <c r="I789" s="76"/>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0"/>
      <c r="BI789" s="30"/>
      <c r="BJ789" s="30"/>
      <c r="BK789" s="30"/>
      <c r="BL789" s="30"/>
      <c r="BM789" s="30"/>
      <c r="BN789" s="30"/>
      <c r="BO789" s="30"/>
      <c r="BP789" s="30"/>
      <c r="BQ789" s="30"/>
      <c r="BR789" s="30"/>
      <c r="BS789" s="30"/>
      <c r="BT789" s="30"/>
      <c r="BU789" s="30"/>
      <c r="BV789" s="30"/>
      <c r="BW789" s="30"/>
      <c r="BX789" s="30"/>
      <c r="BY789" s="30"/>
      <c r="BZ789" s="30"/>
      <c r="CA789" s="30"/>
      <c r="CB789" s="30"/>
      <c r="CC789" s="30"/>
      <c r="CD789" s="30"/>
      <c r="CE789" s="30"/>
      <c r="CF789" s="30"/>
      <c r="CG789" s="30"/>
      <c r="CH789" s="30"/>
      <c r="CI789" s="30"/>
      <c r="CJ789" s="30"/>
      <c r="CK789" s="30"/>
      <c r="CL789" s="30"/>
      <c r="CM789" s="30"/>
      <c r="CN789" s="30"/>
      <c r="CO789" s="30"/>
      <c r="CP789" s="30"/>
      <c r="CQ789" s="30"/>
      <c r="CR789" s="30"/>
      <c r="CS789" s="30"/>
      <c r="CT789" s="30"/>
      <c r="CU789" s="30"/>
      <c r="CV789" s="30"/>
      <c r="CW789" s="30"/>
      <c r="CX789" s="30"/>
      <c r="CY789" s="30"/>
      <c r="CZ789" s="30"/>
      <c r="DA789" s="30"/>
      <c r="DB789" s="30"/>
      <c r="DC789" s="30"/>
      <c r="DD789" s="30"/>
      <c r="DE789" s="30"/>
      <c r="DF789" s="30"/>
      <c r="DG789" s="30"/>
      <c r="DH789" s="30"/>
      <c r="DI789" s="30"/>
      <c r="DJ789" s="30"/>
      <c r="DK789" s="30"/>
      <c r="DL789" s="30"/>
      <c r="DM789" s="30"/>
      <c r="DN789" s="30"/>
      <c r="DO789" s="30"/>
      <c r="DP789" s="30"/>
      <c r="DQ789" s="30"/>
      <c r="DR789" s="30"/>
      <c r="DS789" s="30"/>
      <c r="DT789" s="30"/>
      <c r="DU789" s="30"/>
      <c r="DV789" s="30"/>
      <c r="DW789" s="30"/>
      <c r="DX789" s="30"/>
      <c r="DY789" s="30"/>
      <c r="DZ789" s="30"/>
      <c r="EA789" s="30"/>
      <c r="EB789" s="30"/>
      <c r="EC789" s="30"/>
      <c r="ED789" s="30"/>
      <c r="EE789" s="30"/>
      <c r="EF789" s="30"/>
      <c r="EG789" s="30"/>
      <c r="EH789" s="30"/>
      <c r="EI789" s="30"/>
      <c r="EJ789" s="30"/>
      <c r="EK789" s="30"/>
      <c r="EL789" s="30"/>
      <c r="EM789" s="30"/>
      <c r="EN789" s="30"/>
      <c r="EO789" s="30"/>
      <c r="EP789" s="30"/>
      <c r="EQ789" s="30"/>
      <c r="ER789" s="30"/>
      <c r="ES789" s="30"/>
      <c r="ET789" s="30"/>
      <c r="EU789" s="30"/>
      <c r="EV789" s="30"/>
      <c r="EW789" s="30"/>
      <c r="EX789" s="30"/>
      <c r="EY789" s="30"/>
      <c r="EZ789" s="30"/>
      <c r="FA789" s="30"/>
      <c r="FB789" s="30"/>
      <c r="FC789" s="30"/>
      <c r="FD789" s="30"/>
      <c r="FE789" s="30"/>
      <c r="FF789" s="30"/>
      <c r="FG789" s="30"/>
      <c r="FH789" s="30"/>
      <c r="FI789" s="30"/>
      <c r="FJ789" s="30"/>
      <c r="FK789" s="30"/>
      <c r="FL789" s="30"/>
      <c r="FM789" s="30"/>
      <c r="FN789" s="30"/>
      <c r="FO789" s="30"/>
      <c r="FP789" s="30"/>
      <c r="FQ789" s="30"/>
    </row>
    <row r="790" spans="4:173">
      <c r="D790" s="76"/>
      <c r="E790" s="76"/>
      <c r="F790" s="76"/>
      <c r="G790" s="76"/>
      <c r="H790" s="76"/>
      <c r="I790" s="76"/>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0"/>
      <c r="BI790" s="30"/>
      <c r="BJ790" s="30"/>
      <c r="BK790" s="30"/>
      <c r="BL790" s="30"/>
      <c r="BM790" s="30"/>
      <c r="BN790" s="30"/>
      <c r="BO790" s="30"/>
      <c r="BP790" s="30"/>
      <c r="BQ790" s="30"/>
      <c r="BR790" s="30"/>
      <c r="BS790" s="30"/>
      <c r="BT790" s="30"/>
      <c r="BU790" s="30"/>
      <c r="BV790" s="30"/>
      <c r="BW790" s="30"/>
      <c r="BX790" s="30"/>
      <c r="BY790" s="30"/>
      <c r="BZ790" s="30"/>
      <c r="CA790" s="30"/>
      <c r="CB790" s="30"/>
      <c r="CC790" s="30"/>
      <c r="CD790" s="30"/>
      <c r="CE790" s="30"/>
      <c r="CF790" s="30"/>
      <c r="CG790" s="30"/>
      <c r="CH790" s="30"/>
      <c r="CI790" s="30"/>
      <c r="CJ790" s="30"/>
      <c r="CK790" s="30"/>
      <c r="CL790" s="30"/>
      <c r="CM790" s="30"/>
      <c r="CN790" s="30"/>
      <c r="CO790" s="30"/>
      <c r="CP790" s="30"/>
      <c r="CQ790" s="30"/>
      <c r="CR790" s="30"/>
      <c r="CS790" s="30"/>
      <c r="CT790" s="30"/>
      <c r="CU790" s="30"/>
      <c r="CV790" s="30"/>
      <c r="CW790" s="30"/>
      <c r="CX790" s="30"/>
      <c r="CY790" s="30"/>
      <c r="CZ790" s="30"/>
      <c r="DA790" s="30"/>
      <c r="DB790" s="30"/>
      <c r="DC790" s="30"/>
      <c r="DD790" s="30"/>
      <c r="DE790" s="30"/>
      <c r="DF790" s="30"/>
      <c r="DG790" s="30"/>
      <c r="DH790" s="30"/>
      <c r="DI790" s="30"/>
      <c r="DJ790" s="30"/>
      <c r="DK790" s="30"/>
      <c r="DL790" s="30"/>
      <c r="DM790" s="30"/>
      <c r="DN790" s="30"/>
      <c r="DO790" s="30"/>
      <c r="DP790" s="30"/>
      <c r="DQ790" s="30"/>
      <c r="DR790" s="30"/>
      <c r="DS790" s="30"/>
      <c r="DT790" s="30"/>
      <c r="DU790" s="30"/>
      <c r="DV790" s="30"/>
      <c r="DW790" s="30"/>
      <c r="DX790" s="30"/>
      <c r="DY790" s="30"/>
      <c r="DZ790" s="30"/>
      <c r="EA790" s="30"/>
      <c r="EB790" s="30"/>
      <c r="EC790" s="30"/>
      <c r="ED790" s="30"/>
      <c r="EE790" s="30"/>
      <c r="EF790" s="30"/>
      <c r="EG790" s="30"/>
      <c r="EH790" s="30"/>
      <c r="EI790" s="30"/>
      <c r="EJ790" s="30"/>
      <c r="EK790" s="30"/>
      <c r="EL790" s="30"/>
      <c r="EM790" s="30"/>
      <c r="EN790" s="30"/>
      <c r="EO790" s="30"/>
      <c r="EP790" s="30"/>
      <c r="EQ790" s="30"/>
      <c r="ER790" s="30"/>
      <c r="ES790" s="30"/>
      <c r="ET790" s="30"/>
      <c r="EU790" s="30"/>
      <c r="EV790" s="30"/>
      <c r="EW790" s="30"/>
      <c r="EX790" s="30"/>
      <c r="EY790" s="30"/>
      <c r="EZ790" s="30"/>
      <c r="FA790" s="30"/>
      <c r="FB790" s="30"/>
      <c r="FC790" s="30"/>
      <c r="FD790" s="30"/>
      <c r="FE790" s="30"/>
      <c r="FF790" s="30"/>
      <c r="FG790" s="30"/>
      <c r="FH790" s="30"/>
      <c r="FI790" s="30"/>
      <c r="FJ790" s="30"/>
      <c r="FK790" s="30"/>
      <c r="FL790" s="30"/>
      <c r="FM790" s="30"/>
      <c r="FN790" s="30"/>
      <c r="FO790" s="30"/>
      <c r="FP790" s="30"/>
      <c r="FQ790" s="30"/>
    </row>
    <row r="791" spans="4:173">
      <c r="D791" s="76"/>
      <c r="E791" s="76"/>
      <c r="F791" s="76"/>
      <c r="G791" s="76"/>
      <c r="H791" s="76"/>
      <c r="I791" s="76"/>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0"/>
      <c r="BI791" s="30"/>
      <c r="BJ791" s="30"/>
      <c r="BK791" s="30"/>
      <c r="BL791" s="30"/>
      <c r="BM791" s="30"/>
      <c r="BN791" s="30"/>
      <c r="BO791" s="30"/>
      <c r="BP791" s="30"/>
      <c r="BQ791" s="30"/>
      <c r="BR791" s="30"/>
      <c r="BS791" s="30"/>
      <c r="BT791" s="30"/>
      <c r="BU791" s="30"/>
      <c r="BV791" s="30"/>
      <c r="BW791" s="30"/>
      <c r="BX791" s="30"/>
      <c r="BY791" s="30"/>
      <c r="BZ791" s="30"/>
      <c r="CA791" s="30"/>
      <c r="CB791" s="30"/>
      <c r="CC791" s="30"/>
      <c r="CD791" s="30"/>
      <c r="CE791" s="30"/>
      <c r="CF791" s="30"/>
      <c r="CG791" s="30"/>
      <c r="CH791" s="30"/>
      <c r="CI791" s="30"/>
      <c r="CJ791" s="30"/>
      <c r="CK791" s="30"/>
      <c r="CL791" s="30"/>
      <c r="CM791" s="30"/>
      <c r="CN791" s="30"/>
      <c r="CO791" s="30"/>
      <c r="CP791" s="30"/>
      <c r="CQ791" s="30"/>
      <c r="CR791" s="30"/>
      <c r="CS791" s="30"/>
      <c r="CT791" s="30"/>
      <c r="CU791" s="30"/>
      <c r="CV791" s="30"/>
      <c r="CW791" s="30"/>
      <c r="CX791" s="30"/>
      <c r="CY791" s="30"/>
      <c r="CZ791" s="30"/>
      <c r="DA791" s="30"/>
      <c r="DB791" s="30"/>
      <c r="DC791" s="30"/>
      <c r="DD791" s="30"/>
      <c r="DE791" s="30"/>
      <c r="DF791" s="30"/>
      <c r="DG791" s="30"/>
      <c r="DH791" s="30"/>
      <c r="DI791" s="30"/>
      <c r="DJ791" s="30"/>
      <c r="DK791" s="30"/>
      <c r="DL791" s="30"/>
      <c r="DM791" s="30"/>
      <c r="DN791" s="30"/>
      <c r="DO791" s="30"/>
      <c r="DP791" s="30"/>
      <c r="DQ791" s="30"/>
      <c r="DR791" s="30"/>
      <c r="DS791" s="30"/>
      <c r="DT791" s="30"/>
      <c r="DU791" s="30"/>
      <c r="DV791" s="30"/>
      <c r="DW791" s="30"/>
      <c r="DX791" s="30"/>
      <c r="DY791" s="30"/>
      <c r="DZ791" s="30"/>
      <c r="EA791" s="30"/>
      <c r="EB791" s="30"/>
      <c r="EC791" s="30"/>
      <c r="ED791" s="30"/>
      <c r="EE791" s="30"/>
      <c r="EF791" s="30"/>
      <c r="EG791" s="30"/>
      <c r="EH791" s="30"/>
      <c r="EI791" s="30"/>
      <c r="EJ791" s="30"/>
      <c r="EK791" s="30"/>
      <c r="EL791" s="30"/>
      <c r="EM791" s="30"/>
      <c r="EN791" s="30"/>
      <c r="EO791" s="30"/>
      <c r="EP791" s="30"/>
      <c r="EQ791" s="30"/>
      <c r="ER791" s="30"/>
      <c r="ES791" s="30"/>
      <c r="ET791" s="30"/>
      <c r="EU791" s="30"/>
      <c r="EV791" s="30"/>
      <c r="EW791" s="30"/>
      <c r="EX791" s="30"/>
      <c r="EY791" s="30"/>
      <c r="EZ791" s="30"/>
      <c r="FA791" s="30"/>
      <c r="FB791" s="30"/>
      <c r="FC791" s="30"/>
      <c r="FD791" s="30"/>
      <c r="FE791" s="30"/>
      <c r="FF791" s="30"/>
      <c r="FG791" s="30"/>
      <c r="FH791" s="30"/>
      <c r="FI791" s="30"/>
      <c r="FJ791" s="30"/>
      <c r="FK791" s="30"/>
      <c r="FL791" s="30"/>
      <c r="FM791" s="30"/>
      <c r="FN791" s="30"/>
      <c r="FO791" s="30"/>
      <c r="FP791" s="30"/>
      <c r="FQ791" s="30"/>
    </row>
    <row r="792" spans="4:173">
      <c r="D792" s="76"/>
      <c r="E792" s="76"/>
      <c r="F792" s="76"/>
      <c r="G792" s="76"/>
      <c r="H792" s="76"/>
      <c r="I792" s="76"/>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c r="BS792" s="30"/>
      <c r="BT792" s="30"/>
      <c r="BU792" s="30"/>
      <c r="BV792" s="30"/>
      <c r="BW792" s="30"/>
      <c r="BX792" s="30"/>
      <c r="BY792" s="30"/>
      <c r="BZ792" s="30"/>
      <c r="CA792" s="30"/>
      <c r="CB792" s="30"/>
      <c r="CC792" s="30"/>
      <c r="CD792" s="30"/>
      <c r="CE792" s="30"/>
      <c r="CF792" s="30"/>
      <c r="CG792" s="30"/>
      <c r="CH792" s="30"/>
      <c r="CI792" s="30"/>
      <c r="CJ792" s="30"/>
      <c r="CK792" s="30"/>
      <c r="CL792" s="30"/>
      <c r="CM792" s="30"/>
      <c r="CN792" s="30"/>
      <c r="CO792" s="30"/>
      <c r="CP792" s="30"/>
      <c r="CQ792" s="30"/>
      <c r="CR792" s="30"/>
      <c r="CS792" s="30"/>
      <c r="CT792" s="30"/>
      <c r="CU792" s="30"/>
      <c r="CV792" s="30"/>
      <c r="CW792" s="30"/>
      <c r="CX792" s="30"/>
      <c r="CY792" s="30"/>
      <c r="CZ792" s="30"/>
      <c r="DA792" s="30"/>
      <c r="DB792" s="30"/>
      <c r="DC792" s="30"/>
      <c r="DD792" s="30"/>
      <c r="DE792" s="30"/>
      <c r="DF792" s="30"/>
      <c r="DG792" s="30"/>
      <c r="DH792" s="30"/>
      <c r="DI792" s="30"/>
      <c r="DJ792" s="30"/>
      <c r="DK792" s="30"/>
      <c r="DL792" s="30"/>
      <c r="DM792" s="30"/>
      <c r="DN792" s="30"/>
      <c r="DO792" s="30"/>
      <c r="DP792" s="30"/>
      <c r="DQ792" s="30"/>
      <c r="DR792" s="30"/>
      <c r="DS792" s="30"/>
      <c r="DT792" s="30"/>
      <c r="DU792" s="30"/>
      <c r="DV792" s="30"/>
      <c r="DW792" s="30"/>
      <c r="DX792" s="30"/>
      <c r="DY792" s="30"/>
      <c r="DZ792" s="30"/>
      <c r="EA792" s="30"/>
      <c r="EB792" s="30"/>
      <c r="EC792" s="30"/>
      <c r="ED792" s="30"/>
      <c r="EE792" s="30"/>
      <c r="EF792" s="30"/>
      <c r="EG792" s="30"/>
      <c r="EH792" s="30"/>
      <c r="EI792" s="30"/>
      <c r="EJ792" s="30"/>
      <c r="EK792" s="30"/>
      <c r="EL792" s="30"/>
      <c r="EM792" s="30"/>
      <c r="EN792" s="30"/>
      <c r="EO792" s="30"/>
      <c r="EP792" s="30"/>
      <c r="EQ792" s="30"/>
      <c r="ER792" s="30"/>
      <c r="ES792" s="30"/>
      <c r="ET792" s="30"/>
      <c r="EU792" s="30"/>
      <c r="EV792" s="30"/>
      <c r="EW792" s="30"/>
      <c r="EX792" s="30"/>
      <c r="EY792" s="30"/>
      <c r="EZ792" s="30"/>
      <c r="FA792" s="30"/>
      <c r="FB792" s="30"/>
      <c r="FC792" s="30"/>
      <c r="FD792" s="30"/>
      <c r="FE792" s="30"/>
      <c r="FF792" s="30"/>
      <c r="FG792" s="30"/>
      <c r="FH792" s="30"/>
      <c r="FI792" s="30"/>
      <c r="FJ792" s="30"/>
      <c r="FK792" s="30"/>
      <c r="FL792" s="30"/>
      <c r="FM792" s="30"/>
      <c r="FN792" s="30"/>
      <c r="FO792" s="30"/>
      <c r="FP792" s="30"/>
      <c r="FQ792" s="30"/>
    </row>
    <row r="793" spans="4:173">
      <c r="D793" s="76"/>
      <c r="E793" s="76"/>
      <c r="F793" s="76"/>
      <c r="G793" s="76"/>
      <c r="H793" s="76"/>
      <c r="I793" s="76"/>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0"/>
      <c r="BI793" s="30"/>
      <c r="BJ793" s="30"/>
      <c r="BK793" s="30"/>
      <c r="BL793" s="30"/>
      <c r="BM793" s="30"/>
      <c r="BN793" s="30"/>
      <c r="BO793" s="30"/>
      <c r="BP793" s="30"/>
      <c r="BQ793" s="30"/>
      <c r="BR793" s="30"/>
      <c r="BS793" s="30"/>
      <c r="BT793" s="30"/>
      <c r="BU793" s="30"/>
      <c r="BV793" s="30"/>
      <c r="BW793" s="30"/>
      <c r="BX793" s="30"/>
      <c r="BY793" s="30"/>
      <c r="BZ793" s="30"/>
      <c r="CA793" s="30"/>
      <c r="CB793" s="30"/>
      <c r="CC793" s="30"/>
      <c r="CD793" s="30"/>
      <c r="CE793" s="30"/>
      <c r="CF793" s="30"/>
      <c r="CG793" s="30"/>
      <c r="CH793" s="30"/>
      <c r="CI793" s="30"/>
      <c r="CJ793" s="30"/>
      <c r="CK793" s="30"/>
      <c r="CL793" s="30"/>
      <c r="CM793" s="30"/>
      <c r="CN793" s="30"/>
      <c r="CO793" s="30"/>
      <c r="CP793" s="30"/>
      <c r="CQ793" s="30"/>
      <c r="CR793" s="30"/>
      <c r="CS793" s="30"/>
      <c r="CT793" s="30"/>
      <c r="CU793" s="30"/>
      <c r="CV793" s="30"/>
      <c r="CW793" s="30"/>
      <c r="CX793" s="30"/>
      <c r="CY793" s="30"/>
      <c r="CZ793" s="30"/>
      <c r="DA793" s="30"/>
      <c r="DB793" s="30"/>
      <c r="DC793" s="30"/>
      <c r="DD793" s="30"/>
      <c r="DE793" s="30"/>
      <c r="DF793" s="30"/>
      <c r="DG793" s="30"/>
      <c r="DH793" s="30"/>
      <c r="DI793" s="30"/>
      <c r="DJ793" s="30"/>
      <c r="DK793" s="30"/>
      <c r="DL793" s="30"/>
      <c r="DM793" s="30"/>
      <c r="DN793" s="30"/>
      <c r="DO793" s="30"/>
      <c r="DP793" s="30"/>
      <c r="DQ793" s="30"/>
      <c r="DR793" s="30"/>
      <c r="DS793" s="30"/>
      <c r="DT793" s="30"/>
      <c r="DU793" s="30"/>
      <c r="DV793" s="30"/>
      <c r="DW793" s="30"/>
      <c r="DX793" s="30"/>
      <c r="DY793" s="30"/>
      <c r="DZ793" s="30"/>
      <c r="EA793" s="30"/>
      <c r="EB793" s="30"/>
      <c r="EC793" s="30"/>
      <c r="ED793" s="30"/>
      <c r="EE793" s="30"/>
      <c r="EF793" s="30"/>
      <c r="EG793" s="30"/>
      <c r="EH793" s="30"/>
      <c r="EI793" s="30"/>
      <c r="EJ793" s="30"/>
      <c r="EK793" s="30"/>
      <c r="EL793" s="30"/>
      <c r="EM793" s="30"/>
      <c r="EN793" s="30"/>
      <c r="EO793" s="30"/>
      <c r="EP793" s="30"/>
      <c r="EQ793" s="30"/>
      <c r="ER793" s="30"/>
      <c r="ES793" s="30"/>
      <c r="ET793" s="30"/>
      <c r="EU793" s="30"/>
      <c r="EV793" s="30"/>
      <c r="EW793" s="30"/>
      <c r="EX793" s="30"/>
      <c r="EY793" s="30"/>
      <c r="EZ793" s="30"/>
      <c r="FA793" s="30"/>
      <c r="FB793" s="30"/>
      <c r="FC793" s="30"/>
      <c r="FD793" s="30"/>
      <c r="FE793" s="30"/>
      <c r="FF793" s="30"/>
      <c r="FG793" s="30"/>
      <c r="FH793" s="30"/>
      <c r="FI793" s="30"/>
      <c r="FJ793" s="30"/>
      <c r="FK793" s="30"/>
      <c r="FL793" s="30"/>
      <c r="FM793" s="30"/>
      <c r="FN793" s="30"/>
      <c r="FO793" s="30"/>
      <c r="FP793" s="30"/>
      <c r="FQ793" s="30"/>
    </row>
    <row r="794" spans="4:173">
      <c r="D794" s="76"/>
      <c r="E794" s="76"/>
      <c r="F794" s="76"/>
      <c r="G794" s="76"/>
      <c r="H794" s="76"/>
      <c r="I794" s="76"/>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0"/>
      <c r="BI794" s="30"/>
      <c r="BJ794" s="30"/>
      <c r="BK794" s="30"/>
      <c r="BL794" s="30"/>
      <c r="BM794" s="30"/>
      <c r="BN794" s="30"/>
      <c r="BO794" s="30"/>
      <c r="BP794" s="30"/>
      <c r="BQ794" s="30"/>
      <c r="BR794" s="30"/>
      <c r="BS794" s="30"/>
      <c r="BT794" s="30"/>
      <c r="BU794" s="30"/>
      <c r="BV794" s="30"/>
      <c r="BW794" s="30"/>
      <c r="BX794" s="30"/>
      <c r="BY794" s="30"/>
      <c r="BZ794" s="30"/>
      <c r="CA794" s="30"/>
      <c r="CB794" s="30"/>
      <c r="CC794" s="30"/>
      <c r="CD794" s="30"/>
      <c r="CE794" s="30"/>
      <c r="CF794" s="30"/>
      <c r="CG794" s="30"/>
      <c r="CH794" s="30"/>
      <c r="CI794" s="30"/>
      <c r="CJ794" s="30"/>
      <c r="CK794" s="30"/>
      <c r="CL794" s="30"/>
      <c r="CM794" s="30"/>
      <c r="CN794" s="30"/>
      <c r="CO794" s="30"/>
      <c r="CP794" s="30"/>
      <c r="CQ794" s="30"/>
      <c r="CR794" s="30"/>
      <c r="CS794" s="30"/>
      <c r="CT794" s="30"/>
      <c r="CU794" s="30"/>
      <c r="CV794" s="30"/>
      <c r="CW794" s="30"/>
      <c r="CX794" s="30"/>
      <c r="CY794" s="30"/>
      <c r="CZ794" s="30"/>
      <c r="DA794" s="30"/>
      <c r="DB794" s="30"/>
      <c r="DC794" s="30"/>
      <c r="DD794" s="30"/>
      <c r="DE794" s="30"/>
      <c r="DF794" s="30"/>
      <c r="DG794" s="30"/>
      <c r="DH794" s="30"/>
      <c r="DI794" s="30"/>
      <c r="DJ794" s="30"/>
      <c r="DK794" s="30"/>
      <c r="DL794" s="30"/>
      <c r="DM794" s="30"/>
      <c r="DN794" s="30"/>
      <c r="DO794" s="30"/>
      <c r="DP794" s="30"/>
      <c r="DQ794" s="30"/>
      <c r="DR794" s="30"/>
      <c r="DS794" s="30"/>
      <c r="DT794" s="30"/>
      <c r="DU794" s="30"/>
      <c r="DV794" s="30"/>
      <c r="DW794" s="30"/>
      <c r="DX794" s="30"/>
      <c r="DY794" s="30"/>
      <c r="DZ794" s="30"/>
      <c r="EA794" s="30"/>
      <c r="EB794" s="30"/>
      <c r="EC794" s="30"/>
      <c r="ED794" s="30"/>
      <c r="EE794" s="30"/>
      <c r="EF794" s="30"/>
      <c r="EG794" s="30"/>
      <c r="EH794" s="30"/>
      <c r="EI794" s="30"/>
      <c r="EJ794" s="30"/>
      <c r="EK794" s="30"/>
      <c r="EL794" s="30"/>
      <c r="EM794" s="30"/>
      <c r="EN794" s="30"/>
      <c r="EO794" s="30"/>
      <c r="EP794" s="30"/>
      <c r="EQ794" s="30"/>
      <c r="ER794" s="30"/>
      <c r="ES794" s="30"/>
      <c r="ET794" s="30"/>
      <c r="EU794" s="30"/>
      <c r="EV794" s="30"/>
      <c r="EW794" s="30"/>
      <c r="EX794" s="30"/>
      <c r="EY794" s="30"/>
      <c r="EZ794" s="30"/>
      <c r="FA794" s="30"/>
      <c r="FB794" s="30"/>
      <c r="FC794" s="30"/>
      <c r="FD794" s="30"/>
      <c r="FE794" s="30"/>
      <c r="FF794" s="30"/>
      <c r="FG794" s="30"/>
      <c r="FH794" s="30"/>
      <c r="FI794" s="30"/>
      <c r="FJ794" s="30"/>
      <c r="FK794" s="30"/>
      <c r="FL794" s="30"/>
      <c r="FM794" s="30"/>
      <c r="FN794" s="30"/>
      <c r="FO794" s="30"/>
      <c r="FP794" s="30"/>
      <c r="FQ794" s="30"/>
    </row>
    <row r="795" spans="4:173">
      <c r="D795" s="76"/>
      <c r="E795" s="76"/>
      <c r="F795" s="76"/>
      <c r="G795" s="76"/>
      <c r="H795" s="76"/>
      <c r="I795" s="76"/>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0"/>
      <c r="BI795" s="30"/>
      <c r="BJ795" s="30"/>
      <c r="BK795" s="30"/>
      <c r="BL795" s="30"/>
      <c r="BM795" s="30"/>
      <c r="BN795" s="30"/>
      <c r="BO795" s="30"/>
      <c r="BP795" s="30"/>
      <c r="BQ795" s="30"/>
      <c r="BR795" s="30"/>
      <c r="BS795" s="30"/>
      <c r="BT795" s="30"/>
      <c r="BU795" s="30"/>
      <c r="BV795" s="30"/>
      <c r="BW795" s="30"/>
      <c r="BX795" s="30"/>
      <c r="BY795" s="30"/>
      <c r="BZ795" s="30"/>
      <c r="CA795" s="30"/>
      <c r="CB795" s="30"/>
      <c r="CC795" s="30"/>
      <c r="CD795" s="30"/>
      <c r="CE795" s="30"/>
      <c r="CF795" s="30"/>
      <c r="CG795" s="30"/>
      <c r="CH795" s="30"/>
      <c r="CI795" s="30"/>
      <c r="CJ795" s="30"/>
      <c r="CK795" s="30"/>
      <c r="CL795" s="30"/>
      <c r="CM795" s="30"/>
      <c r="CN795" s="30"/>
      <c r="CO795" s="30"/>
      <c r="CP795" s="30"/>
      <c r="CQ795" s="30"/>
      <c r="CR795" s="30"/>
      <c r="CS795" s="30"/>
      <c r="CT795" s="30"/>
      <c r="CU795" s="30"/>
      <c r="CV795" s="30"/>
      <c r="CW795" s="30"/>
      <c r="CX795" s="30"/>
      <c r="CY795" s="30"/>
      <c r="CZ795" s="30"/>
      <c r="DA795" s="30"/>
      <c r="DB795" s="30"/>
      <c r="DC795" s="30"/>
      <c r="DD795" s="30"/>
      <c r="DE795" s="30"/>
      <c r="DF795" s="30"/>
      <c r="DG795" s="30"/>
      <c r="DH795" s="30"/>
      <c r="DI795" s="30"/>
      <c r="DJ795" s="30"/>
      <c r="DK795" s="30"/>
      <c r="DL795" s="30"/>
      <c r="DM795" s="30"/>
      <c r="DN795" s="30"/>
      <c r="DO795" s="30"/>
      <c r="DP795" s="30"/>
      <c r="DQ795" s="30"/>
      <c r="DR795" s="30"/>
      <c r="DS795" s="30"/>
      <c r="DT795" s="30"/>
      <c r="DU795" s="30"/>
      <c r="DV795" s="30"/>
      <c r="DW795" s="30"/>
      <c r="DX795" s="30"/>
      <c r="DY795" s="30"/>
      <c r="DZ795" s="30"/>
      <c r="EA795" s="30"/>
      <c r="EB795" s="30"/>
      <c r="EC795" s="30"/>
      <c r="ED795" s="30"/>
      <c r="EE795" s="30"/>
      <c r="EF795" s="30"/>
      <c r="EG795" s="30"/>
      <c r="EH795" s="30"/>
      <c r="EI795" s="30"/>
      <c r="EJ795" s="30"/>
      <c r="EK795" s="30"/>
      <c r="EL795" s="30"/>
      <c r="EM795" s="30"/>
      <c r="EN795" s="30"/>
      <c r="EO795" s="30"/>
      <c r="EP795" s="30"/>
      <c r="EQ795" s="30"/>
      <c r="ER795" s="30"/>
      <c r="ES795" s="30"/>
      <c r="ET795" s="30"/>
      <c r="EU795" s="30"/>
      <c r="EV795" s="30"/>
      <c r="EW795" s="30"/>
      <c r="EX795" s="30"/>
      <c r="EY795" s="30"/>
      <c r="EZ795" s="30"/>
      <c r="FA795" s="30"/>
      <c r="FB795" s="30"/>
      <c r="FC795" s="30"/>
      <c r="FD795" s="30"/>
      <c r="FE795" s="30"/>
      <c r="FF795" s="30"/>
      <c r="FG795" s="30"/>
      <c r="FH795" s="30"/>
      <c r="FI795" s="30"/>
      <c r="FJ795" s="30"/>
      <c r="FK795" s="30"/>
      <c r="FL795" s="30"/>
      <c r="FM795" s="30"/>
      <c r="FN795" s="30"/>
      <c r="FO795" s="30"/>
      <c r="FP795" s="30"/>
      <c r="FQ795" s="30"/>
    </row>
    <row r="796" spans="4:173">
      <c r="D796" s="76"/>
      <c r="E796" s="76"/>
      <c r="F796" s="76"/>
      <c r="G796" s="76"/>
      <c r="H796" s="76"/>
      <c r="I796" s="76"/>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0"/>
      <c r="BI796" s="30"/>
      <c r="BJ796" s="30"/>
      <c r="BK796" s="30"/>
      <c r="BL796" s="30"/>
      <c r="BM796" s="30"/>
      <c r="BN796" s="30"/>
      <c r="BO796" s="30"/>
      <c r="BP796" s="30"/>
      <c r="BQ796" s="30"/>
      <c r="BR796" s="30"/>
      <c r="BS796" s="30"/>
      <c r="BT796" s="30"/>
      <c r="BU796" s="30"/>
      <c r="BV796" s="30"/>
      <c r="BW796" s="30"/>
      <c r="BX796" s="30"/>
      <c r="BY796" s="30"/>
      <c r="BZ796" s="30"/>
      <c r="CA796" s="30"/>
      <c r="CB796" s="30"/>
      <c r="CC796" s="30"/>
      <c r="CD796" s="30"/>
      <c r="CE796" s="30"/>
      <c r="CF796" s="30"/>
      <c r="CG796" s="30"/>
      <c r="CH796" s="30"/>
      <c r="CI796" s="30"/>
      <c r="CJ796" s="30"/>
      <c r="CK796" s="30"/>
      <c r="CL796" s="30"/>
      <c r="CM796" s="30"/>
      <c r="CN796" s="30"/>
      <c r="CO796" s="30"/>
      <c r="CP796" s="30"/>
      <c r="CQ796" s="30"/>
      <c r="CR796" s="30"/>
      <c r="CS796" s="30"/>
      <c r="CT796" s="30"/>
      <c r="CU796" s="30"/>
      <c r="CV796" s="30"/>
      <c r="CW796" s="30"/>
      <c r="CX796" s="30"/>
      <c r="CY796" s="30"/>
      <c r="CZ796" s="30"/>
      <c r="DA796" s="30"/>
      <c r="DB796" s="30"/>
      <c r="DC796" s="30"/>
      <c r="DD796" s="30"/>
      <c r="DE796" s="30"/>
      <c r="DF796" s="30"/>
      <c r="DG796" s="30"/>
      <c r="DH796" s="30"/>
      <c r="DI796" s="30"/>
      <c r="DJ796" s="30"/>
      <c r="DK796" s="30"/>
      <c r="DL796" s="30"/>
      <c r="DM796" s="30"/>
      <c r="DN796" s="30"/>
      <c r="DO796" s="30"/>
      <c r="DP796" s="30"/>
      <c r="DQ796" s="30"/>
      <c r="DR796" s="30"/>
      <c r="DS796" s="30"/>
      <c r="DT796" s="30"/>
      <c r="DU796" s="30"/>
      <c r="DV796" s="30"/>
      <c r="DW796" s="30"/>
      <c r="DX796" s="30"/>
      <c r="DY796" s="30"/>
      <c r="DZ796" s="30"/>
      <c r="EA796" s="30"/>
      <c r="EB796" s="30"/>
      <c r="EC796" s="30"/>
      <c r="ED796" s="30"/>
      <c r="EE796" s="30"/>
      <c r="EF796" s="30"/>
      <c r="EG796" s="30"/>
      <c r="EH796" s="30"/>
      <c r="EI796" s="30"/>
      <c r="EJ796" s="30"/>
      <c r="EK796" s="30"/>
      <c r="EL796" s="30"/>
      <c r="EM796" s="30"/>
      <c r="EN796" s="30"/>
      <c r="EO796" s="30"/>
      <c r="EP796" s="30"/>
      <c r="EQ796" s="30"/>
      <c r="ER796" s="30"/>
      <c r="ES796" s="30"/>
      <c r="ET796" s="30"/>
      <c r="EU796" s="30"/>
      <c r="EV796" s="30"/>
      <c r="EW796" s="30"/>
      <c r="EX796" s="30"/>
      <c r="EY796" s="30"/>
      <c r="EZ796" s="30"/>
      <c r="FA796" s="30"/>
      <c r="FB796" s="30"/>
      <c r="FC796" s="30"/>
      <c r="FD796" s="30"/>
      <c r="FE796" s="30"/>
      <c r="FF796" s="30"/>
      <c r="FG796" s="30"/>
      <c r="FH796" s="30"/>
      <c r="FI796" s="30"/>
      <c r="FJ796" s="30"/>
      <c r="FK796" s="30"/>
      <c r="FL796" s="30"/>
      <c r="FM796" s="30"/>
      <c r="FN796" s="30"/>
      <c r="FO796" s="30"/>
      <c r="FP796" s="30"/>
      <c r="FQ796" s="30"/>
    </row>
    <row r="797" spans="4:173">
      <c r="D797" s="76"/>
      <c r="E797" s="76"/>
      <c r="F797" s="76"/>
      <c r="G797" s="76"/>
      <c r="H797" s="76"/>
      <c r="I797" s="76"/>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0"/>
      <c r="BI797" s="30"/>
      <c r="BJ797" s="30"/>
      <c r="BK797" s="30"/>
      <c r="BL797" s="30"/>
      <c r="BM797" s="30"/>
      <c r="BN797" s="30"/>
      <c r="BO797" s="30"/>
      <c r="BP797" s="30"/>
      <c r="BQ797" s="30"/>
      <c r="BR797" s="30"/>
      <c r="BS797" s="30"/>
      <c r="BT797" s="30"/>
      <c r="BU797" s="30"/>
      <c r="BV797" s="30"/>
      <c r="BW797" s="30"/>
      <c r="BX797" s="30"/>
      <c r="BY797" s="30"/>
      <c r="BZ797" s="30"/>
      <c r="CA797" s="30"/>
      <c r="CB797" s="30"/>
      <c r="CC797" s="30"/>
      <c r="CD797" s="30"/>
      <c r="CE797" s="30"/>
      <c r="CF797" s="30"/>
      <c r="CG797" s="30"/>
      <c r="CH797" s="30"/>
      <c r="CI797" s="30"/>
      <c r="CJ797" s="30"/>
      <c r="CK797" s="30"/>
      <c r="CL797" s="30"/>
      <c r="CM797" s="30"/>
      <c r="CN797" s="30"/>
      <c r="CO797" s="30"/>
      <c r="CP797" s="30"/>
      <c r="CQ797" s="30"/>
      <c r="CR797" s="30"/>
      <c r="CS797" s="30"/>
      <c r="CT797" s="30"/>
      <c r="CU797" s="30"/>
      <c r="CV797" s="30"/>
      <c r="CW797" s="30"/>
      <c r="CX797" s="30"/>
      <c r="CY797" s="30"/>
      <c r="CZ797" s="30"/>
      <c r="DA797" s="30"/>
      <c r="DB797" s="30"/>
      <c r="DC797" s="30"/>
      <c r="DD797" s="30"/>
      <c r="DE797" s="30"/>
      <c r="DF797" s="30"/>
      <c r="DG797" s="30"/>
      <c r="DH797" s="30"/>
      <c r="DI797" s="30"/>
      <c r="DJ797" s="30"/>
      <c r="DK797" s="30"/>
      <c r="DL797" s="30"/>
      <c r="DM797" s="30"/>
      <c r="DN797" s="30"/>
      <c r="DO797" s="30"/>
      <c r="DP797" s="30"/>
      <c r="DQ797" s="30"/>
      <c r="DR797" s="30"/>
      <c r="DS797" s="30"/>
      <c r="DT797" s="30"/>
      <c r="DU797" s="30"/>
      <c r="DV797" s="30"/>
      <c r="DW797" s="30"/>
      <c r="DX797" s="30"/>
      <c r="DY797" s="30"/>
      <c r="DZ797" s="30"/>
      <c r="EA797" s="30"/>
      <c r="EB797" s="30"/>
      <c r="EC797" s="30"/>
      <c r="ED797" s="30"/>
      <c r="EE797" s="30"/>
      <c r="EF797" s="30"/>
      <c r="EG797" s="30"/>
      <c r="EH797" s="30"/>
      <c r="EI797" s="30"/>
      <c r="EJ797" s="30"/>
      <c r="EK797" s="30"/>
      <c r="EL797" s="30"/>
      <c r="EM797" s="30"/>
      <c r="EN797" s="30"/>
      <c r="EO797" s="30"/>
      <c r="EP797" s="30"/>
      <c r="EQ797" s="30"/>
      <c r="ER797" s="30"/>
      <c r="ES797" s="30"/>
      <c r="ET797" s="30"/>
      <c r="EU797" s="30"/>
      <c r="EV797" s="30"/>
      <c r="EW797" s="30"/>
      <c r="EX797" s="30"/>
      <c r="EY797" s="30"/>
      <c r="EZ797" s="30"/>
      <c r="FA797" s="30"/>
      <c r="FB797" s="30"/>
      <c r="FC797" s="30"/>
      <c r="FD797" s="30"/>
      <c r="FE797" s="30"/>
      <c r="FF797" s="30"/>
      <c r="FG797" s="30"/>
      <c r="FH797" s="30"/>
      <c r="FI797" s="30"/>
      <c r="FJ797" s="30"/>
      <c r="FK797" s="30"/>
      <c r="FL797" s="30"/>
      <c r="FM797" s="30"/>
      <c r="FN797" s="30"/>
      <c r="FO797" s="30"/>
      <c r="FP797" s="30"/>
      <c r="FQ797" s="30"/>
    </row>
    <row r="798" spans="4:173">
      <c r="D798" s="76"/>
      <c r="E798" s="76"/>
      <c r="F798" s="76"/>
      <c r="G798" s="76"/>
      <c r="H798" s="76"/>
      <c r="I798" s="76"/>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0"/>
      <c r="BI798" s="30"/>
      <c r="BJ798" s="30"/>
      <c r="BK798" s="30"/>
      <c r="BL798" s="30"/>
      <c r="BM798" s="30"/>
      <c r="BN798" s="30"/>
      <c r="BO798" s="30"/>
      <c r="BP798" s="30"/>
      <c r="BQ798" s="30"/>
      <c r="BR798" s="30"/>
      <c r="BS798" s="30"/>
      <c r="BT798" s="30"/>
      <c r="BU798" s="30"/>
      <c r="BV798" s="30"/>
      <c r="BW798" s="30"/>
      <c r="BX798" s="30"/>
      <c r="BY798" s="30"/>
      <c r="BZ798" s="30"/>
      <c r="CA798" s="30"/>
      <c r="CB798" s="30"/>
      <c r="CC798" s="30"/>
      <c r="CD798" s="30"/>
      <c r="CE798" s="30"/>
      <c r="CF798" s="30"/>
      <c r="CG798" s="30"/>
      <c r="CH798" s="30"/>
      <c r="CI798" s="30"/>
      <c r="CJ798" s="30"/>
      <c r="CK798" s="30"/>
      <c r="CL798" s="30"/>
      <c r="CM798" s="30"/>
      <c r="CN798" s="30"/>
      <c r="CO798" s="30"/>
      <c r="CP798" s="30"/>
      <c r="CQ798" s="30"/>
      <c r="CR798" s="30"/>
      <c r="CS798" s="30"/>
      <c r="CT798" s="30"/>
      <c r="CU798" s="30"/>
      <c r="CV798" s="30"/>
      <c r="CW798" s="30"/>
      <c r="CX798" s="30"/>
      <c r="CY798" s="30"/>
      <c r="CZ798" s="30"/>
      <c r="DA798" s="30"/>
      <c r="DB798" s="30"/>
      <c r="DC798" s="30"/>
      <c r="DD798" s="30"/>
      <c r="DE798" s="30"/>
      <c r="DF798" s="30"/>
      <c r="DG798" s="30"/>
      <c r="DH798" s="30"/>
      <c r="DI798" s="30"/>
      <c r="DJ798" s="30"/>
      <c r="DK798" s="30"/>
      <c r="DL798" s="30"/>
      <c r="DM798" s="30"/>
      <c r="DN798" s="30"/>
      <c r="DO798" s="30"/>
      <c r="DP798" s="30"/>
      <c r="DQ798" s="30"/>
      <c r="DR798" s="30"/>
      <c r="DS798" s="30"/>
      <c r="DT798" s="30"/>
      <c r="DU798" s="30"/>
      <c r="DV798" s="30"/>
      <c r="DW798" s="30"/>
      <c r="DX798" s="30"/>
      <c r="DY798" s="30"/>
      <c r="DZ798" s="30"/>
      <c r="EA798" s="30"/>
      <c r="EB798" s="30"/>
      <c r="EC798" s="30"/>
      <c r="ED798" s="30"/>
      <c r="EE798" s="30"/>
      <c r="EF798" s="30"/>
      <c r="EG798" s="30"/>
      <c r="EH798" s="30"/>
      <c r="EI798" s="30"/>
      <c r="EJ798" s="30"/>
      <c r="EK798" s="30"/>
      <c r="EL798" s="30"/>
      <c r="EM798" s="30"/>
      <c r="EN798" s="30"/>
      <c r="EO798" s="30"/>
      <c r="EP798" s="30"/>
      <c r="EQ798" s="30"/>
      <c r="ER798" s="30"/>
      <c r="ES798" s="30"/>
      <c r="ET798" s="30"/>
      <c r="EU798" s="30"/>
      <c r="EV798" s="30"/>
      <c r="EW798" s="30"/>
      <c r="EX798" s="30"/>
      <c r="EY798" s="30"/>
      <c r="EZ798" s="30"/>
      <c r="FA798" s="30"/>
      <c r="FB798" s="30"/>
      <c r="FC798" s="30"/>
      <c r="FD798" s="30"/>
      <c r="FE798" s="30"/>
      <c r="FF798" s="30"/>
      <c r="FG798" s="30"/>
      <c r="FH798" s="30"/>
      <c r="FI798" s="30"/>
      <c r="FJ798" s="30"/>
      <c r="FK798" s="30"/>
      <c r="FL798" s="30"/>
      <c r="FM798" s="30"/>
      <c r="FN798" s="30"/>
      <c r="FO798" s="30"/>
      <c r="FP798" s="30"/>
      <c r="FQ798" s="30"/>
    </row>
    <row r="799" spans="4:173">
      <c r="D799" s="76"/>
      <c r="E799" s="76"/>
      <c r="F799" s="76"/>
      <c r="G799" s="76"/>
      <c r="H799" s="76"/>
      <c r="I799" s="76"/>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0"/>
      <c r="BI799" s="30"/>
      <c r="BJ799" s="30"/>
      <c r="BK799" s="30"/>
      <c r="BL799" s="30"/>
      <c r="BM799" s="30"/>
      <c r="BN799" s="30"/>
      <c r="BO799" s="30"/>
      <c r="BP799" s="30"/>
      <c r="BQ799" s="30"/>
      <c r="BR799" s="30"/>
      <c r="BS799" s="30"/>
      <c r="BT799" s="30"/>
      <c r="BU799" s="30"/>
      <c r="BV799" s="30"/>
      <c r="BW799" s="30"/>
      <c r="BX799" s="30"/>
      <c r="BY799" s="30"/>
      <c r="BZ799" s="30"/>
      <c r="CA799" s="30"/>
      <c r="CB799" s="30"/>
      <c r="CC799" s="30"/>
      <c r="CD799" s="30"/>
      <c r="CE799" s="30"/>
      <c r="CF799" s="30"/>
      <c r="CG799" s="30"/>
      <c r="CH799" s="30"/>
      <c r="CI799" s="30"/>
      <c r="CJ799" s="30"/>
      <c r="CK799" s="30"/>
      <c r="CL799" s="30"/>
      <c r="CM799" s="30"/>
      <c r="CN799" s="30"/>
      <c r="CO799" s="30"/>
      <c r="CP799" s="30"/>
      <c r="CQ799" s="30"/>
      <c r="CR799" s="30"/>
      <c r="CS799" s="30"/>
      <c r="CT799" s="30"/>
      <c r="CU799" s="30"/>
      <c r="CV799" s="30"/>
      <c r="CW799" s="30"/>
      <c r="CX799" s="30"/>
      <c r="CY799" s="30"/>
      <c r="CZ799" s="30"/>
      <c r="DA799" s="30"/>
      <c r="DB799" s="30"/>
      <c r="DC799" s="30"/>
      <c r="DD799" s="30"/>
      <c r="DE799" s="30"/>
      <c r="DF799" s="30"/>
      <c r="DG799" s="30"/>
      <c r="DH799" s="30"/>
      <c r="DI799" s="30"/>
      <c r="DJ799" s="30"/>
      <c r="DK799" s="30"/>
      <c r="DL799" s="30"/>
      <c r="DM799" s="30"/>
      <c r="DN799" s="30"/>
      <c r="DO799" s="30"/>
      <c r="DP799" s="30"/>
      <c r="DQ799" s="30"/>
      <c r="DR799" s="30"/>
      <c r="DS799" s="30"/>
      <c r="DT799" s="30"/>
      <c r="DU799" s="30"/>
      <c r="DV799" s="30"/>
      <c r="DW799" s="30"/>
      <c r="DX799" s="30"/>
      <c r="DY799" s="30"/>
      <c r="DZ799" s="30"/>
      <c r="EA799" s="30"/>
      <c r="EB799" s="30"/>
      <c r="EC799" s="30"/>
      <c r="ED799" s="30"/>
      <c r="EE799" s="30"/>
      <c r="EF799" s="30"/>
      <c r="EG799" s="30"/>
      <c r="EH799" s="30"/>
      <c r="EI799" s="30"/>
      <c r="EJ799" s="30"/>
      <c r="EK799" s="30"/>
      <c r="EL799" s="30"/>
      <c r="EM799" s="30"/>
      <c r="EN799" s="30"/>
      <c r="EO799" s="30"/>
      <c r="EP799" s="30"/>
      <c r="EQ799" s="30"/>
      <c r="ER799" s="30"/>
      <c r="ES799" s="30"/>
      <c r="ET799" s="30"/>
      <c r="EU799" s="30"/>
      <c r="EV799" s="30"/>
      <c r="EW799" s="30"/>
      <c r="EX799" s="30"/>
      <c r="EY799" s="30"/>
      <c r="EZ799" s="30"/>
      <c r="FA799" s="30"/>
      <c r="FB799" s="30"/>
      <c r="FC799" s="30"/>
      <c r="FD799" s="30"/>
      <c r="FE799" s="30"/>
      <c r="FF799" s="30"/>
      <c r="FG799" s="30"/>
      <c r="FH799" s="30"/>
      <c r="FI799" s="30"/>
      <c r="FJ799" s="30"/>
      <c r="FK799" s="30"/>
      <c r="FL799" s="30"/>
      <c r="FM799" s="30"/>
      <c r="FN799" s="30"/>
      <c r="FO799" s="30"/>
      <c r="FP799" s="30"/>
      <c r="FQ799" s="30"/>
    </row>
    <row r="800" spans="4:173">
      <c r="D800" s="76"/>
      <c r="E800" s="76"/>
      <c r="F800" s="76"/>
      <c r="G800" s="76"/>
      <c r="H800" s="76"/>
      <c r="I800" s="76"/>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0"/>
      <c r="BI800" s="30"/>
      <c r="BJ800" s="30"/>
      <c r="BK800" s="30"/>
      <c r="BL800" s="30"/>
      <c r="BM800" s="30"/>
      <c r="BN800" s="30"/>
      <c r="BO800" s="30"/>
      <c r="BP800" s="30"/>
      <c r="BQ800" s="30"/>
      <c r="BR800" s="30"/>
      <c r="BS800" s="30"/>
      <c r="BT800" s="30"/>
      <c r="BU800" s="30"/>
      <c r="BV800" s="30"/>
      <c r="BW800" s="30"/>
      <c r="BX800" s="30"/>
      <c r="BY800" s="30"/>
      <c r="BZ800" s="30"/>
      <c r="CA800" s="30"/>
      <c r="CB800" s="30"/>
      <c r="CC800" s="30"/>
      <c r="CD800" s="30"/>
      <c r="CE800" s="30"/>
      <c r="CF800" s="30"/>
      <c r="CG800" s="30"/>
      <c r="CH800" s="30"/>
      <c r="CI800" s="30"/>
      <c r="CJ800" s="30"/>
      <c r="CK800" s="30"/>
      <c r="CL800" s="30"/>
      <c r="CM800" s="30"/>
      <c r="CN800" s="30"/>
      <c r="CO800" s="30"/>
      <c r="CP800" s="30"/>
      <c r="CQ800" s="30"/>
      <c r="CR800" s="30"/>
      <c r="CS800" s="30"/>
      <c r="CT800" s="30"/>
      <c r="CU800" s="30"/>
      <c r="CV800" s="30"/>
      <c r="CW800" s="30"/>
      <c r="CX800" s="30"/>
      <c r="CY800" s="30"/>
      <c r="CZ800" s="30"/>
      <c r="DA800" s="30"/>
      <c r="DB800" s="30"/>
      <c r="DC800" s="30"/>
      <c r="DD800" s="30"/>
      <c r="DE800" s="30"/>
      <c r="DF800" s="30"/>
      <c r="DG800" s="30"/>
      <c r="DH800" s="30"/>
      <c r="DI800" s="30"/>
      <c r="DJ800" s="30"/>
      <c r="DK800" s="30"/>
      <c r="DL800" s="30"/>
      <c r="DM800" s="30"/>
      <c r="DN800" s="30"/>
      <c r="DO800" s="30"/>
      <c r="DP800" s="30"/>
      <c r="DQ800" s="30"/>
      <c r="DR800" s="30"/>
      <c r="DS800" s="30"/>
      <c r="DT800" s="30"/>
      <c r="DU800" s="30"/>
      <c r="DV800" s="30"/>
      <c r="DW800" s="30"/>
      <c r="DX800" s="30"/>
      <c r="DY800" s="30"/>
      <c r="DZ800" s="30"/>
      <c r="EA800" s="30"/>
      <c r="EB800" s="30"/>
      <c r="EC800" s="30"/>
      <c r="ED800" s="30"/>
      <c r="EE800" s="30"/>
      <c r="EF800" s="30"/>
      <c r="EG800" s="30"/>
      <c r="EH800" s="30"/>
      <c r="EI800" s="30"/>
      <c r="EJ800" s="30"/>
      <c r="EK800" s="30"/>
      <c r="EL800" s="30"/>
      <c r="EM800" s="30"/>
      <c r="EN800" s="30"/>
      <c r="EO800" s="30"/>
      <c r="EP800" s="30"/>
      <c r="EQ800" s="30"/>
      <c r="ER800" s="30"/>
      <c r="ES800" s="30"/>
      <c r="ET800" s="30"/>
      <c r="EU800" s="30"/>
      <c r="EV800" s="30"/>
      <c r="EW800" s="30"/>
      <c r="EX800" s="30"/>
      <c r="EY800" s="30"/>
      <c r="EZ800" s="30"/>
      <c r="FA800" s="30"/>
      <c r="FB800" s="30"/>
      <c r="FC800" s="30"/>
      <c r="FD800" s="30"/>
      <c r="FE800" s="30"/>
      <c r="FF800" s="30"/>
      <c r="FG800" s="30"/>
      <c r="FH800" s="30"/>
      <c r="FI800" s="30"/>
      <c r="FJ800" s="30"/>
      <c r="FK800" s="30"/>
      <c r="FL800" s="30"/>
      <c r="FM800" s="30"/>
      <c r="FN800" s="30"/>
      <c r="FO800" s="30"/>
      <c r="FP800" s="30"/>
      <c r="FQ800" s="30"/>
    </row>
    <row r="801" spans="4:173">
      <c r="D801" s="76"/>
      <c r="E801" s="76"/>
      <c r="F801" s="76"/>
      <c r="G801" s="76"/>
      <c r="H801" s="76"/>
      <c r="I801" s="76"/>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0"/>
      <c r="BM801" s="30"/>
      <c r="BN801" s="30"/>
      <c r="BO801" s="30"/>
      <c r="BP801" s="30"/>
      <c r="BQ801" s="30"/>
      <c r="BR801" s="30"/>
      <c r="BS801" s="30"/>
      <c r="BT801" s="30"/>
      <c r="BU801" s="30"/>
      <c r="BV801" s="30"/>
      <c r="BW801" s="30"/>
      <c r="BX801" s="30"/>
      <c r="BY801" s="30"/>
      <c r="BZ801" s="30"/>
      <c r="CA801" s="30"/>
      <c r="CB801" s="30"/>
      <c r="CC801" s="30"/>
      <c r="CD801" s="30"/>
      <c r="CE801" s="30"/>
      <c r="CF801" s="30"/>
      <c r="CG801" s="30"/>
      <c r="CH801" s="30"/>
      <c r="CI801" s="30"/>
      <c r="CJ801" s="30"/>
      <c r="CK801" s="30"/>
      <c r="CL801" s="30"/>
      <c r="CM801" s="30"/>
      <c r="CN801" s="30"/>
      <c r="CO801" s="30"/>
      <c r="CP801" s="30"/>
      <c r="CQ801" s="30"/>
      <c r="CR801" s="30"/>
      <c r="CS801" s="30"/>
      <c r="CT801" s="30"/>
      <c r="CU801" s="30"/>
      <c r="CV801" s="30"/>
      <c r="CW801" s="30"/>
      <c r="CX801" s="30"/>
      <c r="CY801" s="30"/>
      <c r="CZ801" s="30"/>
      <c r="DA801" s="30"/>
      <c r="DB801" s="30"/>
      <c r="DC801" s="30"/>
      <c r="DD801" s="30"/>
      <c r="DE801" s="30"/>
      <c r="DF801" s="30"/>
      <c r="DG801" s="30"/>
      <c r="DH801" s="30"/>
      <c r="DI801" s="30"/>
      <c r="DJ801" s="30"/>
      <c r="DK801" s="30"/>
      <c r="DL801" s="30"/>
      <c r="DM801" s="30"/>
      <c r="DN801" s="30"/>
      <c r="DO801" s="30"/>
      <c r="DP801" s="30"/>
      <c r="DQ801" s="30"/>
      <c r="DR801" s="30"/>
      <c r="DS801" s="30"/>
      <c r="DT801" s="30"/>
      <c r="DU801" s="30"/>
      <c r="DV801" s="30"/>
      <c r="DW801" s="30"/>
      <c r="DX801" s="30"/>
      <c r="DY801" s="30"/>
      <c r="DZ801" s="30"/>
      <c r="EA801" s="30"/>
      <c r="EB801" s="30"/>
      <c r="EC801" s="30"/>
      <c r="ED801" s="30"/>
      <c r="EE801" s="30"/>
      <c r="EF801" s="30"/>
      <c r="EG801" s="30"/>
      <c r="EH801" s="30"/>
      <c r="EI801" s="30"/>
      <c r="EJ801" s="30"/>
      <c r="EK801" s="30"/>
      <c r="EL801" s="30"/>
      <c r="EM801" s="30"/>
      <c r="EN801" s="30"/>
      <c r="EO801" s="30"/>
      <c r="EP801" s="30"/>
      <c r="EQ801" s="30"/>
      <c r="ER801" s="30"/>
      <c r="ES801" s="30"/>
      <c r="ET801" s="30"/>
      <c r="EU801" s="30"/>
      <c r="EV801" s="30"/>
      <c r="EW801" s="30"/>
      <c r="EX801" s="30"/>
      <c r="EY801" s="30"/>
      <c r="EZ801" s="30"/>
      <c r="FA801" s="30"/>
      <c r="FB801" s="30"/>
      <c r="FC801" s="30"/>
      <c r="FD801" s="30"/>
      <c r="FE801" s="30"/>
      <c r="FF801" s="30"/>
      <c r="FG801" s="30"/>
      <c r="FH801" s="30"/>
      <c r="FI801" s="30"/>
      <c r="FJ801" s="30"/>
      <c r="FK801" s="30"/>
      <c r="FL801" s="30"/>
      <c r="FM801" s="30"/>
      <c r="FN801" s="30"/>
      <c r="FO801" s="30"/>
      <c r="FP801" s="30"/>
      <c r="FQ801" s="30"/>
    </row>
    <row r="802" spans="4:173">
      <c r="D802" s="76"/>
      <c r="E802" s="76"/>
      <c r="F802" s="76"/>
      <c r="G802" s="76"/>
      <c r="H802" s="76"/>
      <c r="I802" s="76"/>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0"/>
      <c r="BI802" s="30"/>
      <c r="BJ802" s="30"/>
      <c r="BK802" s="30"/>
      <c r="BL802" s="30"/>
      <c r="BM802" s="30"/>
      <c r="BN802" s="30"/>
      <c r="BO802" s="30"/>
      <c r="BP802" s="30"/>
      <c r="BQ802" s="30"/>
      <c r="BR802" s="30"/>
      <c r="BS802" s="30"/>
      <c r="BT802" s="30"/>
      <c r="BU802" s="30"/>
      <c r="BV802" s="30"/>
      <c r="BW802" s="30"/>
      <c r="BX802" s="30"/>
      <c r="BY802" s="30"/>
      <c r="BZ802" s="30"/>
      <c r="CA802" s="30"/>
      <c r="CB802" s="30"/>
      <c r="CC802" s="30"/>
      <c r="CD802" s="30"/>
      <c r="CE802" s="30"/>
      <c r="CF802" s="30"/>
      <c r="CG802" s="30"/>
      <c r="CH802" s="30"/>
      <c r="CI802" s="30"/>
      <c r="CJ802" s="30"/>
      <c r="CK802" s="30"/>
      <c r="CL802" s="30"/>
      <c r="CM802" s="30"/>
      <c r="CN802" s="30"/>
      <c r="CO802" s="30"/>
      <c r="CP802" s="30"/>
      <c r="CQ802" s="30"/>
      <c r="CR802" s="30"/>
      <c r="CS802" s="30"/>
      <c r="CT802" s="30"/>
      <c r="CU802" s="30"/>
      <c r="CV802" s="30"/>
      <c r="CW802" s="30"/>
      <c r="CX802" s="30"/>
      <c r="CY802" s="30"/>
      <c r="CZ802" s="30"/>
      <c r="DA802" s="30"/>
      <c r="DB802" s="30"/>
      <c r="DC802" s="30"/>
      <c r="DD802" s="30"/>
      <c r="DE802" s="30"/>
      <c r="DF802" s="30"/>
      <c r="DG802" s="30"/>
      <c r="DH802" s="30"/>
      <c r="DI802" s="30"/>
      <c r="DJ802" s="30"/>
      <c r="DK802" s="30"/>
      <c r="DL802" s="30"/>
      <c r="DM802" s="30"/>
      <c r="DN802" s="30"/>
      <c r="DO802" s="30"/>
      <c r="DP802" s="30"/>
      <c r="DQ802" s="30"/>
      <c r="DR802" s="30"/>
      <c r="DS802" s="30"/>
      <c r="DT802" s="30"/>
      <c r="DU802" s="30"/>
      <c r="DV802" s="30"/>
      <c r="DW802" s="30"/>
      <c r="DX802" s="30"/>
      <c r="DY802" s="30"/>
      <c r="DZ802" s="30"/>
      <c r="EA802" s="30"/>
      <c r="EB802" s="30"/>
      <c r="EC802" s="30"/>
      <c r="ED802" s="30"/>
      <c r="EE802" s="30"/>
      <c r="EF802" s="30"/>
      <c r="EG802" s="30"/>
      <c r="EH802" s="30"/>
      <c r="EI802" s="30"/>
      <c r="EJ802" s="30"/>
      <c r="EK802" s="30"/>
      <c r="EL802" s="30"/>
      <c r="EM802" s="30"/>
      <c r="EN802" s="30"/>
      <c r="EO802" s="30"/>
      <c r="EP802" s="30"/>
      <c r="EQ802" s="30"/>
      <c r="ER802" s="30"/>
      <c r="ES802" s="30"/>
      <c r="ET802" s="30"/>
      <c r="EU802" s="30"/>
      <c r="EV802" s="30"/>
      <c r="EW802" s="30"/>
      <c r="EX802" s="30"/>
      <c r="EY802" s="30"/>
      <c r="EZ802" s="30"/>
      <c r="FA802" s="30"/>
      <c r="FB802" s="30"/>
      <c r="FC802" s="30"/>
      <c r="FD802" s="30"/>
      <c r="FE802" s="30"/>
      <c r="FF802" s="30"/>
      <c r="FG802" s="30"/>
      <c r="FH802" s="30"/>
      <c r="FI802" s="30"/>
      <c r="FJ802" s="30"/>
      <c r="FK802" s="30"/>
      <c r="FL802" s="30"/>
      <c r="FM802" s="30"/>
      <c r="FN802" s="30"/>
      <c r="FO802" s="30"/>
      <c r="FP802" s="30"/>
      <c r="FQ802" s="30"/>
    </row>
    <row r="803" spans="4:173">
      <c r="D803" s="76"/>
      <c r="E803" s="76"/>
      <c r="F803" s="76"/>
      <c r="G803" s="76"/>
      <c r="H803" s="76"/>
      <c r="I803" s="76"/>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0"/>
      <c r="BI803" s="30"/>
      <c r="BJ803" s="30"/>
      <c r="BK803" s="30"/>
      <c r="BL803" s="30"/>
      <c r="BM803" s="30"/>
      <c r="BN803" s="30"/>
      <c r="BO803" s="30"/>
      <c r="BP803" s="30"/>
      <c r="BQ803" s="30"/>
      <c r="BR803" s="30"/>
      <c r="BS803" s="30"/>
      <c r="BT803" s="30"/>
      <c r="BU803" s="30"/>
      <c r="BV803" s="30"/>
      <c r="BW803" s="30"/>
      <c r="BX803" s="30"/>
      <c r="BY803" s="30"/>
      <c r="BZ803" s="30"/>
      <c r="CA803" s="30"/>
      <c r="CB803" s="30"/>
      <c r="CC803" s="30"/>
      <c r="CD803" s="30"/>
      <c r="CE803" s="30"/>
      <c r="CF803" s="30"/>
      <c r="CG803" s="30"/>
      <c r="CH803" s="30"/>
      <c r="CI803" s="30"/>
      <c r="CJ803" s="30"/>
      <c r="CK803" s="30"/>
      <c r="CL803" s="30"/>
      <c r="CM803" s="30"/>
      <c r="CN803" s="30"/>
      <c r="CO803" s="30"/>
      <c r="CP803" s="30"/>
      <c r="CQ803" s="30"/>
      <c r="CR803" s="30"/>
      <c r="CS803" s="30"/>
      <c r="CT803" s="30"/>
      <c r="CU803" s="30"/>
      <c r="CV803" s="30"/>
      <c r="CW803" s="30"/>
      <c r="CX803" s="30"/>
      <c r="CY803" s="30"/>
      <c r="CZ803" s="30"/>
      <c r="DA803" s="30"/>
      <c r="DB803" s="30"/>
      <c r="DC803" s="30"/>
      <c r="DD803" s="30"/>
      <c r="DE803" s="30"/>
      <c r="DF803" s="30"/>
      <c r="DG803" s="30"/>
      <c r="DH803" s="30"/>
      <c r="DI803" s="30"/>
      <c r="DJ803" s="30"/>
      <c r="DK803" s="30"/>
      <c r="DL803" s="30"/>
      <c r="DM803" s="30"/>
      <c r="DN803" s="30"/>
      <c r="DO803" s="30"/>
      <c r="DP803" s="30"/>
      <c r="DQ803" s="30"/>
      <c r="DR803" s="30"/>
      <c r="DS803" s="30"/>
      <c r="DT803" s="30"/>
      <c r="DU803" s="30"/>
      <c r="DV803" s="30"/>
      <c r="DW803" s="30"/>
      <c r="DX803" s="30"/>
      <c r="DY803" s="30"/>
      <c r="DZ803" s="30"/>
      <c r="EA803" s="30"/>
      <c r="EB803" s="30"/>
      <c r="EC803" s="30"/>
      <c r="ED803" s="30"/>
      <c r="EE803" s="30"/>
      <c r="EF803" s="30"/>
      <c r="EG803" s="30"/>
      <c r="EH803" s="30"/>
      <c r="EI803" s="30"/>
      <c r="EJ803" s="30"/>
      <c r="EK803" s="30"/>
      <c r="EL803" s="30"/>
      <c r="EM803" s="30"/>
      <c r="EN803" s="30"/>
      <c r="EO803" s="30"/>
      <c r="EP803" s="30"/>
      <c r="EQ803" s="30"/>
      <c r="ER803" s="30"/>
      <c r="ES803" s="30"/>
      <c r="ET803" s="30"/>
      <c r="EU803" s="30"/>
      <c r="EV803" s="30"/>
      <c r="EW803" s="30"/>
      <c r="EX803" s="30"/>
      <c r="EY803" s="30"/>
      <c r="EZ803" s="30"/>
      <c r="FA803" s="30"/>
      <c r="FB803" s="30"/>
      <c r="FC803" s="30"/>
      <c r="FD803" s="30"/>
      <c r="FE803" s="30"/>
      <c r="FF803" s="30"/>
      <c r="FG803" s="30"/>
      <c r="FH803" s="30"/>
      <c r="FI803" s="30"/>
      <c r="FJ803" s="30"/>
      <c r="FK803" s="30"/>
      <c r="FL803" s="30"/>
      <c r="FM803" s="30"/>
      <c r="FN803" s="30"/>
      <c r="FO803" s="30"/>
      <c r="FP803" s="30"/>
      <c r="FQ803" s="30"/>
    </row>
    <row r="804" spans="4:173">
      <c r="D804" s="76"/>
      <c r="E804" s="76"/>
      <c r="F804" s="76"/>
      <c r="G804" s="76"/>
      <c r="H804" s="76"/>
      <c r="I804" s="76"/>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0"/>
      <c r="BI804" s="30"/>
      <c r="BJ804" s="30"/>
      <c r="BK804" s="30"/>
      <c r="BL804" s="30"/>
      <c r="BM804" s="30"/>
      <c r="BN804" s="30"/>
      <c r="BO804" s="30"/>
      <c r="BP804" s="30"/>
      <c r="BQ804" s="30"/>
      <c r="BR804" s="30"/>
      <c r="BS804" s="30"/>
      <c r="BT804" s="30"/>
      <c r="BU804" s="30"/>
      <c r="BV804" s="30"/>
      <c r="BW804" s="30"/>
      <c r="BX804" s="30"/>
      <c r="BY804" s="30"/>
      <c r="BZ804" s="30"/>
      <c r="CA804" s="30"/>
      <c r="CB804" s="30"/>
      <c r="CC804" s="30"/>
      <c r="CD804" s="30"/>
      <c r="CE804" s="30"/>
      <c r="CF804" s="30"/>
      <c r="CG804" s="30"/>
      <c r="CH804" s="30"/>
      <c r="CI804" s="30"/>
      <c r="CJ804" s="30"/>
      <c r="CK804" s="30"/>
      <c r="CL804" s="30"/>
      <c r="CM804" s="30"/>
      <c r="CN804" s="30"/>
      <c r="CO804" s="30"/>
      <c r="CP804" s="30"/>
      <c r="CQ804" s="30"/>
      <c r="CR804" s="30"/>
      <c r="CS804" s="30"/>
      <c r="CT804" s="30"/>
      <c r="CU804" s="30"/>
      <c r="CV804" s="30"/>
      <c r="CW804" s="30"/>
      <c r="CX804" s="30"/>
      <c r="CY804" s="30"/>
      <c r="CZ804" s="30"/>
      <c r="DA804" s="30"/>
      <c r="DB804" s="30"/>
      <c r="DC804" s="30"/>
      <c r="DD804" s="30"/>
      <c r="DE804" s="30"/>
      <c r="DF804" s="30"/>
      <c r="DG804" s="30"/>
      <c r="DH804" s="30"/>
      <c r="DI804" s="30"/>
      <c r="DJ804" s="30"/>
      <c r="DK804" s="30"/>
      <c r="DL804" s="30"/>
      <c r="DM804" s="30"/>
      <c r="DN804" s="30"/>
      <c r="DO804" s="30"/>
      <c r="DP804" s="30"/>
      <c r="DQ804" s="30"/>
      <c r="DR804" s="30"/>
      <c r="DS804" s="30"/>
      <c r="DT804" s="30"/>
      <c r="DU804" s="30"/>
      <c r="DV804" s="30"/>
      <c r="DW804" s="30"/>
      <c r="DX804" s="30"/>
      <c r="DY804" s="30"/>
      <c r="DZ804" s="30"/>
      <c r="EA804" s="30"/>
      <c r="EB804" s="30"/>
      <c r="EC804" s="30"/>
      <c r="ED804" s="30"/>
      <c r="EE804" s="30"/>
      <c r="EF804" s="30"/>
      <c r="EG804" s="30"/>
      <c r="EH804" s="30"/>
      <c r="EI804" s="30"/>
      <c r="EJ804" s="30"/>
      <c r="EK804" s="30"/>
      <c r="EL804" s="30"/>
      <c r="EM804" s="30"/>
      <c r="EN804" s="30"/>
      <c r="EO804" s="30"/>
      <c r="EP804" s="30"/>
      <c r="EQ804" s="30"/>
      <c r="ER804" s="30"/>
      <c r="ES804" s="30"/>
      <c r="ET804" s="30"/>
      <c r="EU804" s="30"/>
      <c r="EV804" s="30"/>
      <c r="EW804" s="30"/>
      <c r="EX804" s="30"/>
      <c r="EY804" s="30"/>
      <c r="EZ804" s="30"/>
      <c r="FA804" s="30"/>
      <c r="FB804" s="30"/>
      <c r="FC804" s="30"/>
      <c r="FD804" s="30"/>
      <c r="FE804" s="30"/>
      <c r="FF804" s="30"/>
      <c r="FG804" s="30"/>
      <c r="FH804" s="30"/>
      <c r="FI804" s="30"/>
      <c r="FJ804" s="30"/>
      <c r="FK804" s="30"/>
      <c r="FL804" s="30"/>
      <c r="FM804" s="30"/>
      <c r="FN804" s="30"/>
      <c r="FO804" s="30"/>
      <c r="FP804" s="30"/>
      <c r="FQ804" s="30"/>
    </row>
    <row r="805" spans="4:173">
      <c r="D805" s="76"/>
      <c r="E805" s="76"/>
      <c r="F805" s="76"/>
      <c r="G805" s="76"/>
      <c r="H805" s="76"/>
      <c r="I805" s="76"/>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0"/>
      <c r="BI805" s="30"/>
      <c r="BJ805" s="30"/>
      <c r="BK805" s="30"/>
      <c r="BL805" s="30"/>
      <c r="BM805" s="30"/>
      <c r="BN805" s="30"/>
      <c r="BO805" s="30"/>
      <c r="BP805" s="30"/>
      <c r="BQ805" s="30"/>
      <c r="BR805" s="30"/>
      <c r="BS805" s="30"/>
      <c r="BT805" s="30"/>
      <c r="BU805" s="30"/>
      <c r="BV805" s="30"/>
      <c r="BW805" s="30"/>
      <c r="BX805" s="30"/>
      <c r="BY805" s="30"/>
      <c r="BZ805" s="30"/>
      <c r="CA805" s="30"/>
      <c r="CB805" s="30"/>
      <c r="CC805" s="30"/>
      <c r="CD805" s="30"/>
      <c r="CE805" s="30"/>
      <c r="CF805" s="30"/>
      <c r="CG805" s="30"/>
      <c r="CH805" s="30"/>
      <c r="CI805" s="30"/>
      <c r="CJ805" s="30"/>
      <c r="CK805" s="30"/>
      <c r="CL805" s="30"/>
      <c r="CM805" s="30"/>
      <c r="CN805" s="30"/>
      <c r="CO805" s="30"/>
      <c r="CP805" s="30"/>
      <c r="CQ805" s="30"/>
      <c r="CR805" s="30"/>
      <c r="CS805" s="30"/>
      <c r="CT805" s="30"/>
      <c r="CU805" s="30"/>
      <c r="CV805" s="30"/>
      <c r="CW805" s="30"/>
      <c r="CX805" s="30"/>
      <c r="CY805" s="30"/>
      <c r="CZ805" s="30"/>
      <c r="DA805" s="30"/>
      <c r="DB805" s="30"/>
      <c r="DC805" s="30"/>
      <c r="DD805" s="30"/>
      <c r="DE805" s="30"/>
      <c r="DF805" s="30"/>
      <c r="DG805" s="30"/>
      <c r="DH805" s="30"/>
      <c r="DI805" s="30"/>
      <c r="DJ805" s="30"/>
      <c r="DK805" s="30"/>
      <c r="DL805" s="30"/>
      <c r="DM805" s="30"/>
      <c r="DN805" s="30"/>
      <c r="DO805" s="30"/>
      <c r="DP805" s="30"/>
      <c r="DQ805" s="30"/>
      <c r="DR805" s="30"/>
      <c r="DS805" s="30"/>
      <c r="DT805" s="30"/>
      <c r="DU805" s="30"/>
      <c r="DV805" s="30"/>
      <c r="DW805" s="30"/>
      <c r="DX805" s="30"/>
      <c r="DY805" s="30"/>
      <c r="DZ805" s="30"/>
      <c r="EA805" s="30"/>
      <c r="EB805" s="30"/>
      <c r="EC805" s="30"/>
      <c r="ED805" s="30"/>
      <c r="EE805" s="30"/>
      <c r="EF805" s="30"/>
      <c r="EG805" s="30"/>
      <c r="EH805" s="30"/>
      <c r="EI805" s="30"/>
      <c r="EJ805" s="30"/>
      <c r="EK805" s="30"/>
      <c r="EL805" s="30"/>
      <c r="EM805" s="30"/>
      <c r="EN805" s="30"/>
      <c r="EO805" s="30"/>
      <c r="EP805" s="30"/>
      <c r="EQ805" s="30"/>
      <c r="ER805" s="30"/>
      <c r="ES805" s="30"/>
      <c r="ET805" s="30"/>
      <c r="EU805" s="30"/>
      <c r="EV805" s="30"/>
      <c r="EW805" s="30"/>
      <c r="EX805" s="30"/>
      <c r="EY805" s="30"/>
      <c r="EZ805" s="30"/>
      <c r="FA805" s="30"/>
      <c r="FB805" s="30"/>
      <c r="FC805" s="30"/>
      <c r="FD805" s="30"/>
      <c r="FE805" s="30"/>
      <c r="FF805" s="30"/>
      <c r="FG805" s="30"/>
      <c r="FH805" s="30"/>
      <c r="FI805" s="30"/>
      <c r="FJ805" s="30"/>
      <c r="FK805" s="30"/>
      <c r="FL805" s="30"/>
      <c r="FM805" s="30"/>
      <c r="FN805" s="30"/>
      <c r="FO805" s="30"/>
      <c r="FP805" s="30"/>
      <c r="FQ805" s="30"/>
    </row>
    <row r="806" spans="4:173">
      <c r="D806" s="76"/>
      <c r="E806" s="76"/>
      <c r="F806" s="76"/>
      <c r="G806" s="76"/>
      <c r="H806" s="76"/>
      <c r="I806" s="76"/>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0"/>
      <c r="BI806" s="30"/>
      <c r="BJ806" s="30"/>
      <c r="BK806" s="30"/>
      <c r="BL806" s="30"/>
      <c r="BM806" s="30"/>
      <c r="BN806" s="30"/>
      <c r="BO806" s="30"/>
      <c r="BP806" s="30"/>
      <c r="BQ806" s="30"/>
      <c r="BR806" s="30"/>
      <c r="BS806" s="30"/>
      <c r="BT806" s="30"/>
      <c r="BU806" s="30"/>
      <c r="BV806" s="30"/>
      <c r="BW806" s="30"/>
      <c r="BX806" s="30"/>
      <c r="BY806" s="30"/>
      <c r="BZ806" s="30"/>
      <c r="CA806" s="30"/>
      <c r="CB806" s="30"/>
      <c r="CC806" s="30"/>
      <c r="CD806" s="30"/>
      <c r="CE806" s="30"/>
      <c r="CF806" s="30"/>
      <c r="CG806" s="30"/>
      <c r="CH806" s="30"/>
      <c r="CI806" s="30"/>
      <c r="CJ806" s="30"/>
      <c r="CK806" s="30"/>
      <c r="CL806" s="30"/>
      <c r="CM806" s="30"/>
      <c r="CN806" s="30"/>
      <c r="CO806" s="30"/>
      <c r="CP806" s="30"/>
      <c r="CQ806" s="30"/>
      <c r="CR806" s="30"/>
      <c r="CS806" s="30"/>
      <c r="CT806" s="30"/>
      <c r="CU806" s="30"/>
      <c r="CV806" s="30"/>
      <c r="CW806" s="30"/>
      <c r="CX806" s="30"/>
      <c r="CY806" s="30"/>
      <c r="CZ806" s="30"/>
      <c r="DA806" s="30"/>
      <c r="DB806" s="30"/>
      <c r="DC806" s="30"/>
      <c r="DD806" s="30"/>
      <c r="DE806" s="30"/>
      <c r="DF806" s="30"/>
      <c r="DG806" s="30"/>
      <c r="DH806" s="30"/>
      <c r="DI806" s="30"/>
      <c r="DJ806" s="30"/>
      <c r="DK806" s="30"/>
      <c r="DL806" s="30"/>
      <c r="DM806" s="30"/>
      <c r="DN806" s="30"/>
      <c r="DO806" s="30"/>
      <c r="DP806" s="30"/>
      <c r="DQ806" s="30"/>
      <c r="DR806" s="30"/>
      <c r="DS806" s="30"/>
      <c r="DT806" s="30"/>
      <c r="DU806" s="30"/>
      <c r="DV806" s="30"/>
      <c r="DW806" s="30"/>
      <c r="DX806" s="30"/>
      <c r="DY806" s="30"/>
      <c r="DZ806" s="30"/>
      <c r="EA806" s="30"/>
      <c r="EB806" s="30"/>
      <c r="EC806" s="30"/>
      <c r="ED806" s="30"/>
      <c r="EE806" s="30"/>
      <c r="EF806" s="30"/>
      <c r="EG806" s="30"/>
      <c r="EH806" s="30"/>
      <c r="EI806" s="30"/>
      <c r="EJ806" s="30"/>
      <c r="EK806" s="30"/>
      <c r="EL806" s="30"/>
      <c r="EM806" s="30"/>
      <c r="EN806" s="30"/>
      <c r="EO806" s="30"/>
      <c r="EP806" s="30"/>
      <c r="EQ806" s="30"/>
      <c r="ER806" s="30"/>
      <c r="ES806" s="30"/>
      <c r="ET806" s="30"/>
      <c r="EU806" s="30"/>
      <c r="EV806" s="30"/>
      <c r="EW806" s="30"/>
      <c r="EX806" s="30"/>
      <c r="EY806" s="30"/>
      <c r="EZ806" s="30"/>
      <c r="FA806" s="30"/>
      <c r="FB806" s="30"/>
      <c r="FC806" s="30"/>
      <c r="FD806" s="30"/>
      <c r="FE806" s="30"/>
      <c r="FF806" s="30"/>
      <c r="FG806" s="30"/>
      <c r="FH806" s="30"/>
      <c r="FI806" s="30"/>
      <c r="FJ806" s="30"/>
      <c r="FK806" s="30"/>
      <c r="FL806" s="30"/>
      <c r="FM806" s="30"/>
      <c r="FN806" s="30"/>
      <c r="FO806" s="30"/>
      <c r="FP806" s="30"/>
      <c r="FQ806" s="30"/>
    </row>
    <row r="807" spans="4:173">
      <c r="D807" s="76"/>
      <c r="E807" s="76"/>
      <c r="F807" s="76"/>
      <c r="G807" s="76"/>
      <c r="H807" s="76"/>
      <c r="I807" s="76"/>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0"/>
      <c r="BI807" s="30"/>
      <c r="BJ807" s="30"/>
      <c r="BK807" s="30"/>
      <c r="BL807" s="30"/>
      <c r="BM807" s="30"/>
      <c r="BN807" s="30"/>
      <c r="BO807" s="30"/>
      <c r="BP807" s="30"/>
      <c r="BQ807" s="30"/>
      <c r="BR807" s="30"/>
      <c r="BS807" s="30"/>
      <c r="BT807" s="30"/>
      <c r="BU807" s="30"/>
      <c r="BV807" s="30"/>
      <c r="BW807" s="30"/>
      <c r="BX807" s="30"/>
      <c r="BY807" s="30"/>
      <c r="BZ807" s="30"/>
      <c r="CA807" s="30"/>
      <c r="CB807" s="30"/>
      <c r="CC807" s="30"/>
      <c r="CD807" s="30"/>
      <c r="CE807" s="30"/>
      <c r="CF807" s="30"/>
      <c r="CG807" s="30"/>
      <c r="CH807" s="30"/>
      <c r="CI807" s="30"/>
      <c r="CJ807" s="30"/>
      <c r="CK807" s="30"/>
      <c r="CL807" s="30"/>
      <c r="CM807" s="30"/>
      <c r="CN807" s="30"/>
      <c r="CO807" s="30"/>
      <c r="CP807" s="30"/>
      <c r="CQ807" s="30"/>
      <c r="CR807" s="30"/>
      <c r="CS807" s="30"/>
      <c r="CT807" s="30"/>
      <c r="CU807" s="30"/>
      <c r="CV807" s="30"/>
      <c r="CW807" s="30"/>
      <c r="CX807" s="30"/>
      <c r="CY807" s="30"/>
      <c r="CZ807" s="30"/>
      <c r="DA807" s="30"/>
      <c r="DB807" s="30"/>
      <c r="DC807" s="30"/>
      <c r="DD807" s="30"/>
      <c r="DE807" s="30"/>
      <c r="DF807" s="30"/>
      <c r="DG807" s="30"/>
      <c r="DH807" s="30"/>
      <c r="DI807" s="30"/>
      <c r="DJ807" s="30"/>
      <c r="DK807" s="30"/>
      <c r="DL807" s="30"/>
      <c r="DM807" s="30"/>
      <c r="DN807" s="30"/>
      <c r="DO807" s="30"/>
      <c r="DP807" s="30"/>
      <c r="DQ807" s="30"/>
      <c r="DR807" s="30"/>
      <c r="DS807" s="30"/>
      <c r="DT807" s="30"/>
      <c r="DU807" s="30"/>
      <c r="DV807" s="30"/>
      <c r="DW807" s="30"/>
      <c r="DX807" s="30"/>
      <c r="DY807" s="30"/>
      <c r="DZ807" s="30"/>
      <c r="EA807" s="30"/>
      <c r="EB807" s="30"/>
      <c r="EC807" s="30"/>
      <c r="ED807" s="30"/>
      <c r="EE807" s="30"/>
      <c r="EF807" s="30"/>
      <c r="EG807" s="30"/>
      <c r="EH807" s="30"/>
      <c r="EI807" s="30"/>
      <c r="EJ807" s="30"/>
      <c r="EK807" s="30"/>
      <c r="EL807" s="30"/>
      <c r="EM807" s="30"/>
      <c r="EN807" s="30"/>
      <c r="EO807" s="30"/>
      <c r="EP807" s="30"/>
      <c r="EQ807" s="30"/>
      <c r="ER807" s="30"/>
      <c r="ES807" s="30"/>
      <c r="ET807" s="30"/>
      <c r="EU807" s="30"/>
      <c r="EV807" s="30"/>
      <c r="EW807" s="30"/>
      <c r="EX807" s="30"/>
      <c r="EY807" s="30"/>
      <c r="EZ807" s="30"/>
      <c r="FA807" s="30"/>
      <c r="FB807" s="30"/>
      <c r="FC807" s="30"/>
      <c r="FD807" s="30"/>
      <c r="FE807" s="30"/>
      <c r="FF807" s="30"/>
      <c r="FG807" s="30"/>
      <c r="FH807" s="30"/>
      <c r="FI807" s="30"/>
      <c r="FJ807" s="30"/>
      <c r="FK807" s="30"/>
      <c r="FL807" s="30"/>
      <c r="FM807" s="30"/>
      <c r="FN807" s="30"/>
      <c r="FO807" s="30"/>
      <c r="FP807" s="30"/>
      <c r="FQ807" s="30"/>
    </row>
    <row r="808" spans="4:173">
      <c r="D808" s="76"/>
      <c r="E808" s="76"/>
      <c r="F808" s="76"/>
      <c r="G808" s="76"/>
      <c r="H808" s="76"/>
      <c r="I808" s="76"/>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0"/>
      <c r="BI808" s="30"/>
      <c r="BJ808" s="30"/>
      <c r="BK808" s="30"/>
      <c r="BL808" s="30"/>
      <c r="BM808" s="30"/>
      <c r="BN808" s="30"/>
      <c r="BO808" s="30"/>
      <c r="BP808" s="30"/>
      <c r="BQ808" s="30"/>
      <c r="BR808" s="30"/>
      <c r="BS808" s="30"/>
      <c r="BT808" s="30"/>
      <c r="BU808" s="30"/>
      <c r="BV808" s="30"/>
      <c r="BW808" s="30"/>
      <c r="BX808" s="30"/>
      <c r="BY808" s="30"/>
      <c r="BZ808" s="30"/>
      <c r="CA808" s="30"/>
      <c r="CB808" s="30"/>
      <c r="CC808" s="30"/>
      <c r="CD808" s="30"/>
      <c r="CE808" s="30"/>
      <c r="CF808" s="30"/>
      <c r="CG808" s="30"/>
      <c r="CH808" s="30"/>
      <c r="CI808" s="30"/>
      <c r="CJ808" s="30"/>
      <c r="CK808" s="30"/>
      <c r="CL808" s="30"/>
      <c r="CM808" s="30"/>
      <c r="CN808" s="30"/>
      <c r="CO808" s="30"/>
      <c r="CP808" s="30"/>
      <c r="CQ808" s="30"/>
      <c r="CR808" s="30"/>
      <c r="CS808" s="30"/>
      <c r="CT808" s="30"/>
      <c r="CU808" s="30"/>
      <c r="CV808" s="30"/>
      <c r="CW808" s="30"/>
      <c r="CX808" s="30"/>
      <c r="CY808" s="30"/>
      <c r="CZ808" s="30"/>
      <c r="DA808" s="30"/>
      <c r="DB808" s="30"/>
      <c r="DC808" s="30"/>
      <c r="DD808" s="30"/>
      <c r="DE808" s="30"/>
      <c r="DF808" s="30"/>
      <c r="DG808" s="30"/>
      <c r="DH808" s="30"/>
      <c r="DI808" s="30"/>
      <c r="DJ808" s="30"/>
      <c r="DK808" s="30"/>
      <c r="DL808" s="30"/>
      <c r="DM808" s="30"/>
      <c r="DN808" s="30"/>
      <c r="DO808" s="30"/>
      <c r="DP808" s="30"/>
      <c r="DQ808" s="30"/>
      <c r="DR808" s="30"/>
      <c r="DS808" s="30"/>
      <c r="DT808" s="30"/>
      <c r="DU808" s="30"/>
      <c r="DV808" s="30"/>
      <c r="DW808" s="30"/>
      <c r="DX808" s="30"/>
      <c r="DY808" s="30"/>
      <c r="DZ808" s="30"/>
      <c r="EA808" s="30"/>
      <c r="EB808" s="30"/>
      <c r="EC808" s="30"/>
      <c r="ED808" s="30"/>
      <c r="EE808" s="30"/>
      <c r="EF808" s="30"/>
      <c r="EG808" s="30"/>
      <c r="EH808" s="30"/>
      <c r="EI808" s="30"/>
      <c r="EJ808" s="30"/>
      <c r="EK808" s="30"/>
      <c r="EL808" s="30"/>
      <c r="EM808" s="30"/>
      <c r="EN808" s="30"/>
      <c r="EO808" s="30"/>
      <c r="EP808" s="30"/>
      <c r="EQ808" s="30"/>
      <c r="ER808" s="30"/>
      <c r="ES808" s="30"/>
      <c r="ET808" s="30"/>
      <c r="EU808" s="30"/>
      <c r="EV808" s="30"/>
      <c r="EW808" s="30"/>
      <c r="EX808" s="30"/>
      <c r="EY808" s="30"/>
      <c r="EZ808" s="30"/>
      <c r="FA808" s="30"/>
      <c r="FB808" s="30"/>
      <c r="FC808" s="30"/>
      <c r="FD808" s="30"/>
      <c r="FE808" s="30"/>
      <c r="FF808" s="30"/>
      <c r="FG808" s="30"/>
      <c r="FH808" s="30"/>
      <c r="FI808" s="30"/>
      <c r="FJ808" s="30"/>
      <c r="FK808" s="30"/>
      <c r="FL808" s="30"/>
      <c r="FM808" s="30"/>
      <c r="FN808" s="30"/>
      <c r="FO808" s="30"/>
      <c r="FP808" s="30"/>
      <c r="FQ808" s="30"/>
    </row>
    <row r="809" spans="4:173">
      <c r="D809" s="76"/>
      <c r="E809" s="76"/>
      <c r="F809" s="76"/>
      <c r="G809" s="76"/>
      <c r="H809" s="76"/>
      <c r="I809" s="76"/>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0"/>
      <c r="BI809" s="30"/>
      <c r="BJ809" s="30"/>
      <c r="BK809" s="30"/>
      <c r="BL809" s="30"/>
      <c r="BM809" s="30"/>
      <c r="BN809" s="30"/>
      <c r="BO809" s="30"/>
      <c r="BP809" s="30"/>
      <c r="BQ809" s="30"/>
      <c r="BR809" s="30"/>
      <c r="BS809" s="30"/>
      <c r="BT809" s="30"/>
      <c r="BU809" s="30"/>
      <c r="BV809" s="30"/>
      <c r="BW809" s="30"/>
      <c r="BX809" s="30"/>
      <c r="BY809" s="30"/>
      <c r="BZ809" s="30"/>
      <c r="CA809" s="30"/>
      <c r="CB809" s="30"/>
      <c r="CC809" s="30"/>
      <c r="CD809" s="30"/>
      <c r="CE809" s="30"/>
      <c r="CF809" s="30"/>
      <c r="CG809" s="30"/>
      <c r="CH809" s="30"/>
      <c r="CI809" s="30"/>
      <c r="CJ809" s="30"/>
      <c r="CK809" s="30"/>
      <c r="CL809" s="30"/>
      <c r="CM809" s="30"/>
      <c r="CN809" s="30"/>
      <c r="CO809" s="30"/>
      <c r="CP809" s="30"/>
      <c r="CQ809" s="30"/>
      <c r="CR809" s="30"/>
      <c r="CS809" s="30"/>
      <c r="CT809" s="30"/>
      <c r="CU809" s="30"/>
      <c r="CV809" s="30"/>
      <c r="CW809" s="30"/>
      <c r="CX809" s="30"/>
      <c r="CY809" s="30"/>
      <c r="CZ809" s="30"/>
      <c r="DA809" s="30"/>
      <c r="DB809" s="30"/>
      <c r="DC809" s="30"/>
      <c r="DD809" s="30"/>
      <c r="DE809" s="30"/>
      <c r="DF809" s="30"/>
      <c r="DG809" s="30"/>
      <c r="DH809" s="30"/>
      <c r="DI809" s="30"/>
      <c r="DJ809" s="30"/>
      <c r="DK809" s="30"/>
      <c r="DL809" s="30"/>
      <c r="DM809" s="30"/>
      <c r="DN809" s="30"/>
      <c r="DO809" s="30"/>
      <c r="DP809" s="30"/>
      <c r="DQ809" s="30"/>
      <c r="DR809" s="30"/>
      <c r="DS809" s="30"/>
      <c r="DT809" s="30"/>
      <c r="DU809" s="30"/>
      <c r="DV809" s="30"/>
      <c r="DW809" s="30"/>
      <c r="DX809" s="30"/>
      <c r="DY809" s="30"/>
      <c r="DZ809" s="30"/>
      <c r="EA809" s="30"/>
      <c r="EB809" s="30"/>
      <c r="EC809" s="30"/>
      <c r="ED809" s="30"/>
      <c r="EE809" s="30"/>
      <c r="EF809" s="30"/>
      <c r="EG809" s="30"/>
      <c r="EH809" s="30"/>
      <c r="EI809" s="30"/>
      <c r="EJ809" s="30"/>
      <c r="EK809" s="30"/>
      <c r="EL809" s="30"/>
      <c r="EM809" s="30"/>
      <c r="EN809" s="30"/>
      <c r="EO809" s="30"/>
      <c r="EP809" s="30"/>
      <c r="EQ809" s="30"/>
      <c r="ER809" s="30"/>
      <c r="ES809" s="30"/>
      <c r="ET809" s="30"/>
      <c r="EU809" s="30"/>
      <c r="EV809" s="30"/>
      <c r="EW809" s="30"/>
      <c r="EX809" s="30"/>
      <c r="EY809" s="30"/>
      <c r="EZ809" s="30"/>
      <c r="FA809" s="30"/>
      <c r="FB809" s="30"/>
      <c r="FC809" s="30"/>
      <c r="FD809" s="30"/>
      <c r="FE809" s="30"/>
      <c r="FF809" s="30"/>
      <c r="FG809" s="30"/>
      <c r="FH809" s="30"/>
      <c r="FI809" s="30"/>
      <c r="FJ809" s="30"/>
      <c r="FK809" s="30"/>
      <c r="FL809" s="30"/>
      <c r="FM809" s="30"/>
      <c r="FN809" s="30"/>
      <c r="FO809" s="30"/>
      <c r="FP809" s="30"/>
      <c r="FQ809" s="30"/>
    </row>
    <row r="810" spans="4:173">
      <c r="D810" s="76"/>
      <c r="E810" s="76"/>
      <c r="F810" s="76"/>
      <c r="G810" s="76"/>
      <c r="H810" s="76"/>
      <c r="I810" s="76"/>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0"/>
      <c r="BI810" s="30"/>
      <c r="BJ810" s="30"/>
      <c r="BK810" s="30"/>
      <c r="BL810" s="30"/>
      <c r="BM810" s="30"/>
      <c r="BN810" s="30"/>
      <c r="BO810" s="30"/>
      <c r="BP810" s="30"/>
      <c r="BQ810" s="30"/>
      <c r="BR810" s="30"/>
      <c r="BS810" s="30"/>
      <c r="BT810" s="30"/>
      <c r="BU810" s="30"/>
      <c r="BV810" s="30"/>
      <c r="BW810" s="30"/>
      <c r="BX810" s="30"/>
      <c r="BY810" s="30"/>
      <c r="BZ810" s="30"/>
      <c r="CA810" s="30"/>
      <c r="CB810" s="30"/>
      <c r="CC810" s="30"/>
      <c r="CD810" s="30"/>
      <c r="CE810" s="30"/>
      <c r="CF810" s="30"/>
      <c r="CG810" s="30"/>
      <c r="CH810" s="30"/>
      <c r="CI810" s="30"/>
      <c r="CJ810" s="30"/>
      <c r="CK810" s="30"/>
      <c r="CL810" s="30"/>
      <c r="CM810" s="30"/>
      <c r="CN810" s="30"/>
      <c r="CO810" s="30"/>
      <c r="CP810" s="30"/>
      <c r="CQ810" s="30"/>
      <c r="CR810" s="30"/>
      <c r="CS810" s="30"/>
      <c r="CT810" s="30"/>
      <c r="CU810" s="30"/>
      <c r="CV810" s="30"/>
      <c r="CW810" s="30"/>
      <c r="CX810" s="30"/>
      <c r="CY810" s="30"/>
      <c r="CZ810" s="30"/>
      <c r="DA810" s="30"/>
      <c r="DB810" s="30"/>
      <c r="DC810" s="30"/>
      <c r="DD810" s="30"/>
      <c r="DE810" s="30"/>
      <c r="DF810" s="30"/>
      <c r="DG810" s="30"/>
      <c r="DH810" s="30"/>
      <c r="DI810" s="30"/>
      <c r="DJ810" s="30"/>
      <c r="DK810" s="30"/>
      <c r="DL810" s="30"/>
      <c r="DM810" s="30"/>
      <c r="DN810" s="30"/>
      <c r="DO810" s="30"/>
      <c r="DP810" s="30"/>
      <c r="DQ810" s="30"/>
      <c r="DR810" s="30"/>
      <c r="DS810" s="30"/>
      <c r="DT810" s="30"/>
      <c r="DU810" s="30"/>
      <c r="DV810" s="30"/>
      <c r="DW810" s="30"/>
      <c r="DX810" s="30"/>
      <c r="DY810" s="30"/>
      <c r="DZ810" s="30"/>
      <c r="EA810" s="30"/>
      <c r="EB810" s="30"/>
      <c r="EC810" s="30"/>
      <c r="ED810" s="30"/>
      <c r="EE810" s="30"/>
      <c r="EF810" s="30"/>
      <c r="EG810" s="30"/>
      <c r="EH810" s="30"/>
      <c r="EI810" s="30"/>
      <c r="EJ810" s="30"/>
      <c r="EK810" s="30"/>
      <c r="EL810" s="30"/>
      <c r="EM810" s="30"/>
      <c r="EN810" s="30"/>
      <c r="EO810" s="30"/>
      <c r="EP810" s="30"/>
      <c r="EQ810" s="30"/>
      <c r="ER810" s="30"/>
      <c r="ES810" s="30"/>
      <c r="ET810" s="30"/>
      <c r="EU810" s="30"/>
      <c r="EV810" s="30"/>
      <c r="EW810" s="30"/>
      <c r="EX810" s="30"/>
      <c r="EY810" s="30"/>
      <c r="EZ810" s="30"/>
      <c r="FA810" s="30"/>
      <c r="FB810" s="30"/>
      <c r="FC810" s="30"/>
      <c r="FD810" s="30"/>
      <c r="FE810" s="30"/>
      <c r="FF810" s="30"/>
      <c r="FG810" s="30"/>
      <c r="FH810" s="30"/>
      <c r="FI810" s="30"/>
      <c r="FJ810" s="30"/>
      <c r="FK810" s="30"/>
      <c r="FL810" s="30"/>
      <c r="FM810" s="30"/>
      <c r="FN810" s="30"/>
      <c r="FO810" s="30"/>
      <c r="FP810" s="30"/>
      <c r="FQ810" s="30"/>
    </row>
    <row r="811" spans="4:173">
      <c r="D811" s="76"/>
      <c r="E811" s="76"/>
      <c r="F811" s="76"/>
      <c r="G811" s="76"/>
      <c r="H811" s="76"/>
      <c r="I811" s="76"/>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0"/>
      <c r="BI811" s="30"/>
      <c r="BJ811" s="30"/>
      <c r="BK811" s="30"/>
      <c r="BL811" s="30"/>
      <c r="BM811" s="30"/>
      <c r="BN811" s="30"/>
      <c r="BO811" s="30"/>
      <c r="BP811" s="30"/>
      <c r="BQ811" s="30"/>
      <c r="BR811" s="30"/>
      <c r="BS811" s="30"/>
      <c r="BT811" s="30"/>
      <c r="BU811" s="30"/>
      <c r="BV811" s="30"/>
      <c r="BW811" s="30"/>
      <c r="BX811" s="30"/>
      <c r="BY811" s="30"/>
      <c r="BZ811" s="30"/>
      <c r="CA811" s="30"/>
      <c r="CB811" s="30"/>
      <c r="CC811" s="30"/>
      <c r="CD811" s="30"/>
      <c r="CE811" s="30"/>
      <c r="CF811" s="30"/>
      <c r="CG811" s="30"/>
      <c r="CH811" s="30"/>
      <c r="CI811" s="30"/>
      <c r="CJ811" s="30"/>
      <c r="CK811" s="30"/>
      <c r="CL811" s="30"/>
      <c r="CM811" s="30"/>
      <c r="CN811" s="30"/>
      <c r="CO811" s="30"/>
      <c r="CP811" s="30"/>
      <c r="CQ811" s="30"/>
      <c r="CR811" s="30"/>
      <c r="CS811" s="30"/>
      <c r="CT811" s="30"/>
      <c r="CU811" s="30"/>
      <c r="CV811" s="30"/>
      <c r="CW811" s="30"/>
      <c r="CX811" s="30"/>
      <c r="CY811" s="30"/>
      <c r="CZ811" s="30"/>
      <c r="DA811" s="30"/>
      <c r="DB811" s="30"/>
      <c r="DC811" s="30"/>
      <c r="DD811" s="30"/>
      <c r="DE811" s="30"/>
      <c r="DF811" s="30"/>
      <c r="DG811" s="30"/>
      <c r="DH811" s="30"/>
      <c r="DI811" s="30"/>
      <c r="DJ811" s="30"/>
      <c r="DK811" s="30"/>
      <c r="DL811" s="30"/>
      <c r="DM811" s="30"/>
      <c r="DN811" s="30"/>
      <c r="DO811" s="30"/>
      <c r="DP811" s="30"/>
      <c r="DQ811" s="30"/>
      <c r="DR811" s="30"/>
      <c r="DS811" s="30"/>
      <c r="DT811" s="30"/>
      <c r="DU811" s="30"/>
      <c r="DV811" s="30"/>
      <c r="DW811" s="30"/>
      <c r="DX811" s="30"/>
      <c r="DY811" s="30"/>
      <c r="DZ811" s="30"/>
      <c r="EA811" s="30"/>
      <c r="EB811" s="30"/>
      <c r="EC811" s="30"/>
      <c r="ED811" s="30"/>
      <c r="EE811" s="30"/>
      <c r="EF811" s="30"/>
      <c r="EG811" s="30"/>
      <c r="EH811" s="30"/>
      <c r="EI811" s="30"/>
      <c r="EJ811" s="30"/>
      <c r="EK811" s="30"/>
      <c r="EL811" s="30"/>
      <c r="EM811" s="30"/>
      <c r="EN811" s="30"/>
      <c r="EO811" s="30"/>
      <c r="EP811" s="30"/>
      <c r="EQ811" s="30"/>
      <c r="ER811" s="30"/>
      <c r="ES811" s="30"/>
      <c r="ET811" s="30"/>
      <c r="EU811" s="30"/>
      <c r="EV811" s="30"/>
      <c r="EW811" s="30"/>
      <c r="EX811" s="30"/>
      <c r="EY811" s="30"/>
      <c r="EZ811" s="30"/>
      <c r="FA811" s="30"/>
      <c r="FB811" s="30"/>
      <c r="FC811" s="30"/>
      <c r="FD811" s="30"/>
      <c r="FE811" s="30"/>
      <c r="FF811" s="30"/>
      <c r="FG811" s="30"/>
      <c r="FH811" s="30"/>
      <c r="FI811" s="30"/>
      <c r="FJ811" s="30"/>
      <c r="FK811" s="30"/>
      <c r="FL811" s="30"/>
      <c r="FM811" s="30"/>
      <c r="FN811" s="30"/>
      <c r="FO811" s="30"/>
      <c r="FP811" s="30"/>
      <c r="FQ811" s="30"/>
    </row>
    <row r="812" spans="4:173">
      <c r="D812" s="76"/>
      <c r="E812" s="76"/>
      <c r="F812" s="76"/>
      <c r="G812" s="76"/>
      <c r="H812" s="76"/>
      <c r="I812" s="76"/>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0"/>
      <c r="BI812" s="30"/>
      <c r="BJ812" s="30"/>
      <c r="BK812" s="30"/>
      <c r="BL812" s="30"/>
      <c r="BM812" s="30"/>
      <c r="BN812" s="30"/>
      <c r="BO812" s="30"/>
      <c r="BP812" s="30"/>
      <c r="BQ812" s="30"/>
      <c r="BR812" s="30"/>
      <c r="BS812" s="30"/>
      <c r="BT812" s="30"/>
      <c r="BU812" s="30"/>
      <c r="BV812" s="30"/>
      <c r="BW812" s="30"/>
      <c r="BX812" s="30"/>
      <c r="BY812" s="30"/>
      <c r="BZ812" s="30"/>
      <c r="CA812" s="30"/>
      <c r="CB812" s="30"/>
      <c r="CC812" s="30"/>
      <c r="CD812" s="30"/>
      <c r="CE812" s="30"/>
      <c r="CF812" s="30"/>
      <c r="CG812" s="30"/>
      <c r="CH812" s="30"/>
      <c r="CI812" s="30"/>
      <c r="CJ812" s="30"/>
      <c r="CK812" s="30"/>
      <c r="CL812" s="30"/>
      <c r="CM812" s="30"/>
      <c r="CN812" s="30"/>
      <c r="CO812" s="30"/>
      <c r="CP812" s="30"/>
      <c r="CQ812" s="30"/>
      <c r="CR812" s="30"/>
      <c r="CS812" s="30"/>
      <c r="CT812" s="30"/>
      <c r="CU812" s="30"/>
      <c r="CV812" s="30"/>
      <c r="CW812" s="30"/>
      <c r="CX812" s="30"/>
      <c r="CY812" s="30"/>
      <c r="CZ812" s="30"/>
      <c r="DA812" s="30"/>
      <c r="DB812" s="30"/>
      <c r="DC812" s="30"/>
      <c r="DD812" s="30"/>
      <c r="DE812" s="30"/>
      <c r="DF812" s="30"/>
      <c r="DG812" s="30"/>
      <c r="DH812" s="30"/>
      <c r="DI812" s="30"/>
      <c r="DJ812" s="30"/>
      <c r="DK812" s="30"/>
      <c r="DL812" s="30"/>
      <c r="DM812" s="30"/>
      <c r="DN812" s="30"/>
      <c r="DO812" s="30"/>
      <c r="DP812" s="30"/>
      <c r="DQ812" s="30"/>
      <c r="DR812" s="30"/>
      <c r="DS812" s="30"/>
      <c r="DT812" s="30"/>
      <c r="DU812" s="30"/>
      <c r="DV812" s="30"/>
      <c r="DW812" s="30"/>
      <c r="DX812" s="30"/>
      <c r="DY812" s="30"/>
      <c r="DZ812" s="30"/>
      <c r="EA812" s="30"/>
      <c r="EB812" s="30"/>
      <c r="EC812" s="30"/>
      <c r="ED812" s="30"/>
      <c r="EE812" s="30"/>
      <c r="EF812" s="30"/>
      <c r="EG812" s="30"/>
      <c r="EH812" s="30"/>
      <c r="EI812" s="30"/>
      <c r="EJ812" s="30"/>
      <c r="EK812" s="30"/>
      <c r="EL812" s="30"/>
      <c r="EM812" s="30"/>
      <c r="EN812" s="30"/>
      <c r="EO812" s="30"/>
      <c r="EP812" s="30"/>
      <c r="EQ812" s="30"/>
      <c r="ER812" s="30"/>
      <c r="ES812" s="30"/>
      <c r="ET812" s="30"/>
      <c r="EU812" s="30"/>
      <c r="EV812" s="30"/>
      <c r="EW812" s="30"/>
      <c r="EX812" s="30"/>
      <c r="EY812" s="30"/>
      <c r="EZ812" s="30"/>
      <c r="FA812" s="30"/>
      <c r="FB812" s="30"/>
      <c r="FC812" s="30"/>
      <c r="FD812" s="30"/>
      <c r="FE812" s="30"/>
      <c r="FF812" s="30"/>
      <c r="FG812" s="30"/>
      <c r="FH812" s="30"/>
      <c r="FI812" s="30"/>
      <c r="FJ812" s="30"/>
      <c r="FK812" s="30"/>
      <c r="FL812" s="30"/>
      <c r="FM812" s="30"/>
      <c r="FN812" s="30"/>
      <c r="FO812" s="30"/>
      <c r="FP812" s="30"/>
      <c r="FQ812" s="30"/>
    </row>
    <row r="813" spans="4:173">
      <c r="D813" s="76"/>
      <c r="E813" s="76"/>
      <c r="F813" s="76"/>
      <c r="G813" s="76"/>
      <c r="H813" s="76"/>
      <c r="I813" s="76"/>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0"/>
      <c r="BI813" s="30"/>
      <c r="BJ813" s="30"/>
      <c r="BK813" s="30"/>
      <c r="BL813" s="30"/>
      <c r="BM813" s="30"/>
      <c r="BN813" s="30"/>
      <c r="BO813" s="30"/>
      <c r="BP813" s="30"/>
      <c r="BQ813" s="30"/>
      <c r="BR813" s="30"/>
      <c r="BS813" s="30"/>
      <c r="BT813" s="30"/>
      <c r="BU813" s="30"/>
      <c r="BV813" s="30"/>
      <c r="BW813" s="30"/>
      <c r="BX813" s="30"/>
      <c r="BY813" s="30"/>
      <c r="BZ813" s="30"/>
      <c r="CA813" s="30"/>
      <c r="CB813" s="30"/>
      <c r="CC813" s="30"/>
      <c r="CD813" s="30"/>
      <c r="CE813" s="30"/>
      <c r="CF813" s="30"/>
      <c r="CG813" s="30"/>
      <c r="CH813" s="30"/>
      <c r="CI813" s="30"/>
      <c r="CJ813" s="30"/>
      <c r="CK813" s="30"/>
      <c r="CL813" s="30"/>
      <c r="CM813" s="30"/>
      <c r="CN813" s="30"/>
      <c r="CO813" s="30"/>
      <c r="CP813" s="30"/>
      <c r="CQ813" s="30"/>
      <c r="CR813" s="30"/>
      <c r="CS813" s="30"/>
      <c r="CT813" s="30"/>
      <c r="CU813" s="30"/>
      <c r="CV813" s="30"/>
      <c r="CW813" s="30"/>
      <c r="CX813" s="30"/>
      <c r="CY813" s="30"/>
      <c r="CZ813" s="30"/>
      <c r="DA813" s="30"/>
      <c r="DB813" s="30"/>
      <c r="DC813" s="30"/>
      <c r="DD813" s="30"/>
      <c r="DE813" s="30"/>
      <c r="DF813" s="30"/>
      <c r="DG813" s="30"/>
      <c r="DH813" s="30"/>
      <c r="DI813" s="30"/>
      <c r="DJ813" s="30"/>
      <c r="DK813" s="30"/>
      <c r="DL813" s="30"/>
      <c r="DM813" s="30"/>
      <c r="DN813" s="30"/>
      <c r="DO813" s="30"/>
      <c r="DP813" s="30"/>
      <c r="DQ813" s="30"/>
      <c r="DR813" s="30"/>
      <c r="DS813" s="30"/>
      <c r="DT813" s="30"/>
      <c r="DU813" s="30"/>
      <c r="DV813" s="30"/>
      <c r="DW813" s="30"/>
      <c r="DX813" s="30"/>
      <c r="DY813" s="30"/>
      <c r="DZ813" s="30"/>
      <c r="EA813" s="30"/>
      <c r="EB813" s="30"/>
      <c r="EC813" s="30"/>
      <c r="ED813" s="30"/>
      <c r="EE813" s="30"/>
      <c r="EF813" s="30"/>
      <c r="EG813" s="30"/>
      <c r="EH813" s="30"/>
      <c r="EI813" s="30"/>
      <c r="EJ813" s="30"/>
      <c r="EK813" s="30"/>
      <c r="EL813" s="30"/>
      <c r="EM813" s="30"/>
      <c r="EN813" s="30"/>
      <c r="EO813" s="30"/>
      <c r="EP813" s="30"/>
      <c r="EQ813" s="30"/>
      <c r="ER813" s="30"/>
      <c r="ES813" s="30"/>
      <c r="ET813" s="30"/>
      <c r="EU813" s="30"/>
      <c r="EV813" s="30"/>
      <c r="EW813" s="30"/>
      <c r="EX813" s="30"/>
      <c r="EY813" s="30"/>
      <c r="EZ813" s="30"/>
      <c r="FA813" s="30"/>
      <c r="FB813" s="30"/>
      <c r="FC813" s="30"/>
      <c r="FD813" s="30"/>
      <c r="FE813" s="30"/>
      <c r="FF813" s="30"/>
      <c r="FG813" s="30"/>
      <c r="FH813" s="30"/>
      <c r="FI813" s="30"/>
      <c r="FJ813" s="30"/>
      <c r="FK813" s="30"/>
      <c r="FL813" s="30"/>
      <c r="FM813" s="30"/>
      <c r="FN813" s="30"/>
      <c r="FO813" s="30"/>
      <c r="FP813" s="30"/>
      <c r="FQ813" s="30"/>
    </row>
    <row r="814" spans="4:173">
      <c r="D814" s="76"/>
      <c r="E814" s="76"/>
      <c r="F814" s="76"/>
      <c r="G814" s="76"/>
      <c r="H814" s="76"/>
      <c r="I814" s="76"/>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0"/>
      <c r="BI814" s="30"/>
      <c r="BJ814" s="30"/>
      <c r="BK814" s="30"/>
      <c r="BL814" s="30"/>
      <c r="BM814" s="30"/>
      <c r="BN814" s="30"/>
      <c r="BO814" s="30"/>
      <c r="BP814" s="30"/>
      <c r="BQ814" s="30"/>
      <c r="BR814" s="30"/>
      <c r="BS814" s="30"/>
      <c r="BT814" s="30"/>
      <c r="BU814" s="30"/>
      <c r="BV814" s="30"/>
      <c r="BW814" s="30"/>
      <c r="BX814" s="30"/>
      <c r="BY814" s="30"/>
      <c r="BZ814" s="30"/>
      <c r="CA814" s="30"/>
      <c r="CB814" s="30"/>
      <c r="CC814" s="30"/>
      <c r="CD814" s="30"/>
      <c r="CE814" s="30"/>
      <c r="CF814" s="30"/>
      <c r="CG814" s="30"/>
      <c r="CH814" s="30"/>
      <c r="CI814" s="30"/>
      <c r="CJ814" s="30"/>
      <c r="CK814" s="30"/>
      <c r="CL814" s="30"/>
      <c r="CM814" s="30"/>
      <c r="CN814" s="30"/>
      <c r="CO814" s="30"/>
      <c r="CP814" s="30"/>
      <c r="CQ814" s="30"/>
      <c r="CR814" s="30"/>
      <c r="CS814" s="30"/>
      <c r="CT814" s="30"/>
      <c r="CU814" s="30"/>
      <c r="CV814" s="30"/>
      <c r="CW814" s="30"/>
      <c r="CX814" s="30"/>
      <c r="CY814" s="30"/>
      <c r="CZ814" s="30"/>
      <c r="DA814" s="30"/>
      <c r="DB814" s="30"/>
      <c r="DC814" s="30"/>
      <c r="DD814" s="30"/>
      <c r="DE814" s="30"/>
      <c r="DF814" s="30"/>
      <c r="DG814" s="30"/>
      <c r="DH814" s="30"/>
      <c r="DI814" s="30"/>
      <c r="DJ814" s="30"/>
      <c r="DK814" s="30"/>
      <c r="DL814" s="30"/>
      <c r="DM814" s="30"/>
      <c r="DN814" s="30"/>
      <c r="DO814" s="30"/>
      <c r="DP814" s="30"/>
      <c r="DQ814" s="30"/>
      <c r="DR814" s="30"/>
      <c r="DS814" s="30"/>
      <c r="DT814" s="30"/>
      <c r="DU814" s="30"/>
      <c r="DV814" s="30"/>
      <c r="DW814" s="30"/>
      <c r="DX814" s="30"/>
      <c r="DY814" s="30"/>
      <c r="DZ814" s="30"/>
      <c r="EA814" s="30"/>
      <c r="EB814" s="30"/>
      <c r="EC814" s="30"/>
      <c r="ED814" s="30"/>
      <c r="EE814" s="30"/>
      <c r="EF814" s="30"/>
      <c r="EG814" s="30"/>
      <c r="EH814" s="30"/>
      <c r="EI814" s="30"/>
      <c r="EJ814" s="30"/>
      <c r="EK814" s="30"/>
      <c r="EL814" s="30"/>
      <c r="EM814" s="30"/>
      <c r="EN814" s="30"/>
      <c r="EO814" s="30"/>
      <c r="EP814" s="30"/>
      <c r="EQ814" s="30"/>
      <c r="ER814" s="30"/>
      <c r="ES814" s="30"/>
      <c r="ET814" s="30"/>
      <c r="EU814" s="30"/>
      <c r="EV814" s="30"/>
      <c r="EW814" s="30"/>
      <c r="EX814" s="30"/>
      <c r="EY814" s="30"/>
      <c r="EZ814" s="30"/>
      <c r="FA814" s="30"/>
      <c r="FB814" s="30"/>
      <c r="FC814" s="30"/>
      <c r="FD814" s="30"/>
      <c r="FE814" s="30"/>
      <c r="FF814" s="30"/>
      <c r="FG814" s="30"/>
      <c r="FH814" s="30"/>
      <c r="FI814" s="30"/>
      <c r="FJ814" s="30"/>
      <c r="FK814" s="30"/>
      <c r="FL814" s="30"/>
      <c r="FM814" s="30"/>
      <c r="FN814" s="30"/>
      <c r="FO814" s="30"/>
      <c r="FP814" s="30"/>
      <c r="FQ814" s="30"/>
    </row>
    <row r="815" spans="4:173">
      <c r="D815" s="76"/>
      <c r="E815" s="76"/>
      <c r="F815" s="76"/>
      <c r="G815" s="76"/>
      <c r="H815" s="76"/>
      <c r="I815" s="76"/>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c r="BS815" s="30"/>
      <c r="BT815" s="30"/>
      <c r="BU815" s="30"/>
      <c r="BV815" s="30"/>
      <c r="BW815" s="30"/>
      <c r="BX815" s="30"/>
      <c r="BY815" s="30"/>
      <c r="BZ815" s="30"/>
      <c r="CA815" s="30"/>
      <c r="CB815" s="30"/>
      <c r="CC815" s="30"/>
      <c r="CD815" s="30"/>
      <c r="CE815" s="30"/>
      <c r="CF815" s="30"/>
      <c r="CG815" s="30"/>
      <c r="CH815" s="30"/>
      <c r="CI815" s="30"/>
      <c r="CJ815" s="30"/>
      <c r="CK815" s="30"/>
      <c r="CL815" s="30"/>
      <c r="CM815" s="30"/>
      <c r="CN815" s="30"/>
      <c r="CO815" s="30"/>
      <c r="CP815" s="30"/>
      <c r="CQ815" s="30"/>
      <c r="CR815" s="30"/>
      <c r="CS815" s="30"/>
      <c r="CT815" s="30"/>
      <c r="CU815" s="30"/>
      <c r="CV815" s="30"/>
      <c r="CW815" s="30"/>
      <c r="CX815" s="30"/>
      <c r="CY815" s="30"/>
      <c r="CZ815" s="30"/>
      <c r="DA815" s="30"/>
      <c r="DB815" s="30"/>
      <c r="DC815" s="30"/>
      <c r="DD815" s="30"/>
      <c r="DE815" s="30"/>
      <c r="DF815" s="30"/>
      <c r="DG815" s="30"/>
      <c r="DH815" s="30"/>
      <c r="DI815" s="30"/>
      <c r="DJ815" s="30"/>
      <c r="DK815" s="30"/>
      <c r="DL815" s="30"/>
      <c r="DM815" s="30"/>
      <c r="DN815" s="30"/>
      <c r="DO815" s="30"/>
      <c r="DP815" s="30"/>
      <c r="DQ815" s="30"/>
      <c r="DR815" s="30"/>
      <c r="DS815" s="30"/>
      <c r="DT815" s="30"/>
      <c r="DU815" s="30"/>
      <c r="DV815" s="30"/>
      <c r="DW815" s="30"/>
      <c r="DX815" s="30"/>
      <c r="DY815" s="30"/>
      <c r="DZ815" s="30"/>
      <c r="EA815" s="30"/>
      <c r="EB815" s="30"/>
      <c r="EC815" s="30"/>
      <c r="ED815" s="30"/>
      <c r="EE815" s="30"/>
      <c r="EF815" s="30"/>
      <c r="EG815" s="30"/>
      <c r="EH815" s="30"/>
      <c r="EI815" s="30"/>
      <c r="EJ815" s="30"/>
      <c r="EK815" s="30"/>
      <c r="EL815" s="30"/>
      <c r="EM815" s="30"/>
      <c r="EN815" s="30"/>
      <c r="EO815" s="30"/>
      <c r="EP815" s="30"/>
      <c r="EQ815" s="30"/>
      <c r="ER815" s="30"/>
      <c r="ES815" s="30"/>
      <c r="ET815" s="30"/>
      <c r="EU815" s="30"/>
      <c r="EV815" s="30"/>
      <c r="EW815" s="30"/>
      <c r="EX815" s="30"/>
      <c r="EY815" s="30"/>
      <c r="EZ815" s="30"/>
      <c r="FA815" s="30"/>
      <c r="FB815" s="30"/>
      <c r="FC815" s="30"/>
      <c r="FD815" s="30"/>
      <c r="FE815" s="30"/>
      <c r="FF815" s="30"/>
      <c r="FG815" s="30"/>
      <c r="FH815" s="30"/>
      <c r="FI815" s="30"/>
      <c r="FJ815" s="30"/>
      <c r="FK815" s="30"/>
      <c r="FL815" s="30"/>
      <c r="FM815" s="30"/>
      <c r="FN815" s="30"/>
      <c r="FO815" s="30"/>
      <c r="FP815" s="30"/>
      <c r="FQ815" s="30"/>
    </row>
    <row r="816" spans="4:173">
      <c r="D816" s="76"/>
      <c r="E816" s="76"/>
      <c r="F816" s="76"/>
      <c r="G816" s="76"/>
      <c r="H816" s="76"/>
      <c r="I816" s="76"/>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0"/>
      <c r="BI816" s="30"/>
      <c r="BJ816" s="30"/>
      <c r="BK816" s="30"/>
      <c r="BL816" s="30"/>
      <c r="BM816" s="30"/>
      <c r="BN816" s="30"/>
      <c r="BO816" s="30"/>
      <c r="BP816" s="30"/>
      <c r="BQ816" s="30"/>
      <c r="BR816" s="30"/>
      <c r="BS816" s="30"/>
      <c r="BT816" s="30"/>
      <c r="BU816" s="30"/>
      <c r="BV816" s="30"/>
      <c r="BW816" s="30"/>
      <c r="BX816" s="30"/>
      <c r="BY816" s="30"/>
      <c r="BZ816" s="30"/>
      <c r="CA816" s="30"/>
      <c r="CB816" s="30"/>
      <c r="CC816" s="30"/>
      <c r="CD816" s="30"/>
      <c r="CE816" s="30"/>
      <c r="CF816" s="30"/>
      <c r="CG816" s="30"/>
      <c r="CH816" s="30"/>
      <c r="CI816" s="30"/>
      <c r="CJ816" s="30"/>
      <c r="CK816" s="30"/>
      <c r="CL816" s="30"/>
      <c r="CM816" s="30"/>
      <c r="CN816" s="30"/>
      <c r="CO816" s="30"/>
      <c r="CP816" s="30"/>
      <c r="CQ816" s="30"/>
      <c r="CR816" s="30"/>
      <c r="CS816" s="30"/>
      <c r="CT816" s="30"/>
      <c r="CU816" s="30"/>
      <c r="CV816" s="30"/>
      <c r="CW816" s="30"/>
      <c r="CX816" s="30"/>
      <c r="CY816" s="30"/>
      <c r="CZ816" s="30"/>
      <c r="DA816" s="30"/>
      <c r="DB816" s="30"/>
      <c r="DC816" s="30"/>
      <c r="DD816" s="30"/>
      <c r="DE816" s="30"/>
      <c r="DF816" s="30"/>
      <c r="DG816" s="30"/>
      <c r="DH816" s="30"/>
      <c r="DI816" s="30"/>
      <c r="DJ816" s="30"/>
      <c r="DK816" s="30"/>
      <c r="DL816" s="30"/>
      <c r="DM816" s="30"/>
      <c r="DN816" s="30"/>
      <c r="DO816" s="30"/>
      <c r="DP816" s="30"/>
      <c r="DQ816" s="30"/>
      <c r="DR816" s="30"/>
      <c r="DS816" s="30"/>
      <c r="DT816" s="30"/>
      <c r="DU816" s="30"/>
      <c r="DV816" s="30"/>
      <c r="DW816" s="30"/>
      <c r="DX816" s="30"/>
      <c r="DY816" s="30"/>
      <c r="DZ816" s="30"/>
      <c r="EA816" s="30"/>
      <c r="EB816" s="30"/>
      <c r="EC816" s="30"/>
      <c r="ED816" s="30"/>
      <c r="EE816" s="30"/>
      <c r="EF816" s="30"/>
      <c r="EG816" s="30"/>
      <c r="EH816" s="30"/>
      <c r="EI816" s="30"/>
      <c r="EJ816" s="30"/>
      <c r="EK816" s="30"/>
      <c r="EL816" s="30"/>
      <c r="EM816" s="30"/>
      <c r="EN816" s="30"/>
      <c r="EO816" s="30"/>
      <c r="EP816" s="30"/>
      <c r="EQ816" s="30"/>
      <c r="ER816" s="30"/>
      <c r="ES816" s="30"/>
      <c r="ET816" s="30"/>
      <c r="EU816" s="30"/>
      <c r="EV816" s="30"/>
      <c r="EW816" s="30"/>
      <c r="EX816" s="30"/>
      <c r="EY816" s="30"/>
      <c r="EZ816" s="30"/>
      <c r="FA816" s="30"/>
      <c r="FB816" s="30"/>
      <c r="FC816" s="30"/>
      <c r="FD816" s="30"/>
      <c r="FE816" s="30"/>
      <c r="FF816" s="30"/>
      <c r="FG816" s="30"/>
      <c r="FH816" s="30"/>
      <c r="FI816" s="30"/>
      <c r="FJ816" s="30"/>
      <c r="FK816" s="30"/>
      <c r="FL816" s="30"/>
      <c r="FM816" s="30"/>
      <c r="FN816" s="30"/>
      <c r="FO816" s="30"/>
      <c r="FP816" s="30"/>
      <c r="FQ816" s="30"/>
    </row>
    <row r="817" spans="4:173">
      <c r="D817" s="76"/>
      <c r="E817" s="76"/>
      <c r="F817" s="76"/>
      <c r="G817" s="76"/>
      <c r="H817" s="76"/>
      <c r="I817" s="76"/>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0"/>
      <c r="BI817" s="30"/>
      <c r="BJ817" s="30"/>
      <c r="BK817" s="30"/>
      <c r="BL817" s="30"/>
      <c r="BM817" s="30"/>
      <c r="BN817" s="30"/>
      <c r="BO817" s="30"/>
      <c r="BP817" s="30"/>
      <c r="BQ817" s="30"/>
      <c r="BR817" s="30"/>
      <c r="BS817" s="30"/>
      <c r="BT817" s="30"/>
      <c r="BU817" s="30"/>
      <c r="BV817" s="30"/>
      <c r="BW817" s="30"/>
      <c r="BX817" s="30"/>
      <c r="BY817" s="30"/>
      <c r="BZ817" s="30"/>
      <c r="CA817" s="30"/>
      <c r="CB817" s="30"/>
      <c r="CC817" s="30"/>
      <c r="CD817" s="30"/>
      <c r="CE817" s="30"/>
      <c r="CF817" s="30"/>
      <c r="CG817" s="30"/>
      <c r="CH817" s="30"/>
      <c r="CI817" s="30"/>
      <c r="CJ817" s="30"/>
      <c r="CK817" s="30"/>
      <c r="CL817" s="30"/>
      <c r="CM817" s="30"/>
      <c r="CN817" s="30"/>
      <c r="CO817" s="30"/>
      <c r="CP817" s="30"/>
      <c r="CQ817" s="30"/>
      <c r="CR817" s="30"/>
      <c r="CS817" s="30"/>
      <c r="CT817" s="30"/>
      <c r="CU817" s="30"/>
      <c r="CV817" s="30"/>
      <c r="CW817" s="30"/>
      <c r="CX817" s="30"/>
      <c r="CY817" s="30"/>
      <c r="CZ817" s="30"/>
      <c r="DA817" s="30"/>
      <c r="DB817" s="30"/>
      <c r="DC817" s="30"/>
      <c r="DD817" s="30"/>
      <c r="DE817" s="30"/>
      <c r="DF817" s="30"/>
      <c r="DG817" s="30"/>
      <c r="DH817" s="30"/>
      <c r="DI817" s="30"/>
      <c r="DJ817" s="30"/>
      <c r="DK817" s="30"/>
      <c r="DL817" s="30"/>
      <c r="DM817" s="30"/>
      <c r="DN817" s="30"/>
      <c r="DO817" s="30"/>
      <c r="DP817" s="30"/>
      <c r="DQ817" s="30"/>
      <c r="DR817" s="30"/>
      <c r="DS817" s="30"/>
      <c r="DT817" s="30"/>
      <c r="DU817" s="30"/>
      <c r="DV817" s="30"/>
      <c r="DW817" s="30"/>
      <c r="DX817" s="30"/>
      <c r="DY817" s="30"/>
      <c r="DZ817" s="30"/>
      <c r="EA817" s="30"/>
      <c r="EB817" s="30"/>
      <c r="EC817" s="30"/>
      <c r="ED817" s="30"/>
      <c r="EE817" s="30"/>
      <c r="EF817" s="30"/>
      <c r="EG817" s="30"/>
      <c r="EH817" s="30"/>
      <c r="EI817" s="30"/>
      <c r="EJ817" s="30"/>
      <c r="EK817" s="30"/>
      <c r="EL817" s="30"/>
      <c r="EM817" s="30"/>
      <c r="EN817" s="30"/>
      <c r="EO817" s="30"/>
      <c r="EP817" s="30"/>
      <c r="EQ817" s="30"/>
      <c r="ER817" s="30"/>
      <c r="ES817" s="30"/>
      <c r="ET817" s="30"/>
      <c r="EU817" s="30"/>
      <c r="EV817" s="30"/>
      <c r="EW817" s="30"/>
      <c r="EX817" s="30"/>
      <c r="EY817" s="30"/>
      <c r="EZ817" s="30"/>
      <c r="FA817" s="30"/>
      <c r="FB817" s="30"/>
      <c r="FC817" s="30"/>
      <c r="FD817" s="30"/>
      <c r="FE817" s="30"/>
      <c r="FF817" s="30"/>
      <c r="FG817" s="30"/>
      <c r="FH817" s="30"/>
      <c r="FI817" s="30"/>
      <c r="FJ817" s="30"/>
      <c r="FK817" s="30"/>
      <c r="FL817" s="30"/>
      <c r="FM817" s="30"/>
      <c r="FN817" s="30"/>
      <c r="FO817" s="30"/>
      <c r="FP817" s="30"/>
      <c r="FQ817" s="30"/>
    </row>
    <row r="818" spans="4:173">
      <c r="D818" s="76"/>
      <c r="E818" s="76"/>
      <c r="F818" s="76"/>
      <c r="G818" s="76"/>
      <c r="H818" s="76"/>
      <c r="I818" s="76"/>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0"/>
      <c r="BI818" s="30"/>
      <c r="BJ818" s="30"/>
      <c r="BK818" s="30"/>
      <c r="BL818" s="30"/>
      <c r="BM818" s="30"/>
      <c r="BN818" s="30"/>
      <c r="BO818" s="30"/>
      <c r="BP818" s="30"/>
      <c r="BQ818" s="30"/>
      <c r="BR818" s="30"/>
      <c r="BS818" s="30"/>
      <c r="BT818" s="30"/>
      <c r="BU818" s="30"/>
      <c r="BV818" s="30"/>
      <c r="BW818" s="30"/>
      <c r="BX818" s="30"/>
      <c r="BY818" s="30"/>
      <c r="BZ818" s="30"/>
      <c r="CA818" s="30"/>
      <c r="CB818" s="30"/>
      <c r="CC818" s="30"/>
      <c r="CD818" s="30"/>
      <c r="CE818" s="30"/>
      <c r="CF818" s="30"/>
      <c r="CG818" s="30"/>
      <c r="CH818" s="30"/>
      <c r="CI818" s="30"/>
      <c r="CJ818" s="30"/>
      <c r="CK818" s="30"/>
      <c r="CL818" s="30"/>
      <c r="CM818" s="30"/>
      <c r="CN818" s="30"/>
      <c r="CO818" s="30"/>
      <c r="CP818" s="30"/>
      <c r="CQ818" s="30"/>
      <c r="CR818" s="30"/>
      <c r="CS818" s="30"/>
      <c r="CT818" s="30"/>
      <c r="CU818" s="30"/>
      <c r="CV818" s="30"/>
      <c r="CW818" s="30"/>
      <c r="CX818" s="30"/>
      <c r="CY818" s="30"/>
      <c r="CZ818" s="30"/>
      <c r="DA818" s="30"/>
      <c r="DB818" s="30"/>
      <c r="DC818" s="30"/>
      <c r="DD818" s="30"/>
      <c r="DE818" s="30"/>
      <c r="DF818" s="30"/>
      <c r="DG818" s="30"/>
      <c r="DH818" s="30"/>
      <c r="DI818" s="30"/>
      <c r="DJ818" s="30"/>
      <c r="DK818" s="30"/>
      <c r="DL818" s="30"/>
      <c r="DM818" s="30"/>
      <c r="DN818" s="30"/>
      <c r="DO818" s="30"/>
      <c r="DP818" s="30"/>
      <c r="DQ818" s="30"/>
      <c r="DR818" s="30"/>
      <c r="DS818" s="30"/>
      <c r="DT818" s="30"/>
      <c r="DU818" s="30"/>
      <c r="DV818" s="30"/>
      <c r="DW818" s="30"/>
      <c r="DX818" s="30"/>
      <c r="DY818" s="30"/>
      <c r="DZ818" s="30"/>
      <c r="EA818" s="30"/>
      <c r="EB818" s="30"/>
      <c r="EC818" s="30"/>
      <c r="ED818" s="30"/>
      <c r="EE818" s="30"/>
      <c r="EF818" s="30"/>
      <c r="EG818" s="30"/>
      <c r="EH818" s="30"/>
      <c r="EI818" s="30"/>
      <c r="EJ818" s="30"/>
      <c r="EK818" s="30"/>
      <c r="EL818" s="30"/>
      <c r="EM818" s="30"/>
      <c r="EN818" s="30"/>
      <c r="EO818" s="30"/>
      <c r="EP818" s="30"/>
      <c r="EQ818" s="30"/>
      <c r="ER818" s="30"/>
      <c r="ES818" s="30"/>
      <c r="ET818" s="30"/>
      <c r="EU818" s="30"/>
      <c r="EV818" s="30"/>
      <c r="EW818" s="30"/>
      <c r="EX818" s="30"/>
      <c r="EY818" s="30"/>
      <c r="EZ818" s="30"/>
      <c r="FA818" s="30"/>
      <c r="FB818" s="30"/>
      <c r="FC818" s="30"/>
      <c r="FD818" s="30"/>
      <c r="FE818" s="30"/>
      <c r="FF818" s="30"/>
      <c r="FG818" s="30"/>
      <c r="FH818" s="30"/>
      <c r="FI818" s="30"/>
      <c r="FJ818" s="30"/>
      <c r="FK818" s="30"/>
      <c r="FL818" s="30"/>
      <c r="FM818" s="30"/>
      <c r="FN818" s="30"/>
      <c r="FO818" s="30"/>
      <c r="FP818" s="30"/>
      <c r="FQ818" s="30"/>
    </row>
    <row r="819" spans="4:173">
      <c r="D819" s="76"/>
      <c r="E819" s="76"/>
      <c r="F819" s="76"/>
      <c r="G819" s="76"/>
      <c r="H819" s="76"/>
      <c r="I819" s="76"/>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0"/>
      <c r="BI819" s="30"/>
      <c r="BJ819" s="30"/>
      <c r="BK819" s="30"/>
      <c r="BL819" s="30"/>
      <c r="BM819" s="30"/>
      <c r="BN819" s="30"/>
      <c r="BO819" s="30"/>
      <c r="BP819" s="30"/>
      <c r="BQ819" s="30"/>
      <c r="BR819" s="30"/>
      <c r="BS819" s="30"/>
      <c r="BT819" s="30"/>
      <c r="BU819" s="30"/>
      <c r="BV819" s="30"/>
      <c r="BW819" s="30"/>
      <c r="BX819" s="30"/>
      <c r="BY819" s="30"/>
      <c r="BZ819" s="30"/>
      <c r="CA819" s="30"/>
      <c r="CB819" s="30"/>
      <c r="CC819" s="30"/>
      <c r="CD819" s="30"/>
      <c r="CE819" s="30"/>
      <c r="CF819" s="30"/>
      <c r="CG819" s="30"/>
      <c r="CH819" s="30"/>
      <c r="CI819" s="30"/>
      <c r="CJ819" s="30"/>
      <c r="CK819" s="30"/>
      <c r="CL819" s="30"/>
      <c r="CM819" s="30"/>
      <c r="CN819" s="30"/>
      <c r="CO819" s="30"/>
      <c r="CP819" s="30"/>
      <c r="CQ819" s="30"/>
      <c r="CR819" s="30"/>
      <c r="CS819" s="30"/>
      <c r="CT819" s="30"/>
      <c r="CU819" s="30"/>
      <c r="CV819" s="30"/>
      <c r="CW819" s="30"/>
      <c r="CX819" s="30"/>
      <c r="CY819" s="30"/>
      <c r="CZ819" s="30"/>
      <c r="DA819" s="30"/>
      <c r="DB819" s="30"/>
      <c r="DC819" s="30"/>
      <c r="DD819" s="30"/>
      <c r="DE819" s="30"/>
      <c r="DF819" s="30"/>
      <c r="DG819" s="30"/>
      <c r="DH819" s="30"/>
      <c r="DI819" s="30"/>
      <c r="DJ819" s="30"/>
      <c r="DK819" s="30"/>
      <c r="DL819" s="30"/>
      <c r="DM819" s="30"/>
      <c r="DN819" s="30"/>
      <c r="DO819" s="30"/>
      <c r="DP819" s="30"/>
      <c r="DQ819" s="30"/>
      <c r="DR819" s="30"/>
      <c r="DS819" s="30"/>
      <c r="DT819" s="30"/>
      <c r="DU819" s="30"/>
      <c r="DV819" s="30"/>
      <c r="DW819" s="30"/>
      <c r="DX819" s="30"/>
      <c r="DY819" s="30"/>
      <c r="DZ819" s="30"/>
      <c r="EA819" s="30"/>
      <c r="EB819" s="30"/>
      <c r="EC819" s="30"/>
      <c r="ED819" s="30"/>
      <c r="EE819" s="30"/>
      <c r="EF819" s="30"/>
      <c r="EG819" s="30"/>
      <c r="EH819" s="30"/>
      <c r="EI819" s="30"/>
      <c r="EJ819" s="30"/>
      <c r="EK819" s="30"/>
      <c r="EL819" s="30"/>
      <c r="EM819" s="30"/>
      <c r="EN819" s="30"/>
      <c r="EO819" s="30"/>
      <c r="EP819" s="30"/>
      <c r="EQ819" s="30"/>
      <c r="ER819" s="30"/>
      <c r="ES819" s="30"/>
      <c r="ET819" s="30"/>
      <c r="EU819" s="30"/>
      <c r="EV819" s="30"/>
      <c r="EW819" s="30"/>
      <c r="EX819" s="30"/>
      <c r="EY819" s="30"/>
      <c r="EZ819" s="30"/>
      <c r="FA819" s="30"/>
      <c r="FB819" s="30"/>
      <c r="FC819" s="30"/>
      <c r="FD819" s="30"/>
      <c r="FE819" s="30"/>
      <c r="FF819" s="30"/>
      <c r="FG819" s="30"/>
      <c r="FH819" s="30"/>
      <c r="FI819" s="30"/>
      <c r="FJ819" s="30"/>
      <c r="FK819" s="30"/>
      <c r="FL819" s="30"/>
      <c r="FM819" s="30"/>
      <c r="FN819" s="30"/>
      <c r="FO819" s="30"/>
      <c r="FP819" s="30"/>
      <c r="FQ819" s="30"/>
    </row>
    <row r="820" spans="4:173">
      <c r="D820" s="76"/>
      <c r="E820" s="76"/>
      <c r="F820" s="76"/>
      <c r="G820" s="76"/>
      <c r="H820" s="76"/>
      <c r="I820" s="76"/>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0"/>
      <c r="BI820" s="30"/>
      <c r="BJ820" s="30"/>
      <c r="BK820" s="30"/>
      <c r="BL820" s="30"/>
      <c r="BM820" s="30"/>
      <c r="BN820" s="30"/>
      <c r="BO820" s="30"/>
      <c r="BP820" s="30"/>
      <c r="BQ820" s="30"/>
      <c r="BR820" s="30"/>
      <c r="BS820" s="30"/>
      <c r="BT820" s="30"/>
      <c r="BU820" s="30"/>
      <c r="BV820" s="30"/>
      <c r="BW820" s="30"/>
      <c r="BX820" s="30"/>
      <c r="BY820" s="30"/>
      <c r="BZ820" s="30"/>
      <c r="CA820" s="30"/>
      <c r="CB820" s="30"/>
      <c r="CC820" s="30"/>
      <c r="CD820" s="30"/>
      <c r="CE820" s="30"/>
      <c r="CF820" s="30"/>
      <c r="CG820" s="30"/>
      <c r="CH820" s="30"/>
      <c r="CI820" s="30"/>
      <c r="CJ820" s="30"/>
      <c r="CK820" s="30"/>
      <c r="CL820" s="30"/>
      <c r="CM820" s="30"/>
      <c r="CN820" s="30"/>
      <c r="CO820" s="30"/>
      <c r="CP820" s="30"/>
      <c r="CQ820" s="30"/>
      <c r="CR820" s="30"/>
      <c r="CS820" s="30"/>
      <c r="CT820" s="30"/>
      <c r="CU820" s="30"/>
      <c r="CV820" s="30"/>
      <c r="CW820" s="30"/>
      <c r="CX820" s="30"/>
      <c r="CY820" s="30"/>
      <c r="CZ820" s="30"/>
      <c r="DA820" s="30"/>
      <c r="DB820" s="30"/>
      <c r="DC820" s="30"/>
      <c r="DD820" s="30"/>
      <c r="DE820" s="30"/>
      <c r="DF820" s="30"/>
      <c r="DG820" s="30"/>
      <c r="DH820" s="30"/>
      <c r="DI820" s="30"/>
      <c r="DJ820" s="30"/>
      <c r="DK820" s="30"/>
      <c r="DL820" s="30"/>
      <c r="DM820" s="30"/>
      <c r="DN820" s="30"/>
      <c r="DO820" s="30"/>
      <c r="DP820" s="30"/>
      <c r="DQ820" s="30"/>
      <c r="DR820" s="30"/>
      <c r="DS820" s="30"/>
      <c r="DT820" s="30"/>
      <c r="DU820" s="30"/>
      <c r="DV820" s="30"/>
      <c r="DW820" s="30"/>
      <c r="DX820" s="30"/>
      <c r="DY820" s="30"/>
      <c r="DZ820" s="30"/>
      <c r="EA820" s="30"/>
      <c r="EB820" s="30"/>
      <c r="EC820" s="30"/>
      <c r="ED820" s="30"/>
      <c r="EE820" s="30"/>
      <c r="EF820" s="30"/>
      <c r="EG820" s="30"/>
      <c r="EH820" s="30"/>
      <c r="EI820" s="30"/>
      <c r="EJ820" s="30"/>
      <c r="EK820" s="30"/>
      <c r="EL820" s="30"/>
      <c r="EM820" s="30"/>
      <c r="EN820" s="30"/>
      <c r="EO820" s="30"/>
      <c r="EP820" s="30"/>
      <c r="EQ820" s="30"/>
      <c r="ER820" s="30"/>
      <c r="ES820" s="30"/>
      <c r="ET820" s="30"/>
      <c r="EU820" s="30"/>
      <c r="EV820" s="30"/>
      <c r="EW820" s="30"/>
      <c r="EX820" s="30"/>
      <c r="EY820" s="30"/>
      <c r="EZ820" s="30"/>
      <c r="FA820" s="30"/>
      <c r="FB820" s="30"/>
      <c r="FC820" s="30"/>
      <c r="FD820" s="30"/>
      <c r="FE820" s="30"/>
      <c r="FF820" s="30"/>
      <c r="FG820" s="30"/>
      <c r="FH820" s="30"/>
      <c r="FI820" s="30"/>
      <c r="FJ820" s="30"/>
      <c r="FK820" s="30"/>
      <c r="FL820" s="30"/>
      <c r="FM820" s="30"/>
      <c r="FN820" s="30"/>
      <c r="FO820" s="30"/>
      <c r="FP820" s="30"/>
      <c r="FQ820" s="30"/>
    </row>
    <row r="821" spans="4:173">
      <c r="D821" s="76"/>
      <c r="E821" s="76"/>
      <c r="F821" s="76"/>
      <c r="G821" s="76"/>
      <c r="H821" s="76"/>
      <c r="I821" s="76"/>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0"/>
      <c r="BI821" s="30"/>
      <c r="BJ821" s="30"/>
      <c r="BK821" s="30"/>
      <c r="BL821" s="30"/>
      <c r="BM821" s="30"/>
      <c r="BN821" s="30"/>
      <c r="BO821" s="30"/>
      <c r="BP821" s="30"/>
      <c r="BQ821" s="30"/>
      <c r="BR821" s="30"/>
      <c r="BS821" s="30"/>
      <c r="BT821" s="30"/>
      <c r="BU821" s="30"/>
      <c r="BV821" s="30"/>
      <c r="BW821" s="30"/>
      <c r="BX821" s="30"/>
      <c r="BY821" s="30"/>
      <c r="BZ821" s="30"/>
      <c r="CA821" s="30"/>
      <c r="CB821" s="30"/>
      <c r="CC821" s="30"/>
      <c r="CD821" s="30"/>
      <c r="CE821" s="30"/>
      <c r="CF821" s="30"/>
      <c r="CG821" s="30"/>
      <c r="CH821" s="30"/>
      <c r="CI821" s="30"/>
      <c r="CJ821" s="30"/>
      <c r="CK821" s="30"/>
      <c r="CL821" s="30"/>
      <c r="CM821" s="30"/>
      <c r="CN821" s="30"/>
      <c r="CO821" s="30"/>
      <c r="CP821" s="30"/>
      <c r="CQ821" s="30"/>
      <c r="CR821" s="30"/>
      <c r="CS821" s="30"/>
      <c r="CT821" s="30"/>
      <c r="CU821" s="30"/>
      <c r="CV821" s="30"/>
      <c r="CW821" s="30"/>
      <c r="CX821" s="30"/>
      <c r="CY821" s="30"/>
      <c r="CZ821" s="30"/>
      <c r="DA821" s="30"/>
      <c r="DB821" s="30"/>
      <c r="DC821" s="30"/>
      <c r="DD821" s="30"/>
      <c r="DE821" s="30"/>
      <c r="DF821" s="30"/>
      <c r="DG821" s="30"/>
      <c r="DH821" s="30"/>
      <c r="DI821" s="30"/>
      <c r="DJ821" s="30"/>
      <c r="DK821" s="30"/>
      <c r="DL821" s="30"/>
      <c r="DM821" s="30"/>
      <c r="DN821" s="30"/>
      <c r="DO821" s="30"/>
      <c r="DP821" s="30"/>
      <c r="DQ821" s="30"/>
      <c r="DR821" s="30"/>
      <c r="DS821" s="30"/>
      <c r="DT821" s="30"/>
      <c r="DU821" s="30"/>
      <c r="DV821" s="30"/>
      <c r="DW821" s="30"/>
      <c r="DX821" s="30"/>
      <c r="DY821" s="30"/>
      <c r="DZ821" s="30"/>
      <c r="EA821" s="30"/>
      <c r="EB821" s="30"/>
      <c r="EC821" s="30"/>
      <c r="ED821" s="30"/>
      <c r="EE821" s="30"/>
      <c r="EF821" s="30"/>
      <c r="EG821" s="30"/>
      <c r="EH821" s="30"/>
      <c r="EI821" s="30"/>
      <c r="EJ821" s="30"/>
      <c r="EK821" s="30"/>
      <c r="EL821" s="30"/>
      <c r="EM821" s="30"/>
      <c r="EN821" s="30"/>
      <c r="EO821" s="30"/>
      <c r="EP821" s="30"/>
      <c r="EQ821" s="30"/>
      <c r="ER821" s="30"/>
      <c r="ES821" s="30"/>
      <c r="ET821" s="30"/>
      <c r="EU821" s="30"/>
      <c r="EV821" s="30"/>
      <c r="EW821" s="30"/>
      <c r="EX821" s="30"/>
      <c r="EY821" s="30"/>
      <c r="EZ821" s="30"/>
      <c r="FA821" s="30"/>
      <c r="FB821" s="30"/>
      <c r="FC821" s="30"/>
      <c r="FD821" s="30"/>
      <c r="FE821" s="30"/>
      <c r="FF821" s="30"/>
      <c r="FG821" s="30"/>
      <c r="FH821" s="30"/>
      <c r="FI821" s="30"/>
      <c r="FJ821" s="30"/>
      <c r="FK821" s="30"/>
      <c r="FL821" s="30"/>
      <c r="FM821" s="30"/>
      <c r="FN821" s="30"/>
      <c r="FO821" s="30"/>
      <c r="FP821" s="30"/>
      <c r="FQ821" s="30"/>
    </row>
    <row r="822" spans="4:173">
      <c r="D822" s="76"/>
      <c r="E822" s="76"/>
      <c r="F822" s="76"/>
      <c r="G822" s="76"/>
      <c r="H822" s="76"/>
      <c r="I822" s="76"/>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0"/>
      <c r="BI822" s="30"/>
      <c r="BJ822" s="30"/>
      <c r="BK822" s="30"/>
      <c r="BL822" s="30"/>
      <c r="BM822" s="30"/>
      <c r="BN822" s="30"/>
      <c r="BO822" s="30"/>
      <c r="BP822" s="30"/>
      <c r="BQ822" s="30"/>
      <c r="BR822" s="30"/>
      <c r="BS822" s="30"/>
      <c r="BT822" s="30"/>
      <c r="BU822" s="30"/>
      <c r="BV822" s="30"/>
      <c r="BW822" s="30"/>
      <c r="BX822" s="30"/>
      <c r="BY822" s="30"/>
      <c r="BZ822" s="30"/>
      <c r="CA822" s="30"/>
      <c r="CB822" s="30"/>
      <c r="CC822" s="30"/>
      <c r="CD822" s="30"/>
      <c r="CE822" s="30"/>
      <c r="CF822" s="30"/>
      <c r="CG822" s="30"/>
      <c r="CH822" s="30"/>
      <c r="CI822" s="30"/>
      <c r="CJ822" s="30"/>
      <c r="CK822" s="30"/>
      <c r="CL822" s="30"/>
      <c r="CM822" s="30"/>
      <c r="CN822" s="30"/>
      <c r="CO822" s="30"/>
      <c r="CP822" s="30"/>
      <c r="CQ822" s="30"/>
      <c r="CR822" s="30"/>
      <c r="CS822" s="30"/>
      <c r="CT822" s="30"/>
      <c r="CU822" s="30"/>
      <c r="CV822" s="30"/>
      <c r="CW822" s="30"/>
      <c r="CX822" s="30"/>
      <c r="CY822" s="30"/>
      <c r="CZ822" s="30"/>
      <c r="DA822" s="30"/>
      <c r="DB822" s="30"/>
      <c r="DC822" s="30"/>
      <c r="DD822" s="30"/>
      <c r="DE822" s="30"/>
      <c r="DF822" s="30"/>
      <c r="DG822" s="30"/>
      <c r="DH822" s="30"/>
      <c r="DI822" s="30"/>
      <c r="DJ822" s="30"/>
      <c r="DK822" s="30"/>
      <c r="DL822" s="30"/>
      <c r="DM822" s="30"/>
      <c r="DN822" s="30"/>
      <c r="DO822" s="30"/>
      <c r="DP822" s="30"/>
      <c r="DQ822" s="30"/>
      <c r="DR822" s="30"/>
      <c r="DS822" s="30"/>
      <c r="DT822" s="30"/>
      <c r="DU822" s="30"/>
      <c r="DV822" s="30"/>
      <c r="DW822" s="30"/>
      <c r="DX822" s="30"/>
      <c r="DY822" s="30"/>
      <c r="DZ822" s="30"/>
      <c r="EA822" s="30"/>
      <c r="EB822" s="30"/>
      <c r="EC822" s="30"/>
      <c r="ED822" s="30"/>
      <c r="EE822" s="30"/>
      <c r="EF822" s="30"/>
      <c r="EG822" s="30"/>
      <c r="EH822" s="30"/>
      <c r="EI822" s="30"/>
      <c r="EJ822" s="30"/>
      <c r="EK822" s="30"/>
      <c r="EL822" s="30"/>
      <c r="EM822" s="30"/>
      <c r="EN822" s="30"/>
      <c r="EO822" s="30"/>
      <c r="EP822" s="30"/>
      <c r="EQ822" s="30"/>
      <c r="ER822" s="30"/>
      <c r="ES822" s="30"/>
      <c r="ET822" s="30"/>
      <c r="EU822" s="30"/>
      <c r="EV822" s="30"/>
      <c r="EW822" s="30"/>
      <c r="EX822" s="30"/>
      <c r="EY822" s="30"/>
      <c r="EZ822" s="30"/>
      <c r="FA822" s="30"/>
      <c r="FB822" s="30"/>
      <c r="FC822" s="30"/>
      <c r="FD822" s="30"/>
      <c r="FE822" s="30"/>
      <c r="FF822" s="30"/>
      <c r="FG822" s="30"/>
      <c r="FH822" s="30"/>
      <c r="FI822" s="30"/>
      <c r="FJ822" s="30"/>
      <c r="FK822" s="30"/>
      <c r="FL822" s="30"/>
      <c r="FM822" s="30"/>
      <c r="FN822" s="30"/>
      <c r="FO822" s="30"/>
      <c r="FP822" s="30"/>
      <c r="FQ822" s="30"/>
    </row>
    <row r="823" spans="4:173">
      <c r="D823" s="76"/>
      <c r="E823" s="76"/>
      <c r="F823" s="76"/>
      <c r="G823" s="76"/>
      <c r="H823" s="76"/>
      <c r="I823" s="76"/>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0"/>
      <c r="BI823" s="30"/>
      <c r="BJ823" s="30"/>
      <c r="BK823" s="30"/>
      <c r="BL823" s="30"/>
      <c r="BM823" s="30"/>
      <c r="BN823" s="30"/>
      <c r="BO823" s="30"/>
      <c r="BP823" s="30"/>
      <c r="BQ823" s="30"/>
      <c r="BR823" s="30"/>
      <c r="BS823" s="30"/>
      <c r="BT823" s="30"/>
      <c r="BU823" s="30"/>
      <c r="BV823" s="30"/>
      <c r="BW823" s="30"/>
      <c r="BX823" s="30"/>
      <c r="BY823" s="30"/>
      <c r="BZ823" s="30"/>
      <c r="CA823" s="30"/>
      <c r="CB823" s="30"/>
      <c r="CC823" s="30"/>
      <c r="CD823" s="30"/>
      <c r="CE823" s="30"/>
      <c r="CF823" s="30"/>
      <c r="CG823" s="30"/>
      <c r="CH823" s="30"/>
      <c r="CI823" s="30"/>
      <c r="CJ823" s="30"/>
      <c r="CK823" s="30"/>
      <c r="CL823" s="30"/>
      <c r="CM823" s="30"/>
      <c r="CN823" s="30"/>
      <c r="CO823" s="30"/>
      <c r="CP823" s="30"/>
      <c r="CQ823" s="30"/>
      <c r="CR823" s="30"/>
      <c r="CS823" s="30"/>
      <c r="CT823" s="30"/>
      <c r="CU823" s="30"/>
      <c r="CV823" s="30"/>
      <c r="CW823" s="30"/>
      <c r="CX823" s="30"/>
      <c r="CY823" s="30"/>
      <c r="CZ823" s="30"/>
      <c r="DA823" s="30"/>
      <c r="DB823" s="30"/>
      <c r="DC823" s="30"/>
      <c r="DD823" s="30"/>
      <c r="DE823" s="30"/>
      <c r="DF823" s="30"/>
      <c r="DG823" s="30"/>
      <c r="DH823" s="30"/>
      <c r="DI823" s="30"/>
      <c r="DJ823" s="30"/>
      <c r="DK823" s="30"/>
      <c r="DL823" s="30"/>
      <c r="DM823" s="30"/>
      <c r="DN823" s="30"/>
      <c r="DO823" s="30"/>
      <c r="DP823" s="30"/>
      <c r="DQ823" s="30"/>
      <c r="DR823" s="30"/>
      <c r="DS823" s="30"/>
      <c r="DT823" s="30"/>
      <c r="DU823" s="30"/>
      <c r="DV823" s="30"/>
      <c r="DW823" s="30"/>
      <c r="DX823" s="30"/>
      <c r="DY823" s="30"/>
      <c r="DZ823" s="30"/>
      <c r="EA823" s="30"/>
      <c r="EB823" s="30"/>
      <c r="EC823" s="30"/>
      <c r="ED823" s="30"/>
      <c r="EE823" s="30"/>
      <c r="EF823" s="30"/>
      <c r="EG823" s="30"/>
      <c r="EH823" s="30"/>
      <c r="EI823" s="30"/>
      <c r="EJ823" s="30"/>
      <c r="EK823" s="30"/>
      <c r="EL823" s="30"/>
      <c r="EM823" s="30"/>
      <c r="EN823" s="30"/>
      <c r="EO823" s="30"/>
      <c r="EP823" s="30"/>
      <c r="EQ823" s="30"/>
      <c r="ER823" s="30"/>
      <c r="ES823" s="30"/>
      <c r="ET823" s="30"/>
      <c r="EU823" s="30"/>
      <c r="EV823" s="30"/>
      <c r="EW823" s="30"/>
      <c r="EX823" s="30"/>
      <c r="EY823" s="30"/>
      <c r="EZ823" s="30"/>
      <c r="FA823" s="30"/>
      <c r="FB823" s="30"/>
      <c r="FC823" s="30"/>
      <c r="FD823" s="30"/>
      <c r="FE823" s="30"/>
      <c r="FF823" s="30"/>
      <c r="FG823" s="30"/>
      <c r="FH823" s="30"/>
      <c r="FI823" s="30"/>
      <c r="FJ823" s="30"/>
      <c r="FK823" s="30"/>
      <c r="FL823" s="30"/>
      <c r="FM823" s="30"/>
      <c r="FN823" s="30"/>
      <c r="FO823" s="30"/>
      <c r="FP823" s="30"/>
      <c r="FQ823" s="30"/>
    </row>
    <row r="824" spans="4:173">
      <c r="D824" s="76"/>
      <c r="E824" s="76"/>
      <c r="F824" s="76"/>
      <c r="G824" s="76"/>
      <c r="H824" s="76"/>
      <c r="I824" s="76"/>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0"/>
      <c r="BI824" s="30"/>
      <c r="BJ824" s="30"/>
      <c r="BK824" s="30"/>
      <c r="BL824" s="30"/>
      <c r="BM824" s="30"/>
      <c r="BN824" s="30"/>
      <c r="BO824" s="30"/>
      <c r="BP824" s="30"/>
      <c r="BQ824" s="30"/>
      <c r="BR824" s="30"/>
      <c r="BS824" s="30"/>
      <c r="BT824" s="30"/>
      <c r="BU824" s="30"/>
      <c r="BV824" s="30"/>
      <c r="BW824" s="30"/>
      <c r="BX824" s="30"/>
      <c r="BY824" s="30"/>
      <c r="BZ824" s="30"/>
      <c r="CA824" s="30"/>
      <c r="CB824" s="30"/>
      <c r="CC824" s="30"/>
      <c r="CD824" s="30"/>
      <c r="CE824" s="30"/>
      <c r="CF824" s="30"/>
      <c r="CG824" s="30"/>
      <c r="CH824" s="30"/>
      <c r="CI824" s="30"/>
      <c r="CJ824" s="30"/>
      <c r="CK824" s="30"/>
      <c r="CL824" s="30"/>
      <c r="CM824" s="30"/>
      <c r="CN824" s="30"/>
      <c r="CO824" s="30"/>
      <c r="CP824" s="30"/>
      <c r="CQ824" s="30"/>
      <c r="CR824" s="30"/>
      <c r="CS824" s="30"/>
      <c r="CT824" s="30"/>
      <c r="CU824" s="30"/>
      <c r="CV824" s="30"/>
      <c r="CW824" s="30"/>
      <c r="CX824" s="30"/>
      <c r="CY824" s="30"/>
      <c r="CZ824" s="30"/>
      <c r="DA824" s="30"/>
      <c r="DB824" s="30"/>
      <c r="DC824" s="30"/>
      <c r="DD824" s="30"/>
      <c r="DE824" s="30"/>
      <c r="DF824" s="30"/>
      <c r="DG824" s="30"/>
      <c r="DH824" s="30"/>
      <c r="DI824" s="30"/>
      <c r="DJ824" s="30"/>
      <c r="DK824" s="30"/>
      <c r="DL824" s="30"/>
      <c r="DM824" s="30"/>
      <c r="DN824" s="30"/>
      <c r="DO824" s="30"/>
      <c r="DP824" s="30"/>
      <c r="DQ824" s="30"/>
      <c r="DR824" s="30"/>
      <c r="DS824" s="30"/>
      <c r="DT824" s="30"/>
      <c r="DU824" s="30"/>
      <c r="DV824" s="30"/>
      <c r="DW824" s="30"/>
      <c r="DX824" s="30"/>
      <c r="DY824" s="30"/>
      <c r="DZ824" s="30"/>
      <c r="EA824" s="30"/>
      <c r="EB824" s="30"/>
      <c r="EC824" s="30"/>
      <c r="ED824" s="30"/>
      <c r="EE824" s="30"/>
      <c r="EF824" s="30"/>
      <c r="EG824" s="30"/>
      <c r="EH824" s="30"/>
      <c r="EI824" s="30"/>
      <c r="EJ824" s="30"/>
      <c r="EK824" s="30"/>
      <c r="EL824" s="30"/>
      <c r="EM824" s="30"/>
      <c r="EN824" s="30"/>
      <c r="EO824" s="30"/>
      <c r="EP824" s="30"/>
      <c r="EQ824" s="30"/>
      <c r="ER824" s="30"/>
      <c r="ES824" s="30"/>
      <c r="ET824" s="30"/>
      <c r="EU824" s="30"/>
      <c r="EV824" s="30"/>
      <c r="EW824" s="30"/>
      <c r="EX824" s="30"/>
      <c r="EY824" s="30"/>
      <c r="EZ824" s="30"/>
      <c r="FA824" s="30"/>
      <c r="FB824" s="30"/>
      <c r="FC824" s="30"/>
      <c r="FD824" s="30"/>
      <c r="FE824" s="30"/>
      <c r="FF824" s="30"/>
      <c r="FG824" s="30"/>
      <c r="FH824" s="30"/>
      <c r="FI824" s="30"/>
      <c r="FJ824" s="30"/>
      <c r="FK824" s="30"/>
      <c r="FL824" s="30"/>
      <c r="FM824" s="30"/>
      <c r="FN824" s="30"/>
      <c r="FO824" s="30"/>
      <c r="FP824" s="30"/>
      <c r="FQ824" s="30"/>
    </row>
    <row r="825" spans="4:173">
      <c r="D825" s="76"/>
      <c r="E825" s="76"/>
      <c r="F825" s="76"/>
      <c r="G825" s="76"/>
      <c r="H825" s="76"/>
      <c r="I825" s="76"/>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c r="BT825" s="30"/>
      <c r="BU825" s="30"/>
      <c r="BV825" s="30"/>
      <c r="BW825" s="30"/>
      <c r="BX825" s="30"/>
      <c r="BY825" s="30"/>
      <c r="BZ825" s="30"/>
      <c r="CA825" s="30"/>
      <c r="CB825" s="30"/>
      <c r="CC825" s="30"/>
      <c r="CD825" s="30"/>
      <c r="CE825" s="30"/>
      <c r="CF825" s="30"/>
      <c r="CG825" s="30"/>
      <c r="CH825" s="30"/>
      <c r="CI825" s="30"/>
      <c r="CJ825" s="30"/>
      <c r="CK825" s="30"/>
      <c r="CL825" s="30"/>
      <c r="CM825" s="30"/>
      <c r="CN825" s="30"/>
      <c r="CO825" s="30"/>
      <c r="CP825" s="30"/>
      <c r="CQ825" s="30"/>
      <c r="CR825" s="30"/>
      <c r="CS825" s="30"/>
      <c r="CT825" s="30"/>
      <c r="CU825" s="30"/>
      <c r="CV825" s="30"/>
      <c r="CW825" s="30"/>
      <c r="CX825" s="30"/>
      <c r="CY825" s="30"/>
      <c r="CZ825" s="30"/>
      <c r="DA825" s="30"/>
      <c r="DB825" s="30"/>
      <c r="DC825" s="30"/>
      <c r="DD825" s="30"/>
      <c r="DE825" s="30"/>
      <c r="DF825" s="30"/>
      <c r="DG825" s="30"/>
      <c r="DH825" s="30"/>
      <c r="DI825" s="30"/>
      <c r="DJ825" s="30"/>
      <c r="DK825" s="30"/>
      <c r="DL825" s="30"/>
      <c r="DM825" s="30"/>
      <c r="DN825" s="30"/>
      <c r="DO825" s="30"/>
      <c r="DP825" s="30"/>
      <c r="DQ825" s="30"/>
      <c r="DR825" s="30"/>
      <c r="DS825" s="30"/>
      <c r="DT825" s="30"/>
      <c r="DU825" s="30"/>
      <c r="DV825" s="30"/>
      <c r="DW825" s="30"/>
      <c r="DX825" s="30"/>
      <c r="DY825" s="30"/>
      <c r="DZ825" s="30"/>
      <c r="EA825" s="30"/>
      <c r="EB825" s="30"/>
      <c r="EC825" s="30"/>
      <c r="ED825" s="30"/>
      <c r="EE825" s="30"/>
      <c r="EF825" s="30"/>
      <c r="EG825" s="30"/>
      <c r="EH825" s="30"/>
      <c r="EI825" s="30"/>
      <c r="EJ825" s="30"/>
      <c r="EK825" s="30"/>
      <c r="EL825" s="30"/>
      <c r="EM825" s="30"/>
      <c r="EN825" s="30"/>
      <c r="EO825" s="30"/>
      <c r="EP825" s="30"/>
      <c r="EQ825" s="30"/>
      <c r="ER825" s="30"/>
      <c r="ES825" s="30"/>
      <c r="ET825" s="30"/>
      <c r="EU825" s="30"/>
      <c r="EV825" s="30"/>
      <c r="EW825" s="30"/>
      <c r="EX825" s="30"/>
      <c r="EY825" s="30"/>
      <c r="EZ825" s="30"/>
      <c r="FA825" s="30"/>
      <c r="FB825" s="30"/>
      <c r="FC825" s="30"/>
      <c r="FD825" s="30"/>
      <c r="FE825" s="30"/>
      <c r="FF825" s="30"/>
      <c r="FG825" s="30"/>
      <c r="FH825" s="30"/>
      <c r="FI825" s="30"/>
      <c r="FJ825" s="30"/>
      <c r="FK825" s="30"/>
      <c r="FL825" s="30"/>
      <c r="FM825" s="30"/>
      <c r="FN825" s="30"/>
      <c r="FO825" s="30"/>
      <c r="FP825" s="30"/>
      <c r="FQ825" s="30"/>
    </row>
    <row r="826" spans="4:173">
      <c r="D826" s="76"/>
      <c r="E826" s="76"/>
      <c r="F826" s="76"/>
      <c r="G826" s="76"/>
      <c r="H826" s="76"/>
      <c r="I826" s="76"/>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c r="BT826" s="30"/>
      <c r="BU826" s="30"/>
      <c r="BV826" s="30"/>
      <c r="BW826" s="30"/>
      <c r="BX826" s="30"/>
      <c r="BY826" s="30"/>
      <c r="BZ826" s="30"/>
      <c r="CA826" s="30"/>
      <c r="CB826" s="30"/>
      <c r="CC826" s="30"/>
      <c r="CD826" s="30"/>
      <c r="CE826" s="30"/>
      <c r="CF826" s="30"/>
      <c r="CG826" s="30"/>
      <c r="CH826" s="30"/>
      <c r="CI826" s="30"/>
      <c r="CJ826" s="30"/>
      <c r="CK826" s="30"/>
      <c r="CL826" s="30"/>
      <c r="CM826" s="30"/>
      <c r="CN826" s="30"/>
      <c r="CO826" s="30"/>
      <c r="CP826" s="30"/>
      <c r="CQ826" s="30"/>
      <c r="CR826" s="30"/>
      <c r="CS826" s="30"/>
      <c r="CT826" s="30"/>
      <c r="CU826" s="30"/>
      <c r="CV826" s="30"/>
      <c r="CW826" s="30"/>
      <c r="CX826" s="30"/>
      <c r="CY826" s="30"/>
      <c r="CZ826" s="30"/>
      <c r="DA826" s="30"/>
      <c r="DB826" s="30"/>
      <c r="DC826" s="30"/>
      <c r="DD826" s="30"/>
      <c r="DE826" s="30"/>
      <c r="DF826" s="30"/>
      <c r="DG826" s="30"/>
      <c r="DH826" s="30"/>
      <c r="DI826" s="30"/>
      <c r="DJ826" s="30"/>
      <c r="DK826" s="30"/>
      <c r="DL826" s="30"/>
      <c r="DM826" s="30"/>
      <c r="DN826" s="30"/>
      <c r="DO826" s="30"/>
      <c r="DP826" s="30"/>
      <c r="DQ826" s="30"/>
      <c r="DR826" s="30"/>
      <c r="DS826" s="30"/>
      <c r="DT826" s="30"/>
      <c r="DU826" s="30"/>
      <c r="DV826" s="30"/>
      <c r="DW826" s="30"/>
      <c r="DX826" s="30"/>
      <c r="DY826" s="30"/>
      <c r="DZ826" s="30"/>
      <c r="EA826" s="30"/>
      <c r="EB826" s="30"/>
      <c r="EC826" s="30"/>
      <c r="ED826" s="30"/>
      <c r="EE826" s="30"/>
      <c r="EF826" s="30"/>
      <c r="EG826" s="30"/>
      <c r="EH826" s="30"/>
      <c r="EI826" s="30"/>
      <c r="EJ826" s="30"/>
      <c r="EK826" s="30"/>
      <c r="EL826" s="30"/>
      <c r="EM826" s="30"/>
      <c r="EN826" s="30"/>
      <c r="EO826" s="30"/>
      <c r="EP826" s="30"/>
      <c r="EQ826" s="30"/>
      <c r="ER826" s="30"/>
      <c r="ES826" s="30"/>
      <c r="ET826" s="30"/>
      <c r="EU826" s="30"/>
      <c r="EV826" s="30"/>
      <c r="EW826" s="30"/>
      <c r="EX826" s="30"/>
      <c r="EY826" s="30"/>
      <c r="EZ826" s="30"/>
      <c r="FA826" s="30"/>
      <c r="FB826" s="30"/>
      <c r="FC826" s="30"/>
      <c r="FD826" s="30"/>
      <c r="FE826" s="30"/>
      <c r="FF826" s="30"/>
      <c r="FG826" s="30"/>
      <c r="FH826" s="30"/>
      <c r="FI826" s="30"/>
      <c r="FJ826" s="30"/>
      <c r="FK826" s="30"/>
      <c r="FL826" s="30"/>
      <c r="FM826" s="30"/>
      <c r="FN826" s="30"/>
      <c r="FO826" s="30"/>
      <c r="FP826" s="30"/>
      <c r="FQ826" s="30"/>
    </row>
    <row r="827" spans="4:173">
      <c r="D827" s="76"/>
      <c r="E827" s="76"/>
      <c r="F827" s="76"/>
      <c r="G827" s="76"/>
      <c r="H827" s="76"/>
      <c r="I827" s="76"/>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c r="BT827" s="30"/>
      <c r="BU827" s="30"/>
      <c r="BV827" s="30"/>
      <c r="BW827" s="30"/>
      <c r="BX827" s="30"/>
      <c r="BY827" s="30"/>
      <c r="BZ827" s="30"/>
      <c r="CA827" s="30"/>
      <c r="CB827" s="30"/>
      <c r="CC827" s="30"/>
      <c r="CD827" s="30"/>
      <c r="CE827" s="30"/>
      <c r="CF827" s="30"/>
      <c r="CG827" s="30"/>
      <c r="CH827" s="30"/>
      <c r="CI827" s="30"/>
      <c r="CJ827" s="30"/>
      <c r="CK827" s="30"/>
      <c r="CL827" s="30"/>
      <c r="CM827" s="30"/>
      <c r="CN827" s="30"/>
      <c r="CO827" s="30"/>
      <c r="CP827" s="30"/>
      <c r="CQ827" s="30"/>
      <c r="CR827" s="30"/>
      <c r="CS827" s="30"/>
      <c r="CT827" s="30"/>
      <c r="CU827" s="30"/>
      <c r="CV827" s="30"/>
      <c r="CW827" s="30"/>
      <c r="CX827" s="30"/>
      <c r="CY827" s="30"/>
      <c r="CZ827" s="30"/>
      <c r="DA827" s="30"/>
      <c r="DB827" s="30"/>
      <c r="DC827" s="30"/>
      <c r="DD827" s="30"/>
      <c r="DE827" s="30"/>
      <c r="DF827" s="30"/>
      <c r="DG827" s="30"/>
      <c r="DH827" s="30"/>
      <c r="DI827" s="30"/>
      <c r="DJ827" s="30"/>
      <c r="DK827" s="30"/>
      <c r="DL827" s="30"/>
      <c r="DM827" s="30"/>
      <c r="DN827" s="30"/>
      <c r="DO827" s="30"/>
      <c r="DP827" s="30"/>
      <c r="DQ827" s="30"/>
      <c r="DR827" s="30"/>
      <c r="DS827" s="30"/>
      <c r="DT827" s="30"/>
      <c r="DU827" s="30"/>
      <c r="DV827" s="30"/>
      <c r="DW827" s="30"/>
      <c r="DX827" s="30"/>
      <c r="DY827" s="30"/>
      <c r="DZ827" s="30"/>
      <c r="EA827" s="30"/>
      <c r="EB827" s="30"/>
      <c r="EC827" s="30"/>
      <c r="ED827" s="30"/>
      <c r="EE827" s="30"/>
      <c r="EF827" s="30"/>
      <c r="EG827" s="30"/>
      <c r="EH827" s="30"/>
      <c r="EI827" s="30"/>
      <c r="EJ827" s="30"/>
      <c r="EK827" s="30"/>
      <c r="EL827" s="30"/>
      <c r="EM827" s="30"/>
      <c r="EN827" s="30"/>
      <c r="EO827" s="30"/>
      <c r="EP827" s="30"/>
      <c r="EQ827" s="30"/>
      <c r="ER827" s="30"/>
      <c r="ES827" s="30"/>
      <c r="ET827" s="30"/>
      <c r="EU827" s="30"/>
      <c r="EV827" s="30"/>
      <c r="EW827" s="30"/>
      <c r="EX827" s="30"/>
      <c r="EY827" s="30"/>
      <c r="EZ827" s="30"/>
      <c r="FA827" s="30"/>
      <c r="FB827" s="30"/>
      <c r="FC827" s="30"/>
      <c r="FD827" s="30"/>
      <c r="FE827" s="30"/>
      <c r="FF827" s="30"/>
      <c r="FG827" s="30"/>
      <c r="FH827" s="30"/>
      <c r="FI827" s="30"/>
      <c r="FJ827" s="30"/>
      <c r="FK827" s="30"/>
      <c r="FL827" s="30"/>
      <c r="FM827" s="30"/>
      <c r="FN827" s="30"/>
      <c r="FO827" s="30"/>
      <c r="FP827" s="30"/>
      <c r="FQ827" s="30"/>
    </row>
    <row r="828" spans="4:173">
      <c r="D828" s="76"/>
      <c r="E828" s="76"/>
      <c r="F828" s="76"/>
      <c r="G828" s="76"/>
      <c r="H828" s="76"/>
      <c r="I828" s="76"/>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c r="BT828" s="30"/>
      <c r="BU828" s="30"/>
      <c r="BV828" s="30"/>
      <c r="BW828" s="30"/>
      <c r="BX828" s="30"/>
      <c r="BY828" s="30"/>
      <c r="BZ828" s="30"/>
      <c r="CA828" s="30"/>
      <c r="CB828" s="30"/>
      <c r="CC828" s="30"/>
      <c r="CD828" s="30"/>
      <c r="CE828" s="30"/>
      <c r="CF828" s="30"/>
      <c r="CG828" s="30"/>
      <c r="CH828" s="30"/>
      <c r="CI828" s="30"/>
      <c r="CJ828" s="30"/>
      <c r="CK828" s="30"/>
      <c r="CL828" s="30"/>
      <c r="CM828" s="30"/>
      <c r="CN828" s="30"/>
      <c r="CO828" s="30"/>
      <c r="CP828" s="30"/>
      <c r="CQ828" s="30"/>
      <c r="CR828" s="30"/>
      <c r="CS828" s="30"/>
      <c r="CT828" s="30"/>
      <c r="CU828" s="30"/>
      <c r="CV828" s="30"/>
      <c r="CW828" s="30"/>
      <c r="CX828" s="30"/>
      <c r="CY828" s="30"/>
      <c r="CZ828" s="30"/>
      <c r="DA828" s="30"/>
      <c r="DB828" s="30"/>
      <c r="DC828" s="30"/>
      <c r="DD828" s="30"/>
      <c r="DE828" s="30"/>
      <c r="DF828" s="30"/>
      <c r="DG828" s="30"/>
      <c r="DH828" s="30"/>
      <c r="DI828" s="30"/>
      <c r="DJ828" s="30"/>
      <c r="DK828" s="30"/>
      <c r="DL828" s="30"/>
      <c r="DM828" s="30"/>
      <c r="DN828" s="30"/>
      <c r="DO828" s="30"/>
      <c r="DP828" s="30"/>
      <c r="DQ828" s="30"/>
      <c r="DR828" s="30"/>
      <c r="DS828" s="30"/>
      <c r="DT828" s="30"/>
      <c r="DU828" s="30"/>
      <c r="DV828" s="30"/>
      <c r="DW828" s="30"/>
      <c r="DX828" s="30"/>
      <c r="DY828" s="30"/>
      <c r="DZ828" s="30"/>
      <c r="EA828" s="30"/>
      <c r="EB828" s="30"/>
      <c r="EC828" s="30"/>
      <c r="ED828" s="30"/>
      <c r="EE828" s="30"/>
      <c r="EF828" s="30"/>
      <c r="EG828" s="30"/>
      <c r="EH828" s="30"/>
      <c r="EI828" s="30"/>
      <c r="EJ828" s="30"/>
      <c r="EK828" s="30"/>
      <c r="EL828" s="30"/>
      <c r="EM828" s="30"/>
      <c r="EN828" s="30"/>
      <c r="EO828" s="30"/>
      <c r="EP828" s="30"/>
      <c r="EQ828" s="30"/>
      <c r="ER828" s="30"/>
      <c r="ES828" s="30"/>
      <c r="ET828" s="30"/>
      <c r="EU828" s="30"/>
      <c r="EV828" s="30"/>
      <c r="EW828" s="30"/>
      <c r="EX828" s="30"/>
      <c r="EY828" s="30"/>
      <c r="EZ828" s="30"/>
      <c r="FA828" s="30"/>
      <c r="FB828" s="30"/>
      <c r="FC828" s="30"/>
      <c r="FD828" s="30"/>
      <c r="FE828" s="30"/>
      <c r="FF828" s="30"/>
      <c r="FG828" s="30"/>
      <c r="FH828" s="30"/>
      <c r="FI828" s="30"/>
      <c r="FJ828" s="30"/>
      <c r="FK828" s="30"/>
      <c r="FL828" s="30"/>
      <c r="FM828" s="30"/>
      <c r="FN828" s="30"/>
      <c r="FO828" s="30"/>
      <c r="FP828" s="30"/>
      <c r="FQ828" s="30"/>
    </row>
    <row r="829" spans="4:173">
      <c r="D829" s="76"/>
      <c r="E829" s="76"/>
      <c r="F829" s="76"/>
      <c r="G829" s="76"/>
      <c r="H829" s="76"/>
      <c r="I829" s="76"/>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c r="BT829" s="30"/>
      <c r="BU829" s="30"/>
      <c r="BV829" s="30"/>
      <c r="BW829" s="30"/>
      <c r="BX829" s="30"/>
      <c r="BY829" s="30"/>
      <c r="BZ829" s="30"/>
      <c r="CA829" s="30"/>
      <c r="CB829" s="30"/>
      <c r="CC829" s="30"/>
      <c r="CD829" s="30"/>
      <c r="CE829" s="30"/>
      <c r="CF829" s="30"/>
      <c r="CG829" s="30"/>
      <c r="CH829" s="30"/>
      <c r="CI829" s="30"/>
      <c r="CJ829" s="30"/>
      <c r="CK829" s="30"/>
      <c r="CL829" s="30"/>
      <c r="CM829" s="30"/>
      <c r="CN829" s="30"/>
      <c r="CO829" s="30"/>
      <c r="CP829" s="30"/>
      <c r="CQ829" s="30"/>
      <c r="CR829" s="30"/>
      <c r="CS829" s="30"/>
      <c r="CT829" s="30"/>
      <c r="CU829" s="30"/>
      <c r="CV829" s="30"/>
      <c r="CW829" s="30"/>
      <c r="CX829" s="30"/>
      <c r="CY829" s="30"/>
      <c r="CZ829" s="30"/>
      <c r="DA829" s="30"/>
      <c r="DB829" s="30"/>
      <c r="DC829" s="30"/>
      <c r="DD829" s="30"/>
      <c r="DE829" s="30"/>
      <c r="DF829" s="30"/>
      <c r="DG829" s="30"/>
      <c r="DH829" s="30"/>
      <c r="DI829" s="30"/>
      <c r="DJ829" s="30"/>
      <c r="DK829" s="30"/>
      <c r="DL829" s="30"/>
      <c r="DM829" s="30"/>
      <c r="DN829" s="30"/>
      <c r="DO829" s="30"/>
      <c r="DP829" s="30"/>
      <c r="DQ829" s="30"/>
      <c r="DR829" s="30"/>
      <c r="DS829" s="30"/>
      <c r="DT829" s="30"/>
      <c r="DU829" s="30"/>
      <c r="DV829" s="30"/>
      <c r="DW829" s="30"/>
      <c r="DX829" s="30"/>
      <c r="DY829" s="30"/>
      <c r="DZ829" s="30"/>
      <c r="EA829" s="30"/>
      <c r="EB829" s="30"/>
      <c r="EC829" s="30"/>
      <c r="ED829" s="30"/>
      <c r="EE829" s="30"/>
      <c r="EF829" s="30"/>
      <c r="EG829" s="30"/>
      <c r="EH829" s="30"/>
      <c r="EI829" s="30"/>
      <c r="EJ829" s="30"/>
      <c r="EK829" s="30"/>
      <c r="EL829" s="30"/>
      <c r="EM829" s="30"/>
      <c r="EN829" s="30"/>
      <c r="EO829" s="30"/>
      <c r="EP829" s="30"/>
      <c r="EQ829" s="30"/>
      <c r="ER829" s="30"/>
      <c r="ES829" s="30"/>
      <c r="ET829" s="30"/>
      <c r="EU829" s="30"/>
      <c r="EV829" s="30"/>
      <c r="EW829" s="30"/>
      <c r="EX829" s="30"/>
      <c r="EY829" s="30"/>
      <c r="EZ829" s="30"/>
      <c r="FA829" s="30"/>
      <c r="FB829" s="30"/>
      <c r="FC829" s="30"/>
      <c r="FD829" s="30"/>
      <c r="FE829" s="30"/>
      <c r="FF829" s="30"/>
      <c r="FG829" s="30"/>
      <c r="FH829" s="30"/>
      <c r="FI829" s="30"/>
      <c r="FJ829" s="30"/>
      <c r="FK829" s="30"/>
      <c r="FL829" s="30"/>
      <c r="FM829" s="30"/>
      <c r="FN829" s="30"/>
      <c r="FO829" s="30"/>
      <c r="FP829" s="30"/>
      <c r="FQ829" s="30"/>
    </row>
    <row r="830" spans="4:173">
      <c r="D830" s="76"/>
      <c r="E830" s="76"/>
      <c r="F830" s="76"/>
      <c r="G830" s="76"/>
      <c r="H830" s="76"/>
      <c r="I830" s="76"/>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c r="BT830" s="30"/>
      <c r="BU830" s="30"/>
      <c r="BV830" s="30"/>
      <c r="BW830" s="30"/>
      <c r="BX830" s="30"/>
      <c r="BY830" s="30"/>
      <c r="BZ830" s="30"/>
      <c r="CA830" s="30"/>
      <c r="CB830" s="30"/>
      <c r="CC830" s="30"/>
      <c r="CD830" s="30"/>
      <c r="CE830" s="30"/>
      <c r="CF830" s="30"/>
      <c r="CG830" s="30"/>
      <c r="CH830" s="30"/>
      <c r="CI830" s="30"/>
      <c r="CJ830" s="30"/>
      <c r="CK830" s="30"/>
      <c r="CL830" s="30"/>
      <c r="CM830" s="30"/>
      <c r="CN830" s="30"/>
      <c r="CO830" s="30"/>
      <c r="CP830" s="30"/>
      <c r="CQ830" s="30"/>
      <c r="CR830" s="30"/>
      <c r="CS830" s="30"/>
      <c r="CT830" s="30"/>
      <c r="CU830" s="30"/>
      <c r="CV830" s="30"/>
      <c r="CW830" s="30"/>
      <c r="CX830" s="30"/>
      <c r="CY830" s="30"/>
      <c r="CZ830" s="30"/>
      <c r="DA830" s="30"/>
      <c r="DB830" s="30"/>
      <c r="DC830" s="30"/>
      <c r="DD830" s="30"/>
      <c r="DE830" s="30"/>
      <c r="DF830" s="30"/>
      <c r="DG830" s="30"/>
      <c r="DH830" s="30"/>
      <c r="DI830" s="30"/>
      <c r="DJ830" s="30"/>
      <c r="DK830" s="30"/>
      <c r="DL830" s="30"/>
      <c r="DM830" s="30"/>
      <c r="DN830" s="30"/>
      <c r="DO830" s="30"/>
      <c r="DP830" s="30"/>
      <c r="DQ830" s="30"/>
      <c r="DR830" s="30"/>
      <c r="DS830" s="30"/>
      <c r="DT830" s="30"/>
      <c r="DU830" s="30"/>
      <c r="DV830" s="30"/>
      <c r="DW830" s="30"/>
      <c r="DX830" s="30"/>
      <c r="DY830" s="30"/>
      <c r="DZ830" s="30"/>
      <c r="EA830" s="30"/>
      <c r="EB830" s="30"/>
      <c r="EC830" s="30"/>
      <c r="ED830" s="30"/>
      <c r="EE830" s="30"/>
      <c r="EF830" s="30"/>
      <c r="EG830" s="30"/>
      <c r="EH830" s="30"/>
      <c r="EI830" s="30"/>
      <c r="EJ830" s="30"/>
      <c r="EK830" s="30"/>
      <c r="EL830" s="30"/>
      <c r="EM830" s="30"/>
      <c r="EN830" s="30"/>
      <c r="EO830" s="30"/>
      <c r="EP830" s="30"/>
      <c r="EQ830" s="30"/>
      <c r="ER830" s="30"/>
      <c r="ES830" s="30"/>
      <c r="ET830" s="30"/>
      <c r="EU830" s="30"/>
      <c r="EV830" s="30"/>
      <c r="EW830" s="30"/>
      <c r="EX830" s="30"/>
      <c r="EY830" s="30"/>
      <c r="EZ830" s="30"/>
      <c r="FA830" s="30"/>
      <c r="FB830" s="30"/>
      <c r="FC830" s="30"/>
      <c r="FD830" s="30"/>
      <c r="FE830" s="30"/>
      <c r="FF830" s="30"/>
      <c r="FG830" s="30"/>
      <c r="FH830" s="30"/>
      <c r="FI830" s="30"/>
      <c r="FJ830" s="30"/>
      <c r="FK830" s="30"/>
      <c r="FL830" s="30"/>
      <c r="FM830" s="30"/>
      <c r="FN830" s="30"/>
      <c r="FO830" s="30"/>
      <c r="FP830" s="30"/>
      <c r="FQ830" s="30"/>
    </row>
    <row r="831" spans="4:173">
      <c r="D831" s="76"/>
      <c r="E831" s="76"/>
      <c r="F831" s="76"/>
      <c r="G831" s="76"/>
      <c r="H831" s="76"/>
      <c r="I831" s="76"/>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c r="BT831" s="30"/>
      <c r="BU831" s="30"/>
      <c r="BV831" s="30"/>
      <c r="BW831" s="30"/>
      <c r="BX831" s="30"/>
      <c r="BY831" s="30"/>
      <c r="BZ831" s="30"/>
      <c r="CA831" s="30"/>
      <c r="CB831" s="30"/>
      <c r="CC831" s="30"/>
      <c r="CD831" s="30"/>
      <c r="CE831" s="30"/>
      <c r="CF831" s="30"/>
      <c r="CG831" s="30"/>
      <c r="CH831" s="30"/>
      <c r="CI831" s="30"/>
      <c r="CJ831" s="30"/>
      <c r="CK831" s="30"/>
      <c r="CL831" s="30"/>
      <c r="CM831" s="30"/>
      <c r="CN831" s="30"/>
      <c r="CO831" s="30"/>
      <c r="CP831" s="30"/>
      <c r="CQ831" s="30"/>
      <c r="CR831" s="30"/>
      <c r="CS831" s="30"/>
      <c r="CT831" s="30"/>
      <c r="CU831" s="30"/>
      <c r="CV831" s="30"/>
      <c r="CW831" s="30"/>
      <c r="CX831" s="30"/>
      <c r="CY831" s="30"/>
      <c r="CZ831" s="30"/>
      <c r="DA831" s="30"/>
      <c r="DB831" s="30"/>
      <c r="DC831" s="30"/>
      <c r="DD831" s="30"/>
      <c r="DE831" s="30"/>
      <c r="DF831" s="30"/>
      <c r="DG831" s="30"/>
      <c r="DH831" s="30"/>
      <c r="DI831" s="30"/>
      <c r="DJ831" s="30"/>
      <c r="DK831" s="30"/>
      <c r="DL831" s="30"/>
      <c r="DM831" s="30"/>
      <c r="DN831" s="30"/>
      <c r="DO831" s="30"/>
      <c r="DP831" s="30"/>
      <c r="DQ831" s="30"/>
      <c r="DR831" s="30"/>
      <c r="DS831" s="30"/>
      <c r="DT831" s="30"/>
      <c r="DU831" s="30"/>
      <c r="DV831" s="30"/>
      <c r="DW831" s="30"/>
      <c r="DX831" s="30"/>
      <c r="DY831" s="30"/>
      <c r="DZ831" s="30"/>
      <c r="EA831" s="30"/>
      <c r="EB831" s="30"/>
      <c r="EC831" s="30"/>
      <c r="ED831" s="30"/>
      <c r="EE831" s="30"/>
      <c r="EF831" s="30"/>
      <c r="EG831" s="30"/>
      <c r="EH831" s="30"/>
      <c r="EI831" s="30"/>
      <c r="EJ831" s="30"/>
      <c r="EK831" s="30"/>
      <c r="EL831" s="30"/>
      <c r="EM831" s="30"/>
      <c r="EN831" s="30"/>
      <c r="EO831" s="30"/>
      <c r="EP831" s="30"/>
      <c r="EQ831" s="30"/>
      <c r="ER831" s="30"/>
      <c r="ES831" s="30"/>
      <c r="ET831" s="30"/>
      <c r="EU831" s="30"/>
      <c r="EV831" s="30"/>
      <c r="EW831" s="30"/>
      <c r="EX831" s="30"/>
      <c r="EY831" s="30"/>
      <c r="EZ831" s="30"/>
      <c r="FA831" s="30"/>
      <c r="FB831" s="30"/>
      <c r="FC831" s="30"/>
      <c r="FD831" s="30"/>
      <c r="FE831" s="30"/>
      <c r="FF831" s="30"/>
      <c r="FG831" s="30"/>
      <c r="FH831" s="30"/>
      <c r="FI831" s="30"/>
      <c r="FJ831" s="30"/>
      <c r="FK831" s="30"/>
      <c r="FL831" s="30"/>
      <c r="FM831" s="30"/>
      <c r="FN831" s="30"/>
      <c r="FO831" s="30"/>
      <c r="FP831" s="30"/>
      <c r="FQ831" s="30"/>
    </row>
    <row r="832" spans="4:173">
      <c r="D832" s="76"/>
      <c r="E832" s="76"/>
      <c r="F832" s="76"/>
      <c r="G832" s="76"/>
      <c r="H832" s="76"/>
      <c r="I832" s="76"/>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c r="BT832" s="30"/>
      <c r="BU832" s="30"/>
      <c r="BV832" s="30"/>
      <c r="BW832" s="30"/>
      <c r="BX832" s="30"/>
      <c r="BY832" s="30"/>
      <c r="BZ832" s="30"/>
      <c r="CA832" s="30"/>
      <c r="CB832" s="30"/>
      <c r="CC832" s="30"/>
      <c r="CD832" s="30"/>
      <c r="CE832" s="30"/>
      <c r="CF832" s="30"/>
      <c r="CG832" s="30"/>
      <c r="CH832" s="30"/>
      <c r="CI832" s="30"/>
      <c r="CJ832" s="30"/>
      <c r="CK832" s="30"/>
      <c r="CL832" s="30"/>
      <c r="CM832" s="30"/>
      <c r="CN832" s="30"/>
      <c r="CO832" s="30"/>
      <c r="CP832" s="30"/>
      <c r="CQ832" s="30"/>
      <c r="CR832" s="30"/>
      <c r="CS832" s="30"/>
      <c r="CT832" s="30"/>
      <c r="CU832" s="30"/>
      <c r="CV832" s="30"/>
      <c r="CW832" s="30"/>
      <c r="CX832" s="30"/>
      <c r="CY832" s="30"/>
      <c r="CZ832" s="30"/>
      <c r="DA832" s="30"/>
      <c r="DB832" s="30"/>
      <c r="DC832" s="30"/>
      <c r="DD832" s="30"/>
      <c r="DE832" s="30"/>
      <c r="DF832" s="30"/>
      <c r="DG832" s="30"/>
      <c r="DH832" s="30"/>
      <c r="DI832" s="30"/>
      <c r="DJ832" s="30"/>
      <c r="DK832" s="30"/>
      <c r="DL832" s="30"/>
      <c r="DM832" s="30"/>
      <c r="DN832" s="30"/>
      <c r="DO832" s="30"/>
      <c r="DP832" s="30"/>
      <c r="DQ832" s="30"/>
      <c r="DR832" s="30"/>
      <c r="DS832" s="30"/>
      <c r="DT832" s="30"/>
      <c r="DU832" s="30"/>
      <c r="DV832" s="30"/>
      <c r="DW832" s="30"/>
      <c r="DX832" s="30"/>
      <c r="DY832" s="30"/>
      <c r="DZ832" s="30"/>
      <c r="EA832" s="30"/>
      <c r="EB832" s="30"/>
      <c r="EC832" s="30"/>
      <c r="ED832" s="30"/>
      <c r="EE832" s="30"/>
      <c r="EF832" s="30"/>
      <c r="EG832" s="30"/>
      <c r="EH832" s="30"/>
      <c r="EI832" s="30"/>
      <c r="EJ832" s="30"/>
      <c r="EK832" s="30"/>
      <c r="EL832" s="30"/>
      <c r="EM832" s="30"/>
      <c r="EN832" s="30"/>
      <c r="EO832" s="30"/>
      <c r="EP832" s="30"/>
      <c r="EQ832" s="30"/>
      <c r="ER832" s="30"/>
      <c r="ES832" s="30"/>
      <c r="ET832" s="30"/>
      <c r="EU832" s="30"/>
      <c r="EV832" s="30"/>
      <c r="EW832" s="30"/>
      <c r="EX832" s="30"/>
      <c r="EY832" s="30"/>
      <c r="EZ832" s="30"/>
      <c r="FA832" s="30"/>
      <c r="FB832" s="30"/>
      <c r="FC832" s="30"/>
      <c r="FD832" s="30"/>
      <c r="FE832" s="30"/>
      <c r="FF832" s="30"/>
      <c r="FG832" s="30"/>
      <c r="FH832" s="30"/>
      <c r="FI832" s="30"/>
      <c r="FJ832" s="30"/>
      <c r="FK832" s="30"/>
      <c r="FL832" s="30"/>
      <c r="FM832" s="30"/>
      <c r="FN832" s="30"/>
      <c r="FO832" s="30"/>
      <c r="FP832" s="30"/>
      <c r="FQ832" s="30"/>
    </row>
    <row r="833" spans="4:173">
      <c r="D833" s="76"/>
      <c r="E833" s="76"/>
      <c r="F833" s="76"/>
      <c r="G833" s="76"/>
      <c r="H833" s="76"/>
      <c r="I833" s="76"/>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0"/>
      <c r="BI833" s="30"/>
      <c r="BJ833" s="30"/>
      <c r="BK833" s="30"/>
      <c r="BL833" s="30"/>
      <c r="BM833" s="30"/>
      <c r="BN833" s="30"/>
      <c r="BO833" s="30"/>
      <c r="BP833" s="30"/>
      <c r="BQ833" s="30"/>
      <c r="BR833" s="30"/>
      <c r="BS833" s="30"/>
      <c r="BT833" s="30"/>
      <c r="BU833" s="30"/>
      <c r="BV833" s="30"/>
      <c r="BW833" s="30"/>
      <c r="BX833" s="30"/>
      <c r="BY833" s="30"/>
      <c r="BZ833" s="30"/>
      <c r="CA833" s="30"/>
      <c r="CB833" s="30"/>
      <c r="CC833" s="30"/>
      <c r="CD833" s="30"/>
      <c r="CE833" s="30"/>
      <c r="CF833" s="30"/>
      <c r="CG833" s="30"/>
      <c r="CH833" s="30"/>
      <c r="CI833" s="30"/>
      <c r="CJ833" s="30"/>
      <c r="CK833" s="30"/>
      <c r="CL833" s="30"/>
      <c r="CM833" s="30"/>
      <c r="CN833" s="30"/>
      <c r="CO833" s="30"/>
      <c r="CP833" s="30"/>
      <c r="CQ833" s="30"/>
      <c r="CR833" s="30"/>
      <c r="CS833" s="30"/>
      <c r="CT833" s="30"/>
      <c r="CU833" s="30"/>
      <c r="CV833" s="30"/>
      <c r="CW833" s="30"/>
      <c r="CX833" s="30"/>
      <c r="CY833" s="30"/>
      <c r="CZ833" s="30"/>
      <c r="DA833" s="30"/>
      <c r="DB833" s="30"/>
      <c r="DC833" s="30"/>
      <c r="DD833" s="30"/>
      <c r="DE833" s="30"/>
      <c r="DF833" s="30"/>
      <c r="DG833" s="30"/>
      <c r="DH833" s="30"/>
      <c r="DI833" s="30"/>
      <c r="DJ833" s="30"/>
      <c r="DK833" s="30"/>
      <c r="DL833" s="30"/>
      <c r="DM833" s="30"/>
      <c r="DN833" s="30"/>
      <c r="DO833" s="30"/>
      <c r="DP833" s="30"/>
      <c r="DQ833" s="30"/>
      <c r="DR833" s="30"/>
      <c r="DS833" s="30"/>
      <c r="DT833" s="30"/>
      <c r="DU833" s="30"/>
      <c r="DV833" s="30"/>
      <c r="DW833" s="30"/>
      <c r="DX833" s="30"/>
      <c r="DY833" s="30"/>
      <c r="DZ833" s="30"/>
      <c r="EA833" s="30"/>
      <c r="EB833" s="30"/>
      <c r="EC833" s="30"/>
      <c r="ED833" s="30"/>
      <c r="EE833" s="30"/>
      <c r="EF833" s="30"/>
      <c r="EG833" s="30"/>
      <c r="EH833" s="30"/>
      <c r="EI833" s="30"/>
      <c r="EJ833" s="30"/>
      <c r="EK833" s="30"/>
      <c r="EL833" s="30"/>
      <c r="EM833" s="30"/>
      <c r="EN833" s="30"/>
      <c r="EO833" s="30"/>
      <c r="EP833" s="30"/>
      <c r="EQ833" s="30"/>
      <c r="ER833" s="30"/>
      <c r="ES833" s="30"/>
      <c r="ET833" s="30"/>
      <c r="EU833" s="30"/>
      <c r="EV833" s="30"/>
      <c r="EW833" s="30"/>
      <c r="EX833" s="30"/>
      <c r="EY833" s="30"/>
      <c r="EZ833" s="30"/>
      <c r="FA833" s="30"/>
      <c r="FB833" s="30"/>
      <c r="FC833" s="30"/>
      <c r="FD833" s="30"/>
      <c r="FE833" s="30"/>
      <c r="FF833" s="30"/>
      <c r="FG833" s="30"/>
      <c r="FH833" s="30"/>
      <c r="FI833" s="30"/>
      <c r="FJ833" s="30"/>
      <c r="FK833" s="30"/>
      <c r="FL833" s="30"/>
      <c r="FM833" s="30"/>
      <c r="FN833" s="30"/>
      <c r="FO833" s="30"/>
      <c r="FP833" s="30"/>
      <c r="FQ833" s="30"/>
    </row>
    <row r="834" spans="4:173">
      <c r="D834" s="76"/>
      <c r="E834" s="76"/>
      <c r="F834" s="76"/>
      <c r="G834" s="76"/>
      <c r="H834" s="76"/>
      <c r="I834" s="76"/>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0"/>
      <c r="BI834" s="30"/>
      <c r="BJ834" s="30"/>
      <c r="BK834" s="30"/>
      <c r="BL834" s="30"/>
      <c r="BM834" s="30"/>
      <c r="BN834" s="30"/>
      <c r="BO834" s="30"/>
      <c r="BP834" s="30"/>
      <c r="BQ834" s="30"/>
      <c r="BR834" s="30"/>
      <c r="BS834" s="30"/>
      <c r="BT834" s="30"/>
      <c r="BU834" s="30"/>
      <c r="BV834" s="30"/>
      <c r="BW834" s="30"/>
      <c r="BX834" s="30"/>
      <c r="BY834" s="30"/>
      <c r="BZ834" s="30"/>
      <c r="CA834" s="30"/>
      <c r="CB834" s="30"/>
      <c r="CC834" s="30"/>
      <c r="CD834" s="30"/>
      <c r="CE834" s="30"/>
      <c r="CF834" s="30"/>
      <c r="CG834" s="30"/>
      <c r="CH834" s="30"/>
      <c r="CI834" s="30"/>
      <c r="CJ834" s="30"/>
      <c r="CK834" s="30"/>
      <c r="CL834" s="30"/>
      <c r="CM834" s="30"/>
      <c r="CN834" s="30"/>
      <c r="CO834" s="30"/>
      <c r="CP834" s="30"/>
      <c r="CQ834" s="30"/>
      <c r="CR834" s="30"/>
      <c r="CS834" s="30"/>
      <c r="CT834" s="30"/>
      <c r="CU834" s="30"/>
      <c r="CV834" s="30"/>
      <c r="CW834" s="30"/>
      <c r="CX834" s="30"/>
      <c r="CY834" s="30"/>
      <c r="CZ834" s="30"/>
      <c r="DA834" s="30"/>
      <c r="DB834" s="30"/>
      <c r="DC834" s="30"/>
      <c r="DD834" s="30"/>
      <c r="DE834" s="30"/>
      <c r="DF834" s="30"/>
      <c r="DG834" s="30"/>
      <c r="DH834" s="30"/>
      <c r="DI834" s="30"/>
      <c r="DJ834" s="30"/>
      <c r="DK834" s="30"/>
      <c r="DL834" s="30"/>
      <c r="DM834" s="30"/>
      <c r="DN834" s="30"/>
      <c r="DO834" s="30"/>
      <c r="DP834" s="30"/>
      <c r="DQ834" s="30"/>
      <c r="DR834" s="30"/>
      <c r="DS834" s="30"/>
      <c r="DT834" s="30"/>
      <c r="DU834" s="30"/>
      <c r="DV834" s="30"/>
      <c r="DW834" s="30"/>
      <c r="DX834" s="30"/>
      <c r="DY834" s="30"/>
      <c r="DZ834" s="30"/>
      <c r="EA834" s="30"/>
      <c r="EB834" s="30"/>
      <c r="EC834" s="30"/>
      <c r="ED834" s="30"/>
      <c r="EE834" s="30"/>
      <c r="EF834" s="30"/>
      <c r="EG834" s="30"/>
      <c r="EH834" s="30"/>
      <c r="EI834" s="30"/>
      <c r="EJ834" s="30"/>
      <c r="EK834" s="30"/>
      <c r="EL834" s="30"/>
      <c r="EM834" s="30"/>
      <c r="EN834" s="30"/>
      <c r="EO834" s="30"/>
      <c r="EP834" s="30"/>
      <c r="EQ834" s="30"/>
      <c r="ER834" s="30"/>
      <c r="ES834" s="30"/>
      <c r="ET834" s="30"/>
      <c r="EU834" s="30"/>
      <c r="EV834" s="30"/>
      <c r="EW834" s="30"/>
      <c r="EX834" s="30"/>
      <c r="EY834" s="30"/>
      <c r="EZ834" s="30"/>
      <c r="FA834" s="30"/>
      <c r="FB834" s="30"/>
      <c r="FC834" s="30"/>
      <c r="FD834" s="30"/>
      <c r="FE834" s="30"/>
      <c r="FF834" s="30"/>
      <c r="FG834" s="30"/>
      <c r="FH834" s="30"/>
      <c r="FI834" s="30"/>
      <c r="FJ834" s="30"/>
      <c r="FK834" s="30"/>
      <c r="FL834" s="30"/>
      <c r="FM834" s="30"/>
      <c r="FN834" s="30"/>
      <c r="FO834" s="30"/>
      <c r="FP834" s="30"/>
      <c r="FQ834" s="30"/>
    </row>
    <row r="835" spans="4:173">
      <c r="D835" s="76"/>
      <c r="E835" s="76"/>
      <c r="F835" s="76"/>
      <c r="G835" s="76"/>
      <c r="H835" s="76"/>
      <c r="I835" s="76"/>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0"/>
      <c r="BI835" s="30"/>
      <c r="BJ835" s="30"/>
      <c r="BK835" s="30"/>
      <c r="BL835" s="30"/>
      <c r="BM835" s="30"/>
      <c r="BN835" s="30"/>
      <c r="BO835" s="30"/>
      <c r="BP835" s="30"/>
      <c r="BQ835" s="30"/>
      <c r="BR835" s="30"/>
      <c r="BS835" s="30"/>
      <c r="BT835" s="30"/>
      <c r="BU835" s="30"/>
      <c r="BV835" s="30"/>
      <c r="BW835" s="30"/>
      <c r="BX835" s="30"/>
      <c r="BY835" s="30"/>
      <c r="BZ835" s="30"/>
      <c r="CA835" s="30"/>
      <c r="CB835" s="30"/>
      <c r="CC835" s="30"/>
      <c r="CD835" s="30"/>
      <c r="CE835" s="30"/>
      <c r="CF835" s="30"/>
      <c r="CG835" s="30"/>
      <c r="CH835" s="30"/>
      <c r="CI835" s="30"/>
      <c r="CJ835" s="30"/>
      <c r="CK835" s="30"/>
      <c r="CL835" s="30"/>
      <c r="CM835" s="30"/>
      <c r="CN835" s="30"/>
      <c r="CO835" s="30"/>
      <c r="CP835" s="30"/>
      <c r="CQ835" s="30"/>
      <c r="CR835" s="30"/>
      <c r="CS835" s="30"/>
      <c r="CT835" s="30"/>
      <c r="CU835" s="30"/>
      <c r="CV835" s="30"/>
      <c r="CW835" s="30"/>
      <c r="CX835" s="30"/>
      <c r="CY835" s="30"/>
      <c r="CZ835" s="30"/>
      <c r="DA835" s="30"/>
      <c r="DB835" s="30"/>
      <c r="DC835" s="30"/>
      <c r="DD835" s="30"/>
      <c r="DE835" s="30"/>
      <c r="DF835" s="30"/>
      <c r="DG835" s="30"/>
      <c r="DH835" s="30"/>
      <c r="DI835" s="30"/>
      <c r="DJ835" s="30"/>
      <c r="DK835" s="30"/>
      <c r="DL835" s="30"/>
      <c r="DM835" s="30"/>
      <c r="DN835" s="30"/>
      <c r="DO835" s="30"/>
      <c r="DP835" s="30"/>
      <c r="DQ835" s="30"/>
      <c r="DR835" s="30"/>
      <c r="DS835" s="30"/>
      <c r="DT835" s="30"/>
      <c r="DU835" s="30"/>
      <c r="DV835" s="30"/>
      <c r="DW835" s="30"/>
      <c r="DX835" s="30"/>
      <c r="DY835" s="30"/>
      <c r="DZ835" s="30"/>
      <c r="EA835" s="30"/>
      <c r="EB835" s="30"/>
      <c r="EC835" s="30"/>
      <c r="ED835" s="30"/>
      <c r="EE835" s="30"/>
      <c r="EF835" s="30"/>
      <c r="EG835" s="30"/>
      <c r="EH835" s="30"/>
      <c r="EI835" s="30"/>
      <c r="EJ835" s="30"/>
      <c r="EK835" s="30"/>
      <c r="EL835" s="30"/>
      <c r="EM835" s="30"/>
      <c r="EN835" s="30"/>
      <c r="EO835" s="30"/>
      <c r="EP835" s="30"/>
      <c r="EQ835" s="30"/>
      <c r="ER835" s="30"/>
      <c r="ES835" s="30"/>
      <c r="ET835" s="30"/>
      <c r="EU835" s="30"/>
      <c r="EV835" s="30"/>
      <c r="EW835" s="30"/>
      <c r="EX835" s="30"/>
      <c r="EY835" s="30"/>
      <c r="EZ835" s="30"/>
      <c r="FA835" s="30"/>
      <c r="FB835" s="30"/>
      <c r="FC835" s="30"/>
      <c r="FD835" s="30"/>
      <c r="FE835" s="30"/>
      <c r="FF835" s="30"/>
      <c r="FG835" s="30"/>
      <c r="FH835" s="30"/>
      <c r="FI835" s="30"/>
      <c r="FJ835" s="30"/>
      <c r="FK835" s="30"/>
      <c r="FL835" s="30"/>
      <c r="FM835" s="30"/>
      <c r="FN835" s="30"/>
      <c r="FO835" s="30"/>
      <c r="FP835" s="30"/>
      <c r="FQ835" s="30"/>
    </row>
    <row r="836" spans="4:173">
      <c r="D836" s="76"/>
      <c r="E836" s="76"/>
      <c r="F836" s="76"/>
      <c r="G836" s="76"/>
      <c r="H836" s="76"/>
      <c r="I836" s="76"/>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0"/>
      <c r="BI836" s="30"/>
      <c r="BJ836" s="30"/>
      <c r="BK836" s="30"/>
      <c r="BL836" s="30"/>
      <c r="BM836" s="30"/>
      <c r="BN836" s="30"/>
      <c r="BO836" s="30"/>
      <c r="BP836" s="30"/>
      <c r="BQ836" s="30"/>
      <c r="BR836" s="30"/>
      <c r="BS836" s="30"/>
      <c r="BT836" s="30"/>
      <c r="BU836" s="30"/>
      <c r="BV836" s="30"/>
      <c r="BW836" s="30"/>
      <c r="BX836" s="30"/>
      <c r="BY836" s="30"/>
      <c r="BZ836" s="30"/>
      <c r="CA836" s="30"/>
      <c r="CB836" s="30"/>
      <c r="CC836" s="30"/>
      <c r="CD836" s="30"/>
      <c r="CE836" s="30"/>
      <c r="CF836" s="30"/>
      <c r="CG836" s="30"/>
      <c r="CH836" s="30"/>
      <c r="CI836" s="30"/>
      <c r="CJ836" s="30"/>
      <c r="CK836" s="30"/>
      <c r="CL836" s="30"/>
      <c r="CM836" s="30"/>
      <c r="CN836" s="30"/>
      <c r="CO836" s="30"/>
      <c r="CP836" s="30"/>
      <c r="CQ836" s="30"/>
      <c r="CR836" s="30"/>
      <c r="CS836" s="30"/>
      <c r="CT836" s="30"/>
      <c r="CU836" s="30"/>
      <c r="CV836" s="30"/>
      <c r="CW836" s="30"/>
      <c r="CX836" s="30"/>
      <c r="CY836" s="30"/>
      <c r="CZ836" s="30"/>
      <c r="DA836" s="30"/>
      <c r="DB836" s="30"/>
      <c r="DC836" s="30"/>
      <c r="DD836" s="30"/>
      <c r="DE836" s="30"/>
      <c r="DF836" s="30"/>
      <c r="DG836" s="30"/>
      <c r="DH836" s="30"/>
      <c r="DI836" s="30"/>
      <c r="DJ836" s="30"/>
      <c r="DK836" s="30"/>
      <c r="DL836" s="30"/>
      <c r="DM836" s="30"/>
      <c r="DN836" s="30"/>
      <c r="DO836" s="30"/>
      <c r="DP836" s="30"/>
      <c r="DQ836" s="30"/>
      <c r="DR836" s="30"/>
      <c r="DS836" s="30"/>
      <c r="DT836" s="30"/>
      <c r="DU836" s="30"/>
      <c r="DV836" s="30"/>
      <c r="DW836" s="30"/>
      <c r="DX836" s="30"/>
      <c r="DY836" s="30"/>
      <c r="DZ836" s="30"/>
      <c r="EA836" s="30"/>
      <c r="EB836" s="30"/>
      <c r="EC836" s="30"/>
      <c r="ED836" s="30"/>
      <c r="EE836" s="30"/>
      <c r="EF836" s="30"/>
      <c r="EG836" s="30"/>
      <c r="EH836" s="30"/>
      <c r="EI836" s="30"/>
      <c r="EJ836" s="30"/>
      <c r="EK836" s="30"/>
      <c r="EL836" s="30"/>
      <c r="EM836" s="30"/>
      <c r="EN836" s="30"/>
      <c r="EO836" s="30"/>
      <c r="EP836" s="30"/>
      <c r="EQ836" s="30"/>
      <c r="ER836" s="30"/>
      <c r="ES836" s="30"/>
      <c r="ET836" s="30"/>
      <c r="EU836" s="30"/>
      <c r="EV836" s="30"/>
      <c r="EW836" s="30"/>
      <c r="EX836" s="30"/>
      <c r="EY836" s="30"/>
      <c r="EZ836" s="30"/>
      <c r="FA836" s="30"/>
      <c r="FB836" s="30"/>
      <c r="FC836" s="30"/>
      <c r="FD836" s="30"/>
      <c r="FE836" s="30"/>
      <c r="FF836" s="30"/>
      <c r="FG836" s="30"/>
      <c r="FH836" s="30"/>
      <c r="FI836" s="30"/>
      <c r="FJ836" s="30"/>
      <c r="FK836" s="30"/>
      <c r="FL836" s="30"/>
      <c r="FM836" s="30"/>
      <c r="FN836" s="30"/>
      <c r="FO836" s="30"/>
      <c r="FP836" s="30"/>
      <c r="FQ836" s="30"/>
    </row>
    <row r="837" spans="4:173">
      <c r="D837" s="76"/>
      <c r="E837" s="76"/>
      <c r="F837" s="76"/>
      <c r="G837" s="76"/>
      <c r="H837" s="76"/>
      <c r="I837" s="76"/>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0"/>
      <c r="BI837" s="30"/>
      <c r="BJ837" s="30"/>
      <c r="BK837" s="30"/>
      <c r="BL837" s="30"/>
      <c r="BM837" s="30"/>
      <c r="BN837" s="30"/>
      <c r="BO837" s="30"/>
      <c r="BP837" s="30"/>
      <c r="BQ837" s="30"/>
      <c r="BR837" s="30"/>
      <c r="BS837" s="30"/>
      <c r="BT837" s="30"/>
      <c r="BU837" s="30"/>
      <c r="BV837" s="30"/>
      <c r="BW837" s="30"/>
      <c r="BX837" s="30"/>
      <c r="BY837" s="30"/>
      <c r="BZ837" s="30"/>
      <c r="CA837" s="30"/>
      <c r="CB837" s="30"/>
      <c r="CC837" s="30"/>
      <c r="CD837" s="30"/>
      <c r="CE837" s="30"/>
      <c r="CF837" s="30"/>
      <c r="CG837" s="30"/>
      <c r="CH837" s="30"/>
      <c r="CI837" s="30"/>
      <c r="CJ837" s="30"/>
      <c r="CK837" s="30"/>
      <c r="CL837" s="30"/>
      <c r="CM837" s="30"/>
      <c r="CN837" s="30"/>
      <c r="CO837" s="30"/>
      <c r="CP837" s="30"/>
      <c r="CQ837" s="30"/>
      <c r="CR837" s="30"/>
      <c r="CS837" s="30"/>
      <c r="CT837" s="30"/>
      <c r="CU837" s="30"/>
      <c r="CV837" s="30"/>
      <c r="CW837" s="30"/>
      <c r="CX837" s="30"/>
      <c r="CY837" s="30"/>
      <c r="CZ837" s="30"/>
      <c r="DA837" s="30"/>
      <c r="DB837" s="30"/>
      <c r="DC837" s="30"/>
      <c r="DD837" s="30"/>
      <c r="DE837" s="30"/>
      <c r="DF837" s="30"/>
      <c r="DG837" s="30"/>
      <c r="DH837" s="30"/>
      <c r="DI837" s="30"/>
      <c r="DJ837" s="30"/>
      <c r="DK837" s="30"/>
      <c r="DL837" s="30"/>
      <c r="DM837" s="30"/>
      <c r="DN837" s="30"/>
      <c r="DO837" s="30"/>
      <c r="DP837" s="30"/>
      <c r="DQ837" s="30"/>
      <c r="DR837" s="30"/>
      <c r="DS837" s="30"/>
      <c r="DT837" s="30"/>
      <c r="DU837" s="30"/>
      <c r="DV837" s="30"/>
      <c r="DW837" s="30"/>
      <c r="DX837" s="30"/>
      <c r="DY837" s="30"/>
      <c r="DZ837" s="30"/>
      <c r="EA837" s="30"/>
      <c r="EB837" s="30"/>
      <c r="EC837" s="30"/>
      <c r="ED837" s="30"/>
      <c r="EE837" s="30"/>
      <c r="EF837" s="30"/>
      <c r="EG837" s="30"/>
      <c r="EH837" s="30"/>
      <c r="EI837" s="30"/>
      <c r="EJ837" s="30"/>
      <c r="EK837" s="30"/>
      <c r="EL837" s="30"/>
      <c r="EM837" s="30"/>
      <c r="EN837" s="30"/>
      <c r="EO837" s="30"/>
      <c r="EP837" s="30"/>
      <c r="EQ837" s="30"/>
      <c r="ER837" s="30"/>
      <c r="ES837" s="30"/>
      <c r="ET837" s="30"/>
      <c r="EU837" s="30"/>
      <c r="EV837" s="30"/>
      <c r="EW837" s="30"/>
      <c r="EX837" s="30"/>
      <c r="EY837" s="30"/>
      <c r="EZ837" s="30"/>
      <c r="FA837" s="30"/>
      <c r="FB837" s="30"/>
      <c r="FC837" s="30"/>
      <c r="FD837" s="30"/>
      <c r="FE837" s="30"/>
      <c r="FF837" s="30"/>
      <c r="FG837" s="30"/>
      <c r="FH837" s="30"/>
      <c r="FI837" s="30"/>
      <c r="FJ837" s="30"/>
      <c r="FK837" s="30"/>
      <c r="FL837" s="30"/>
      <c r="FM837" s="30"/>
      <c r="FN837" s="30"/>
      <c r="FO837" s="30"/>
      <c r="FP837" s="30"/>
      <c r="FQ837" s="30"/>
    </row>
    <row r="838" spans="4:173">
      <c r="D838" s="76"/>
      <c r="E838" s="76"/>
      <c r="F838" s="76"/>
      <c r="G838" s="76"/>
      <c r="H838" s="76"/>
      <c r="I838" s="76"/>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0"/>
      <c r="BI838" s="30"/>
      <c r="BJ838" s="30"/>
      <c r="BK838" s="30"/>
      <c r="BL838" s="30"/>
      <c r="BM838" s="30"/>
      <c r="BN838" s="30"/>
      <c r="BO838" s="30"/>
      <c r="BP838" s="30"/>
      <c r="BQ838" s="30"/>
      <c r="BR838" s="30"/>
      <c r="BS838" s="30"/>
      <c r="BT838" s="30"/>
      <c r="BU838" s="30"/>
      <c r="BV838" s="30"/>
      <c r="BW838" s="30"/>
      <c r="BX838" s="30"/>
      <c r="BY838" s="30"/>
      <c r="BZ838" s="30"/>
      <c r="CA838" s="30"/>
      <c r="CB838" s="30"/>
      <c r="CC838" s="30"/>
      <c r="CD838" s="30"/>
      <c r="CE838" s="30"/>
      <c r="CF838" s="30"/>
      <c r="CG838" s="30"/>
      <c r="CH838" s="30"/>
      <c r="CI838" s="30"/>
      <c r="CJ838" s="30"/>
      <c r="CK838" s="30"/>
      <c r="CL838" s="30"/>
      <c r="CM838" s="30"/>
      <c r="CN838" s="30"/>
      <c r="CO838" s="30"/>
      <c r="CP838" s="30"/>
      <c r="CQ838" s="30"/>
      <c r="CR838" s="30"/>
      <c r="CS838" s="30"/>
      <c r="CT838" s="30"/>
      <c r="CU838" s="30"/>
      <c r="CV838" s="30"/>
      <c r="CW838" s="30"/>
      <c r="CX838" s="30"/>
      <c r="CY838" s="30"/>
      <c r="CZ838" s="30"/>
      <c r="DA838" s="30"/>
      <c r="DB838" s="30"/>
      <c r="DC838" s="30"/>
      <c r="DD838" s="30"/>
      <c r="DE838" s="30"/>
      <c r="DF838" s="30"/>
      <c r="DG838" s="30"/>
      <c r="DH838" s="30"/>
      <c r="DI838" s="30"/>
      <c r="DJ838" s="30"/>
      <c r="DK838" s="30"/>
      <c r="DL838" s="30"/>
      <c r="DM838" s="30"/>
      <c r="DN838" s="30"/>
      <c r="DO838" s="30"/>
      <c r="DP838" s="30"/>
      <c r="DQ838" s="30"/>
      <c r="DR838" s="30"/>
      <c r="DS838" s="30"/>
      <c r="DT838" s="30"/>
      <c r="DU838" s="30"/>
      <c r="DV838" s="30"/>
      <c r="DW838" s="30"/>
      <c r="DX838" s="30"/>
      <c r="DY838" s="30"/>
      <c r="DZ838" s="30"/>
      <c r="EA838" s="30"/>
      <c r="EB838" s="30"/>
      <c r="EC838" s="30"/>
      <c r="ED838" s="30"/>
      <c r="EE838" s="30"/>
      <c r="EF838" s="30"/>
      <c r="EG838" s="30"/>
      <c r="EH838" s="30"/>
      <c r="EI838" s="30"/>
      <c r="EJ838" s="30"/>
      <c r="EK838" s="30"/>
      <c r="EL838" s="30"/>
      <c r="EM838" s="30"/>
      <c r="EN838" s="30"/>
      <c r="EO838" s="30"/>
      <c r="EP838" s="30"/>
      <c r="EQ838" s="30"/>
      <c r="ER838" s="30"/>
      <c r="ES838" s="30"/>
      <c r="ET838" s="30"/>
      <c r="EU838" s="30"/>
      <c r="EV838" s="30"/>
      <c r="EW838" s="30"/>
      <c r="EX838" s="30"/>
      <c r="EY838" s="30"/>
      <c r="EZ838" s="30"/>
      <c r="FA838" s="30"/>
      <c r="FB838" s="30"/>
      <c r="FC838" s="30"/>
      <c r="FD838" s="30"/>
      <c r="FE838" s="30"/>
      <c r="FF838" s="30"/>
      <c r="FG838" s="30"/>
      <c r="FH838" s="30"/>
      <c r="FI838" s="30"/>
      <c r="FJ838" s="30"/>
      <c r="FK838" s="30"/>
      <c r="FL838" s="30"/>
      <c r="FM838" s="30"/>
      <c r="FN838" s="30"/>
      <c r="FO838" s="30"/>
      <c r="FP838" s="30"/>
      <c r="FQ838" s="30"/>
    </row>
    <row r="839" spans="4:173">
      <c r="D839" s="76"/>
      <c r="E839" s="76"/>
      <c r="F839" s="76"/>
      <c r="G839" s="76"/>
      <c r="H839" s="76"/>
      <c r="I839" s="76"/>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0"/>
      <c r="BI839" s="30"/>
      <c r="BJ839" s="30"/>
      <c r="BK839" s="30"/>
      <c r="BL839" s="30"/>
      <c r="BM839" s="30"/>
      <c r="BN839" s="30"/>
      <c r="BO839" s="30"/>
      <c r="BP839" s="30"/>
      <c r="BQ839" s="30"/>
      <c r="BR839" s="30"/>
      <c r="BS839" s="30"/>
      <c r="BT839" s="30"/>
      <c r="BU839" s="30"/>
      <c r="BV839" s="30"/>
      <c r="BW839" s="30"/>
      <c r="BX839" s="30"/>
      <c r="BY839" s="30"/>
      <c r="BZ839" s="30"/>
      <c r="CA839" s="30"/>
      <c r="CB839" s="30"/>
      <c r="CC839" s="30"/>
      <c r="CD839" s="30"/>
      <c r="CE839" s="30"/>
      <c r="CF839" s="30"/>
      <c r="CG839" s="30"/>
      <c r="CH839" s="30"/>
      <c r="CI839" s="30"/>
      <c r="CJ839" s="30"/>
      <c r="CK839" s="30"/>
      <c r="CL839" s="30"/>
      <c r="CM839" s="30"/>
      <c r="CN839" s="30"/>
      <c r="CO839" s="30"/>
      <c r="CP839" s="30"/>
      <c r="CQ839" s="30"/>
      <c r="CR839" s="30"/>
      <c r="CS839" s="30"/>
      <c r="CT839" s="30"/>
      <c r="CU839" s="30"/>
      <c r="CV839" s="30"/>
      <c r="CW839" s="30"/>
      <c r="CX839" s="30"/>
      <c r="CY839" s="30"/>
      <c r="CZ839" s="30"/>
      <c r="DA839" s="30"/>
      <c r="DB839" s="30"/>
      <c r="DC839" s="30"/>
      <c r="DD839" s="30"/>
      <c r="DE839" s="30"/>
      <c r="DF839" s="30"/>
      <c r="DG839" s="30"/>
      <c r="DH839" s="30"/>
      <c r="DI839" s="30"/>
      <c r="DJ839" s="30"/>
      <c r="DK839" s="30"/>
      <c r="DL839" s="30"/>
      <c r="DM839" s="30"/>
      <c r="DN839" s="30"/>
      <c r="DO839" s="30"/>
      <c r="DP839" s="30"/>
      <c r="DQ839" s="30"/>
      <c r="DR839" s="30"/>
      <c r="DS839" s="30"/>
      <c r="DT839" s="30"/>
      <c r="DU839" s="30"/>
      <c r="DV839" s="30"/>
      <c r="DW839" s="30"/>
      <c r="DX839" s="30"/>
      <c r="DY839" s="30"/>
      <c r="DZ839" s="30"/>
      <c r="EA839" s="30"/>
      <c r="EB839" s="30"/>
      <c r="EC839" s="30"/>
      <c r="ED839" s="30"/>
      <c r="EE839" s="30"/>
      <c r="EF839" s="30"/>
      <c r="EG839" s="30"/>
      <c r="EH839" s="30"/>
      <c r="EI839" s="30"/>
      <c r="EJ839" s="30"/>
      <c r="EK839" s="30"/>
      <c r="EL839" s="30"/>
      <c r="EM839" s="30"/>
      <c r="EN839" s="30"/>
      <c r="EO839" s="30"/>
      <c r="EP839" s="30"/>
      <c r="EQ839" s="30"/>
      <c r="ER839" s="30"/>
      <c r="ES839" s="30"/>
      <c r="ET839" s="30"/>
      <c r="EU839" s="30"/>
      <c r="EV839" s="30"/>
      <c r="EW839" s="30"/>
      <c r="EX839" s="30"/>
      <c r="EY839" s="30"/>
      <c r="EZ839" s="30"/>
      <c r="FA839" s="30"/>
      <c r="FB839" s="30"/>
      <c r="FC839" s="30"/>
      <c r="FD839" s="30"/>
      <c r="FE839" s="30"/>
      <c r="FF839" s="30"/>
      <c r="FG839" s="30"/>
      <c r="FH839" s="30"/>
      <c r="FI839" s="30"/>
      <c r="FJ839" s="30"/>
      <c r="FK839" s="30"/>
      <c r="FL839" s="30"/>
      <c r="FM839" s="30"/>
      <c r="FN839" s="30"/>
      <c r="FO839" s="30"/>
      <c r="FP839" s="30"/>
      <c r="FQ839" s="30"/>
    </row>
    <row r="840" spans="4:173">
      <c r="D840" s="76"/>
      <c r="E840" s="76"/>
      <c r="F840" s="76"/>
      <c r="G840" s="76"/>
      <c r="H840" s="76"/>
      <c r="I840" s="76"/>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0"/>
      <c r="BI840" s="30"/>
      <c r="BJ840" s="30"/>
      <c r="BK840" s="30"/>
      <c r="BL840" s="30"/>
      <c r="BM840" s="30"/>
      <c r="BN840" s="30"/>
      <c r="BO840" s="30"/>
      <c r="BP840" s="30"/>
      <c r="BQ840" s="30"/>
      <c r="BR840" s="30"/>
      <c r="BS840" s="30"/>
      <c r="BT840" s="30"/>
      <c r="BU840" s="30"/>
      <c r="BV840" s="30"/>
      <c r="BW840" s="30"/>
      <c r="BX840" s="30"/>
      <c r="BY840" s="30"/>
      <c r="BZ840" s="30"/>
      <c r="CA840" s="30"/>
      <c r="CB840" s="30"/>
      <c r="CC840" s="30"/>
      <c r="CD840" s="30"/>
      <c r="CE840" s="30"/>
      <c r="CF840" s="30"/>
      <c r="CG840" s="30"/>
      <c r="CH840" s="30"/>
      <c r="CI840" s="30"/>
      <c r="CJ840" s="30"/>
      <c r="CK840" s="30"/>
      <c r="CL840" s="30"/>
      <c r="CM840" s="30"/>
      <c r="CN840" s="30"/>
      <c r="CO840" s="30"/>
      <c r="CP840" s="30"/>
      <c r="CQ840" s="30"/>
      <c r="CR840" s="30"/>
      <c r="CS840" s="30"/>
      <c r="CT840" s="30"/>
      <c r="CU840" s="30"/>
      <c r="CV840" s="30"/>
      <c r="CW840" s="30"/>
      <c r="CX840" s="30"/>
      <c r="CY840" s="30"/>
      <c r="CZ840" s="30"/>
      <c r="DA840" s="30"/>
      <c r="DB840" s="30"/>
      <c r="DC840" s="30"/>
      <c r="DD840" s="30"/>
      <c r="DE840" s="30"/>
      <c r="DF840" s="30"/>
      <c r="DG840" s="30"/>
      <c r="DH840" s="30"/>
      <c r="DI840" s="30"/>
      <c r="DJ840" s="30"/>
      <c r="DK840" s="30"/>
      <c r="DL840" s="30"/>
      <c r="DM840" s="30"/>
      <c r="DN840" s="30"/>
      <c r="DO840" s="30"/>
      <c r="DP840" s="30"/>
      <c r="DQ840" s="30"/>
      <c r="DR840" s="30"/>
      <c r="DS840" s="30"/>
      <c r="DT840" s="30"/>
      <c r="DU840" s="30"/>
      <c r="DV840" s="30"/>
      <c r="DW840" s="30"/>
      <c r="DX840" s="30"/>
      <c r="DY840" s="30"/>
      <c r="DZ840" s="30"/>
      <c r="EA840" s="30"/>
      <c r="EB840" s="30"/>
      <c r="EC840" s="30"/>
      <c r="ED840" s="30"/>
      <c r="EE840" s="30"/>
      <c r="EF840" s="30"/>
      <c r="EG840" s="30"/>
      <c r="EH840" s="30"/>
      <c r="EI840" s="30"/>
      <c r="EJ840" s="30"/>
      <c r="EK840" s="30"/>
      <c r="EL840" s="30"/>
      <c r="EM840" s="30"/>
      <c r="EN840" s="30"/>
      <c r="EO840" s="30"/>
      <c r="EP840" s="30"/>
      <c r="EQ840" s="30"/>
      <c r="ER840" s="30"/>
      <c r="ES840" s="30"/>
      <c r="ET840" s="30"/>
      <c r="EU840" s="30"/>
      <c r="EV840" s="30"/>
      <c r="EW840" s="30"/>
      <c r="EX840" s="30"/>
      <c r="EY840" s="30"/>
      <c r="EZ840" s="30"/>
      <c r="FA840" s="30"/>
      <c r="FB840" s="30"/>
      <c r="FC840" s="30"/>
      <c r="FD840" s="30"/>
      <c r="FE840" s="30"/>
      <c r="FF840" s="30"/>
      <c r="FG840" s="30"/>
      <c r="FH840" s="30"/>
      <c r="FI840" s="30"/>
      <c r="FJ840" s="30"/>
      <c r="FK840" s="30"/>
      <c r="FL840" s="30"/>
      <c r="FM840" s="30"/>
      <c r="FN840" s="30"/>
      <c r="FO840" s="30"/>
      <c r="FP840" s="30"/>
      <c r="FQ840" s="30"/>
    </row>
    <row r="841" spans="4:173">
      <c r="D841" s="76"/>
      <c r="E841" s="76"/>
      <c r="F841" s="76"/>
      <c r="G841" s="76"/>
      <c r="H841" s="76"/>
      <c r="I841" s="76"/>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0"/>
      <c r="BI841" s="30"/>
      <c r="BJ841" s="30"/>
      <c r="BK841" s="30"/>
      <c r="BL841" s="30"/>
      <c r="BM841" s="30"/>
      <c r="BN841" s="30"/>
      <c r="BO841" s="30"/>
      <c r="BP841" s="30"/>
      <c r="BQ841" s="30"/>
      <c r="BR841" s="30"/>
      <c r="BS841" s="30"/>
      <c r="BT841" s="30"/>
      <c r="BU841" s="30"/>
      <c r="BV841" s="30"/>
      <c r="BW841" s="30"/>
      <c r="BX841" s="30"/>
      <c r="BY841" s="30"/>
      <c r="BZ841" s="30"/>
      <c r="CA841" s="30"/>
      <c r="CB841" s="30"/>
      <c r="CC841" s="30"/>
      <c r="CD841" s="30"/>
      <c r="CE841" s="30"/>
      <c r="CF841" s="30"/>
      <c r="CG841" s="30"/>
      <c r="CH841" s="30"/>
      <c r="CI841" s="30"/>
      <c r="CJ841" s="30"/>
      <c r="CK841" s="30"/>
      <c r="CL841" s="30"/>
      <c r="CM841" s="30"/>
      <c r="CN841" s="30"/>
      <c r="CO841" s="30"/>
      <c r="CP841" s="30"/>
      <c r="CQ841" s="30"/>
      <c r="CR841" s="30"/>
      <c r="CS841" s="30"/>
      <c r="CT841" s="30"/>
      <c r="CU841" s="30"/>
      <c r="CV841" s="30"/>
      <c r="CW841" s="30"/>
      <c r="CX841" s="30"/>
      <c r="CY841" s="30"/>
      <c r="CZ841" s="30"/>
      <c r="DA841" s="30"/>
      <c r="DB841" s="30"/>
      <c r="DC841" s="30"/>
      <c r="DD841" s="30"/>
      <c r="DE841" s="30"/>
      <c r="DF841" s="30"/>
      <c r="DG841" s="30"/>
      <c r="DH841" s="30"/>
      <c r="DI841" s="30"/>
      <c r="DJ841" s="30"/>
      <c r="DK841" s="30"/>
      <c r="DL841" s="30"/>
      <c r="DM841" s="30"/>
      <c r="DN841" s="30"/>
      <c r="DO841" s="30"/>
      <c r="DP841" s="30"/>
      <c r="DQ841" s="30"/>
      <c r="DR841" s="30"/>
      <c r="DS841" s="30"/>
      <c r="DT841" s="30"/>
      <c r="DU841" s="30"/>
      <c r="DV841" s="30"/>
      <c r="DW841" s="30"/>
      <c r="DX841" s="30"/>
      <c r="DY841" s="30"/>
      <c r="DZ841" s="30"/>
      <c r="EA841" s="30"/>
      <c r="EB841" s="30"/>
      <c r="EC841" s="30"/>
      <c r="ED841" s="30"/>
      <c r="EE841" s="30"/>
      <c r="EF841" s="30"/>
      <c r="EG841" s="30"/>
      <c r="EH841" s="30"/>
      <c r="EI841" s="30"/>
      <c r="EJ841" s="30"/>
      <c r="EK841" s="30"/>
      <c r="EL841" s="30"/>
      <c r="EM841" s="30"/>
      <c r="EN841" s="30"/>
      <c r="EO841" s="30"/>
      <c r="EP841" s="30"/>
      <c r="EQ841" s="30"/>
      <c r="ER841" s="30"/>
      <c r="ES841" s="30"/>
      <c r="ET841" s="30"/>
      <c r="EU841" s="30"/>
      <c r="EV841" s="30"/>
      <c r="EW841" s="30"/>
      <c r="EX841" s="30"/>
      <c r="EY841" s="30"/>
      <c r="EZ841" s="30"/>
      <c r="FA841" s="30"/>
      <c r="FB841" s="30"/>
      <c r="FC841" s="30"/>
      <c r="FD841" s="30"/>
      <c r="FE841" s="30"/>
      <c r="FF841" s="30"/>
      <c r="FG841" s="30"/>
      <c r="FH841" s="30"/>
      <c r="FI841" s="30"/>
      <c r="FJ841" s="30"/>
      <c r="FK841" s="30"/>
      <c r="FL841" s="30"/>
      <c r="FM841" s="30"/>
      <c r="FN841" s="30"/>
      <c r="FO841" s="30"/>
      <c r="FP841" s="30"/>
      <c r="FQ841" s="30"/>
    </row>
    <row r="842" spans="4:173">
      <c r="D842" s="76"/>
      <c r="E842" s="76"/>
      <c r="F842" s="76"/>
      <c r="G842" s="76"/>
      <c r="H842" s="76"/>
      <c r="I842" s="76"/>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0"/>
      <c r="BI842" s="30"/>
      <c r="BJ842" s="30"/>
      <c r="BK842" s="30"/>
      <c r="BL842" s="30"/>
      <c r="BM842" s="30"/>
      <c r="BN842" s="30"/>
      <c r="BO842" s="30"/>
      <c r="BP842" s="30"/>
      <c r="BQ842" s="30"/>
      <c r="BR842" s="30"/>
      <c r="BS842" s="30"/>
      <c r="BT842" s="30"/>
      <c r="BU842" s="30"/>
      <c r="BV842" s="30"/>
      <c r="BW842" s="30"/>
      <c r="BX842" s="30"/>
      <c r="BY842" s="30"/>
      <c r="BZ842" s="30"/>
      <c r="CA842" s="30"/>
      <c r="CB842" s="30"/>
      <c r="CC842" s="30"/>
      <c r="CD842" s="30"/>
      <c r="CE842" s="30"/>
      <c r="CF842" s="30"/>
      <c r="CG842" s="30"/>
      <c r="CH842" s="30"/>
      <c r="CI842" s="30"/>
      <c r="CJ842" s="30"/>
      <c r="CK842" s="30"/>
      <c r="CL842" s="30"/>
      <c r="CM842" s="30"/>
      <c r="CN842" s="30"/>
      <c r="CO842" s="30"/>
      <c r="CP842" s="30"/>
      <c r="CQ842" s="30"/>
      <c r="CR842" s="30"/>
      <c r="CS842" s="30"/>
      <c r="CT842" s="30"/>
      <c r="CU842" s="30"/>
      <c r="CV842" s="30"/>
      <c r="CW842" s="30"/>
      <c r="CX842" s="30"/>
      <c r="CY842" s="30"/>
      <c r="CZ842" s="30"/>
      <c r="DA842" s="30"/>
      <c r="DB842" s="30"/>
      <c r="DC842" s="30"/>
      <c r="DD842" s="30"/>
      <c r="DE842" s="30"/>
      <c r="DF842" s="30"/>
      <c r="DG842" s="30"/>
      <c r="DH842" s="30"/>
      <c r="DI842" s="30"/>
      <c r="DJ842" s="30"/>
      <c r="DK842" s="30"/>
      <c r="DL842" s="30"/>
      <c r="DM842" s="30"/>
      <c r="DN842" s="30"/>
      <c r="DO842" s="30"/>
      <c r="DP842" s="30"/>
      <c r="DQ842" s="30"/>
      <c r="DR842" s="30"/>
      <c r="DS842" s="30"/>
      <c r="DT842" s="30"/>
      <c r="DU842" s="30"/>
      <c r="DV842" s="30"/>
      <c r="DW842" s="30"/>
      <c r="DX842" s="30"/>
      <c r="DY842" s="30"/>
      <c r="DZ842" s="30"/>
      <c r="EA842" s="30"/>
      <c r="EB842" s="30"/>
      <c r="EC842" s="30"/>
      <c r="ED842" s="30"/>
      <c r="EE842" s="30"/>
      <c r="EF842" s="30"/>
      <c r="EG842" s="30"/>
      <c r="EH842" s="30"/>
      <c r="EI842" s="30"/>
      <c r="EJ842" s="30"/>
      <c r="EK842" s="30"/>
      <c r="EL842" s="30"/>
      <c r="EM842" s="30"/>
      <c r="EN842" s="30"/>
      <c r="EO842" s="30"/>
      <c r="EP842" s="30"/>
      <c r="EQ842" s="30"/>
      <c r="ER842" s="30"/>
      <c r="ES842" s="30"/>
      <c r="ET842" s="30"/>
      <c r="EU842" s="30"/>
      <c r="EV842" s="30"/>
      <c r="EW842" s="30"/>
      <c r="EX842" s="30"/>
      <c r="EY842" s="30"/>
      <c r="EZ842" s="30"/>
      <c r="FA842" s="30"/>
      <c r="FB842" s="30"/>
      <c r="FC842" s="30"/>
      <c r="FD842" s="30"/>
      <c r="FE842" s="30"/>
      <c r="FF842" s="30"/>
      <c r="FG842" s="30"/>
      <c r="FH842" s="30"/>
      <c r="FI842" s="30"/>
      <c r="FJ842" s="30"/>
      <c r="FK842" s="30"/>
      <c r="FL842" s="30"/>
      <c r="FM842" s="30"/>
      <c r="FN842" s="30"/>
      <c r="FO842" s="30"/>
      <c r="FP842" s="30"/>
      <c r="FQ842" s="30"/>
    </row>
    <row r="843" spans="4:173">
      <c r="D843" s="76"/>
      <c r="E843" s="76"/>
      <c r="F843" s="76"/>
      <c r="G843" s="76"/>
      <c r="H843" s="76"/>
      <c r="I843" s="76"/>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0"/>
      <c r="BI843" s="30"/>
      <c r="BJ843" s="30"/>
      <c r="BK843" s="30"/>
      <c r="BL843" s="30"/>
      <c r="BM843" s="30"/>
      <c r="BN843" s="30"/>
      <c r="BO843" s="30"/>
      <c r="BP843" s="30"/>
      <c r="BQ843" s="30"/>
      <c r="BR843" s="30"/>
      <c r="BS843" s="30"/>
      <c r="BT843" s="30"/>
      <c r="BU843" s="30"/>
      <c r="BV843" s="30"/>
      <c r="BW843" s="30"/>
      <c r="BX843" s="30"/>
      <c r="BY843" s="30"/>
      <c r="BZ843" s="30"/>
      <c r="CA843" s="30"/>
      <c r="CB843" s="30"/>
      <c r="CC843" s="30"/>
      <c r="CD843" s="30"/>
      <c r="CE843" s="30"/>
      <c r="CF843" s="30"/>
      <c r="CG843" s="30"/>
      <c r="CH843" s="30"/>
      <c r="CI843" s="30"/>
      <c r="CJ843" s="30"/>
      <c r="CK843" s="30"/>
      <c r="CL843" s="30"/>
      <c r="CM843" s="30"/>
      <c r="CN843" s="30"/>
      <c r="CO843" s="30"/>
      <c r="CP843" s="30"/>
      <c r="CQ843" s="30"/>
      <c r="CR843" s="30"/>
      <c r="CS843" s="30"/>
      <c r="CT843" s="30"/>
      <c r="CU843" s="30"/>
      <c r="CV843" s="30"/>
      <c r="CW843" s="30"/>
      <c r="CX843" s="30"/>
      <c r="CY843" s="30"/>
      <c r="CZ843" s="30"/>
      <c r="DA843" s="30"/>
      <c r="DB843" s="30"/>
      <c r="DC843" s="30"/>
      <c r="DD843" s="30"/>
      <c r="DE843" s="30"/>
      <c r="DF843" s="30"/>
      <c r="DG843" s="30"/>
      <c r="DH843" s="30"/>
      <c r="DI843" s="30"/>
      <c r="DJ843" s="30"/>
      <c r="DK843" s="30"/>
      <c r="DL843" s="30"/>
      <c r="DM843" s="30"/>
      <c r="DN843" s="30"/>
      <c r="DO843" s="30"/>
      <c r="DP843" s="30"/>
      <c r="DQ843" s="30"/>
      <c r="DR843" s="30"/>
      <c r="DS843" s="30"/>
      <c r="DT843" s="30"/>
      <c r="DU843" s="30"/>
      <c r="DV843" s="30"/>
      <c r="DW843" s="30"/>
      <c r="DX843" s="30"/>
      <c r="DY843" s="30"/>
      <c r="DZ843" s="30"/>
      <c r="EA843" s="30"/>
      <c r="EB843" s="30"/>
      <c r="EC843" s="30"/>
      <c r="ED843" s="30"/>
      <c r="EE843" s="30"/>
      <c r="EF843" s="30"/>
      <c r="EG843" s="30"/>
      <c r="EH843" s="30"/>
      <c r="EI843" s="30"/>
      <c r="EJ843" s="30"/>
      <c r="EK843" s="30"/>
      <c r="EL843" s="30"/>
      <c r="EM843" s="30"/>
      <c r="EN843" s="30"/>
      <c r="EO843" s="30"/>
      <c r="EP843" s="30"/>
      <c r="EQ843" s="30"/>
      <c r="ER843" s="30"/>
      <c r="ES843" s="30"/>
      <c r="ET843" s="30"/>
      <c r="EU843" s="30"/>
      <c r="EV843" s="30"/>
      <c r="EW843" s="30"/>
      <c r="EX843" s="30"/>
      <c r="EY843" s="30"/>
      <c r="EZ843" s="30"/>
      <c r="FA843" s="30"/>
      <c r="FB843" s="30"/>
      <c r="FC843" s="30"/>
      <c r="FD843" s="30"/>
      <c r="FE843" s="30"/>
      <c r="FF843" s="30"/>
      <c r="FG843" s="30"/>
      <c r="FH843" s="30"/>
      <c r="FI843" s="30"/>
      <c r="FJ843" s="30"/>
      <c r="FK843" s="30"/>
      <c r="FL843" s="30"/>
      <c r="FM843" s="30"/>
      <c r="FN843" s="30"/>
      <c r="FO843" s="30"/>
      <c r="FP843" s="30"/>
      <c r="FQ843" s="30"/>
    </row>
    <row r="844" spans="4:173">
      <c r="D844" s="76"/>
      <c r="E844" s="76"/>
      <c r="F844" s="76"/>
      <c r="G844" s="76"/>
      <c r="H844" s="76"/>
      <c r="I844" s="76"/>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0"/>
      <c r="BI844" s="30"/>
      <c r="BJ844" s="30"/>
      <c r="BK844" s="30"/>
      <c r="BL844" s="30"/>
      <c r="BM844" s="30"/>
      <c r="BN844" s="30"/>
      <c r="BO844" s="30"/>
      <c r="BP844" s="30"/>
      <c r="BQ844" s="30"/>
      <c r="BR844" s="30"/>
      <c r="BS844" s="30"/>
      <c r="BT844" s="30"/>
      <c r="BU844" s="30"/>
      <c r="BV844" s="30"/>
      <c r="BW844" s="30"/>
      <c r="BX844" s="30"/>
      <c r="BY844" s="30"/>
      <c r="BZ844" s="30"/>
      <c r="CA844" s="30"/>
      <c r="CB844" s="30"/>
      <c r="CC844" s="30"/>
      <c r="CD844" s="30"/>
      <c r="CE844" s="30"/>
      <c r="CF844" s="30"/>
      <c r="CG844" s="30"/>
      <c r="CH844" s="30"/>
      <c r="CI844" s="30"/>
      <c r="CJ844" s="30"/>
      <c r="CK844" s="30"/>
      <c r="CL844" s="30"/>
      <c r="CM844" s="30"/>
      <c r="CN844" s="30"/>
      <c r="CO844" s="30"/>
      <c r="CP844" s="30"/>
      <c r="CQ844" s="30"/>
      <c r="CR844" s="30"/>
      <c r="CS844" s="30"/>
      <c r="CT844" s="30"/>
      <c r="CU844" s="30"/>
      <c r="CV844" s="30"/>
      <c r="CW844" s="30"/>
      <c r="CX844" s="30"/>
      <c r="CY844" s="30"/>
      <c r="CZ844" s="30"/>
      <c r="DA844" s="30"/>
      <c r="DB844" s="30"/>
      <c r="DC844" s="30"/>
      <c r="DD844" s="30"/>
      <c r="DE844" s="30"/>
      <c r="DF844" s="30"/>
      <c r="DG844" s="30"/>
      <c r="DH844" s="30"/>
      <c r="DI844" s="30"/>
      <c r="DJ844" s="30"/>
      <c r="DK844" s="30"/>
      <c r="DL844" s="30"/>
      <c r="DM844" s="30"/>
      <c r="DN844" s="30"/>
      <c r="DO844" s="30"/>
      <c r="DP844" s="30"/>
      <c r="DQ844" s="30"/>
      <c r="DR844" s="30"/>
      <c r="DS844" s="30"/>
      <c r="DT844" s="30"/>
      <c r="DU844" s="30"/>
      <c r="DV844" s="30"/>
      <c r="DW844" s="30"/>
      <c r="DX844" s="30"/>
      <c r="DY844" s="30"/>
      <c r="DZ844" s="30"/>
      <c r="EA844" s="30"/>
      <c r="EB844" s="30"/>
      <c r="EC844" s="30"/>
      <c r="ED844" s="30"/>
      <c r="EE844" s="30"/>
      <c r="EF844" s="30"/>
      <c r="EG844" s="30"/>
      <c r="EH844" s="30"/>
      <c r="EI844" s="30"/>
      <c r="EJ844" s="30"/>
      <c r="EK844" s="30"/>
      <c r="EL844" s="30"/>
      <c r="EM844" s="30"/>
      <c r="EN844" s="30"/>
      <c r="EO844" s="30"/>
      <c r="EP844" s="30"/>
      <c r="EQ844" s="30"/>
      <c r="ER844" s="30"/>
      <c r="ES844" s="30"/>
      <c r="ET844" s="30"/>
      <c r="EU844" s="30"/>
      <c r="EV844" s="30"/>
      <c r="EW844" s="30"/>
      <c r="EX844" s="30"/>
      <c r="EY844" s="30"/>
      <c r="EZ844" s="30"/>
      <c r="FA844" s="30"/>
      <c r="FB844" s="30"/>
      <c r="FC844" s="30"/>
      <c r="FD844" s="30"/>
      <c r="FE844" s="30"/>
      <c r="FF844" s="30"/>
      <c r="FG844" s="30"/>
      <c r="FH844" s="30"/>
      <c r="FI844" s="30"/>
      <c r="FJ844" s="30"/>
      <c r="FK844" s="30"/>
      <c r="FL844" s="30"/>
      <c r="FM844" s="30"/>
      <c r="FN844" s="30"/>
      <c r="FO844" s="30"/>
      <c r="FP844" s="30"/>
      <c r="FQ844" s="30"/>
    </row>
    <row r="845" spans="4:173">
      <c r="D845" s="76"/>
      <c r="E845" s="76"/>
      <c r="F845" s="76"/>
      <c r="G845" s="76"/>
      <c r="H845" s="76"/>
      <c r="I845" s="76"/>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0"/>
      <c r="BI845" s="30"/>
      <c r="BJ845" s="30"/>
      <c r="BK845" s="30"/>
      <c r="BL845" s="30"/>
      <c r="BM845" s="30"/>
      <c r="BN845" s="30"/>
      <c r="BO845" s="30"/>
      <c r="BP845" s="30"/>
      <c r="BQ845" s="30"/>
      <c r="BR845" s="30"/>
      <c r="BS845" s="30"/>
      <c r="BT845" s="30"/>
      <c r="BU845" s="30"/>
      <c r="BV845" s="30"/>
      <c r="BW845" s="30"/>
      <c r="BX845" s="30"/>
      <c r="BY845" s="30"/>
      <c r="BZ845" s="30"/>
      <c r="CA845" s="30"/>
      <c r="CB845" s="30"/>
      <c r="CC845" s="30"/>
      <c r="CD845" s="30"/>
      <c r="CE845" s="30"/>
      <c r="CF845" s="30"/>
      <c r="CG845" s="30"/>
      <c r="CH845" s="30"/>
      <c r="CI845" s="30"/>
      <c r="CJ845" s="30"/>
      <c r="CK845" s="30"/>
      <c r="CL845" s="30"/>
      <c r="CM845" s="30"/>
      <c r="CN845" s="30"/>
      <c r="CO845" s="30"/>
      <c r="CP845" s="30"/>
      <c r="CQ845" s="30"/>
      <c r="CR845" s="30"/>
      <c r="CS845" s="30"/>
      <c r="CT845" s="30"/>
      <c r="CU845" s="30"/>
      <c r="CV845" s="30"/>
      <c r="CW845" s="30"/>
      <c r="CX845" s="30"/>
      <c r="CY845" s="30"/>
      <c r="CZ845" s="30"/>
      <c r="DA845" s="30"/>
      <c r="DB845" s="30"/>
      <c r="DC845" s="30"/>
      <c r="DD845" s="30"/>
      <c r="DE845" s="30"/>
      <c r="DF845" s="30"/>
      <c r="DG845" s="30"/>
      <c r="DH845" s="30"/>
      <c r="DI845" s="30"/>
      <c r="DJ845" s="30"/>
      <c r="DK845" s="30"/>
      <c r="DL845" s="30"/>
      <c r="DM845" s="30"/>
      <c r="DN845" s="30"/>
      <c r="DO845" s="30"/>
      <c r="DP845" s="30"/>
      <c r="DQ845" s="30"/>
      <c r="DR845" s="30"/>
      <c r="DS845" s="30"/>
      <c r="DT845" s="30"/>
      <c r="DU845" s="30"/>
      <c r="DV845" s="30"/>
      <c r="DW845" s="30"/>
      <c r="DX845" s="30"/>
      <c r="DY845" s="30"/>
      <c r="DZ845" s="30"/>
      <c r="EA845" s="30"/>
      <c r="EB845" s="30"/>
      <c r="EC845" s="30"/>
      <c r="ED845" s="30"/>
      <c r="EE845" s="30"/>
      <c r="EF845" s="30"/>
      <c r="EG845" s="30"/>
      <c r="EH845" s="30"/>
      <c r="EI845" s="30"/>
      <c r="EJ845" s="30"/>
      <c r="EK845" s="30"/>
      <c r="EL845" s="30"/>
      <c r="EM845" s="30"/>
      <c r="EN845" s="30"/>
      <c r="EO845" s="30"/>
      <c r="EP845" s="30"/>
      <c r="EQ845" s="30"/>
      <c r="ER845" s="30"/>
      <c r="ES845" s="30"/>
      <c r="ET845" s="30"/>
      <c r="EU845" s="30"/>
      <c r="EV845" s="30"/>
      <c r="EW845" s="30"/>
      <c r="EX845" s="30"/>
      <c r="EY845" s="30"/>
      <c r="EZ845" s="30"/>
      <c r="FA845" s="30"/>
      <c r="FB845" s="30"/>
      <c r="FC845" s="30"/>
      <c r="FD845" s="30"/>
      <c r="FE845" s="30"/>
      <c r="FF845" s="30"/>
      <c r="FG845" s="30"/>
      <c r="FH845" s="30"/>
      <c r="FI845" s="30"/>
      <c r="FJ845" s="30"/>
      <c r="FK845" s="30"/>
      <c r="FL845" s="30"/>
      <c r="FM845" s="30"/>
      <c r="FN845" s="30"/>
      <c r="FO845" s="30"/>
      <c r="FP845" s="30"/>
      <c r="FQ845" s="30"/>
    </row>
    <row r="846" spans="4:173">
      <c r="D846" s="76"/>
      <c r="E846" s="76"/>
      <c r="F846" s="76"/>
      <c r="G846" s="76"/>
      <c r="H846" s="76"/>
      <c r="I846" s="76"/>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0"/>
      <c r="BI846" s="30"/>
      <c r="BJ846" s="30"/>
      <c r="BK846" s="30"/>
      <c r="BL846" s="30"/>
      <c r="BM846" s="30"/>
      <c r="BN846" s="30"/>
      <c r="BO846" s="30"/>
      <c r="BP846" s="30"/>
      <c r="BQ846" s="30"/>
      <c r="BR846" s="30"/>
      <c r="BS846" s="30"/>
      <c r="BT846" s="30"/>
      <c r="BU846" s="30"/>
      <c r="BV846" s="30"/>
      <c r="BW846" s="30"/>
      <c r="BX846" s="30"/>
      <c r="BY846" s="30"/>
      <c r="BZ846" s="30"/>
      <c r="CA846" s="30"/>
      <c r="CB846" s="30"/>
      <c r="CC846" s="30"/>
      <c r="CD846" s="30"/>
      <c r="CE846" s="30"/>
      <c r="CF846" s="30"/>
      <c r="CG846" s="30"/>
      <c r="CH846" s="30"/>
      <c r="CI846" s="30"/>
      <c r="CJ846" s="30"/>
      <c r="CK846" s="30"/>
      <c r="CL846" s="30"/>
      <c r="CM846" s="30"/>
      <c r="CN846" s="30"/>
      <c r="CO846" s="30"/>
      <c r="CP846" s="30"/>
      <c r="CQ846" s="30"/>
      <c r="CR846" s="30"/>
      <c r="CS846" s="30"/>
      <c r="CT846" s="30"/>
      <c r="CU846" s="30"/>
      <c r="CV846" s="30"/>
      <c r="CW846" s="30"/>
      <c r="CX846" s="30"/>
      <c r="CY846" s="30"/>
      <c r="CZ846" s="30"/>
      <c r="DA846" s="30"/>
      <c r="DB846" s="30"/>
      <c r="DC846" s="30"/>
      <c r="DD846" s="30"/>
      <c r="DE846" s="30"/>
      <c r="DF846" s="30"/>
      <c r="DG846" s="30"/>
      <c r="DH846" s="30"/>
      <c r="DI846" s="30"/>
      <c r="DJ846" s="30"/>
      <c r="DK846" s="30"/>
      <c r="DL846" s="30"/>
      <c r="DM846" s="30"/>
      <c r="DN846" s="30"/>
      <c r="DO846" s="30"/>
      <c r="DP846" s="30"/>
      <c r="DQ846" s="30"/>
      <c r="DR846" s="30"/>
      <c r="DS846" s="30"/>
      <c r="DT846" s="30"/>
      <c r="DU846" s="30"/>
      <c r="DV846" s="30"/>
      <c r="DW846" s="30"/>
      <c r="DX846" s="30"/>
      <c r="DY846" s="30"/>
      <c r="DZ846" s="30"/>
      <c r="EA846" s="30"/>
      <c r="EB846" s="30"/>
      <c r="EC846" s="30"/>
      <c r="ED846" s="30"/>
      <c r="EE846" s="30"/>
      <c r="EF846" s="30"/>
      <c r="EG846" s="30"/>
      <c r="EH846" s="30"/>
      <c r="EI846" s="30"/>
      <c r="EJ846" s="30"/>
      <c r="EK846" s="30"/>
      <c r="EL846" s="30"/>
      <c r="EM846" s="30"/>
      <c r="EN846" s="30"/>
      <c r="EO846" s="30"/>
      <c r="EP846" s="30"/>
      <c r="EQ846" s="30"/>
      <c r="ER846" s="30"/>
      <c r="ES846" s="30"/>
      <c r="ET846" s="30"/>
      <c r="EU846" s="30"/>
      <c r="EV846" s="30"/>
      <c r="EW846" s="30"/>
      <c r="EX846" s="30"/>
      <c r="EY846" s="30"/>
      <c r="EZ846" s="30"/>
      <c r="FA846" s="30"/>
      <c r="FB846" s="30"/>
      <c r="FC846" s="30"/>
      <c r="FD846" s="30"/>
      <c r="FE846" s="30"/>
      <c r="FF846" s="30"/>
      <c r="FG846" s="30"/>
      <c r="FH846" s="30"/>
      <c r="FI846" s="30"/>
      <c r="FJ846" s="30"/>
      <c r="FK846" s="30"/>
      <c r="FL846" s="30"/>
      <c r="FM846" s="30"/>
      <c r="FN846" s="30"/>
      <c r="FO846" s="30"/>
      <c r="FP846" s="30"/>
      <c r="FQ846" s="30"/>
    </row>
    <row r="847" spans="4:173">
      <c r="D847" s="76"/>
      <c r="E847" s="76"/>
      <c r="F847" s="76"/>
      <c r="G847" s="76"/>
      <c r="H847" s="76"/>
      <c r="I847" s="76"/>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0"/>
      <c r="BI847" s="30"/>
      <c r="BJ847" s="30"/>
      <c r="BK847" s="30"/>
      <c r="BL847" s="30"/>
      <c r="BM847" s="30"/>
      <c r="BN847" s="30"/>
      <c r="BO847" s="30"/>
      <c r="BP847" s="30"/>
      <c r="BQ847" s="30"/>
      <c r="BR847" s="30"/>
      <c r="BS847" s="30"/>
      <c r="BT847" s="30"/>
      <c r="BU847" s="30"/>
      <c r="BV847" s="30"/>
      <c r="BW847" s="30"/>
      <c r="BX847" s="30"/>
      <c r="BY847" s="30"/>
      <c r="BZ847" s="30"/>
      <c r="CA847" s="30"/>
      <c r="CB847" s="30"/>
      <c r="CC847" s="30"/>
      <c r="CD847" s="30"/>
      <c r="CE847" s="30"/>
      <c r="CF847" s="30"/>
      <c r="CG847" s="30"/>
      <c r="CH847" s="30"/>
      <c r="CI847" s="30"/>
      <c r="CJ847" s="30"/>
      <c r="CK847" s="30"/>
      <c r="CL847" s="30"/>
      <c r="CM847" s="30"/>
      <c r="CN847" s="30"/>
      <c r="CO847" s="30"/>
      <c r="CP847" s="30"/>
      <c r="CQ847" s="30"/>
      <c r="CR847" s="30"/>
      <c r="CS847" s="30"/>
      <c r="CT847" s="30"/>
      <c r="CU847" s="30"/>
      <c r="CV847" s="30"/>
      <c r="CW847" s="30"/>
      <c r="CX847" s="30"/>
      <c r="CY847" s="30"/>
      <c r="CZ847" s="30"/>
      <c r="DA847" s="30"/>
      <c r="DB847" s="30"/>
      <c r="DC847" s="30"/>
      <c r="DD847" s="30"/>
      <c r="DE847" s="30"/>
      <c r="DF847" s="30"/>
      <c r="DG847" s="30"/>
      <c r="DH847" s="30"/>
      <c r="DI847" s="30"/>
      <c r="DJ847" s="30"/>
      <c r="DK847" s="30"/>
      <c r="DL847" s="30"/>
      <c r="DM847" s="30"/>
      <c r="DN847" s="30"/>
      <c r="DO847" s="30"/>
      <c r="DP847" s="30"/>
      <c r="DQ847" s="30"/>
      <c r="DR847" s="30"/>
      <c r="DS847" s="30"/>
      <c r="DT847" s="30"/>
      <c r="DU847" s="30"/>
      <c r="DV847" s="30"/>
      <c r="DW847" s="30"/>
      <c r="DX847" s="30"/>
      <c r="DY847" s="30"/>
      <c r="DZ847" s="30"/>
      <c r="EA847" s="30"/>
      <c r="EB847" s="30"/>
      <c r="EC847" s="30"/>
      <c r="ED847" s="30"/>
      <c r="EE847" s="30"/>
      <c r="EF847" s="30"/>
      <c r="EG847" s="30"/>
      <c r="EH847" s="30"/>
      <c r="EI847" s="30"/>
      <c r="EJ847" s="30"/>
      <c r="EK847" s="30"/>
      <c r="EL847" s="30"/>
      <c r="EM847" s="30"/>
      <c r="EN847" s="30"/>
      <c r="EO847" s="30"/>
      <c r="EP847" s="30"/>
      <c r="EQ847" s="30"/>
      <c r="ER847" s="30"/>
      <c r="ES847" s="30"/>
      <c r="ET847" s="30"/>
      <c r="EU847" s="30"/>
      <c r="EV847" s="30"/>
      <c r="EW847" s="30"/>
      <c r="EX847" s="30"/>
      <c r="EY847" s="30"/>
      <c r="EZ847" s="30"/>
      <c r="FA847" s="30"/>
      <c r="FB847" s="30"/>
      <c r="FC847" s="30"/>
      <c r="FD847" s="30"/>
      <c r="FE847" s="30"/>
      <c r="FF847" s="30"/>
      <c r="FG847" s="30"/>
      <c r="FH847" s="30"/>
      <c r="FI847" s="30"/>
      <c r="FJ847" s="30"/>
      <c r="FK847" s="30"/>
      <c r="FL847" s="30"/>
      <c r="FM847" s="30"/>
      <c r="FN847" s="30"/>
      <c r="FO847" s="30"/>
      <c r="FP847" s="30"/>
      <c r="FQ847" s="30"/>
    </row>
    <row r="848" spans="4:173">
      <c r="D848" s="76"/>
      <c r="E848" s="76"/>
      <c r="F848" s="76"/>
      <c r="G848" s="76"/>
      <c r="H848" s="76"/>
      <c r="I848" s="76"/>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0"/>
      <c r="BI848" s="30"/>
      <c r="BJ848" s="30"/>
      <c r="BK848" s="30"/>
      <c r="BL848" s="30"/>
      <c r="BM848" s="30"/>
      <c r="BN848" s="30"/>
      <c r="BO848" s="30"/>
      <c r="BP848" s="30"/>
      <c r="BQ848" s="30"/>
      <c r="BR848" s="30"/>
      <c r="BS848" s="30"/>
      <c r="BT848" s="30"/>
      <c r="BU848" s="30"/>
      <c r="BV848" s="30"/>
      <c r="BW848" s="30"/>
      <c r="BX848" s="30"/>
      <c r="BY848" s="30"/>
      <c r="BZ848" s="30"/>
      <c r="CA848" s="30"/>
      <c r="CB848" s="30"/>
      <c r="CC848" s="30"/>
      <c r="CD848" s="30"/>
      <c r="CE848" s="30"/>
      <c r="CF848" s="30"/>
      <c r="CG848" s="30"/>
      <c r="CH848" s="30"/>
      <c r="CI848" s="30"/>
      <c r="CJ848" s="30"/>
      <c r="CK848" s="30"/>
      <c r="CL848" s="30"/>
      <c r="CM848" s="30"/>
      <c r="CN848" s="30"/>
      <c r="CO848" s="30"/>
      <c r="CP848" s="30"/>
      <c r="CQ848" s="30"/>
      <c r="CR848" s="30"/>
      <c r="CS848" s="30"/>
      <c r="CT848" s="30"/>
      <c r="CU848" s="30"/>
      <c r="CV848" s="30"/>
      <c r="CW848" s="30"/>
      <c r="CX848" s="30"/>
      <c r="CY848" s="30"/>
      <c r="CZ848" s="30"/>
      <c r="DA848" s="30"/>
      <c r="DB848" s="30"/>
      <c r="DC848" s="30"/>
      <c r="DD848" s="30"/>
      <c r="DE848" s="30"/>
      <c r="DF848" s="30"/>
      <c r="DG848" s="30"/>
      <c r="DH848" s="30"/>
      <c r="DI848" s="30"/>
      <c r="DJ848" s="30"/>
      <c r="DK848" s="30"/>
      <c r="DL848" s="30"/>
      <c r="DM848" s="30"/>
      <c r="DN848" s="30"/>
      <c r="DO848" s="30"/>
      <c r="DP848" s="30"/>
      <c r="DQ848" s="30"/>
      <c r="DR848" s="30"/>
      <c r="DS848" s="30"/>
      <c r="DT848" s="30"/>
      <c r="DU848" s="30"/>
      <c r="DV848" s="30"/>
      <c r="DW848" s="30"/>
      <c r="DX848" s="30"/>
      <c r="DY848" s="30"/>
      <c r="DZ848" s="30"/>
      <c r="EA848" s="30"/>
      <c r="EB848" s="30"/>
      <c r="EC848" s="30"/>
      <c r="ED848" s="30"/>
      <c r="EE848" s="30"/>
      <c r="EF848" s="30"/>
      <c r="EG848" s="30"/>
      <c r="EH848" s="30"/>
      <c r="EI848" s="30"/>
      <c r="EJ848" s="30"/>
      <c r="EK848" s="30"/>
      <c r="EL848" s="30"/>
      <c r="EM848" s="30"/>
      <c r="EN848" s="30"/>
      <c r="EO848" s="30"/>
      <c r="EP848" s="30"/>
      <c r="EQ848" s="30"/>
      <c r="ER848" s="30"/>
      <c r="ES848" s="30"/>
      <c r="ET848" s="30"/>
      <c r="EU848" s="30"/>
      <c r="EV848" s="30"/>
      <c r="EW848" s="30"/>
      <c r="EX848" s="30"/>
      <c r="EY848" s="30"/>
      <c r="EZ848" s="30"/>
      <c r="FA848" s="30"/>
      <c r="FB848" s="30"/>
      <c r="FC848" s="30"/>
      <c r="FD848" s="30"/>
      <c r="FE848" s="30"/>
      <c r="FF848" s="30"/>
      <c r="FG848" s="30"/>
      <c r="FH848" s="30"/>
      <c r="FI848" s="30"/>
      <c r="FJ848" s="30"/>
      <c r="FK848" s="30"/>
      <c r="FL848" s="30"/>
      <c r="FM848" s="30"/>
      <c r="FN848" s="30"/>
      <c r="FO848" s="30"/>
      <c r="FP848" s="30"/>
      <c r="FQ848" s="30"/>
    </row>
    <row r="849" spans="4:173">
      <c r="D849" s="76"/>
      <c r="E849" s="76"/>
      <c r="F849" s="76"/>
      <c r="G849" s="76"/>
      <c r="H849" s="76"/>
      <c r="I849" s="76"/>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0"/>
      <c r="BI849" s="30"/>
      <c r="BJ849" s="30"/>
      <c r="BK849" s="30"/>
      <c r="BL849" s="30"/>
      <c r="BM849" s="30"/>
      <c r="BN849" s="30"/>
      <c r="BO849" s="30"/>
      <c r="BP849" s="30"/>
      <c r="BQ849" s="30"/>
      <c r="BR849" s="30"/>
      <c r="BS849" s="30"/>
      <c r="BT849" s="30"/>
      <c r="BU849" s="30"/>
      <c r="BV849" s="30"/>
      <c r="BW849" s="30"/>
      <c r="BX849" s="30"/>
      <c r="BY849" s="30"/>
      <c r="BZ849" s="30"/>
      <c r="CA849" s="30"/>
      <c r="CB849" s="30"/>
      <c r="CC849" s="30"/>
      <c r="CD849" s="30"/>
      <c r="CE849" s="30"/>
      <c r="CF849" s="30"/>
      <c r="CG849" s="30"/>
      <c r="CH849" s="30"/>
      <c r="CI849" s="30"/>
      <c r="CJ849" s="30"/>
      <c r="CK849" s="30"/>
      <c r="CL849" s="30"/>
      <c r="CM849" s="30"/>
      <c r="CN849" s="30"/>
      <c r="CO849" s="30"/>
      <c r="CP849" s="30"/>
      <c r="CQ849" s="30"/>
      <c r="CR849" s="30"/>
      <c r="CS849" s="30"/>
      <c r="CT849" s="30"/>
      <c r="CU849" s="30"/>
      <c r="CV849" s="30"/>
      <c r="CW849" s="30"/>
      <c r="CX849" s="30"/>
      <c r="CY849" s="30"/>
      <c r="CZ849" s="30"/>
      <c r="DA849" s="30"/>
      <c r="DB849" s="30"/>
      <c r="DC849" s="30"/>
      <c r="DD849" s="30"/>
      <c r="DE849" s="30"/>
      <c r="DF849" s="30"/>
      <c r="DG849" s="30"/>
      <c r="DH849" s="30"/>
      <c r="DI849" s="30"/>
      <c r="DJ849" s="30"/>
      <c r="DK849" s="30"/>
      <c r="DL849" s="30"/>
      <c r="DM849" s="30"/>
      <c r="DN849" s="30"/>
      <c r="DO849" s="30"/>
      <c r="DP849" s="30"/>
      <c r="DQ849" s="30"/>
      <c r="DR849" s="30"/>
      <c r="DS849" s="30"/>
      <c r="DT849" s="30"/>
      <c r="DU849" s="30"/>
      <c r="DV849" s="30"/>
      <c r="DW849" s="30"/>
      <c r="DX849" s="30"/>
      <c r="DY849" s="30"/>
      <c r="DZ849" s="30"/>
      <c r="EA849" s="30"/>
      <c r="EB849" s="30"/>
      <c r="EC849" s="30"/>
      <c r="ED849" s="30"/>
      <c r="EE849" s="30"/>
      <c r="EF849" s="30"/>
      <c r="EG849" s="30"/>
      <c r="EH849" s="30"/>
      <c r="EI849" s="30"/>
      <c r="EJ849" s="30"/>
      <c r="EK849" s="30"/>
      <c r="EL849" s="30"/>
      <c r="EM849" s="30"/>
      <c r="EN849" s="30"/>
      <c r="EO849" s="30"/>
      <c r="EP849" s="30"/>
      <c r="EQ849" s="30"/>
      <c r="ER849" s="30"/>
      <c r="ES849" s="30"/>
      <c r="ET849" s="30"/>
      <c r="EU849" s="30"/>
      <c r="EV849" s="30"/>
      <c r="EW849" s="30"/>
      <c r="EX849" s="30"/>
      <c r="EY849" s="30"/>
      <c r="EZ849" s="30"/>
      <c r="FA849" s="30"/>
      <c r="FB849" s="30"/>
      <c r="FC849" s="30"/>
      <c r="FD849" s="30"/>
      <c r="FE849" s="30"/>
      <c r="FF849" s="30"/>
      <c r="FG849" s="30"/>
      <c r="FH849" s="30"/>
      <c r="FI849" s="30"/>
      <c r="FJ849" s="30"/>
      <c r="FK849" s="30"/>
      <c r="FL849" s="30"/>
      <c r="FM849" s="30"/>
      <c r="FN849" s="30"/>
      <c r="FO849" s="30"/>
      <c r="FP849" s="30"/>
      <c r="FQ849" s="30"/>
    </row>
    <row r="850" spans="4:173">
      <c r="D850" s="76"/>
      <c r="E850" s="76"/>
      <c r="F850" s="76"/>
      <c r="G850" s="76"/>
      <c r="H850" s="76"/>
      <c r="I850" s="76"/>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0"/>
      <c r="BI850" s="30"/>
      <c r="BJ850" s="30"/>
      <c r="BK850" s="30"/>
      <c r="BL850" s="30"/>
      <c r="BM850" s="30"/>
      <c r="BN850" s="30"/>
      <c r="BO850" s="30"/>
      <c r="BP850" s="30"/>
      <c r="BQ850" s="30"/>
      <c r="BR850" s="30"/>
      <c r="BS850" s="30"/>
      <c r="BT850" s="30"/>
      <c r="BU850" s="30"/>
      <c r="BV850" s="30"/>
      <c r="BW850" s="30"/>
      <c r="BX850" s="30"/>
      <c r="BY850" s="30"/>
      <c r="BZ850" s="30"/>
      <c r="CA850" s="30"/>
      <c r="CB850" s="30"/>
      <c r="CC850" s="30"/>
      <c r="CD850" s="30"/>
      <c r="CE850" s="30"/>
      <c r="CF850" s="30"/>
      <c r="CG850" s="30"/>
      <c r="CH850" s="30"/>
      <c r="CI850" s="30"/>
      <c r="CJ850" s="30"/>
      <c r="CK850" s="30"/>
      <c r="CL850" s="30"/>
      <c r="CM850" s="30"/>
      <c r="CN850" s="30"/>
      <c r="CO850" s="30"/>
      <c r="CP850" s="30"/>
      <c r="CQ850" s="30"/>
      <c r="CR850" s="30"/>
      <c r="CS850" s="30"/>
      <c r="CT850" s="30"/>
      <c r="CU850" s="30"/>
      <c r="CV850" s="30"/>
      <c r="CW850" s="30"/>
      <c r="CX850" s="30"/>
      <c r="CY850" s="30"/>
      <c r="CZ850" s="30"/>
      <c r="DA850" s="30"/>
      <c r="DB850" s="30"/>
      <c r="DC850" s="30"/>
      <c r="DD850" s="30"/>
      <c r="DE850" s="30"/>
      <c r="DF850" s="30"/>
      <c r="DG850" s="30"/>
      <c r="DH850" s="30"/>
      <c r="DI850" s="30"/>
      <c r="DJ850" s="30"/>
      <c r="DK850" s="30"/>
      <c r="DL850" s="30"/>
      <c r="DM850" s="30"/>
      <c r="DN850" s="30"/>
      <c r="DO850" s="30"/>
      <c r="DP850" s="30"/>
      <c r="DQ850" s="30"/>
      <c r="DR850" s="30"/>
      <c r="DS850" s="30"/>
      <c r="DT850" s="30"/>
      <c r="DU850" s="30"/>
      <c r="DV850" s="30"/>
      <c r="DW850" s="30"/>
      <c r="DX850" s="30"/>
      <c r="DY850" s="30"/>
      <c r="DZ850" s="30"/>
      <c r="EA850" s="30"/>
      <c r="EB850" s="30"/>
      <c r="EC850" s="30"/>
      <c r="ED850" s="30"/>
      <c r="EE850" s="30"/>
      <c r="EF850" s="30"/>
      <c r="EG850" s="30"/>
      <c r="EH850" s="30"/>
      <c r="EI850" s="30"/>
      <c r="EJ850" s="30"/>
      <c r="EK850" s="30"/>
      <c r="EL850" s="30"/>
      <c r="EM850" s="30"/>
      <c r="EN850" s="30"/>
      <c r="EO850" s="30"/>
      <c r="EP850" s="30"/>
      <c r="EQ850" s="30"/>
      <c r="ER850" s="30"/>
      <c r="ES850" s="30"/>
      <c r="ET850" s="30"/>
      <c r="EU850" s="30"/>
      <c r="EV850" s="30"/>
      <c r="EW850" s="30"/>
      <c r="EX850" s="30"/>
      <c r="EY850" s="30"/>
      <c r="EZ850" s="30"/>
      <c r="FA850" s="30"/>
      <c r="FB850" s="30"/>
      <c r="FC850" s="30"/>
      <c r="FD850" s="30"/>
      <c r="FE850" s="30"/>
      <c r="FF850" s="30"/>
      <c r="FG850" s="30"/>
      <c r="FH850" s="30"/>
      <c r="FI850" s="30"/>
      <c r="FJ850" s="30"/>
      <c r="FK850" s="30"/>
      <c r="FL850" s="30"/>
      <c r="FM850" s="30"/>
      <c r="FN850" s="30"/>
      <c r="FO850" s="30"/>
      <c r="FP850" s="30"/>
      <c r="FQ850" s="30"/>
    </row>
    <row r="851" spans="4:173">
      <c r="D851" s="76"/>
      <c r="E851" s="76"/>
      <c r="F851" s="76"/>
      <c r="G851" s="76"/>
      <c r="H851" s="76"/>
      <c r="I851" s="76"/>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0"/>
      <c r="BI851" s="30"/>
      <c r="BJ851" s="30"/>
      <c r="BK851" s="30"/>
      <c r="BL851" s="30"/>
      <c r="BM851" s="30"/>
      <c r="BN851" s="30"/>
      <c r="BO851" s="30"/>
      <c r="BP851" s="30"/>
      <c r="BQ851" s="30"/>
      <c r="BR851" s="30"/>
      <c r="BS851" s="30"/>
      <c r="BT851" s="30"/>
      <c r="BU851" s="30"/>
      <c r="BV851" s="30"/>
      <c r="BW851" s="30"/>
      <c r="BX851" s="30"/>
      <c r="BY851" s="30"/>
      <c r="BZ851" s="30"/>
      <c r="CA851" s="30"/>
      <c r="CB851" s="30"/>
      <c r="CC851" s="30"/>
      <c r="CD851" s="30"/>
      <c r="CE851" s="30"/>
      <c r="CF851" s="30"/>
      <c r="CG851" s="30"/>
      <c r="CH851" s="30"/>
      <c r="CI851" s="30"/>
      <c r="CJ851" s="30"/>
      <c r="CK851" s="30"/>
      <c r="CL851" s="30"/>
      <c r="CM851" s="30"/>
      <c r="CN851" s="30"/>
      <c r="CO851" s="30"/>
      <c r="CP851" s="30"/>
      <c r="CQ851" s="30"/>
      <c r="CR851" s="30"/>
      <c r="CS851" s="30"/>
      <c r="CT851" s="30"/>
      <c r="CU851" s="30"/>
      <c r="CV851" s="30"/>
      <c r="CW851" s="30"/>
      <c r="CX851" s="30"/>
      <c r="CY851" s="30"/>
      <c r="CZ851" s="30"/>
      <c r="DA851" s="30"/>
      <c r="DB851" s="30"/>
      <c r="DC851" s="30"/>
      <c r="DD851" s="30"/>
      <c r="DE851" s="30"/>
      <c r="DF851" s="30"/>
      <c r="DG851" s="30"/>
      <c r="DH851" s="30"/>
      <c r="DI851" s="30"/>
      <c r="DJ851" s="30"/>
      <c r="DK851" s="30"/>
      <c r="DL851" s="30"/>
      <c r="DM851" s="30"/>
      <c r="DN851" s="30"/>
      <c r="DO851" s="30"/>
      <c r="DP851" s="30"/>
      <c r="DQ851" s="30"/>
      <c r="DR851" s="30"/>
      <c r="DS851" s="30"/>
      <c r="DT851" s="30"/>
      <c r="DU851" s="30"/>
      <c r="DV851" s="30"/>
      <c r="DW851" s="30"/>
      <c r="DX851" s="30"/>
      <c r="DY851" s="30"/>
      <c r="DZ851" s="30"/>
      <c r="EA851" s="30"/>
      <c r="EB851" s="30"/>
      <c r="EC851" s="30"/>
      <c r="ED851" s="30"/>
      <c r="EE851" s="30"/>
      <c r="EF851" s="30"/>
      <c r="EG851" s="30"/>
      <c r="EH851" s="30"/>
      <c r="EI851" s="30"/>
      <c r="EJ851" s="30"/>
      <c r="EK851" s="30"/>
      <c r="EL851" s="30"/>
      <c r="EM851" s="30"/>
      <c r="EN851" s="30"/>
      <c r="EO851" s="30"/>
      <c r="EP851" s="30"/>
      <c r="EQ851" s="30"/>
      <c r="ER851" s="30"/>
      <c r="ES851" s="30"/>
      <c r="ET851" s="30"/>
      <c r="EU851" s="30"/>
      <c r="EV851" s="30"/>
      <c r="EW851" s="30"/>
      <c r="EX851" s="30"/>
      <c r="EY851" s="30"/>
      <c r="EZ851" s="30"/>
      <c r="FA851" s="30"/>
      <c r="FB851" s="30"/>
      <c r="FC851" s="30"/>
      <c r="FD851" s="30"/>
      <c r="FE851" s="30"/>
      <c r="FF851" s="30"/>
      <c r="FG851" s="30"/>
      <c r="FH851" s="30"/>
      <c r="FI851" s="30"/>
      <c r="FJ851" s="30"/>
      <c r="FK851" s="30"/>
      <c r="FL851" s="30"/>
      <c r="FM851" s="30"/>
      <c r="FN851" s="30"/>
      <c r="FO851" s="30"/>
      <c r="FP851" s="30"/>
      <c r="FQ851" s="30"/>
    </row>
    <row r="852" spans="4:173">
      <c r="D852" s="76"/>
      <c r="E852" s="76"/>
      <c r="F852" s="76"/>
      <c r="G852" s="76"/>
      <c r="H852" s="76"/>
      <c r="I852" s="76"/>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c r="BS852" s="30"/>
      <c r="BT852" s="30"/>
      <c r="BU852" s="30"/>
      <c r="BV852" s="30"/>
      <c r="BW852" s="30"/>
      <c r="BX852" s="30"/>
      <c r="BY852" s="30"/>
      <c r="BZ852" s="30"/>
      <c r="CA852" s="30"/>
      <c r="CB852" s="30"/>
      <c r="CC852" s="30"/>
      <c r="CD852" s="30"/>
      <c r="CE852" s="30"/>
      <c r="CF852" s="30"/>
      <c r="CG852" s="30"/>
      <c r="CH852" s="30"/>
      <c r="CI852" s="30"/>
      <c r="CJ852" s="30"/>
      <c r="CK852" s="30"/>
      <c r="CL852" s="30"/>
      <c r="CM852" s="30"/>
      <c r="CN852" s="30"/>
      <c r="CO852" s="30"/>
      <c r="CP852" s="30"/>
      <c r="CQ852" s="30"/>
      <c r="CR852" s="30"/>
      <c r="CS852" s="30"/>
      <c r="CT852" s="30"/>
      <c r="CU852" s="30"/>
      <c r="CV852" s="30"/>
      <c r="CW852" s="30"/>
      <c r="CX852" s="30"/>
      <c r="CY852" s="30"/>
      <c r="CZ852" s="30"/>
      <c r="DA852" s="30"/>
      <c r="DB852" s="30"/>
      <c r="DC852" s="30"/>
      <c r="DD852" s="30"/>
      <c r="DE852" s="30"/>
      <c r="DF852" s="30"/>
      <c r="DG852" s="30"/>
      <c r="DH852" s="30"/>
      <c r="DI852" s="30"/>
      <c r="DJ852" s="30"/>
      <c r="DK852" s="30"/>
      <c r="DL852" s="30"/>
      <c r="DM852" s="30"/>
      <c r="DN852" s="30"/>
      <c r="DO852" s="30"/>
      <c r="DP852" s="30"/>
      <c r="DQ852" s="30"/>
      <c r="DR852" s="30"/>
      <c r="DS852" s="30"/>
      <c r="DT852" s="30"/>
      <c r="DU852" s="30"/>
      <c r="DV852" s="30"/>
      <c r="DW852" s="30"/>
      <c r="DX852" s="30"/>
      <c r="DY852" s="30"/>
      <c r="DZ852" s="30"/>
      <c r="EA852" s="30"/>
      <c r="EB852" s="30"/>
      <c r="EC852" s="30"/>
      <c r="ED852" s="30"/>
      <c r="EE852" s="30"/>
      <c r="EF852" s="30"/>
      <c r="EG852" s="30"/>
      <c r="EH852" s="30"/>
      <c r="EI852" s="30"/>
      <c r="EJ852" s="30"/>
      <c r="EK852" s="30"/>
      <c r="EL852" s="30"/>
      <c r="EM852" s="30"/>
      <c r="EN852" s="30"/>
      <c r="EO852" s="30"/>
      <c r="EP852" s="30"/>
      <c r="EQ852" s="30"/>
      <c r="ER852" s="30"/>
      <c r="ES852" s="30"/>
      <c r="ET852" s="30"/>
      <c r="EU852" s="30"/>
      <c r="EV852" s="30"/>
      <c r="EW852" s="30"/>
      <c r="EX852" s="30"/>
      <c r="EY852" s="30"/>
      <c r="EZ852" s="30"/>
      <c r="FA852" s="30"/>
      <c r="FB852" s="30"/>
      <c r="FC852" s="30"/>
      <c r="FD852" s="30"/>
      <c r="FE852" s="30"/>
      <c r="FF852" s="30"/>
      <c r="FG852" s="30"/>
      <c r="FH852" s="30"/>
      <c r="FI852" s="30"/>
      <c r="FJ852" s="30"/>
      <c r="FK852" s="30"/>
      <c r="FL852" s="30"/>
      <c r="FM852" s="30"/>
      <c r="FN852" s="30"/>
      <c r="FO852" s="30"/>
      <c r="FP852" s="30"/>
      <c r="FQ852" s="30"/>
    </row>
    <row r="853" spans="4:173">
      <c r="D853" s="76"/>
      <c r="E853" s="76"/>
      <c r="F853" s="76"/>
      <c r="G853" s="76"/>
      <c r="H853" s="76"/>
      <c r="I853" s="76"/>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0"/>
      <c r="BI853" s="30"/>
      <c r="BJ853" s="30"/>
      <c r="BK853" s="30"/>
      <c r="BL853" s="30"/>
      <c r="BM853" s="30"/>
      <c r="BN853" s="30"/>
      <c r="BO853" s="30"/>
      <c r="BP853" s="30"/>
      <c r="BQ853" s="30"/>
      <c r="BR853" s="30"/>
      <c r="BS853" s="30"/>
      <c r="BT853" s="30"/>
      <c r="BU853" s="30"/>
      <c r="BV853" s="30"/>
      <c r="BW853" s="30"/>
      <c r="BX853" s="30"/>
      <c r="BY853" s="30"/>
      <c r="BZ853" s="30"/>
      <c r="CA853" s="30"/>
      <c r="CB853" s="30"/>
      <c r="CC853" s="30"/>
      <c r="CD853" s="30"/>
      <c r="CE853" s="30"/>
      <c r="CF853" s="30"/>
      <c r="CG853" s="30"/>
      <c r="CH853" s="30"/>
      <c r="CI853" s="30"/>
      <c r="CJ853" s="30"/>
      <c r="CK853" s="30"/>
      <c r="CL853" s="30"/>
      <c r="CM853" s="30"/>
      <c r="CN853" s="30"/>
      <c r="CO853" s="30"/>
      <c r="CP853" s="30"/>
      <c r="CQ853" s="30"/>
      <c r="CR853" s="30"/>
      <c r="CS853" s="30"/>
      <c r="CT853" s="30"/>
      <c r="CU853" s="30"/>
      <c r="CV853" s="30"/>
      <c r="CW853" s="30"/>
      <c r="CX853" s="30"/>
      <c r="CY853" s="30"/>
      <c r="CZ853" s="30"/>
      <c r="DA853" s="30"/>
      <c r="DB853" s="30"/>
      <c r="DC853" s="30"/>
      <c r="DD853" s="30"/>
      <c r="DE853" s="30"/>
      <c r="DF853" s="30"/>
      <c r="DG853" s="30"/>
      <c r="DH853" s="30"/>
      <c r="DI853" s="30"/>
      <c r="DJ853" s="30"/>
      <c r="DK853" s="30"/>
      <c r="DL853" s="30"/>
      <c r="DM853" s="30"/>
      <c r="DN853" s="30"/>
      <c r="DO853" s="30"/>
      <c r="DP853" s="30"/>
      <c r="DQ853" s="30"/>
      <c r="DR853" s="30"/>
      <c r="DS853" s="30"/>
      <c r="DT853" s="30"/>
      <c r="DU853" s="30"/>
      <c r="DV853" s="30"/>
      <c r="DW853" s="30"/>
      <c r="DX853" s="30"/>
      <c r="DY853" s="30"/>
      <c r="DZ853" s="30"/>
      <c r="EA853" s="30"/>
      <c r="EB853" s="30"/>
      <c r="EC853" s="30"/>
      <c r="ED853" s="30"/>
      <c r="EE853" s="30"/>
      <c r="EF853" s="30"/>
      <c r="EG853" s="30"/>
      <c r="EH853" s="30"/>
      <c r="EI853" s="30"/>
      <c r="EJ853" s="30"/>
      <c r="EK853" s="30"/>
      <c r="EL853" s="30"/>
      <c r="EM853" s="30"/>
      <c r="EN853" s="30"/>
      <c r="EO853" s="30"/>
      <c r="EP853" s="30"/>
      <c r="EQ853" s="30"/>
      <c r="ER853" s="30"/>
      <c r="ES853" s="30"/>
      <c r="ET853" s="30"/>
      <c r="EU853" s="30"/>
      <c r="EV853" s="30"/>
      <c r="EW853" s="30"/>
      <c r="EX853" s="30"/>
      <c r="EY853" s="30"/>
      <c r="EZ853" s="30"/>
      <c r="FA853" s="30"/>
      <c r="FB853" s="30"/>
      <c r="FC853" s="30"/>
      <c r="FD853" s="30"/>
      <c r="FE853" s="30"/>
      <c r="FF853" s="30"/>
      <c r="FG853" s="30"/>
      <c r="FH853" s="30"/>
      <c r="FI853" s="30"/>
      <c r="FJ853" s="30"/>
      <c r="FK853" s="30"/>
      <c r="FL853" s="30"/>
      <c r="FM853" s="30"/>
      <c r="FN853" s="30"/>
      <c r="FO853" s="30"/>
      <c r="FP853" s="30"/>
      <c r="FQ853" s="30"/>
    </row>
    <row r="854" spans="4:173">
      <c r="D854" s="76"/>
      <c r="E854" s="76"/>
      <c r="F854" s="76"/>
      <c r="G854" s="76"/>
      <c r="H854" s="76"/>
      <c r="I854" s="76"/>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0"/>
      <c r="BI854" s="30"/>
      <c r="BJ854" s="30"/>
      <c r="BK854" s="30"/>
      <c r="BL854" s="30"/>
      <c r="BM854" s="30"/>
      <c r="BN854" s="30"/>
      <c r="BO854" s="30"/>
      <c r="BP854" s="30"/>
      <c r="BQ854" s="30"/>
      <c r="BR854" s="30"/>
      <c r="BS854" s="30"/>
      <c r="BT854" s="30"/>
      <c r="BU854" s="30"/>
      <c r="BV854" s="30"/>
      <c r="BW854" s="30"/>
      <c r="BX854" s="30"/>
      <c r="BY854" s="30"/>
      <c r="BZ854" s="30"/>
      <c r="CA854" s="30"/>
      <c r="CB854" s="30"/>
      <c r="CC854" s="30"/>
      <c r="CD854" s="30"/>
      <c r="CE854" s="30"/>
      <c r="CF854" s="30"/>
      <c r="CG854" s="30"/>
      <c r="CH854" s="30"/>
      <c r="CI854" s="30"/>
      <c r="CJ854" s="30"/>
      <c r="CK854" s="30"/>
      <c r="CL854" s="30"/>
      <c r="CM854" s="30"/>
      <c r="CN854" s="30"/>
      <c r="CO854" s="30"/>
      <c r="CP854" s="30"/>
      <c r="CQ854" s="30"/>
      <c r="CR854" s="30"/>
      <c r="CS854" s="30"/>
      <c r="CT854" s="30"/>
      <c r="CU854" s="30"/>
      <c r="CV854" s="30"/>
      <c r="CW854" s="30"/>
      <c r="CX854" s="30"/>
      <c r="CY854" s="30"/>
      <c r="CZ854" s="30"/>
      <c r="DA854" s="30"/>
      <c r="DB854" s="30"/>
      <c r="DC854" s="30"/>
      <c r="DD854" s="30"/>
      <c r="DE854" s="30"/>
      <c r="DF854" s="30"/>
      <c r="DG854" s="30"/>
      <c r="DH854" s="30"/>
      <c r="DI854" s="30"/>
      <c r="DJ854" s="30"/>
      <c r="DK854" s="30"/>
      <c r="DL854" s="30"/>
      <c r="DM854" s="30"/>
      <c r="DN854" s="30"/>
      <c r="DO854" s="30"/>
      <c r="DP854" s="30"/>
      <c r="DQ854" s="30"/>
      <c r="DR854" s="30"/>
      <c r="DS854" s="30"/>
      <c r="DT854" s="30"/>
      <c r="DU854" s="30"/>
      <c r="DV854" s="30"/>
      <c r="DW854" s="30"/>
      <c r="DX854" s="30"/>
      <c r="DY854" s="30"/>
      <c r="DZ854" s="30"/>
      <c r="EA854" s="30"/>
      <c r="EB854" s="30"/>
      <c r="EC854" s="30"/>
      <c r="ED854" s="30"/>
      <c r="EE854" s="30"/>
      <c r="EF854" s="30"/>
      <c r="EG854" s="30"/>
      <c r="EH854" s="30"/>
      <c r="EI854" s="30"/>
      <c r="EJ854" s="30"/>
      <c r="EK854" s="30"/>
      <c r="EL854" s="30"/>
      <c r="EM854" s="30"/>
      <c r="EN854" s="30"/>
      <c r="EO854" s="30"/>
      <c r="EP854" s="30"/>
      <c r="EQ854" s="30"/>
      <c r="ER854" s="30"/>
      <c r="ES854" s="30"/>
      <c r="ET854" s="30"/>
      <c r="EU854" s="30"/>
      <c r="EV854" s="30"/>
      <c r="EW854" s="30"/>
      <c r="EX854" s="30"/>
      <c r="EY854" s="30"/>
      <c r="EZ854" s="30"/>
      <c r="FA854" s="30"/>
      <c r="FB854" s="30"/>
      <c r="FC854" s="30"/>
      <c r="FD854" s="30"/>
      <c r="FE854" s="30"/>
      <c r="FF854" s="30"/>
      <c r="FG854" s="30"/>
      <c r="FH854" s="30"/>
      <c r="FI854" s="30"/>
      <c r="FJ854" s="30"/>
      <c r="FK854" s="30"/>
      <c r="FL854" s="30"/>
      <c r="FM854" s="30"/>
      <c r="FN854" s="30"/>
      <c r="FO854" s="30"/>
      <c r="FP854" s="30"/>
      <c r="FQ854" s="30"/>
    </row>
    <row r="855" spans="4:173">
      <c r="D855" s="76"/>
      <c r="E855" s="76"/>
      <c r="F855" s="76"/>
      <c r="G855" s="76"/>
      <c r="H855" s="76"/>
      <c r="I855" s="76"/>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0"/>
      <c r="BI855" s="30"/>
      <c r="BJ855" s="30"/>
      <c r="BK855" s="30"/>
      <c r="BL855" s="30"/>
      <c r="BM855" s="30"/>
      <c r="BN855" s="30"/>
      <c r="BO855" s="30"/>
      <c r="BP855" s="30"/>
      <c r="BQ855" s="30"/>
      <c r="BR855" s="30"/>
      <c r="BS855" s="30"/>
      <c r="BT855" s="30"/>
      <c r="BU855" s="30"/>
      <c r="BV855" s="30"/>
      <c r="BW855" s="30"/>
      <c r="BX855" s="30"/>
      <c r="BY855" s="30"/>
      <c r="BZ855" s="30"/>
      <c r="CA855" s="30"/>
      <c r="CB855" s="30"/>
      <c r="CC855" s="30"/>
      <c r="CD855" s="30"/>
      <c r="CE855" s="30"/>
      <c r="CF855" s="30"/>
      <c r="CG855" s="30"/>
      <c r="CH855" s="30"/>
      <c r="CI855" s="30"/>
      <c r="CJ855" s="30"/>
      <c r="CK855" s="30"/>
      <c r="CL855" s="30"/>
      <c r="CM855" s="30"/>
      <c r="CN855" s="30"/>
      <c r="CO855" s="30"/>
      <c r="CP855" s="30"/>
      <c r="CQ855" s="30"/>
      <c r="CR855" s="30"/>
      <c r="CS855" s="30"/>
      <c r="CT855" s="30"/>
      <c r="CU855" s="30"/>
      <c r="CV855" s="30"/>
      <c r="CW855" s="30"/>
      <c r="CX855" s="30"/>
      <c r="CY855" s="30"/>
      <c r="CZ855" s="30"/>
      <c r="DA855" s="30"/>
      <c r="DB855" s="30"/>
      <c r="DC855" s="30"/>
      <c r="DD855" s="30"/>
      <c r="DE855" s="30"/>
      <c r="DF855" s="30"/>
      <c r="DG855" s="30"/>
      <c r="DH855" s="30"/>
      <c r="DI855" s="30"/>
      <c r="DJ855" s="30"/>
      <c r="DK855" s="30"/>
      <c r="DL855" s="30"/>
      <c r="DM855" s="30"/>
      <c r="DN855" s="30"/>
      <c r="DO855" s="30"/>
      <c r="DP855" s="30"/>
      <c r="DQ855" s="30"/>
      <c r="DR855" s="30"/>
      <c r="DS855" s="30"/>
      <c r="DT855" s="30"/>
      <c r="DU855" s="30"/>
      <c r="DV855" s="30"/>
      <c r="DW855" s="30"/>
      <c r="DX855" s="30"/>
      <c r="DY855" s="30"/>
      <c r="DZ855" s="30"/>
      <c r="EA855" s="30"/>
      <c r="EB855" s="30"/>
      <c r="EC855" s="30"/>
      <c r="ED855" s="30"/>
      <c r="EE855" s="30"/>
      <c r="EF855" s="30"/>
      <c r="EG855" s="30"/>
      <c r="EH855" s="30"/>
      <c r="EI855" s="30"/>
      <c r="EJ855" s="30"/>
      <c r="EK855" s="30"/>
      <c r="EL855" s="30"/>
      <c r="EM855" s="30"/>
      <c r="EN855" s="30"/>
      <c r="EO855" s="30"/>
      <c r="EP855" s="30"/>
      <c r="EQ855" s="30"/>
      <c r="ER855" s="30"/>
      <c r="ES855" s="30"/>
      <c r="ET855" s="30"/>
      <c r="EU855" s="30"/>
      <c r="EV855" s="30"/>
      <c r="EW855" s="30"/>
      <c r="EX855" s="30"/>
      <c r="EY855" s="30"/>
      <c r="EZ855" s="30"/>
      <c r="FA855" s="30"/>
      <c r="FB855" s="30"/>
      <c r="FC855" s="30"/>
      <c r="FD855" s="30"/>
      <c r="FE855" s="30"/>
      <c r="FF855" s="30"/>
      <c r="FG855" s="30"/>
      <c r="FH855" s="30"/>
      <c r="FI855" s="30"/>
      <c r="FJ855" s="30"/>
      <c r="FK855" s="30"/>
      <c r="FL855" s="30"/>
      <c r="FM855" s="30"/>
      <c r="FN855" s="30"/>
      <c r="FO855" s="30"/>
      <c r="FP855" s="30"/>
      <c r="FQ855" s="30"/>
    </row>
    <row r="856" spans="4:173">
      <c r="D856" s="76"/>
      <c r="E856" s="76"/>
      <c r="F856" s="76"/>
      <c r="G856" s="76"/>
      <c r="H856" s="76"/>
      <c r="I856" s="76"/>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0"/>
      <c r="BI856" s="30"/>
      <c r="BJ856" s="30"/>
      <c r="BK856" s="30"/>
      <c r="BL856" s="30"/>
      <c r="BM856" s="30"/>
      <c r="BN856" s="30"/>
      <c r="BO856" s="30"/>
      <c r="BP856" s="30"/>
      <c r="BQ856" s="30"/>
      <c r="BR856" s="30"/>
      <c r="BS856" s="30"/>
      <c r="BT856" s="30"/>
      <c r="BU856" s="30"/>
      <c r="BV856" s="30"/>
      <c r="BW856" s="30"/>
      <c r="BX856" s="30"/>
      <c r="BY856" s="30"/>
      <c r="BZ856" s="30"/>
      <c r="CA856" s="30"/>
      <c r="CB856" s="30"/>
      <c r="CC856" s="30"/>
      <c r="CD856" s="30"/>
      <c r="CE856" s="30"/>
      <c r="CF856" s="30"/>
      <c r="CG856" s="30"/>
      <c r="CH856" s="30"/>
      <c r="CI856" s="30"/>
      <c r="CJ856" s="30"/>
      <c r="CK856" s="30"/>
      <c r="CL856" s="30"/>
      <c r="CM856" s="30"/>
      <c r="CN856" s="30"/>
      <c r="CO856" s="30"/>
      <c r="CP856" s="30"/>
      <c r="CQ856" s="30"/>
      <c r="CR856" s="30"/>
      <c r="CS856" s="30"/>
      <c r="CT856" s="30"/>
      <c r="CU856" s="30"/>
      <c r="CV856" s="30"/>
      <c r="CW856" s="30"/>
      <c r="CX856" s="30"/>
      <c r="CY856" s="30"/>
      <c r="CZ856" s="30"/>
      <c r="DA856" s="30"/>
      <c r="DB856" s="30"/>
      <c r="DC856" s="30"/>
      <c r="DD856" s="30"/>
      <c r="DE856" s="30"/>
      <c r="DF856" s="30"/>
      <c r="DG856" s="30"/>
      <c r="DH856" s="30"/>
      <c r="DI856" s="30"/>
      <c r="DJ856" s="30"/>
      <c r="DK856" s="30"/>
      <c r="DL856" s="30"/>
      <c r="DM856" s="30"/>
      <c r="DN856" s="30"/>
      <c r="DO856" s="30"/>
      <c r="DP856" s="30"/>
      <c r="DQ856" s="30"/>
      <c r="DR856" s="30"/>
      <c r="DS856" s="30"/>
      <c r="DT856" s="30"/>
      <c r="DU856" s="30"/>
      <c r="DV856" s="30"/>
      <c r="DW856" s="30"/>
      <c r="DX856" s="30"/>
      <c r="DY856" s="30"/>
      <c r="DZ856" s="30"/>
      <c r="EA856" s="30"/>
      <c r="EB856" s="30"/>
      <c r="EC856" s="30"/>
      <c r="ED856" s="30"/>
      <c r="EE856" s="30"/>
      <c r="EF856" s="30"/>
      <c r="EG856" s="30"/>
      <c r="EH856" s="30"/>
      <c r="EI856" s="30"/>
      <c r="EJ856" s="30"/>
      <c r="EK856" s="30"/>
      <c r="EL856" s="30"/>
      <c r="EM856" s="30"/>
      <c r="EN856" s="30"/>
      <c r="EO856" s="30"/>
      <c r="EP856" s="30"/>
      <c r="EQ856" s="30"/>
      <c r="ER856" s="30"/>
      <c r="ES856" s="30"/>
      <c r="ET856" s="30"/>
      <c r="EU856" s="30"/>
      <c r="EV856" s="30"/>
      <c r="EW856" s="30"/>
      <c r="EX856" s="30"/>
      <c r="EY856" s="30"/>
      <c r="EZ856" s="30"/>
      <c r="FA856" s="30"/>
      <c r="FB856" s="30"/>
      <c r="FC856" s="30"/>
      <c r="FD856" s="30"/>
      <c r="FE856" s="30"/>
      <c r="FF856" s="30"/>
      <c r="FG856" s="30"/>
      <c r="FH856" s="30"/>
      <c r="FI856" s="30"/>
      <c r="FJ856" s="30"/>
      <c r="FK856" s="30"/>
      <c r="FL856" s="30"/>
      <c r="FM856" s="30"/>
      <c r="FN856" s="30"/>
      <c r="FO856" s="30"/>
      <c r="FP856" s="30"/>
      <c r="FQ856" s="30"/>
    </row>
    <row r="857" spans="4:173">
      <c r="D857" s="76"/>
      <c r="E857" s="76"/>
      <c r="F857" s="76"/>
      <c r="G857" s="76"/>
      <c r="H857" s="76"/>
      <c r="I857" s="76"/>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0"/>
      <c r="BI857" s="30"/>
      <c r="BJ857" s="30"/>
      <c r="BK857" s="30"/>
      <c r="BL857" s="30"/>
      <c r="BM857" s="30"/>
      <c r="BN857" s="30"/>
      <c r="BO857" s="30"/>
      <c r="BP857" s="30"/>
      <c r="BQ857" s="30"/>
      <c r="BR857" s="30"/>
      <c r="BS857" s="30"/>
      <c r="BT857" s="30"/>
      <c r="BU857" s="30"/>
      <c r="BV857" s="30"/>
      <c r="BW857" s="30"/>
      <c r="BX857" s="30"/>
      <c r="BY857" s="30"/>
      <c r="BZ857" s="30"/>
      <c r="CA857" s="30"/>
      <c r="CB857" s="30"/>
      <c r="CC857" s="30"/>
      <c r="CD857" s="30"/>
      <c r="CE857" s="30"/>
      <c r="CF857" s="30"/>
      <c r="CG857" s="30"/>
      <c r="CH857" s="30"/>
      <c r="CI857" s="30"/>
      <c r="CJ857" s="30"/>
      <c r="CK857" s="30"/>
      <c r="CL857" s="30"/>
      <c r="CM857" s="30"/>
      <c r="CN857" s="30"/>
      <c r="CO857" s="30"/>
      <c r="CP857" s="30"/>
      <c r="CQ857" s="30"/>
      <c r="CR857" s="30"/>
      <c r="CS857" s="30"/>
      <c r="CT857" s="30"/>
      <c r="CU857" s="30"/>
      <c r="CV857" s="30"/>
      <c r="CW857" s="30"/>
      <c r="CX857" s="30"/>
      <c r="CY857" s="30"/>
      <c r="CZ857" s="30"/>
      <c r="DA857" s="30"/>
      <c r="DB857" s="30"/>
      <c r="DC857" s="30"/>
      <c r="DD857" s="30"/>
      <c r="DE857" s="30"/>
      <c r="DF857" s="30"/>
      <c r="DG857" s="30"/>
      <c r="DH857" s="30"/>
      <c r="DI857" s="30"/>
      <c r="DJ857" s="30"/>
      <c r="DK857" s="30"/>
      <c r="DL857" s="30"/>
      <c r="DM857" s="30"/>
      <c r="DN857" s="30"/>
      <c r="DO857" s="30"/>
      <c r="DP857" s="30"/>
      <c r="DQ857" s="30"/>
      <c r="DR857" s="30"/>
      <c r="DS857" s="30"/>
      <c r="DT857" s="30"/>
      <c r="DU857" s="30"/>
      <c r="DV857" s="30"/>
      <c r="DW857" s="30"/>
      <c r="DX857" s="30"/>
      <c r="DY857" s="30"/>
      <c r="DZ857" s="30"/>
      <c r="EA857" s="30"/>
      <c r="EB857" s="30"/>
      <c r="EC857" s="30"/>
      <c r="ED857" s="30"/>
      <c r="EE857" s="30"/>
      <c r="EF857" s="30"/>
      <c r="EG857" s="30"/>
      <c r="EH857" s="30"/>
      <c r="EI857" s="30"/>
      <c r="EJ857" s="30"/>
      <c r="EK857" s="30"/>
      <c r="EL857" s="30"/>
      <c r="EM857" s="30"/>
      <c r="EN857" s="30"/>
      <c r="EO857" s="30"/>
      <c r="EP857" s="30"/>
      <c r="EQ857" s="30"/>
      <c r="ER857" s="30"/>
      <c r="ES857" s="30"/>
      <c r="ET857" s="30"/>
      <c r="EU857" s="30"/>
      <c r="EV857" s="30"/>
      <c r="EW857" s="30"/>
      <c r="EX857" s="30"/>
      <c r="EY857" s="30"/>
      <c r="EZ857" s="30"/>
      <c r="FA857" s="30"/>
      <c r="FB857" s="30"/>
      <c r="FC857" s="30"/>
      <c r="FD857" s="30"/>
      <c r="FE857" s="30"/>
      <c r="FF857" s="30"/>
      <c r="FG857" s="30"/>
      <c r="FH857" s="30"/>
      <c r="FI857" s="30"/>
      <c r="FJ857" s="30"/>
      <c r="FK857" s="30"/>
      <c r="FL857" s="30"/>
      <c r="FM857" s="30"/>
      <c r="FN857" s="30"/>
      <c r="FO857" s="30"/>
      <c r="FP857" s="30"/>
      <c r="FQ857" s="30"/>
    </row>
    <row r="858" spans="4:173">
      <c r="D858" s="76"/>
      <c r="E858" s="76"/>
      <c r="F858" s="76"/>
      <c r="G858" s="76"/>
      <c r="H858" s="76"/>
      <c r="I858" s="76"/>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0"/>
      <c r="BI858" s="30"/>
      <c r="BJ858" s="30"/>
      <c r="BK858" s="30"/>
      <c r="BL858" s="30"/>
      <c r="BM858" s="30"/>
      <c r="BN858" s="30"/>
      <c r="BO858" s="30"/>
      <c r="BP858" s="30"/>
      <c r="BQ858" s="30"/>
      <c r="BR858" s="30"/>
      <c r="BS858" s="30"/>
      <c r="BT858" s="30"/>
      <c r="BU858" s="30"/>
      <c r="BV858" s="30"/>
      <c r="BW858" s="30"/>
      <c r="BX858" s="30"/>
      <c r="BY858" s="30"/>
      <c r="BZ858" s="30"/>
      <c r="CA858" s="30"/>
      <c r="CB858" s="30"/>
      <c r="CC858" s="30"/>
      <c r="CD858" s="30"/>
      <c r="CE858" s="30"/>
      <c r="CF858" s="30"/>
      <c r="CG858" s="30"/>
      <c r="CH858" s="30"/>
      <c r="CI858" s="30"/>
      <c r="CJ858" s="30"/>
      <c r="CK858" s="30"/>
      <c r="CL858" s="30"/>
      <c r="CM858" s="30"/>
      <c r="CN858" s="30"/>
      <c r="CO858" s="30"/>
      <c r="CP858" s="30"/>
      <c r="CQ858" s="30"/>
      <c r="CR858" s="30"/>
      <c r="CS858" s="30"/>
      <c r="CT858" s="30"/>
      <c r="CU858" s="30"/>
      <c r="CV858" s="30"/>
      <c r="CW858" s="30"/>
      <c r="CX858" s="30"/>
      <c r="CY858" s="30"/>
      <c r="CZ858" s="30"/>
      <c r="DA858" s="30"/>
      <c r="DB858" s="30"/>
      <c r="DC858" s="30"/>
      <c r="DD858" s="30"/>
      <c r="DE858" s="30"/>
      <c r="DF858" s="30"/>
      <c r="DG858" s="30"/>
      <c r="DH858" s="30"/>
      <c r="DI858" s="30"/>
      <c r="DJ858" s="30"/>
      <c r="DK858" s="30"/>
      <c r="DL858" s="30"/>
      <c r="DM858" s="30"/>
      <c r="DN858" s="30"/>
      <c r="DO858" s="30"/>
      <c r="DP858" s="30"/>
      <c r="DQ858" s="30"/>
      <c r="DR858" s="30"/>
      <c r="DS858" s="30"/>
      <c r="DT858" s="30"/>
      <c r="DU858" s="30"/>
      <c r="DV858" s="30"/>
      <c r="DW858" s="30"/>
      <c r="DX858" s="30"/>
      <c r="DY858" s="30"/>
      <c r="DZ858" s="30"/>
      <c r="EA858" s="30"/>
      <c r="EB858" s="30"/>
      <c r="EC858" s="30"/>
      <c r="ED858" s="30"/>
      <c r="EE858" s="30"/>
      <c r="EF858" s="30"/>
      <c r="EG858" s="30"/>
      <c r="EH858" s="30"/>
      <c r="EI858" s="30"/>
      <c r="EJ858" s="30"/>
      <c r="EK858" s="30"/>
      <c r="EL858" s="30"/>
      <c r="EM858" s="30"/>
      <c r="EN858" s="30"/>
      <c r="EO858" s="30"/>
      <c r="EP858" s="30"/>
      <c r="EQ858" s="30"/>
      <c r="ER858" s="30"/>
      <c r="ES858" s="30"/>
      <c r="ET858" s="30"/>
      <c r="EU858" s="30"/>
      <c r="EV858" s="30"/>
      <c r="EW858" s="30"/>
      <c r="EX858" s="30"/>
      <c r="EY858" s="30"/>
      <c r="EZ858" s="30"/>
      <c r="FA858" s="30"/>
      <c r="FB858" s="30"/>
      <c r="FC858" s="30"/>
      <c r="FD858" s="30"/>
      <c r="FE858" s="30"/>
      <c r="FF858" s="30"/>
      <c r="FG858" s="30"/>
      <c r="FH858" s="30"/>
      <c r="FI858" s="30"/>
      <c r="FJ858" s="30"/>
      <c r="FK858" s="30"/>
      <c r="FL858" s="30"/>
      <c r="FM858" s="30"/>
      <c r="FN858" s="30"/>
      <c r="FO858" s="30"/>
      <c r="FP858" s="30"/>
      <c r="FQ858" s="30"/>
    </row>
    <row r="859" spans="4:173">
      <c r="D859" s="76"/>
      <c r="E859" s="76"/>
      <c r="F859" s="76"/>
      <c r="G859" s="76"/>
      <c r="H859" s="76"/>
      <c r="I859" s="76"/>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0"/>
      <c r="BI859" s="30"/>
      <c r="BJ859" s="30"/>
      <c r="BK859" s="30"/>
      <c r="BL859" s="30"/>
      <c r="BM859" s="30"/>
      <c r="BN859" s="30"/>
      <c r="BO859" s="30"/>
      <c r="BP859" s="30"/>
      <c r="BQ859" s="30"/>
      <c r="BR859" s="30"/>
      <c r="BS859" s="30"/>
      <c r="BT859" s="30"/>
      <c r="BU859" s="30"/>
      <c r="BV859" s="30"/>
      <c r="BW859" s="30"/>
      <c r="BX859" s="30"/>
      <c r="BY859" s="30"/>
      <c r="BZ859" s="30"/>
      <c r="CA859" s="30"/>
      <c r="CB859" s="30"/>
      <c r="CC859" s="30"/>
      <c r="CD859" s="30"/>
      <c r="CE859" s="30"/>
      <c r="CF859" s="30"/>
      <c r="CG859" s="30"/>
      <c r="CH859" s="30"/>
      <c r="CI859" s="30"/>
      <c r="CJ859" s="30"/>
      <c r="CK859" s="30"/>
      <c r="CL859" s="30"/>
      <c r="CM859" s="30"/>
      <c r="CN859" s="30"/>
      <c r="CO859" s="30"/>
      <c r="CP859" s="30"/>
      <c r="CQ859" s="30"/>
      <c r="CR859" s="30"/>
      <c r="CS859" s="30"/>
      <c r="CT859" s="30"/>
      <c r="CU859" s="30"/>
      <c r="CV859" s="30"/>
      <c r="CW859" s="30"/>
      <c r="CX859" s="30"/>
      <c r="CY859" s="30"/>
      <c r="CZ859" s="30"/>
      <c r="DA859" s="30"/>
      <c r="DB859" s="30"/>
      <c r="DC859" s="30"/>
      <c r="DD859" s="30"/>
      <c r="DE859" s="30"/>
      <c r="DF859" s="30"/>
      <c r="DG859" s="30"/>
      <c r="DH859" s="30"/>
      <c r="DI859" s="30"/>
      <c r="DJ859" s="30"/>
      <c r="DK859" s="30"/>
      <c r="DL859" s="30"/>
      <c r="DM859" s="30"/>
      <c r="DN859" s="30"/>
      <c r="DO859" s="30"/>
      <c r="DP859" s="30"/>
      <c r="DQ859" s="30"/>
      <c r="DR859" s="30"/>
      <c r="DS859" s="30"/>
      <c r="DT859" s="30"/>
      <c r="DU859" s="30"/>
      <c r="DV859" s="30"/>
      <c r="DW859" s="30"/>
      <c r="DX859" s="30"/>
      <c r="DY859" s="30"/>
      <c r="DZ859" s="30"/>
      <c r="EA859" s="30"/>
      <c r="EB859" s="30"/>
      <c r="EC859" s="30"/>
      <c r="ED859" s="30"/>
      <c r="EE859" s="30"/>
      <c r="EF859" s="30"/>
      <c r="EG859" s="30"/>
      <c r="EH859" s="30"/>
      <c r="EI859" s="30"/>
      <c r="EJ859" s="30"/>
      <c r="EK859" s="30"/>
      <c r="EL859" s="30"/>
      <c r="EM859" s="30"/>
      <c r="EN859" s="30"/>
      <c r="EO859" s="30"/>
      <c r="EP859" s="30"/>
      <c r="EQ859" s="30"/>
      <c r="ER859" s="30"/>
      <c r="ES859" s="30"/>
      <c r="ET859" s="30"/>
      <c r="EU859" s="30"/>
      <c r="EV859" s="30"/>
      <c r="EW859" s="30"/>
      <c r="EX859" s="30"/>
      <c r="EY859" s="30"/>
      <c r="EZ859" s="30"/>
      <c r="FA859" s="30"/>
      <c r="FB859" s="30"/>
      <c r="FC859" s="30"/>
      <c r="FD859" s="30"/>
      <c r="FE859" s="30"/>
      <c r="FF859" s="30"/>
      <c r="FG859" s="30"/>
      <c r="FH859" s="30"/>
      <c r="FI859" s="30"/>
      <c r="FJ859" s="30"/>
      <c r="FK859" s="30"/>
      <c r="FL859" s="30"/>
      <c r="FM859" s="30"/>
      <c r="FN859" s="30"/>
      <c r="FO859" s="30"/>
      <c r="FP859" s="30"/>
      <c r="FQ859" s="30"/>
    </row>
    <row r="860" spans="4:173">
      <c r="D860" s="76"/>
      <c r="E860" s="76"/>
      <c r="F860" s="76"/>
      <c r="G860" s="76"/>
      <c r="H860" s="76"/>
      <c r="I860" s="76"/>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0"/>
      <c r="BI860" s="30"/>
      <c r="BJ860" s="30"/>
      <c r="BK860" s="30"/>
      <c r="BL860" s="30"/>
      <c r="BM860" s="30"/>
      <c r="BN860" s="30"/>
      <c r="BO860" s="30"/>
      <c r="BP860" s="30"/>
      <c r="BQ860" s="30"/>
      <c r="BR860" s="30"/>
      <c r="BS860" s="30"/>
      <c r="BT860" s="30"/>
      <c r="BU860" s="30"/>
      <c r="BV860" s="30"/>
      <c r="BW860" s="30"/>
      <c r="BX860" s="30"/>
      <c r="BY860" s="30"/>
      <c r="BZ860" s="30"/>
      <c r="CA860" s="30"/>
      <c r="CB860" s="30"/>
      <c r="CC860" s="30"/>
      <c r="CD860" s="30"/>
      <c r="CE860" s="30"/>
      <c r="CF860" s="30"/>
      <c r="CG860" s="30"/>
      <c r="CH860" s="30"/>
      <c r="CI860" s="30"/>
      <c r="CJ860" s="30"/>
      <c r="CK860" s="30"/>
      <c r="CL860" s="30"/>
      <c r="CM860" s="30"/>
      <c r="CN860" s="30"/>
      <c r="CO860" s="30"/>
      <c r="CP860" s="30"/>
      <c r="CQ860" s="30"/>
      <c r="CR860" s="30"/>
      <c r="CS860" s="30"/>
      <c r="CT860" s="30"/>
      <c r="CU860" s="30"/>
      <c r="CV860" s="30"/>
      <c r="CW860" s="30"/>
      <c r="CX860" s="30"/>
      <c r="CY860" s="30"/>
      <c r="CZ860" s="30"/>
      <c r="DA860" s="30"/>
      <c r="DB860" s="30"/>
      <c r="DC860" s="30"/>
      <c r="DD860" s="30"/>
      <c r="DE860" s="30"/>
      <c r="DF860" s="30"/>
      <c r="DG860" s="30"/>
      <c r="DH860" s="30"/>
      <c r="DI860" s="30"/>
      <c r="DJ860" s="30"/>
      <c r="DK860" s="30"/>
      <c r="DL860" s="30"/>
      <c r="DM860" s="30"/>
      <c r="DN860" s="30"/>
      <c r="DO860" s="30"/>
      <c r="DP860" s="30"/>
      <c r="DQ860" s="30"/>
      <c r="DR860" s="30"/>
      <c r="DS860" s="30"/>
      <c r="DT860" s="30"/>
      <c r="DU860" s="30"/>
      <c r="DV860" s="30"/>
      <c r="DW860" s="30"/>
      <c r="DX860" s="30"/>
      <c r="DY860" s="30"/>
      <c r="DZ860" s="30"/>
      <c r="EA860" s="30"/>
      <c r="EB860" s="30"/>
      <c r="EC860" s="30"/>
      <c r="ED860" s="30"/>
      <c r="EE860" s="30"/>
      <c r="EF860" s="30"/>
      <c r="EG860" s="30"/>
      <c r="EH860" s="30"/>
      <c r="EI860" s="30"/>
      <c r="EJ860" s="30"/>
      <c r="EK860" s="30"/>
      <c r="EL860" s="30"/>
      <c r="EM860" s="30"/>
      <c r="EN860" s="30"/>
      <c r="EO860" s="30"/>
      <c r="EP860" s="30"/>
      <c r="EQ860" s="30"/>
      <c r="ER860" s="30"/>
      <c r="ES860" s="30"/>
      <c r="ET860" s="30"/>
      <c r="EU860" s="30"/>
      <c r="EV860" s="30"/>
      <c r="EW860" s="30"/>
      <c r="EX860" s="30"/>
      <c r="EY860" s="30"/>
      <c r="EZ860" s="30"/>
      <c r="FA860" s="30"/>
      <c r="FB860" s="30"/>
      <c r="FC860" s="30"/>
      <c r="FD860" s="30"/>
      <c r="FE860" s="30"/>
      <c r="FF860" s="30"/>
      <c r="FG860" s="30"/>
      <c r="FH860" s="30"/>
      <c r="FI860" s="30"/>
      <c r="FJ860" s="30"/>
      <c r="FK860" s="30"/>
      <c r="FL860" s="30"/>
      <c r="FM860" s="30"/>
      <c r="FN860" s="30"/>
      <c r="FO860" s="30"/>
      <c r="FP860" s="30"/>
      <c r="FQ860" s="30"/>
    </row>
    <row r="861" spans="4:173">
      <c r="D861" s="76"/>
      <c r="E861" s="76"/>
      <c r="F861" s="76"/>
      <c r="G861" s="76"/>
      <c r="H861" s="76"/>
      <c r="I861" s="76"/>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0"/>
      <c r="BI861" s="30"/>
      <c r="BJ861" s="30"/>
      <c r="BK861" s="30"/>
      <c r="BL861" s="30"/>
      <c r="BM861" s="30"/>
      <c r="BN861" s="30"/>
      <c r="BO861" s="30"/>
      <c r="BP861" s="30"/>
      <c r="BQ861" s="30"/>
      <c r="BR861" s="30"/>
      <c r="BS861" s="30"/>
      <c r="BT861" s="30"/>
      <c r="BU861" s="30"/>
      <c r="BV861" s="30"/>
      <c r="BW861" s="30"/>
      <c r="BX861" s="30"/>
      <c r="BY861" s="30"/>
      <c r="BZ861" s="30"/>
      <c r="CA861" s="30"/>
      <c r="CB861" s="30"/>
      <c r="CC861" s="30"/>
      <c r="CD861" s="30"/>
      <c r="CE861" s="30"/>
      <c r="CF861" s="30"/>
      <c r="CG861" s="30"/>
      <c r="CH861" s="30"/>
      <c r="CI861" s="30"/>
      <c r="CJ861" s="30"/>
      <c r="CK861" s="30"/>
      <c r="CL861" s="30"/>
      <c r="CM861" s="30"/>
      <c r="CN861" s="30"/>
      <c r="CO861" s="30"/>
      <c r="CP861" s="30"/>
      <c r="CQ861" s="30"/>
      <c r="CR861" s="30"/>
      <c r="CS861" s="30"/>
      <c r="CT861" s="30"/>
      <c r="CU861" s="30"/>
      <c r="CV861" s="30"/>
      <c r="CW861" s="30"/>
      <c r="CX861" s="30"/>
      <c r="CY861" s="30"/>
      <c r="CZ861" s="30"/>
      <c r="DA861" s="30"/>
      <c r="DB861" s="30"/>
      <c r="DC861" s="30"/>
      <c r="DD861" s="30"/>
      <c r="DE861" s="30"/>
      <c r="DF861" s="30"/>
      <c r="DG861" s="30"/>
      <c r="DH861" s="30"/>
      <c r="DI861" s="30"/>
      <c r="DJ861" s="30"/>
      <c r="DK861" s="30"/>
      <c r="DL861" s="30"/>
      <c r="DM861" s="30"/>
      <c r="DN861" s="30"/>
      <c r="DO861" s="30"/>
      <c r="DP861" s="30"/>
      <c r="DQ861" s="30"/>
      <c r="DR861" s="30"/>
      <c r="DS861" s="30"/>
      <c r="DT861" s="30"/>
      <c r="DU861" s="30"/>
      <c r="DV861" s="30"/>
      <c r="DW861" s="30"/>
      <c r="DX861" s="30"/>
      <c r="DY861" s="30"/>
      <c r="DZ861" s="30"/>
      <c r="EA861" s="30"/>
      <c r="EB861" s="30"/>
      <c r="EC861" s="30"/>
      <c r="ED861" s="30"/>
      <c r="EE861" s="30"/>
      <c r="EF861" s="30"/>
      <c r="EG861" s="30"/>
      <c r="EH861" s="30"/>
      <c r="EI861" s="30"/>
      <c r="EJ861" s="30"/>
      <c r="EK861" s="30"/>
      <c r="EL861" s="30"/>
      <c r="EM861" s="30"/>
      <c r="EN861" s="30"/>
      <c r="EO861" s="30"/>
      <c r="EP861" s="30"/>
      <c r="EQ861" s="30"/>
      <c r="ER861" s="30"/>
      <c r="ES861" s="30"/>
      <c r="ET861" s="30"/>
      <c r="EU861" s="30"/>
      <c r="EV861" s="30"/>
      <c r="EW861" s="30"/>
      <c r="EX861" s="30"/>
      <c r="EY861" s="30"/>
      <c r="EZ861" s="30"/>
      <c r="FA861" s="30"/>
      <c r="FB861" s="30"/>
      <c r="FC861" s="30"/>
      <c r="FD861" s="30"/>
      <c r="FE861" s="30"/>
      <c r="FF861" s="30"/>
      <c r="FG861" s="30"/>
      <c r="FH861" s="30"/>
      <c r="FI861" s="30"/>
      <c r="FJ861" s="30"/>
      <c r="FK861" s="30"/>
      <c r="FL861" s="30"/>
      <c r="FM861" s="30"/>
      <c r="FN861" s="30"/>
      <c r="FO861" s="30"/>
      <c r="FP861" s="30"/>
      <c r="FQ861" s="30"/>
    </row>
    <row r="862" spans="4:173">
      <c r="D862" s="76"/>
      <c r="E862" s="76"/>
      <c r="F862" s="76"/>
      <c r="G862" s="76"/>
      <c r="H862" s="76"/>
      <c r="I862" s="76"/>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0"/>
      <c r="BI862" s="30"/>
      <c r="BJ862" s="30"/>
      <c r="BK862" s="30"/>
      <c r="BL862" s="30"/>
      <c r="BM862" s="30"/>
      <c r="BN862" s="30"/>
      <c r="BO862" s="30"/>
      <c r="BP862" s="30"/>
      <c r="BQ862" s="30"/>
      <c r="BR862" s="30"/>
      <c r="BS862" s="30"/>
      <c r="BT862" s="30"/>
      <c r="BU862" s="30"/>
      <c r="BV862" s="30"/>
      <c r="BW862" s="30"/>
      <c r="BX862" s="30"/>
      <c r="BY862" s="30"/>
      <c r="BZ862" s="30"/>
      <c r="CA862" s="30"/>
      <c r="CB862" s="30"/>
      <c r="CC862" s="30"/>
      <c r="CD862" s="30"/>
      <c r="CE862" s="30"/>
      <c r="CF862" s="30"/>
      <c r="CG862" s="30"/>
      <c r="CH862" s="30"/>
      <c r="CI862" s="30"/>
      <c r="CJ862" s="30"/>
      <c r="CK862" s="30"/>
      <c r="CL862" s="30"/>
      <c r="CM862" s="30"/>
      <c r="CN862" s="30"/>
      <c r="CO862" s="30"/>
      <c r="CP862" s="30"/>
      <c r="CQ862" s="30"/>
      <c r="CR862" s="30"/>
      <c r="CS862" s="30"/>
      <c r="CT862" s="30"/>
      <c r="CU862" s="30"/>
      <c r="CV862" s="30"/>
      <c r="CW862" s="30"/>
      <c r="CX862" s="30"/>
      <c r="CY862" s="30"/>
      <c r="CZ862" s="30"/>
      <c r="DA862" s="30"/>
      <c r="DB862" s="30"/>
      <c r="DC862" s="30"/>
      <c r="DD862" s="30"/>
      <c r="DE862" s="30"/>
      <c r="DF862" s="30"/>
      <c r="DG862" s="30"/>
      <c r="DH862" s="30"/>
      <c r="DI862" s="30"/>
      <c r="DJ862" s="30"/>
      <c r="DK862" s="30"/>
      <c r="DL862" s="30"/>
      <c r="DM862" s="30"/>
      <c r="DN862" s="30"/>
      <c r="DO862" s="30"/>
      <c r="DP862" s="30"/>
      <c r="DQ862" s="30"/>
      <c r="DR862" s="30"/>
      <c r="DS862" s="30"/>
      <c r="DT862" s="30"/>
      <c r="DU862" s="30"/>
      <c r="DV862" s="30"/>
      <c r="DW862" s="30"/>
      <c r="DX862" s="30"/>
      <c r="DY862" s="30"/>
      <c r="DZ862" s="30"/>
      <c r="EA862" s="30"/>
      <c r="EB862" s="30"/>
      <c r="EC862" s="30"/>
      <c r="ED862" s="30"/>
      <c r="EE862" s="30"/>
      <c r="EF862" s="30"/>
      <c r="EG862" s="30"/>
      <c r="EH862" s="30"/>
      <c r="EI862" s="30"/>
      <c r="EJ862" s="30"/>
      <c r="EK862" s="30"/>
      <c r="EL862" s="30"/>
      <c r="EM862" s="30"/>
      <c r="EN862" s="30"/>
      <c r="EO862" s="30"/>
      <c r="EP862" s="30"/>
      <c r="EQ862" s="30"/>
      <c r="ER862" s="30"/>
      <c r="ES862" s="30"/>
      <c r="ET862" s="30"/>
      <c r="EU862" s="30"/>
      <c r="EV862" s="30"/>
      <c r="EW862" s="30"/>
      <c r="EX862" s="30"/>
      <c r="EY862" s="30"/>
      <c r="EZ862" s="30"/>
      <c r="FA862" s="30"/>
      <c r="FB862" s="30"/>
      <c r="FC862" s="30"/>
      <c r="FD862" s="30"/>
      <c r="FE862" s="30"/>
      <c r="FF862" s="30"/>
      <c r="FG862" s="30"/>
      <c r="FH862" s="30"/>
      <c r="FI862" s="30"/>
      <c r="FJ862" s="30"/>
      <c r="FK862" s="30"/>
      <c r="FL862" s="30"/>
      <c r="FM862" s="30"/>
      <c r="FN862" s="30"/>
      <c r="FO862" s="30"/>
      <c r="FP862" s="30"/>
      <c r="FQ862" s="30"/>
    </row>
    <row r="863" spans="4:173">
      <c r="D863" s="76"/>
      <c r="E863" s="76"/>
      <c r="F863" s="76"/>
      <c r="G863" s="76"/>
      <c r="H863" s="76"/>
      <c r="I863" s="76"/>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0"/>
      <c r="BI863" s="30"/>
      <c r="BJ863" s="30"/>
      <c r="BK863" s="30"/>
      <c r="BL863" s="30"/>
      <c r="BM863" s="30"/>
      <c r="BN863" s="30"/>
      <c r="BO863" s="30"/>
      <c r="BP863" s="30"/>
      <c r="BQ863" s="30"/>
      <c r="BR863" s="30"/>
      <c r="BS863" s="30"/>
      <c r="BT863" s="30"/>
      <c r="BU863" s="30"/>
      <c r="BV863" s="30"/>
      <c r="BW863" s="30"/>
      <c r="BX863" s="30"/>
      <c r="BY863" s="30"/>
      <c r="BZ863" s="30"/>
      <c r="CA863" s="30"/>
      <c r="CB863" s="30"/>
      <c r="CC863" s="30"/>
      <c r="CD863" s="30"/>
      <c r="CE863" s="30"/>
      <c r="CF863" s="30"/>
      <c r="CG863" s="30"/>
      <c r="CH863" s="30"/>
      <c r="CI863" s="30"/>
      <c r="CJ863" s="30"/>
      <c r="CK863" s="30"/>
      <c r="CL863" s="30"/>
      <c r="CM863" s="30"/>
      <c r="CN863" s="30"/>
      <c r="CO863" s="30"/>
      <c r="CP863" s="30"/>
      <c r="CQ863" s="30"/>
      <c r="CR863" s="30"/>
      <c r="CS863" s="30"/>
      <c r="CT863" s="30"/>
      <c r="CU863" s="30"/>
      <c r="CV863" s="30"/>
      <c r="CW863" s="30"/>
      <c r="CX863" s="30"/>
      <c r="CY863" s="30"/>
      <c r="CZ863" s="30"/>
      <c r="DA863" s="30"/>
      <c r="DB863" s="30"/>
      <c r="DC863" s="30"/>
      <c r="DD863" s="30"/>
      <c r="DE863" s="30"/>
      <c r="DF863" s="30"/>
      <c r="DG863" s="30"/>
      <c r="DH863" s="30"/>
      <c r="DI863" s="30"/>
      <c r="DJ863" s="30"/>
      <c r="DK863" s="30"/>
      <c r="DL863" s="30"/>
      <c r="DM863" s="30"/>
      <c r="DN863" s="30"/>
      <c r="DO863" s="30"/>
      <c r="DP863" s="30"/>
      <c r="DQ863" s="30"/>
      <c r="DR863" s="30"/>
      <c r="DS863" s="30"/>
      <c r="DT863" s="30"/>
      <c r="DU863" s="30"/>
      <c r="DV863" s="30"/>
      <c r="DW863" s="30"/>
      <c r="DX863" s="30"/>
      <c r="DY863" s="30"/>
      <c r="DZ863" s="30"/>
      <c r="EA863" s="30"/>
      <c r="EB863" s="30"/>
      <c r="EC863" s="30"/>
      <c r="ED863" s="30"/>
      <c r="EE863" s="30"/>
      <c r="EF863" s="30"/>
      <c r="EG863" s="30"/>
      <c r="EH863" s="30"/>
      <c r="EI863" s="30"/>
      <c r="EJ863" s="30"/>
      <c r="EK863" s="30"/>
      <c r="EL863" s="30"/>
      <c r="EM863" s="30"/>
      <c r="EN863" s="30"/>
      <c r="EO863" s="30"/>
      <c r="EP863" s="30"/>
      <c r="EQ863" s="30"/>
      <c r="ER863" s="30"/>
      <c r="ES863" s="30"/>
      <c r="ET863" s="30"/>
      <c r="EU863" s="30"/>
      <c r="EV863" s="30"/>
      <c r="EW863" s="30"/>
      <c r="EX863" s="30"/>
      <c r="EY863" s="30"/>
      <c r="EZ863" s="30"/>
      <c r="FA863" s="30"/>
      <c r="FB863" s="30"/>
      <c r="FC863" s="30"/>
      <c r="FD863" s="30"/>
      <c r="FE863" s="30"/>
      <c r="FF863" s="30"/>
      <c r="FG863" s="30"/>
      <c r="FH863" s="30"/>
      <c r="FI863" s="30"/>
      <c r="FJ863" s="30"/>
      <c r="FK863" s="30"/>
      <c r="FL863" s="30"/>
      <c r="FM863" s="30"/>
      <c r="FN863" s="30"/>
      <c r="FO863" s="30"/>
      <c r="FP863" s="30"/>
      <c r="FQ863" s="30"/>
    </row>
    <row r="864" spans="4:173">
      <c r="D864" s="76"/>
      <c r="E864" s="76"/>
      <c r="F864" s="76"/>
      <c r="G864" s="76"/>
      <c r="H864" s="76"/>
      <c r="I864" s="76"/>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0"/>
      <c r="BI864" s="30"/>
      <c r="BJ864" s="30"/>
      <c r="BK864" s="30"/>
      <c r="BL864" s="30"/>
      <c r="BM864" s="30"/>
      <c r="BN864" s="30"/>
      <c r="BO864" s="30"/>
      <c r="BP864" s="30"/>
      <c r="BQ864" s="30"/>
      <c r="BR864" s="30"/>
      <c r="BS864" s="30"/>
      <c r="BT864" s="30"/>
      <c r="BU864" s="30"/>
      <c r="BV864" s="30"/>
      <c r="BW864" s="30"/>
      <c r="BX864" s="30"/>
      <c r="BY864" s="30"/>
      <c r="BZ864" s="30"/>
      <c r="CA864" s="30"/>
      <c r="CB864" s="30"/>
      <c r="CC864" s="30"/>
      <c r="CD864" s="30"/>
      <c r="CE864" s="30"/>
      <c r="CF864" s="30"/>
      <c r="CG864" s="30"/>
      <c r="CH864" s="30"/>
      <c r="CI864" s="30"/>
      <c r="CJ864" s="30"/>
      <c r="CK864" s="30"/>
      <c r="CL864" s="30"/>
      <c r="CM864" s="30"/>
      <c r="CN864" s="30"/>
      <c r="CO864" s="30"/>
      <c r="CP864" s="30"/>
      <c r="CQ864" s="30"/>
      <c r="CR864" s="30"/>
      <c r="CS864" s="30"/>
      <c r="CT864" s="30"/>
      <c r="CU864" s="30"/>
      <c r="CV864" s="30"/>
      <c r="CW864" s="30"/>
      <c r="CX864" s="30"/>
      <c r="CY864" s="30"/>
      <c r="CZ864" s="30"/>
      <c r="DA864" s="30"/>
      <c r="DB864" s="30"/>
      <c r="DC864" s="30"/>
      <c r="DD864" s="30"/>
      <c r="DE864" s="30"/>
      <c r="DF864" s="30"/>
      <c r="DG864" s="30"/>
      <c r="DH864" s="30"/>
      <c r="DI864" s="30"/>
      <c r="DJ864" s="30"/>
      <c r="DK864" s="30"/>
      <c r="DL864" s="30"/>
      <c r="DM864" s="30"/>
      <c r="DN864" s="30"/>
      <c r="DO864" s="30"/>
      <c r="DP864" s="30"/>
      <c r="DQ864" s="30"/>
      <c r="DR864" s="30"/>
      <c r="DS864" s="30"/>
      <c r="DT864" s="30"/>
      <c r="DU864" s="30"/>
      <c r="DV864" s="30"/>
      <c r="DW864" s="30"/>
      <c r="DX864" s="30"/>
      <c r="DY864" s="30"/>
      <c r="DZ864" s="30"/>
      <c r="EA864" s="30"/>
      <c r="EB864" s="30"/>
      <c r="EC864" s="30"/>
      <c r="ED864" s="30"/>
      <c r="EE864" s="30"/>
      <c r="EF864" s="30"/>
      <c r="EG864" s="30"/>
      <c r="EH864" s="30"/>
      <c r="EI864" s="30"/>
      <c r="EJ864" s="30"/>
      <c r="EK864" s="30"/>
      <c r="EL864" s="30"/>
      <c r="EM864" s="30"/>
      <c r="EN864" s="30"/>
      <c r="EO864" s="30"/>
      <c r="EP864" s="30"/>
      <c r="EQ864" s="30"/>
      <c r="ER864" s="30"/>
      <c r="ES864" s="30"/>
      <c r="ET864" s="30"/>
      <c r="EU864" s="30"/>
      <c r="EV864" s="30"/>
      <c r="EW864" s="30"/>
      <c r="EX864" s="30"/>
      <c r="EY864" s="30"/>
      <c r="EZ864" s="30"/>
      <c r="FA864" s="30"/>
      <c r="FB864" s="30"/>
      <c r="FC864" s="30"/>
      <c r="FD864" s="30"/>
      <c r="FE864" s="30"/>
      <c r="FF864" s="30"/>
      <c r="FG864" s="30"/>
      <c r="FH864" s="30"/>
      <c r="FI864" s="30"/>
      <c r="FJ864" s="30"/>
      <c r="FK864" s="30"/>
      <c r="FL864" s="30"/>
      <c r="FM864" s="30"/>
      <c r="FN864" s="30"/>
      <c r="FO864" s="30"/>
      <c r="FP864" s="30"/>
      <c r="FQ864" s="30"/>
    </row>
    <row r="865" spans="4:173">
      <c r="D865" s="76"/>
      <c r="E865" s="76"/>
      <c r="F865" s="76"/>
      <c r="G865" s="76"/>
      <c r="H865" s="76"/>
      <c r="I865" s="76"/>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0"/>
      <c r="BI865" s="30"/>
      <c r="BJ865" s="30"/>
      <c r="BK865" s="30"/>
      <c r="BL865" s="30"/>
      <c r="BM865" s="30"/>
      <c r="BN865" s="30"/>
      <c r="BO865" s="30"/>
      <c r="BP865" s="30"/>
      <c r="BQ865" s="30"/>
      <c r="BR865" s="30"/>
      <c r="BS865" s="30"/>
      <c r="BT865" s="30"/>
      <c r="BU865" s="30"/>
      <c r="BV865" s="30"/>
      <c r="BW865" s="30"/>
      <c r="BX865" s="30"/>
      <c r="BY865" s="30"/>
      <c r="BZ865" s="30"/>
      <c r="CA865" s="30"/>
      <c r="CB865" s="30"/>
      <c r="CC865" s="30"/>
      <c r="CD865" s="30"/>
      <c r="CE865" s="30"/>
      <c r="CF865" s="30"/>
      <c r="CG865" s="30"/>
      <c r="CH865" s="30"/>
      <c r="CI865" s="30"/>
      <c r="CJ865" s="30"/>
      <c r="CK865" s="30"/>
      <c r="CL865" s="30"/>
      <c r="CM865" s="30"/>
      <c r="CN865" s="30"/>
      <c r="CO865" s="30"/>
      <c r="CP865" s="30"/>
      <c r="CQ865" s="30"/>
      <c r="CR865" s="30"/>
      <c r="CS865" s="30"/>
      <c r="CT865" s="30"/>
      <c r="CU865" s="30"/>
      <c r="CV865" s="30"/>
      <c r="CW865" s="30"/>
      <c r="CX865" s="30"/>
      <c r="CY865" s="30"/>
      <c r="CZ865" s="30"/>
      <c r="DA865" s="30"/>
      <c r="DB865" s="30"/>
      <c r="DC865" s="30"/>
      <c r="DD865" s="30"/>
      <c r="DE865" s="30"/>
      <c r="DF865" s="30"/>
      <c r="DG865" s="30"/>
      <c r="DH865" s="30"/>
      <c r="DI865" s="30"/>
      <c r="DJ865" s="30"/>
      <c r="DK865" s="30"/>
      <c r="DL865" s="30"/>
      <c r="DM865" s="30"/>
      <c r="DN865" s="30"/>
      <c r="DO865" s="30"/>
      <c r="DP865" s="30"/>
      <c r="DQ865" s="30"/>
      <c r="DR865" s="30"/>
      <c r="DS865" s="30"/>
      <c r="DT865" s="30"/>
      <c r="DU865" s="30"/>
      <c r="DV865" s="30"/>
      <c r="DW865" s="30"/>
      <c r="DX865" s="30"/>
      <c r="DY865" s="30"/>
      <c r="DZ865" s="30"/>
      <c r="EA865" s="30"/>
      <c r="EB865" s="30"/>
      <c r="EC865" s="30"/>
      <c r="ED865" s="30"/>
      <c r="EE865" s="30"/>
      <c r="EF865" s="30"/>
      <c r="EG865" s="30"/>
      <c r="EH865" s="30"/>
      <c r="EI865" s="30"/>
      <c r="EJ865" s="30"/>
      <c r="EK865" s="30"/>
      <c r="EL865" s="30"/>
      <c r="EM865" s="30"/>
      <c r="EN865" s="30"/>
      <c r="EO865" s="30"/>
      <c r="EP865" s="30"/>
      <c r="EQ865" s="30"/>
      <c r="ER865" s="30"/>
      <c r="ES865" s="30"/>
      <c r="ET865" s="30"/>
      <c r="EU865" s="30"/>
      <c r="EV865" s="30"/>
      <c r="EW865" s="30"/>
      <c r="EX865" s="30"/>
      <c r="EY865" s="30"/>
      <c r="EZ865" s="30"/>
      <c r="FA865" s="30"/>
      <c r="FB865" s="30"/>
      <c r="FC865" s="30"/>
      <c r="FD865" s="30"/>
      <c r="FE865" s="30"/>
      <c r="FF865" s="30"/>
      <c r="FG865" s="30"/>
      <c r="FH865" s="30"/>
      <c r="FI865" s="30"/>
      <c r="FJ865" s="30"/>
      <c r="FK865" s="30"/>
      <c r="FL865" s="30"/>
      <c r="FM865" s="30"/>
      <c r="FN865" s="30"/>
      <c r="FO865" s="30"/>
      <c r="FP865" s="30"/>
      <c r="FQ865" s="30"/>
    </row>
    <row r="866" spans="4:173">
      <c r="D866" s="76"/>
      <c r="E866" s="76"/>
      <c r="F866" s="76"/>
      <c r="G866" s="76"/>
      <c r="H866" s="76"/>
      <c r="I866" s="76"/>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0"/>
      <c r="BI866" s="30"/>
      <c r="BJ866" s="30"/>
      <c r="BK866" s="30"/>
      <c r="BL866" s="30"/>
      <c r="BM866" s="30"/>
      <c r="BN866" s="30"/>
      <c r="BO866" s="30"/>
      <c r="BP866" s="30"/>
      <c r="BQ866" s="30"/>
      <c r="BR866" s="30"/>
      <c r="BS866" s="30"/>
      <c r="BT866" s="30"/>
      <c r="BU866" s="30"/>
      <c r="BV866" s="30"/>
      <c r="BW866" s="30"/>
      <c r="BX866" s="30"/>
      <c r="BY866" s="30"/>
      <c r="BZ866" s="30"/>
      <c r="CA866" s="30"/>
      <c r="CB866" s="30"/>
      <c r="CC866" s="30"/>
      <c r="CD866" s="30"/>
      <c r="CE866" s="30"/>
      <c r="CF866" s="30"/>
      <c r="CG866" s="30"/>
      <c r="CH866" s="30"/>
      <c r="CI866" s="30"/>
      <c r="CJ866" s="30"/>
      <c r="CK866" s="30"/>
      <c r="CL866" s="30"/>
      <c r="CM866" s="30"/>
      <c r="CN866" s="30"/>
      <c r="CO866" s="30"/>
      <c r="CP866" s="30"/>
      <c r="CQ866" s="30"/>
      <c r="CR866" s="30"/>
      <c r="CS866" s="30"/>
      <c r="CT866" s="30"/>
      <c r="CU866" s="30"/>
      <c r="CV866" s="30"/>
      <c r="CW866" s="30"/>
      <c r="CX866" s="30"/>
      <c r="CY866" s="30"/>
      <c r="CZ866" s="30"/>
      <c r="DA866" s="30"/>
      <c r="DB866" s="30"/>
      <c r="DC866" s="30"/>
      <c r="DD866" s="30"/>
      <c r="DE866" s="30"/>
      <c r="DF866" s="30"/>
      <c r="DG866" s="30"/>
      <c r="DH866" s="30"/>
      <c r="DI866" s="30"/>
      <c r="DJ866" s="30"/>
      <c r="DK866" s="30"/>
      <c r="DL866" s="30"/>
      <c r="DM866" s="30"/>
      <c r="DN866" s="30"/>
      <c r="DO866" s="30"/>
      <c r="DP866" s="30"/>
      <c r="DQ866" s="30"/>
      <c r="DR866" s="30"/>
      <c r="DS866" s="30"/>
      <c r="DT866" s="30"/>
      <c r="DU866" s="30"/>
      <c r="DV866" s="30"/>
      <c r="DW866" s="30"/>
      <c r="DX866" s="30"/>
      <c r="DY866" s="30"/>
      <c r="DZ866" s="30"/>
      <c r="EA866" s="30"/>
      <c r="EB866" s="30"/>
      <c r="EC866" s="30"/>
      <c r="ED866" s="30"/>
      <c r="EE866" s="30"/>
      <c r="EF866" s="30"/>
      <c r="EG866" s="30"/>
      <c r="EH866" s="30"/>
      <c r="EI866" s="30"/>
      <c r="EJ866" s="30"/>
      <c r="EK866" s="30"/>
      <c r="EL866" s="30"/>
      <c r="EM866" s="30"/>
      <c r="EN866" s="30"/>
      <c r="EO866" s="30"/>
      <c r="EP866" s="30"/>
      <c r="EQ866" s="30"/>
      <c r="ER866" s="30"/>
      <c r="ES866" s="30"/>
      <c r="ET866" s="30"/>
      <c r="EU866" s="30"/>
      <c r="EV866" s="30"/>
      <c r="EW866" s="30"/>
      <c r="EX866" s="30"/>
      <c r="EY866" s="30"/>
      <c r="EZ866" s="30"/>
      <c r="FA866" s="30"/>
      <c r="FB866" s="30"/>
      <c r="FC866" s="30"/>
      <c r="FD866" s="30"/>
      <c r="FE866" s="30"/>
      <c r="FF866" s="30"/>
      <c r="FG866" s="30"/>
      <c r="FH866" s="30"/>
      <c r="FI866" s="30"/>
      <c r="FJ866" s="30"/>
      <c r="FK866" s="30"/>
      <c r="FL866" s="30"/>
      <c r="FM866" s="30"/>
      <c r="FN866" s="30"/>
      <c r="FO866" s="30"/>
      <c r="FP866" s="30"/>
      <c r="FQ866" s="30"/>
    </row>
    <row r="867" spans="4:173">
      <c r="D867" s="76"/>
      <c r="E867" s="76"/>
      <c r="F867" s="76"/>
      <c r="G867" s="76"/>
      <c r="H867" s="76"/>
      <c r="I867" s="76"/>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0"/>
      <c r="BI867" s="30"/>
      <c r="BJ867" s="30"/>
      <c r="BK867" s="30"/>
      <c r="BL867" s="30"/>
      <c r="BM867" s="30"/>
      <c r="BN867" s="30"/>
      <c r="BO867" s="30"/>
      <c r="BP867" s="30"/>
      <c r="BQ867" s="30"/>
      <c r="BR867" s="30"/>
      <c r="BS867" s="30"/>
      <c r="BT867" s="30"/>
      <c r="BU867" s="30"/>
      <c r="BV867" s="30"/>
      <c r="BW867" s="30"/>
      <c r="BX867" s="30"/>
      <c r="BY867" s="30"/>
      <c r="BZ867" s="30"/>
      <c r="CA867" s="30"/>
      <c r="CB867" s="30"/>
      <c r="CC867" s="30"/>
      <c r="CD867" s="30"/>
      <c r="CE867" s="30"/>
      <c r="CF867" s="30"/>
      <c r="CG867" s="30"/>
      <c r="CH867" s="30"/>
      <c r="CI867" s="30"/>
      <c r="CJ867" s="30"/>
      <c r="CK867" s="30"/>
      <c r="CL867" s="30"/>
      <c r="CM867" s="30"/>
      <c r="CN867" s="30"/>
      <c r="CO867" s="30"/>
      <c r="CP867" s="30"/>
      <c r="CQ867" s="30"/>
      <c r="CR867" s="30"/>
      <c r="CS867" s="30"/>
      <c r="CT867" s="30"/>
      <c r="CU867" s="30"/>
      <c r="CV867" s="30"/>
      <c r="CW867" s="30"/>
      <c r="CX867" s="30"/>
      <c r="CY867" s="30"/>
      <c r="CZ867" s="30"/>
      <c r="DA867" s="30"/>
      <c r="DB867" s="30"/>
      <c r="DC867" s="30"/>
      <c r="DD867" s="30"/>
      <c r="DE867" s="30"/>
      <c r="DF867" s="30"/>
      <c r="DG867" s="30"/>
      <c r="DH867" s="30"/>
      <c r="DI867" s="30"/>
      <c r="DJ867" s="30"/>
      <c r="DK867" s="30"/>
      <c r="DL867" s="30"/>
      <c r="DM867" s="30"/>
      <c r="DN867" s="30"/>
      <c r="DO867" s="30"/>
      <c r="DP867" s="30"/>
      <c r="DQ867" s="30"/>
      <c r="DR867" s="30"/>
      <c r="DS867" s="30"/>
      <c r="DT867" s="30"/>
      <c r="DU867" s="30"/>
      <c r="DV867" s="30"/>
      <c r="DW867" s="30"/>
      <c r="DX867" s="30"/>
      <c r="DY867" s="30"/>
      <c r="DZ867" s="30"/>
      <c r="EA867" s="30"/>
      <c r="EB867" s="30"/>
      <c r="EC867" s="30"/>
      <c r="ED867" s="30"/>
      <c r="EE867" s="30"/>
      <c r="EF867" s="30"/>
      <c r="EG867" s="30"/>
      <c r="EH867" s="30"/>
      <c r="EI867" s="30"/>
      <c r="EJ867" s="30"/>
      <c r="EK867" s="30"/>
      <c r="EL867" s="30"/>
      <c r="EM867" s="30"/>
      <c r="EN867" s="30"/>
      <c r="EO867" s="30"/>
      <c r="EP867" s="30"/>
      <c r="EQ867" s="30"/>
      <c r="ER867" s="30"/>
      <c r="ES867" s="30"/>
      <c r="ET867" s="30"/>
      <c r="EU867" s="30"/>
      <c r="EV867" s="30"/>
      <c r="EW867" s="30"/>
      <c r="EX867" s="30"/>
      <c r="EY867" s="30"/>
      <c r="EZ867" s="30"/>
      <c r="FA867" s="30"/>
      <c r="FB867" s="30"/>
      <c r="FC867" s="30"/>
      <c r="FD867" s="30"/>
      <c r="FE867" s="30"/>
      <c r="FF867" s="30"/>
      <c r="FG867" s="30"/>
      <c r="FH867" s="30"/>
      <c r="FI867" s="30"/>
      <c r="FJ867" s="30"/>
      <c r="FK867" s="30"/>
      <c r="FL867" s="30"/>
      <c r="FM867" s="30"/>
      <c r="FN867" s="30"/>
      <c r="FO867" s="30"/>
      <c r="FP867" s="30"/>
      <c r="FQ867" s="30"/>
    </row>
    <row r="868" spans="4:173">
      <c r="D868" s="76"/>
      <c r="E868" s="76"/>
      <c r="F868" s="76"/>
      <c r="G868" s="76"/>
      <c r="H868" s="76"/>
      <c r="I868" s="76"/>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0"/>
      <c r="BI868" s="30"/>
      <c r="BJ868" s="30"/>
      <c r="BK868" s="30"/>
      <c r="BL868" s="30"/>
      <c r="BM868" s="30"/>
      <c r="BN868" s="30"/>
      <c r="BO868" s="30"/>
      <c r="BP868" s="30"/>
      <c r="BQ868" s="30"/>
      <c r="BR868" s="30"/>
      <c r="BS868" s="30"/>
      <c r="BT868" s="30"/>
      <c r="BU868" s="30"/>
      <c r="BV868" s="30"/>
      <c r="BW868" s="30"/>
      <c r="BX868" s="30"/>
      <c r="BY868" s="30"/>
      <c r="BZ868" s="30"/>
      <c r="CA868" s="30"/>
      <c r="CB868" s="30"/>
      <c r="CC868" s="30"/>
      <c r="CD868" s="30"/>
      <c r="CE868" s="30"/>
      <c r="CF868" s="30"/>
      <c r="CG868" s="30"/>
      <c r="CH868" s="30"/>
      <c r="CI868" s="30"/>
      <c r="CJ868" s="30"/>
      <c r="CK868" s="30"/>
      <c r="CL868" s="30"/>
      <c r="CM868" s="30"/>
      <c r="CN868" s="30"/>
      <c r="CO868" s="30"/>
      <c r="CP868" s="30"/>
      <c r="CQ868" s="30"/>
      <c r="CR868" s="30"/>
      <c r="CS868" s="30"/>
      <c r="CT868" s="30"/>
      <c r="CU868" s="30"/>
      <c r="CV868" s="30"/>
      <c r="CW868" s="30"/>
      <c r="CX868" s="30"/>
      <c r="CY868" s="30"/>
      <c r="CZ868" s="30"/>
      <c r="DA868" s="30"/>
      <c r="DB868" s="30"/>
      <c r="DC868" s="30"/>
      <c r="DD868" s="30"/>
      <c r="DE868" s="30"/>
      <c r="DF868" s="30"/>
      <c r="DG868" s="30"/>
      <c r="DH868" s="30"/>
      <c r="DI868" s="30"/>
      <c r="DJ868" s="30"/>
      <c r="DK868" s="30"/>
      <c r="DL868" s="30"/>
      <c r="DM868" s="30"/>
      <c r="DN868" s="30"/>
      <c r="DO868" s="30"/>
      <c r="DP868" s="30"/>
      <c r="DQ868" s="30"/>
      <c r="DR868" s="30"/>
      <c r="DS868" s="30"/>
      <c r="DT868" s="30"/>
      <c r="DU868" s="30"/>
      <c r="DV868" s="30"/>
      <c r="DW868" s="30"/>
      <c r="DX868" s="30"/>
      <c r="DY868" s="30"/>
      <c r="DZ868" s="30"/>
      <c r="EA868" s="30"/>
      <c r="EB868" s="30"/>
      <c r="EC868" s="30"/>
      <c r="ED868" s="30"/>
      <c r="EE868" s="30"/>
      <c r="EF868" s="30"/>
      <c r="EG868" s="30"/>
      <c r="EH868" s="30"/>
      <c r="EI868" s="30"/>
      <c r="EJ868" s="30"/>
      <c r="EK868" s="30"/>
      <c r="EL868" s="30"/>
      <c r="EM868" s="30"/>
      <c r="EN868" s="30"/>
      <c r="EO868" s="30"/>
      <c r="EP868" s="30"/>
      <c r="EQ868" s="30"/>
      <c r="ER868" s="30"/>
      <c r="ES868" s="30"/>
      <c r="ET868" s="30"/>
      <c r="EU868" s="30"/>
      <c r="EV868" s="30"/>
      <c r="EW868" s="30"/>
      <c r="EX868" s="30"/>
      <c r="EY868" s="30"/>
      <c r="EZ868" s="30"/>
      <c r="FA868" s="30"/>
      <c r="FB868" s="30"/>
      <c r="FC868" s="30"/>
      <c r="FD868" s="30"/>
      <c r="FE868" s="30"/>
      <c r="FF868" s="30"/>
      <c r="FG868" s="30"/>
      <c r="FH868" s="30"/>
      <c r="FI868" s="30"/>
      <c r="FJ868" s="30"/>
      <c r="FK868" s="30"/>
      <c r="FL868" s="30"/>
      <c r="FM868" s="30"/>
      <c r="FN868" s="30"/>
      <c r="FO868" s="30"/>
      <c r="FP868" s="30"/>
      <c r="FQ868" s="30"/>
    </row>
    <row r="869" spans="4:173">
      <c r="D869" s="76"/>
      <c r="E869" s="76"/>
      <c r="F869" s="76"/>
      <c r="G869" s="76"/>
      <c r="H869" s="76"/>
      <c r="I869" s="76"/>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0"/>
      <c r="BI869" s="30"/>
      <c r="BJ869" s="30"/>
      <c r="BK869" s="30"/>
      <c r="BL869" s="30"/>
      <c r="BM869" s="30"/>
      <c r="BN869" s="30"/>
      <c r="BO869" s="30"/>
      <c r="BP869" s="30"/>
      <c r="BQ869" s="30"/>
      <c r="BR869" s="30"/>
      <c r="BS869" s="30"/>
      <c r="BT869" s="30"/>
      <c r="BU869" s="30"/>
      <c r="BV869" s="30"/>
      <c r="BW869" s="30"/>
      <c r="BX869" s="30"/>
      <c r="BY869" s="30"/>
      <c r="BZ869" s="30"/>
      <c r="CA869" s="30"/>
      <c r="CB869" s="30"/>
      <c r="CC869" s="30"/>
      <c r="CD869" s="30"/>
      <c r="CE869" s="30"/>
      <c r="CF869" s="30"/>
      <c r="CG869" s="30"/>
      <c r="CH869" s="30"/>
      <c r="CI869" s="30"/>
      <c r="CJ869" s="30"/>
      <c r="CK869" s="30"/>
      <c r="CL869" s="30"/>
      <c r="CM869" s="30"/>
      <c r="CN869" s="30"/>
      <c r="CO869" s="30"/>
      <c r="CP869" s="30"/>
      <c r="CQ869" s="30"/>
      <c r="CR869" s="30"/>
      <c r="CS869" s="30"/>
      <c r="CT869" s="30"/>
      <c r="CU869" s="30"/>
      <c r="CV869" s="30"/>
      <c r="CW869" s="30"/>
      <c r="CX869" s="30"/>
      <c r="CY869" s="30"/>
      <c r="CZ869" s="30"/>
      <c r="DA869" s="30"/>
      <c r="DB869" s="30"/>
      <c r="DC869" s="30"/>
      <c r="DD869" s="30"/>
      <c r="DE869" s="30"/>
      <c r="DF869" s="30"/>
      <c r="DG869" s="30"/>
      <c r="DH869" s="30"/>
      <c r="DI869" s="30"/>
      <c r="DJ869" s="30"/>
      <c r="DK869" s="30"/>
      <c r="DL869" s="30"/>
      <c r="DM869" s="30"/>
      <c r="DN869" s="30"/>
      <c r="DO869" s="30"/>
      <c r="DP869" s="30"/>
      <c r="DQ869" s="30"/>
      <c r="DR869" s="30"/>
      <c r="DS869" s="30"/>
      <c r="DT869" s="30"/>
      <c r="DU869" s="30"/>
      <c r="DV869" s="30"/>
      <c r="DW869" s="30"/>
      <c r="DX869" s="30"/>
      <c r="DY869" s="30"/>
      <c r="DZ869" s="30"/>
      <c r="EA869" s="30"/>
      <c r="EB869" s="30"/>
      <c r="EC869" s="30"/>
      <c r="ED869" s="30"/>
      <c r="EE869" s="30"/>
      <c r="EF869" s="30"/>
      <c r="EG869" s="30"/>
      <c r="EH869" s="30"/>
      <c r="EI869" s="30"/>
      <c r="EJ869" s="30"/>
      <c r="EK869" s="30"/>
      <c r="EL869" s="30"/>
      <c r="EM869" s="30"/>
      <c r="EN869" s="30"/>
      <c r="EO869" s="30"/>
      <c r="EP869" s="30"/>
      <c r="EQ869" s="30"/>
      <c r="ER869" s="30"/>
      <c r="ES869" s="30"/>
      <c r="ET869" s="30"/>
      <c r="EU869" s="30"/>
      <c r="EV869" s="30"/>
      <c r="EW869" s="30"/>
      <c r="EX869" s="30"/>
      <c r="EY869" s="30"/>
      <c r="EZ869" s="30"/>
      <c r="FA869" s="30"/>
      <c r="FB869" s="30"/>
      <c r="FC869" s="30"/>
      <c r="FD869" s="30"/>
      <c r="FE869" s="30"/>
      <c r="FF869" s="30"/>
      <c r="FG869" s="30"/>
      <c r="FH869" s="30"/>
      <c r="FI869" s="30"/>
      <c r="FJ869" s="30"/>
      <c r="FK869" s="30"/>
      <c r="FL869" s="30"/>
      <c r="FM869" s="30"/>
      <c r="FN869" s="30"/>
      <c r="FO869" s="30"/>
      <c r="FP869" s="30"/>
      <c r="FQ869" s="30"/>
    </row>
    <row r="870" spans="4:173">
      <c r="D870" s="76"/>
      <c r="E870" s="76"/>
      <c r="F870" s="76"/>
      <c r="G870" s="76"/>
      <c r="H870" s="76"/>
      <c r="I870" s="76"/>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0"/>
      <c r="BI870" s="30"/>
      <c r="BJ870" s="30"/>
      <c r="BK870" s="30"/>
      <c r="BL870" s="30"/>
      <c r="BM870" s="30"/>
      <c r="BN870" s="30"/>
      <c r="BO870" s="30"/>
      <c r="BP870" s="30"/>
      <c r="BQ870" s="30"/>
      <c r="BR870" s="30"/>
      <c r="BS870" s="30"/>
      <c r="BT870" s="30"/>
      <c r="BU870" s="30"/>
      <c r="BV870" s="30"/>
      <c r="BW870" s="30"/>
      <c r="BX870" s="30"/>
      <c r="BY870" s="30"/>
      <c r="BZ870" s="30"/>
      <c r="CA870" s="30"/>
      <c r="CB870" s="30"/>
      <c r="CC870" s="30"/>
      <c r="CD870" s="30"/>
      <c r="CE870" s="30"/>
      <c r="CF870" s="30"/>
      <c r="CG870" s="30"/>
      <c r="CH870" s="30"/>
      <c r="CI870" s="30"/>
      <c r="CJ870" s="30"/>
      <c r="CK870" s="30"/>
      <c r="CL870" s="30"/>
      <c r="CM870" s="30"/>
      <c r="CN870" s="30"/>
      <c r="CO870" s="30"/>
      <c r="CP870" s="30"/>
      <c r="CQ870" s="30"/>
      <c r="CR870" s="30"/>
      <c r="CS870" s="30"/>
      <c r="CT870" s="30"/>
      <c r="CU870" s="30"/>
      <c r="CV870" s="30"/>
      <c r="CW870" s="30"/>
      <c r="CX870" s="30"/>
      <c r="CY870" s="30"/>
      <c r="CZ870" s="30"/>
      <c r="DA870" s="30"/>
      <c r="DB870" s="30"/>
      <c r="DC870" s="30"/>
      <c r="DD870" s="30"/>
      <c r="DE870" s="30"/>
      <c r="DF870" s="30"/>
      <c r="DG870" s="30"/>
      <c r="DH870" s="30"/>
      <c r="DI870" s="30"/>
      <c r="DJ870" s="30"/>
      <c r="DK870" s="30"/>
      <c r="DL870" s="30"/>
      <c r="DM870" s="30"/>
      <c r="DN870" s="30"/>
      <c r="DO870" s="30"/>
      <c r="DP870" s="30"/>
      <c r="DQ870" s="30"/>
      <c r="DR870" s="30"/>
      <c r="DS870" s="30"/>
      <c r="DT870" s="30"/>
      <c r="DU870" s="30"/>
      <c r="DV870" s="30"/>
      <c r="DW870" s="30"/>
      <c r="DX870" s="30"/>
      <c r="DY870" s="30"/>
      <c r="DZ870" s="30"/>
      <c r="EA870" s="30"/>
      <c r="EB870" s="30"/>
      <c r="EC870" s="30"/>
      <c r="ED870" s="30"/>
      <c r="EE870" s="30"/>
      <c r="EF870" s="30"/>
      <c r="EG870" s="30"/>
      <c r="EH870" s="30"/>
      <c r="EI870" s="30"/>
      <c r="EJ870" s="30"/>
      <c r="EK870" s="30"/>
      <c r="EL870" s="30"/>
      <c r="EM870" s="30"/>
      <c r="EN870" s="30"/>
      <c r="EO870" s="30"/>
      <c r="EP870" s="30"/>
      <c r="EQ870" s="30"/>
      <c r="ER870" s="30"/>
      <c r="ES870" s="30"/>
      <c r="ET870" s="30"/>
      <c r="EU870" s="30"/>
      <c r="EV870" s="30"/>
      <c r="EW870" s="30"/>
      <c r="EX870" s="30"/>
      <c r="EY870" s="30"/>
      <c r="EZ870" s="30"/>
      <c r="FA870" s="30"/>
      <c r="FB870" s="30"/>
      <c r="FC870" s="30"/>
      <c r="FD870" s="30"/>
      <c r="FE870" s="30"/>
      <c r="FF870" s="30"/>
      <c r="FG870" s="30"/>
      <c r="FH870" s="30"/>
      <c r="FI870" s="30"/>
      <c r="FJ870" s="30"/>
      <c r="FK870" s="30"/>
      <c r="FL870" s="30"/>
      <c r="FM870" s="30"/>
      <c r="FN870" s="30"/>
      <c r="FO870" s="30"/>
      <c r="FP870" s="30"/>
      <c r="FQ870" s="30"/>
    </row>
    <row r="871" spans="4:173">
      <c r="D871" s="76"/>
      <c r="E871" s="76"/>
      <c r="F871" s="76"/>
      <c r="G871" s="76"/>
      <c r="H871" s="76"/>
      <c r="I871" s="76"/>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0"/>
      <c r="BI871" s="30"/>
      <c r="BJ871" s="30"/>
      <c r="BK871" s="30"/>
      <c r="BL871" s="30"/>
      <c r="BM871" s="30"/>
      <c r="BN871" s="30"/>
      <c r="BO871" s="30"/>
      <c r="BP871" s="30"/>
      <c r="BQ871" s="30"/>
      <c r="BR871" s="30"/>
      <c r="BS871" s="30"/>
      <c r="BT871" s="30"/>
      <c r="BU871" s="30"/>
      <c r="BV871" s="30"/>
      <c r="BW871" s="30"/>
      <c r="BX871" s="30"/>
      <c r="BY871" s="30"/>
      <c r="BZ871" s="30"/>
      <c r="CA871" s="30"/>
      <c r="CB871" s="30"/>
      <c r="CC871" s="30"/>
      <c r="CD871" s="30"/>
      <c r="CE871" s="30"/>
      <c r="CF871" s="30"/>
      <c r="CG871" s="30"/>
      <c r="CH871" s="30"/>
      <c r="CI871" s="30"/>
      <c r="CJ871" s="30"/>
      <c r="CK871" s="30"/>
      <c r="CL871" s="30"/>
      <c r="CM871" s="30"/>
      <c r="CN871" s="30"/>
      <c r="CO871" s="30"/>
      <c r="CP871" s="30"/>
      <c r="CQ871" s="30"/>
      <c r="CR871" s="30"/>
      <c r="CS871" s="30"/>
      <c r="CT871" s="30"/>
      <c r="CU871" s="30"/>
      <c r="CV871" s="30"/>
      <c r="CW871" s="30"/>
      <c r="CX871" s="30"/>
      <c r="CY871" s="30"/>
      <c r="CZ871" s="30"/>
      <c r="DA871" s="30"/>
      <c r="DB871" s="30"/>
      <c r="DC871" s="30"/>
      <c r="DD871" s="30"/>
      <c r="DE871" s="30"/>
      <c r="DF871" s="30"/>
      <c r="DG871" s="30"/>
      <c r="DH871" s="30"/>
      <c r="DI871" s="30"/>
      <c r="DJ871" s="30"/>
      <c r="DK871" s="30"/>
      <c r="DL871" s="30"/>
      <c r="DM871" s="30"/>
      <c r="DN871" s="30"/>
      <c r="DO871" s="30"/>
      <c r="DP871" s="30"/>
      <c r="DQ871" s="30"/>
      <c r="DR871" s="30"/>
      <c r="DS871" s="30"/>
      <c r="DT871" s="30"/>
      <c r="DU871" s="30"/>
      <c r="DV871" s="30"/>
      <c r="DW871" s="30"/>
      <c r="DX871" s="30"/>
      <c r="DY871" s="30"/>
      <c r="DZ871" s="30"/>
      <c r="EA871" s="30"/>
      <c r="EB871" s="30"/>
      <c r="EC871" s="30"/>
      <c r="ED871" s="30"/>
      <c r="EE871" s="30"/>
      <c r="EF871" s="30"/>
      <c r="EG871" s="30"/>
      <c r="EH871" s="30"/>
      <c r="EI871" s="30"/>
      <c r="EJ871" s="30"/>
      <c r="EK871" s="30"/>
      <c r="EL871" s="30"/>
      <c r="EM871" s="30"/>
      <c r="EN871" s="30"/>
      <c r="EO871" s="30"/>
      <c r="EP871" s="30"/>
      <c r="EQ871" s="30"/>
      <c r="ER871" s="30"/>
      <c r="ES871" s="30"/>
      <c r="ET871" s="30"/>
      <c r="EU871" s="30"/>
      <c r="EV871" s="30"/>
      <c r="EW871" s="30"/>
      <c r="EX871" s="30"/>
      <c r="EY871" s="30"/>
      <c r="EZ871" s="30"/>
      <c r="FA871" s="30"/>
      <c r="FB871" s="30"/>
      <c r="FC871" s="30"/>
      <c r="FD871" s="30"/>
      <c r="FE871" s="30"/>
      <c r="FF871" s="30"/>
      <c r="FG871" s="30"/>
      <c r="FH871" s="30"/>
      <c r="FI871" s="30"/>
      <c r="FJ871" s="30"/>
      <c r="FK871" s="30"/>
      <c r="FL871" s="30"/>
      <c r="FM871" s="30"/>
      <c r="FN871" s="30"/>
      <c r="FO871" s="30"/>
      <c r="FP871" s="30"/>
      <c r="FQ871" s="30"/>
    </row>
    <row r="872" spans="4:173">
      <c r="D872" s="76"/>
      <c r="E872" s="76"/>
      <c r="F872" s="76"/>
      <c r="G872" s="76"/>
      <c r="H872" s="76"/>
      <c r="I872" s="76"/>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0"/>
      <c r="BI872" s="30"/>
      <c r="BJ872" s="30"/>
      <c r="BK872" s="30"/>
      <c r="BL872" s="30"/>
      <c r="BM872" s="30"/>
      <c r="BN872" s="30"/>
      <c r="BO872" s="30"/>
      <c r="BP872" s="30"/>
      <c r="BQ872" s="30"/>
      <c r="BR872" s="30"/>
      <c r="BS872" s="30"/>
      <c r="BT872" s="30"/>
      <c r="BU872" s="30"/>
      <c r="BV872" s="30"/>
      <c r="BW872" s="30"/>
      <c r="BX872" s="30"/>
      <c r="BY872" s="30"/>
      <c r="BZ872" s="30"/>
      <c r="CA872" s="30"/>
      <c r="CB872" s="30"/>
      <c r="CC872" s="30"/>
      <c r="CD872" s="30"/>
      <c r="CE872" s="30"/>
      <c r="CF872" s="30"/>
      <c r="CG872" s="30"/>
      <c r="CH872" s="30"/>
      <c r="CI872" s="30"/>
      <c r="CJ872" s="30"/>
      <c r="CK872" s="30"/>
      <c r="CL872" s="30"/>
      <c r="CM872" s="30"/>
      <c r="CN872" s="30"/>
      <c r="CO872" s="30"/>
      <c r="CP872" s="30"/>
      <c r="CQ872" s="30"/>
      <c r="CR872" s="30"/>
      <c r="CS872" s="30"/>
      <c r="CT872" s="30"/>
      <c r="CU872" s="30"/>
      <c r="CV872" s="30"/>
      <c r="CW872" s="30"/>
      <c r="CX872" s="30"/>
      <c r="CY872" s="30"/>
      <c r="CZ872" s="30"/>
      <c r="DA872" s="30"/>
      <c r="DB872" s="30"/>
      <c r="DC872" s="30"/>
      <c r="DD872" s="30"/>
      <c r="DE872" s="30"/>
      <c r="DF872" s="30"/>
      <c r="DG872" s="30"/>
      <c r="DH872" s="30"/>
      <c r="DI872" s="30"/>
      <c r="DJ872" s="30"/>
      <c r="DK872" s="30"/>
      <c r="DL872" s="30"/>
      <c r="DM872" s="30"/>
      <c r="DN872" s="30"/>
      <c r="DO872" s="30"/>
      <c r="DP872" s="30"/>
      <c r="DQ872" s="30"/>
      <c r="DR872" s="30"/>
      <c r="DS872" s="30"/>
      <c r="DT872" s="30"/>
      <c r="DU872" s="30"/>
      <c r="DV872" s="30"/>
      <c r="DW872" s="30"/>
      <c r="DX872" s="30"/>
      <c r="DY872" s="30"/>
      <c r="DZ872" s="30"/>
      <c r="EA872" s="30"/>
      <c r="EB872" s="30"/>
      <c r="EC872" s="30"/>
      <c r="ED872" s="30"/>
      <c r="EE872" s="30"/>
      <c r="EF872" s="30"/>
      <c r="EG872" s="30"/>
      <c r="EH872" s="30"/>
      <c r="EI872" s="30"/>
      <c r="EJ872" s="30"/>
      <c r="EK872" s="30"/>
      <c r="EL872" s="30"/>
      <c r="EM872" s="30"/>
      <c r="EN872" s="30"/>
      <c r="EO872" s="30"/>
      <c r="EP872" s="30"/>
      <c r="EQ872" s="30"/>
      <c r="ER872" s="30"/>
      <c r="ES872" s="30"/>
      <c r="ET872" s="30"/>
      <c r="EU872" s="30"/>
      <c r="EV872" s="30"/>
      <c r="EW872" s="30"/>
      <c r="EX872" s="30"/>
      <c r="EY872" s="30"/>
      <c r="EZ872" s="30"/>
      <c r="FA872" s="30"/>
      <c r="FB872" s="30"/>
      <c r="FC872" s="30"/>
      <c r="FD872" s="30"/>
      <c r="FE872" s="30"/>
      <c r="FF872" s="30"/>
      <c r="FG872" s="30"/>
      <c r="FH872" s="30"/>
      <c r="FI872" s="30"/>
      <c r="FJ872" s="30"/>
      <c r="FK872" s="30"/>
      <c r="FL872" s="30"/>
      <c r="FM872" s="30"/>
      <c r="FN872" s="30"/>
      <c r="FO872" s="30"/>
      <c r="FP872" s="30"/>
      <c r="FQ872" s="30"/>
    </row>
    <row r="873" spans="4:173">
      <c r="D873" s="76"/>
      <c r="E873" s="76"/>
      <c r="F873" s="76"/>
      <c r="G873" s="76"/>
      <c r="H873" s="76"/>
      <c r="I873" s="76"/>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0"/>
      <c r="BI873" s="30"/>
      <c r="BJ873" s="30"/>
      <c r="BK873" s="30"/>
      <c r="BL873" s="30"/>
      <c r="BM873" s="30"/>
      <c r="BN873" s="30"/>
      <c r="BO873" s="30"/>
      <c r="BP873" s="30"/>
      <c r="BQ873" s="30"/>
      <c r="BR873" s="30"/>
      <c r="BS873" s="30"/>
      <c r="BT873" s="30"/>
      <c r="BU873" s="30"/>
      <c r="BV873" s="30"/>
      <c r="BW873" s="30"/>
      <c r="BX873" s="30"/>
      <c r="BY873" s="30"/>
      <c r="BZ873" s="30"/>
      <c r="CA873" s="30"/>
      <c r="CB873" s="30"/>
      <c r="CC873" s="30"/>
      <c r="CD873" s="30"/>
      <c r="CE873" s="30"/>
      <c r="CF873" s="30"/>
      <c r="CG873" s="30"/>
      <c r="CH873" s="30"/>
      <c r="CI873" s="30"/>
      <c r="CJ873" s="30"/>
      <c r="CK873" s="30"/>
      <c r="CL873" s="30"/>
      <c r="CM873" s="30"/>
      <c r="CN873" s="30"/>
      <c r="CO873" s="30"/>
      <c r="CP873" s="30"/>
      <c r="CQ873" s="30"/>
      <c r="CR873" s="30"/>
      <c r="CS873" s="30"/>
      <c r="CT873" s="30"/>
      <c r="CU873" s="30"/>
      <c r="CV873" s="30"/>
      <c r="CW873" s="30"/>
      <c r="CX873" s="30"/>
      <c r="CY873" s="30"/>
      <c r="CZ873" s="30"/>
      <c r="DA873" s="30"/>
      <c r="DB873" s="30"/>
      <c r="DC873" s="30"/>
      <c r="DD873" s="30"/>
      <c r="DE873" s="30"/>
      <c r="DF873" s="30"/>
      <c r="DG873" s="30"/>
      <c r="DH873" s="30"/>
      <c r="DI873" s="30"/>
      <c r="DJ873" s="30"/>
      <c r="DK873" s="30"/>
      <c r="DL873" s="30"/>
      <c r="DM873" s="30"/>
      <c r="DN873" s="30"/>
      <c r="DO873" s="30"/>
      <c r="DP873" s="30"/>
      <c r="DQ873" s="30"/>
      <c r="DR873" s="30"/>
      <c r="DS873" s="30"/>
      <c r="DT873" s="30"/>
      <c r="DU873" s="30"/>
      <c r="DV873" s="30"/>
      <c r="DW873" s="30"/>
      <c r="DX873" s="30"/>
      <c r="DY873" s="30"/>
      <c r="DZ873" s="30"/>
      <c r="EA873" s="30"/>
      <c r="EB873" s="30"/>
      <c r="EC873" s="30"/>
      <c r="ED873" s="30"/>
      <c r="EE873" s="30"/>
      <c r="EF873" s="30"/>
      <c r="EG873" s="30"/>
      <c r="EH873" s="30"/>
      <c r="EI873" s="30"/>
      <c r="EJ873" s="30"/>
      <c r="EK873" s="30"/>
      <c r="EL873" s="30"/>
      <c r="EM873" s="30"/>
      <c r="EN873" s="30"/>
      <c r="EO873" s="30"/>
      <c r="EP873" s="30"/>
      <c r="EQ873" s="30"/>
      <c r="ER873" s="30"/>
      <c r="ES873" s="30"/>
      <c r="ET873" s="30"/>
      <c r="EU873" s="30"/>
      <c r="EV873" s="30"/>
      <c r="EW873" s="30"/>
      <c r="EX873" s="30"/>
      <c r="EY873" s="30"/>
      <c r="EZ873" s="30"/>
      <c r="FA873" s="30"/>
      <c r="FB873" s="30"/>
      <c r="FC873" s="30"/>
      <c r="FD873" s="30"/>
      <c r="FE873" s="30"/>
      <c r="FF873" s="30"/>
      <c r="FG873" s="30"/>
      <c r="FH873" s="30"/>
      <c r="FI873" s="30"/>
      <c r="FJ873" s="30"/>
      <c r="FK873" s="30"/>
      <c r="FL873" s="30"/>
      <c r="FM873" s="30"/>
      <c r="FN873" s="30"/>
      <c r="FO873" s="30"/>
      <c r="FP873" s="30"/>
      <c r="FQ873" s="30"/>
    </row>
    <row r="874" spans="4:173">
      <c r="D874" s="76"/>
      <c r="E874" s="76"/>
      <c r="F874" s="76"/>
      <c r="G874" s="76"/>
      <c r="H874" s="76"/>
      <c r="I874" s="76"/>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0"/>
      <c r="BI874" s="30"/>
      <c r="BJ874" s="30"/>
      <c r="BK874" s="30"/>
      <c r="BL874" s="30"/>
      <c r="BM874" s="30"/>
      <c r="BN874" s="30"/>
      <c r="BO874" s="30"/>
      <c r="BP874" s="30"/>
      <c r="BQ874" s="30"/>
      <c r="BR874" s="30"/>
      <c r="BS874" s="30"/>
      <c r="BT874" s="30"/>
      <c r="BU874" s="30"/>
      <c r="BV874" s="30"/>
      <c r="BW874" s="30"/>
      <c r="BX874" s="30"/>
      <c r="BY874" s="30"/>
      <c r="BZ874" s="30"/>
      <c r="CA874" s="30"/>
      <c r="CB874" s="30"/>
      <c r="CC874" s="30"/>
      <c r="CD874" s="30"/>
      <c r="CE874" s="30"/>
      <c r="CF874" s="30"/>
      <c r="CG874" s="30"/>
      <c r="CH874" s="30"/>
      <c r="CI874" s="30"/>
      <c r="CJ874" s="30"/>
      <c r="CK874" s="30"/>
      <c r="CL874" s="30"/>
      <c r="CM874" s="30"/>
      <c r="CN874" s="30"/>
      <c r="CO874" s="30"/>
      <c r="CP874" s="30"/>
      <c r="CQ874" s="30"/>
      <c r="CR874" s="30"/>
      <c r="CS874" s="30"/>
      <c r="CT874" s="30"/>
      <c r="CU874" s="30"/>
      <c r="CV874" s="30"/>
      <c r="CW874" s="30"/>
      <c r="CX874" s="30"/>
      <c r="CY874" s="30"/>
      <c r="CZ874" s="30"/>
      <c r="DA874" s="30"/>
      <c r="DB874" s="30"/>
      <c r="DC874" s="30"/>
      <c r="DD874" s="30"/>
      <c r="DE874" s="30"/>
      <c r="DF874" s="30"/>
      <c r="DG874" s="30"/>
      <c r="DH874" s="30"/>
      <c r="DI874" s="30"/>
      <c r="DJ874" s="30"/>
      <c r="DK874" s="30"/>
      <c r="DL874" s="30"/>
      <c r="DM874" s="30"/>
      <c r="DN874" s="30"/>
      <c r="DO874" s="30"/>
      <c r="DP874" s="30"/>
      <c r="DQ874" s="30"/>
      <c r="DR874" s="30"/>
      <c r="DS874" s="30"/>
      <c r="DT874" s="30"/>
      <c r="DU874" s="30"/>
      <c r="DV874" s="30"/>
      <c r="DW874" s="30"/>
      <c r="DX874" s="30"/>
      <c r="DY874" s="30"/>
      <c r="DZ874" s="30"/>
      <c r="EA874" s="30"/>
      <c r="EB874" s="30"/>
      <c r="EC874" s="30"/>
      <c r="ED874" s="30"/>
      <c r="EE874" s="30"/>
      <c r="EF874" s="30"/>
      <c r="EG874" s="30"/>
      <c r="EH874" s="30"/>
      <c r="EI874" s="30"/>
      <c r="EJ874" s="30"/>
      <c r="EK874" s="30"/>
      <c r="EL874" s="30"/>
      <c r="EM874" s="30"/>
      <c r="EN874" s="30"/>
      <c r="EO874" s="30"/>
      <c r="EP874" s="30"/>
      <c r="EQ874" s="30"/>
      <c r="ER874" s="30"/>
      <c r="ES874" s="30"/>
      <c r="ET874" s="30"/>
      <c r="EU874" s="30"/>
      <c r="EV874" s="30"/>
      <c r="EW874" s="30"/>
      <c r="EX874" s="30"/>
      <c r="EY874" s="30"/>
      <c r="EZ874" s="30"/>
      <c r="FA874" s="30"/>
      <c r="FB874" s="30"/>
      <c r="FC874" s="30"/>
      <c r="FD874" s="30"/>
      <c r="FE874" s="30"/>
      <c r="FF874" s="30"/>
      <c r="FG874" s="30"/>
      <c r="FH874" s="30"/>
      <c r="FI874" s="30"/>
      <c r="FJ874" s="30"/>
      <c r="FK874" s="30"/>
      <c r="FL874" s="30"/>
      <c r="FM874" s="30"/>
      <c r="FN874" s="30"/>
      <c r="FO874" s="30"/>
      <c r="FP874" s="30"/>
      <c r="FQ874" s="30"/>
    </row>
    <row r="875" spans="4:173">
      <c r="D875" s="76"/>
      <c r="E875" s="76"/>
      <c r="F875" s="76"/>
      <c r="G875" s="76"/>
      <c r="H875" s="76"/>
      <c r="I875" s="76"/>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0"/>
      <c r="BI875" s="30"/>
      <c r="BJ875" s="30"/>
      <c r="BK875" s="30"/>
      <c r="BL875" s="30"/>
      <c r="BM875" s="30"/>
      <c r="BN875" s="30"/>
      <c r="BO875" s="30"/>
      <c r="BP875" s="30"/>
      <c r="BQ875" s="30"/>
      <c r="BR875" s="30"/>
      <c r="BS875" s="30"/>
      <c r="BT875" s="30"/>
      <c r="BU875" s="30"/>
      <c r="BV875" s="30"/>
      <c r="BW875" s="30"/>
      <c r="BX875" s="30"/>
      <c r="BY875" s="30"/>
      <c r="BZ875" s="30"/>
      <c r="CA875" s="30"/>
      <c r="CB875" s="30"/>
      <c r="CC875" s="30"/>
      <c r="CD875" s="30"/>
      <c r="CE875" s="30"/>
      <c r="CF875" s="30"/>
      <c r="CG875" s="30"/>
      <c r="CH875" s="30"/>
      <c r="CI875" s="30"/>
      <c r="CJ875" s="30"/>
      <c r="CK875" s="30"/>
      <c r="CL875" s="30"/>
      <c r="CM875" s="30"/>
      <c r="CN875" s="30"/>
      <c r="CO875" s="30"/>
      <c r="CP875" s="30"/>
      <c r="CQ875" s="30"/>
      <c r="CR875" s="30"/>
      <c r="CS875" s="30"/>
      <c r="CT875" s="30"/>
      <c r="CU875" s="30"/>
      <c r="CV875" s="30"/>
      <c r="CW875" s="30"/>
      <c r="CX875" s="30"/>
      <c r="CY875" s="30"/>
      <c r="CZ875" s="30"/>
      <c r="DA875" s="30"/>
      <c r="DB875" s="30"/>
      <c r="DC875" s="30"/>
      <c r="DD875" s="30"/>
      <c r="DE875" s="30"/>
      <c r="DF875" s="30"/>
      <c r="DG875" s="30"/>
      <c r="DH875" s="30"/>
      <c r="DI875" s="30"/>
      <c r="DJ875" s="30"/>
      <c r="DK875" s="30"/>
      <c r="DL875" s="30"/>
      <c r="DM875" s="30"/>
      <c r="DN875" s="30"/>
      <c r="DO875" s="30"/>
      <c r="DP875" s="30"/>
      <c r="DQ875" s="30"/>
      <c r="DR875" s="30"/>
      <c r="DS875" s="30"/>
      <c r="DT875" s="30"/>
      <c r="DU875" s="30"/>
      <c r="DV875" s="30"/>
      <c r="DW875" s="30"/>
      <c r="DX875" s="30"/>
      <c r="DY875" s="30"/>
      <c r="DZ875" s="30"/>
      <c r="EA875" s="30"/>
      <c r="EB875" s="30"/>
      <c r="EC875" s="30"/>
      <c r="ED875" s="30"/>
      <c r="EE875" s="30"/>
      <c r="EF875" s="30"/>
      <c r="EG875" s="30"/>
      <c r="EH875" s="30"/>
      <c r="EI875" s="30"/>
      <c r="EJ875" s="30"/>
      <c r="EK875" s="30"/>
      <c r="EL875" s="30"/>
      <c r="EM875" s="30"/>
      <c r="EN875" s="30"/>
      <c r="EO875" s="30"/>
      <c r="EP875" s="30"/>
      <c r="EQ875" s="30"/>
      <c r="ER875" s="30"/>
      <c r="ES875" s="30"/>
      <c r="ET875" s="30"/>
      <c r="EU875" s="30"/>
      <c r="EV875" s="30"/>
      <c r="EW875" s="30"/>
      <c r="EX875" s="30"/>
      <c r="EY875" s="30"/>
      <c r="EZ875" s="30"/>
      <c r="FA875" s="30"/>
      <c r="FB875" s="30"/>
      <c r="FC875" s="30"/>
      <c r="FD875" s="30"/>
      <c r="FE875" s="30"/>
      <c r="FF875" s="30"/>
      <c r="FG875" s="30"/>
      <c r="FH875" s="30"/>
      <c r="FI875" s="30"/>
      <c r="FJ875" s="30"/>
      <c r="FK875" s="30"/>
      <c r="FL875" s="30"/>
      <c r="FM875" s="30"/>
      <c r="FN875" s="30"/>
      <c r="FO875" s="30"/>
      <c r="FP875" s="30"/>
      <c r="FQ875" s="30"/>
    </row>
    <row r="876" spans="4:173">
      <c r="D876" s="76"/>
      <c r="E876" s="76"/>
      <c r="F876" s="76"/>
      <c r="G876" s="76"/>
      <c r="H876" s="76"/>
      <c r="I876" s="76"/>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0"/>
      <c r="BI876" s="30"/>
      <c r="BJ876" s="30"/>
      <c r="BK876" s="30"/>
      <c r="BL876" s="30"/>
      <c r="BM876" s="30"/>
      <c r="BN876" s="30"/>
      <c r="BO876" s="30"/>
      <c r="BP876" s="30"/>
      <c r="BQ876" s="30"/>
      <c r="BR876" s="30"/>
      <c r="BS876" s="30"/>
      <c r="BT876" s="30"/>
      <c r="BU876" s="30"/>
      <c r="BV876" s="30"/>
      <c r="BW876" s="30"/>
      <c r="BX876" s="30"/>
      <c r="BY876" s="30"/>
      <c r="BZ876" s="30"/>
      <c r="CA876" s="30"/>
      <c r="CB876" s="30"/>
      <c r="CC876" s="30"/>
      <c r="CD876" s="30"/>
      <c r="CE876" s="30"/>
      <c r="CF876" s="30"/>
      <c r="CG876" s="30"/>
      <c r="CH876" s="30"/>
      <c r="CI876" s="30"/>
      <c r="CJ876" s="30"/>
      <c r="CK876" s="30"/>
      <c r="CL876" s="30"/>
      <c r="CM876" s="30"/>
      <c r="CN876" s="30"/>
      <c r="CO876" s="30"/>
      <c r="CP876" s="30"/>
      <c r="CQ876" s="30"/>
      <c r="CR876" s="30"/>
      <c r="CS876" s="30"/>
      <c r="CT876" s="30"/>
      <c r="CU876" s="30"/>
      <c r="CV876" s="30"/>
      <c r="CW876" s="30"/>
      <c r="CX876" s="30"/>
      <c r="CY876" s="30"/>
      <c r="CZ876" s="30"/>
      <c r="DA876" s="30"/>
      <c r="DB876" s="30"/>
      <c r="DC876" s="30"/>
      <c r="DD876" s="30"/>
      <c r="DE876" s="30"/>
      <c r="DF876" s="30"/>
      <c r="DG876" s="30"/>
      <c r="DH876" s="30"/>
      <c r="DI876" s="30"/>
      <c r="DJ876" s="30"/>
      <c r="DK876" s="30"/>
      <c r="DL876" s="30"/>
      <c r="DM876" s="30"/>
      <c r="DN876" s="30"/>
      <c r="DO876" s="30"/>
      <c r="DP876" s="30"/>
      <c r="DQ876" s="30"/>
      <c r="DR876" s="30"/>
      <c r="DS876" s="30"/>
      <c r="DT876" s="30"/>
      <c r="DU876" s="30"/>
      <c r="DV876" s="30"/>
      <c r="DW876" s="30"/>
      <c r="DX876" s="30"/>
      <c r="DY876" s="30"/>
      <c r="DZ876" s="30"/>
      <c r="EA876" s="30"/>
      <c r="EB876" s="30"/>
      <c r="EC876" s="30"/>
      <c r="ED876" s="30"/>
      <c r="EE876" s="30"/>
      <c r="EF876" s="30"/>
      <c r="EG876" s="30"/>
      <c r="EH876" s="30"/>
      <c r="EI876" s="30"/>
      <c r="EJ876" s="30"/>
      <c r="EK876" s="30"/>
      <c r="EL876" s="30"/>
      <c r="EM876" s="30"/>
      <c r="EN876" s="30"/>
      <c r="EO876" s="30"/>
      <c r="EP876" s="30"/>
      <c r="EQ876" s="30"/>
      <c r="ER876" s="30"/>
      <c r="ES876" s="30"/>
      <c r="ET876" s="30"/>
      <c r="EU876" s="30"/>
      <c r="EV876" s="30"/>
      <c r="EW876" s="30"/>
      <c r="EX876" s="30"/>
      <c r="EY876" s="30"/>
      <c r="EZ876" s="30"/>
      <c r="FA876" s="30"/>
      <c r="FB876" s="30"/>
      <c r="FC876" s="30"/>
      <c r="FD876" s="30"/>
      <c r="FE876" s="30"/>
      <c r="FF876" s="30"/>
      <c r="FG876" s="30"/>
      <c r="FH876" s="30"/>
      <c r="FI876" s="30"/>
      <c r="FJ876" s="30"/>
      <c r="FK876" s="30"/>
      <c r="FL876" s="30"/>
      <c r="FM876" s="30"/>
      <c r="FN876" s="30"/>
      <c r="FO876" s="30"/>
      <c r="FP876" s="30"/>
      <c r="FQ876" s="30"/>
    </row>
    <row r="877" spans="4:173">
      <c r="D877" s="76"/>
      <c r="E877" s="76"/>
      <c r="F877" s="76"/>
      <c r="G877" s="76"/>
      <c r="H877" s="76"/>
      <c r="I877" s="76"/>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0"/>
      <c r="BI877" s="30"/>
      <c r="BJ877" s="30"/>
      <c r="BK877" s="30"/>
      <c r="BL877" s="30"/>
      <c r="BM877" s="30"/>
      <c r="BN877" s="30"/>
      <c r="BO877" s="30"/>
      <c r="BP877" s="30"/>
      <c r="BQ877" s="30"/>
      <c r="BR877" s="30"/>
      <c r="BS877" s="30"/>
      <c r="BT877" s="30"/>
      <c r="BU877" s="30"/>
      <c r="BV877" s="30"/>
      <c r="BW877" s="30"/>
      <c r="BX877" s="30"/>
      <c r="BY877" s="30"/>
      <c r="BZ877" s="30"/>
      <c r="CA877" s="30"/>
      <c r="CB877" s="30"/>
      <c r="CC877" s="30"/>
      <c r="CD877" s="30"/>
      <c r="CE877" s="30"/>
      <c r="CF877" s="30"/>
      <c r="CG877" s="30"/>
      <c r="CH877" s="30"/>
      <c r="CI877" s="30"/>
      <c r="CJ877" s="30"/>
      <c r="CK877" s="30"/>
      <c r="CL877" s="30"/>
      <c r="CM877" s="30"/>
      <c r="CN877" s="30"/>
      <c r="CO877" s="30"/>
      <c r="CP877" s="30"/>
      <c r="CQ877" s="30"/>
      <c r="CR877" s="30"/>
      <c r="CS877" s="30"/>
      <c r="CT877" s="30"/>
      <c r="CU877" s="30"/>
      <c r="CV877" s="30"/>
      <c r="CW877" s="30"/>
      <c r="CX877" s="30"/>
      <c r="CY877" s="30"/>
      <c r="CZ877" s="30"/>
      <c r="DA877" s="30"/>
      <c r="DB877" s="30"/>
      <c r="DC877" s="30"/>
      <c r="DD877" s="30"/>
      <c r="DE877" s="30"/>
      <c r="DF877" s="30"/>
      <c r="DG877" s="30"/>
      <c r="DH877" s="30"/>
      <c r="DI877" s="30"/>
      <c r="DJ877" s="30"/>
      <c r="DK877" s="30"/>
      <c r="DL877" s="30"/>
      <c r="DM877" s="30"/>
      <c r="DN877" s="30"/>
      <c r="DO877" s="30"/>
      <c r="DP877" s="30"/>
      <c r="DQ877" s="30"/>
      <c r="DR877" s="30"/>
      <c r="DS877" s="30"/>
      <c r="DT877" s="30"/>
      <c r="DU877" s="30"/>
      <c r="DV877" s="30"/>
      <c r="DW877" s="30"/>
      <c r="DX877" s="30"/>
      <c r="DY877" s="30"/>
      <c r="DZ877" s="30"/>
      <c r="EA877" s="30"/>
      <c r="EB877" s="30"/>
      <c r="EC877" s="30"/>
      <c r="ED877" s="30"/>
      <c r="EE877" s="30"/>
      <c r="EF877" s="30"/>
      <c r="EG877" s="30"/>
      <c r="EH877" s="30"/>
      <c r="EI877" s="30"/>
      <c r="EJ877" s="30"/>
      <c r="EK877" s="30"/>
      <c r="EL877" s="30"/>
      <c r="EM877" s="30"/>
      <c r="EN877" s="30"/>
      <c r="EO877" s="30"/>
      <c r="EP877" s="30"/>
      <c r="EQ877" s="30"/>
      <c r="ER877" s="30"/>
      <c r="ES877" s="30"/>
      <c r="ET877" s="30"/>
      <c r="EU877" s="30"/>
      <c r="EV877" s="30"/>
      <c r="EW877" s="30"/>
      <c r="EX877" s="30"/>
      <c r="EY877" s="30"/>
      <c r="EZ877" s="30"/>
      <c r="FA877" s="30"/>
      <c r="FB877" s="30"/>
      <c r="FC877" s="30"/>
      <c r="FD877" s="30"/>
      <c r="FE877" s="30"/>
      <c r="FF877" s="30"/>
      <c r="FG877" s="30"/>
      <c r="FH877" s="30"/>
      <c r="FI877" s="30"/>
      <c r="FJ877" s="30"/>
      <c r="FK877" s="30"/>
      <c r="FL877" s="30"/>
      <c r="FM877" s="30"/>
      <c r="FN877" s="30"/>
      <c r="FO877" s="30"/>
      <c r="FP877" s="30"/>
      <c r="FQ877" s="30"/>
    </row>
    <row r="878" spans="4:173">
      <c r="D878" s="76"/>
      <c r="E878" s="76"/>
      <c r="F878" s="76"/>
      <c r="G878" s="76"/>
      <c r="H878" s="76"/>
      <c r="I878" s="76"/>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0"/>
      <c r="BI878" s="30"/>
      <c r="BJ878" s="30"/>
      <c r="BK878" s="30"/>
      <c r="BL878" s="30"/>
      <c r="BM878" s="30"/>
      <c r="BN878" s="30"/>
      <c r="BO878" s="30"/>
      <c r="BP878" s="30"/>
      <c r="BQ878" s="30"/>
      <c r="BR878" s="30"/>
      <c r="BS878" s="30"/>
      <c r="BT878" s="30"/>
      <c r="BU878" s="30"/>
      <c r="BV878" s="30"/>
      <c r="BW878" s="30"/>
      <c r="BX878" s="30"/>
      <c r="BY878" s="30"/>
      <c r="BZ878" s="30"/>
      <c r="CA878" s="30"/>
      <c r="CB878" s="30"/>
      <c r="CC878" s="30"/>
      <c r="CD878" s="30"/>
      <c r="CE878" s="30"/>
      <c r="CF878" s="30"/>
      <c r="CG878" s="30"/>
      <c r="CH878" s="30"/>
      <c r="CI878" s="30"/>
      <c r="CJ878" s="30"/>
      <c r="CK878" s="30"/>
      <c r="CL878" s="30"/>
      <c r="CM878" s="30"/>
      <c r="CN878" s="30"/>
      <c r="CO878" s="30"/>
      <c r="CP878" s="30"/>
      <c r="CQ878" s="30"/>
      <c r="CR878" s="30"/>
      <c r="CS878" s="30"/>
      <c r="CT878" s="30"/>
      <c r="CU878" s="30"/>
      <c r="CV878" s="30"/>
      <c r="CW878" s="30"/>
      <c r="CX878" s="30"/>
      <c r="CY878" s="30"/>
      <c r="CZ878" s="30"/>
      <c r="DA878" s="30"/>
      <c r="DB878" s="30"/>
      <c r="DC878" s="30"/>
      <c r="DD878" s="30"/>
      <c r="DE878" s="30"/>
      <c r="DF878" s="30"/>
      <c r="DG878" s="30"/>
      <c r="DH878" s="30"/>
      <c r="DI878" s="30"/>
      <c r="DJ878" s="30"/>
      <c r="DK878" s="30"/>
      <c r="DL878" s="30"/>
      <c r="DM878" s="30"/>
      <c r="DN878" s="30"/>
      <c r="DO878" s="30"/>
      <c r="DP878" s="30"/>
      <c r="DQ878" s="30"/>
      <c r="DR878" s="30"/>
      <c r="DS878" s="30"/>
      <c r="DT878" s="30"/>
      <c r="DU878" s="30"/>
      <c r="DV878" s="30"/>
      <c r="DW878" s="30"/>
      <c r="DX878" s="30"/>
      <c r="DY878" s="30"/>
      <c r="DZ878" s="30"/>
      <c r="EA878" s="30"/>
      <c r="EB878" s="30"/>
      <c r="EC878" s="30"/>
      <c r="ED878" s="30"/>
      <c r="EE878" s="30"/>
      <c r="EF878" s="30"/>
      <c r="EG878" s="30"/>
      <c r="EH878" s="30"/>
      <c r="EI878" s="30"/>
      <c r="EJ878" s="30"/>
      <c r="EK878" s="30"/>
      <c r="EL878" s="30"/>
      <c r="EM878" s="30"/>
      <c r="EN878" s="30"/>
      <c r="EO878" s="30"/>
      <c r="EP878" s="30"/>
      <c r="EQ878" s="30"/>
      <c r="ER878" s="30"/>
      <c r="ES878" s="30"/>
      <c r="ET878" s="30"/>
      <c r="EU878" s="30"/>
      <c r="EV878" s="30"/>
      <c r="EW878" s="30"/>
      <c r="EX878" s="30"/>
      <c r="EY878" s="30"/>
      <c r="EZ878" s="30"/>
      <c r="FA878" s="30"/>
      <c r="FB878" s="30"/>
      <c r="FC878" s="30"/>
      <c r="FD878" s="30"/>
      <c r="FE878" s="30"/>
      <c r="FF878" s="30"/>
      <c r="FG878" s="30"/>
      <c r="FH878" s="30"/>
      <c r="FI878" s="30"/>
      <c r="FJ878" s="30"/>
      <c r="FK878" s="30"/>
      <c r="FL878" s="30"/>
      <c r="FM878" s="30"/>
      <c r="FN878" s="30"/>
      <c r="FO878" s="30"/>
      <c r="FP878" s="30"/>
      <c r="FQ878" s="30"/>
    </row>
    <row r="879" spans="4:173">
      <c r="D879" s="76"/>
      <c r="E879" s="76"/>
      <c r="F879" s="76"/>
      <c r="G879" s="76"/>
      <c r="H879" s="76"/>
      <c r="I879" s="76"/>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0"/>
      <c r="BI879" s="30"/>
      <c r="BJ879" s="30"/>
      <c r="BK879" s="30"/>
      <c r="BL879" s="30"/>
      <c r="BM879" s="30"/>
      <c r="BN879" s="30"/>
      <c r="BO879" s="30"/>
      <c r="BP879" s="30"/>
      <c r="BQ879" s="30"/>
      <c r="BR879" s="30"/>
      <c r="BS879" s="30"/>
      <c r="BT879" s="30"/>
      <c r="BU879" s="30"/>
      <c r="BV879" s="30"/>
      <c r="BW879" s="30"/>
      <c r="BX879" s="30"/>
      <c r="BY879" s="30"/>
      <c r="BZ879" s="30"/>
      <c r="CA879" s="30"/>
      <c r="CB879" s="30"/>
      <c r="CC879" s="30"/>
      <c r="CD879" s="30"/>
      <c r="CE879" s="30"/>
      <c r="CF879" s="30"/>
      <c r="CG879" s="30"/>
      <c r="CH879" s="30"/>
      <c r="CI879" s="30"/>
      <c r="CJ879" s="30"/>
      <c r="CK879" s="30"/>
      <c r="CL879" s="30"/>
      <c r="CM879" s="30"/>
      <c r="CN879" s="30"/>
      <c r="CO879" s="30"/>
      <c r="CP879" s="30"/>
      <c r="CQ879" s="30"/>
      <c r="CR879" s="30"/>
      <c r="CS879" s="30"/>
      <c r="CT879" s="30"/>
      <c r="CU879" s="30"/>
      <c r="CV879" s="30"/>
      <c r="CW879" s="30"/>
      <c r="CX879" s="30"/>
      <c r="CY879" s="30"/>
      <c r="CZ879" s="30"/>
      <c r="DA879" s="30"/>
      <c r="DB879" s="30"/>
      <c r="DC879" s="30"/>
      <c r="DD879" s="30"/>
      <c r="DE879" s="30"/>
      <c r="DF879" s="30"/>
      <c r="DG879" s="30"/>
      <c r="DH879" s="30"/>
      <c r="DI879" s="30"/>
      <c r="DJ879" s="30"/>
      <c r="DK879" s="30"/>
      <c r="DL879" s="30"/>
      <c r="DM879" s="30"/>
      <c r="DN879" s="30"/>
      <c r="DO879" s="30"/>
      <c r="DP879" s="30"/>
      <c r="DQ879" s="30"/>
      <c r="DR879" s="30"/>
      <c r="DS879" s="30"/>
      <c r="DT879" s="30"/>
      <c r="DU879" s="30"/>
      <c r="DV879" s="30"/>
      <c r="DW879" s="30"/>
      <c r="DX879" s="30"/>
      <c r="DY879" s="30"/>
      <c r="DZ879" s="30"/>
      <c r="EA879" s="30"/>
      <c r="EB879" s="30"/>
      <c r="EC879" s="30"/>
      <c r="ED879" s="30"/>
      <c r="EE879" s="30"/>
      <c r="EF879" s="30"/>
      <c r="EG879" s="30"/>
      <c r="EH879" s="30"/>
      <c r="EI879" s="30"/>
      <c r="EJ879" s="30"/>
      <c r="EK879" s="30"/>
      <c r="EL879" s="30"/>
      <c r="EM879" s="30"/>
      <c r="EN879" s="30"/>
      <c r="EO879" s="30"/>
      <c r="EP879" s="30"/>
      <c r="EQ879" s="30"/>
      <c r="ER879" s="30"/>
      <c r="ES879" s="30"/>
      <c r="ET879" s="30"/>
      <c r="EU879" s="30"/>
      <c r="EV879" s="30"/>
      <c r="EW879" s="30"/>
      <c r="EX879" s="30"/>
      <c r="EY879" s="30"/>
      <c r="EZ879" s="30"/>
      <c r="FA879" s="30"/>
      <c r="FB879" s="30"/>
      <c r="FC879" s="30"/>
      <c r="FD879" s="30"/>
      <c r="FE879" s="30"/>
      <c r="FF879" s="30"/>
      <c r="FG879" s="30"/>
      <c r="FH879" s="30"/>
      <c r="FI879" s="30"/>
      <c r="FJ879" s="30"/>
      <c r="FK879" s="30"/>
      <c r="FL879" s="30"/>
      <c r="FM879" s="30"/>
      <c r="FN879" s="30"/>
      <c r="FO879" s="30"/>
      <c r="FP879" s="30"/>
      <c r="FQ879" s="30"/>
    </row>
    <row r="880" spans="4:173">
      <c r="D880" s="76"/>
      <c r="E880" s="76"/>
      <c r="F880" s="76"/>
      <c r="G880" s="76"/>
      <c r="H880" s="76"/>
      <c r="I880" s="76"/>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0"/>
      <c r="BI880" s="30"/>
      <c r="BJ880" s="30"/>
      <c r="BK880" s="30"/>
      <c r="BL880" s="30"/>
      <c r="BM880" s="30"/>
      <c r="BN880" s="30"/>
      <c r="BO880" s="30"/>
      <c r="BP880" s="30"/>
      <c r="BQ880" s="30"/>
      <c r="BR880" s="30"/>
      <c r="BS880" s="30"/>
      <c r="BT880" s="30"/>
      <c r="BU880" s="30"/>
      <c r="BV880" s="30"/>
      <c r="BW880" s="30"/>
      <c r="BX880" s="30"/>
      <c r="BY880" s="30"/>
      <c r="BZ880" s="30"/>
      <c r="CA880" s="30"/>
      <c r="CB880" s="30"/>
      <c r="CC880" s="30"/>
      <c r="CD880" s="30"/>
      <c r="CE880" s="30"/>
      <c r="CF880" s="30"/>
      <c r="CG880" s="30"/>
      <c r="CH880" s="30"/>
      <c r="CI880" s="30"/>
      <c r="CJ880" s="30"/>
      <c r="CK880" s="30"/>
      <c r="CL880" s="30"/>
      <c r="CM880" s="30"/>
      <c r="CN880" s="30"/>
      <c r="CO880" s="30"/>
      <c r="CP880" s="30"/>
      <c r="CQ880" s="30"/>
      <c r="CR880" s="30"/>
      <c r="CS880" s="30"/>
      <c r="CT880" s="30"/>
      <c r="CU880" s="30"/>
      <c r="CV880" s="30"/>
      <c r="CW880" s="30"/>
      <c r="CX880" s="30"/>
      <c r="CY880" s="30"/>
      <c r="CZ880" s="30"/>
      <c r="DA880" s="30"/>
      <c r="DB880" s="30"/>
      <c r="DC880" s="30"/>
      <c r="DD880" s="30"/>
      <c r="DE880" s="30"/>
      <c r="DF880" s="30"/>
      <c r="DG880" s="30"/>
      <c r="DH880" s="30"/>
      <c r="DI880" s="30"/>
      <c r="DJ880" s="30"/>
      <c r="DK880" s="30"/>
      <c r="DL880" s="30"/>
      <c r="DM880" s="30"/>
      <c r="DN880" s="30"/>
      <c r="DO880" s="30"/>
      <c r="DP880" s="30"/>
      <c r="DQ880" s="30"/>
      <c r="DR880" s="30"/>
      <c r="DS880" s="30"/>
      <c r="DT880" s="30"/>
      <c r="DU880" s="30"/>
      <c r="DV880" s="30"/>
      <c r="DW880" s="30"/>
      <c r="DX880" s="30"/>
      <c r="DY880" s="30"/>
      <c r="DZ880" s="30"/>
      <c r="EA880" s="30"/>
      <c r="EB880" s="30"/>
      <c r="EC880" s="30"/>
      <c r="ED880" s="30"/>
      <c r="EE880" s="30"/>
      <c r="EF880" s="30"/>
      <c r="EG880" s="30"/>
      <c r="EH880" s="30"/>
      <c r="EI880" s="30"/>
      <c r="EJ880" s="30"/>
      <c r="EK880" s="30"/>
      <c r="EL880" s="30"/>
      <c r="EM880" s="30"/>
      <c r="EN880" s="30"/>
      <c r="EO880" s="30"/>
      <c r="EP880" s="30"/>
      <c r="EQ880" s="30"/>
      <c r="ER880" s="30"/>
      <c r="ES880" s="30"/>
      <c r="ET880" s="30"/>
      <c r="EU880" s="30"/>
      <c r="EV880" s="30"/>
      <c r="EW880" s="30"/>
      <c r="EX880" s="30"/>
      <c r="EY880" s="30"/>
      <c r="EZ880" s="30"/>
      <c r="FA880" s="30"/>
      <c r="FB880" s="30"/>
      <c r="FC880" s="30"/>
      <c r="FD880" s="30"/>
      <c r="FE880" s="30"/>
      <c r="FF880" s="30"/>
      <c r="FG880" s="30"/>
      <c r="FH880" s="30"/>
      <c r="FI880" s="30"/>
      <c r="FJ880" s="30"/>
      <c r="FK880" s="30"/>
      <c r="FL880" s="30"/>
      <c r="FM880" s="30"/>
      <c r="FN880" s="30"/>
      <c r="FO880" s="30"/>
      <c r="FP880" s="30"/>
      <c r="FQ880" s="30"/>
    </row>
    <row r="881" spans="4:173">
      <c r="D881" s="76"/>
      <c r="E881" s="76"/>
      <c r="F881" s="76"/>
      <c r="G881" s="76"/>
      <c r="H881" s="76"/>
      <c r="I881" s="76"/>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0"/>
      <c r="BI881" s="30"/>
      <c r="BJ881" s="30"/>
      <c r="BK881" s="30"/>
      <c r="BL881" s="30"/>
      <c r="BM881" s="30"/>
      <c r="BN881" s="30"/>
      <c r="BO881" s="30"/>
      <c r="BP881" s="30"/>
      <c r="BQ881" s="30"/>
      <c r="BR881" s="30"/>
      <c r="BS881" s="30"/>
      <c r="BT881" s="30"/>
      <c r="BU881" s="30"/>
      <c r="BV881" s="30"/>
      <c r="BW881" s="30"/>
      <c r="BX881" s="30"/>
      <c r="BY881" s="30"/>
      <c r="BZ881" s="30"/>
      <c r="CA881" s="30"/>
      <c r="CB881" s="30"/>
      <c r="CC881" s="30"/>
      <c r="CD881" s="30"/>
      <c r="CE881" s="30"/>
      <c r="CF881" s="30"/>
      <c r="CG881" s="30"/>
      <c r="CH881" s="30"/>
      <c r="CI881" s="30"/>
      <c r="CJ881" s="30"/>
      <c r="CK881" s="30"/>
      <c r="CL881" s="30"/>
      <c r="CM881" s="30"/>
      <c r="CN881" s="30"/>
      <c r="CO881" s="30"/>
      <c r="CP881" s="30"/>
      <c r="CQ881" s="30"/>
      <c r="CR881" s="30"/>
      <c r="CS881" s="30"/>
      <c r="CT881" s="30"/>
      <c r="CU881" s="30"/>
      <c r="CV881" s="30"/>
      <c r="CW881" s="30"/>
      <c r="CX881" s="30"/>
      <c r="CY881" s="30"/>
      <c r="CZ881" s="30"/>
      <c r="DA881" s="30"/>
      <c r="DB881" s="30"/>
      <c r="DC881" s="30"/>
      <c r="DD881" s="30"/>
      <c r="DE881" s="30"/>
      <c r="DF881" s="30"/>
      <c r="DG881" s="30"/>
      <c r="DH881" s="30"/>
      <c r="DI881" s="30"/>
      <c r="DJ881" s="30"/>
      <c r="DK881" s="30"/>
      <c r="DL881" s="30"/>
      <c r="DM881" s="30"/>
      <c r="DN881" s="30"/>
      <c r="DO881" s="30"/>
      <c r="DP881" s="30"/>
      <c r="DQ881" s="30"/>
      <c r="DR881" s="30"/>
      <c r="DS881" s="30"/>
      <c r="DT881" s="30"/>
      <c r="DU881" s="30"/>
      <c r="DV881" s="30"/>
      <c r="DW881" s="30"/>
      <c r="DX881" s="30"/>
      <c r="DY881" s="30"/>
      <c r="DZ881" s="30"/>
      <c r="EA881" s="30"/>
      <c r="EB881" s="30"/>
      <c r="EC881" s="30"/>
      <c r="ED881" s="30"/>
      <c r="EE881" s="30"/>
      <c r="EF881" s="30"/>
      <c r="EG881" s="30"/>
      <c r="EH881" s="30"/>
      <c r="EI881" s="30"/>
      <c r="EJ881" s="30"/>
      <c r="EK881" s="30"/>
      <c r="EL881" s="30"/>
      <c r="EM881" s="30"/>
      <c r="EN881" s="30"/>
      <c r="EO881" s="30"/>
      <c r="EP881" s="30"/>
      <c r="EQ881" s="30"/>
      <c r="ER881" s="30"/>
      <c r="ES881" s="30"/>
      <c r="ET881" s="30"/>
      <c r="EU881" s="30"/>
      <c r="EV881" s="30"/>
      <c r="EW881" s="30"/>
      <c r="EX881" s="30"/>
      <c r="EY881" s="30"/>
      <c r="EZ881" s="30"/>
      <c r="FA881" s="30"/>
      <c r="FB881" s="30"/>
      <c r="FC881" s="30"/>
      <c r="FD881" s="30"/>
      <c r="FE881" s="30"/>
      <c r="FF881" s="30"/>
      <c r="FG881" s="30"/>
      <c r="FH881" s="30"/>
      <c r="FI881" s="30"/>
      <c r="FJ881" s="30"/>
      <c r="FK881" s="30"/>
      <c r="FL881" s="30"/>
      <c r="FM881" s="30"/>
      <c r="FN881" s="30"/>
      <c r="FO881" s="30"/>
      <c r="FP881" s="30"/>
      <c r="FQ881" s="30"/>
    </row>
    <row r="882" spans="4:173">
      <c r="D882" s="76"/>
      <c r="E882" s="76"/>
      <c r="F882" s="76"/>
      <c r="G882" s="76"/>
      <c r="H882" s="76"/>
      <c r="I882" s="76"/>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0"/>
      <c r="BI882" s="30"/>
      <c r="BJ882" s="30"/>
      <c r="BK882" s="30"/>
      <c r="BL882" s="30"/>
      <c r="BM882" s="30"/>
      <c r="BN882" s="30"/>
      <c r="BO882" s="30"/>
      <c r="BP882" s="30"/>
      <c r="BQ882" s="30"/>
      <c r="BR882" s="30"/>
      <c r="BS882" s="30"/>
      <c r="BT882" s="30"/>
      <c r="BU882" s="30"/>
      <c r="BV882" s="30"/>
      <c r="BW882" s="30"/>
      <c r="BX882" s="30"/>
      <c r="BY882" s="30"/>
      <c r="BZ882" s="30"/>
      <c r="CA882" s="30"/>
      <c r="CB882" s="30"/>
      <c r="CC882" s="30"/>
      <c r="CD882" s="30"/>
      <c r="CE882" s="30"/>
      <c r="CF882" s="30"/>
      <c r="CG882" s="30"/>
      <c r="CH882" s="30"/>
      <c r="CI882" s="30"/>
      <c r="CJ882" s="30"/>
      <c r="CK882" s="30"/>
      <c r="CL882" s="30"/>
      <c r="CM882" s="30"/>
      <c r="CN882" s="30"/>
      <c r="CO882" s="30"/>
      <c r="CP882" s="30"/>
      <c r="CQ882" s="30"/>
      <c r="CR882" s="30"/>
      <c r="CS882" s="30"/>
      <c r="CT882" s="30"/>
      <c r="CU882" s="30"/>
      <c r="CV882" s="30"/>
      <c r="CW882" s="30"/>
      <c r="CX882" s="30"/>
      <c r="CY882" s="30"/>
      <c r="CZ882" s="30"/>
      <c r="DA882" s="30"/>
      <c r="DB882" s="30"/>
      <c r="DC882" s="30"/>
      <c r="DD882" s="30"/>
      <c r="DE882" s="30"/>
      <c r="DF882" s="30"/>
      <c r="DG882" s="30"/>
      <c r="DH882" s="30"/>
      <c r="DI882" s="30"/>
      <c r="DJ882" s="30"/>
      <c r="DK882" s="30"/>
      <c r="DL882" s="30"/>
      <c r="DM882" s="30"/>
      <c r="DN882" s="30"/>
      <c r="DO882" s="30"/>
      <c r="DP882" s="30"/>
      <c r="DQ882" s="30"/>
      <c r="DR882" s="30"/>
      <c r="DS882" s="30"/>
      <c r="DT882" s="30"/>
      <c r="DU882" s="30"/>
      <c r="DV882" s="30"/>
      <c r="DW882" s="30"/>
      <c r="DX882" s="30"/>
      <c r="DY882" s="30"/>
      <c r="DZ882" s="30"/>
      <c r="EA882" s="30"/>
      <c r="EB882" s="30"/>
      <c r="EC882" s="30"/>
      <c r="ED882" s="30"/>
      <c r="EE882" s="30"/>
      <c r="EF882" s="30"/>
      <c r="EG882" s="30"/>
      <c r="EH882" s="30"/>
      <c r="EI882" s="30"/>
      <c r="EJ882" s="30"/>
      <c r="EK882" s="30"/>
      <c r="EL882" s="30"/>
      <c r="EM882" s="30"/>
      <c r="EN882" s="30"/>
      <c r="EO882" s="30"/>
      <c r="EP882" s="30"/>
      <c r="EQ882" s="30"/>
      <c r="ER882" s="30"/>
      <c r="ES882" s="30"/>
      <c r="ET882" s="30"/>
      <c r="EU882" s="30"/>
      <c r="EV882" s="30"/>
      <c r="EW882" s="30"/>
      <c r="EX882" s="30"/>
      <c r="EY882" s="30"/>
      <c r="EZ882" s="30"/>
      <c r="FA882" s="30"/>
      <c r="FB882" s="30"/>
      <c r="FC882" s="30"/>
      <c r="FD882" s="30"/>
      <c r="FE882" s="30"/>
      <c r="FF882" s="30"/>
      <c r="FG882" s="30"/>
      <c r="FH882" s="30"/>
      <c r="FI882" s="30"/>
      <c r="FJ882" s="30"/>
      <c r="FK882" s="30"/>
      <c r="FL882" s="30"/>
      <c r="FM882" s="30"/>
      <c r="FN882" s="30"/>
      <c r="FO882" s="30"/>
      <c r="FP882" s="30"/>
      <c r="FQ882" s="30"/>
    </row>
    <row r="883" spans="4:173">
      <c r="D883" s="76"/>
      <c r="E883" s="76"/>
      <c r="F883" s="76"/>
      <c r="G883" s="76"/>
      <c r="H883" s="76"/>
      <c r="I883" s="76"/>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0"/>
      <c r="BI883" s="30"/>
      <c r="BJ883" s="30"/>
      <c r="BK883" s="30"/>
      <c r="BL883" s="30"/>
      <c r="BM883" s="30"/>
      <c r="BN883" s="30"/>
      <c r="BO883" s="30"/>
      <c r="BP883" s="30"/>
      <c r="BQ883" s="30"/>
      <c r="BR883" s="30"/>
      <c r="BS883" s="30"/>
      <c r="BT883" s="30"/>
      <c r="BU883" s="30"/>
      <c r="BV883" s="30"/>
      <c r="BW883" s="30"/>
      <c r="BX883" s="30"/>
      <c r="BY883" s="30"/>
      <c r="BZ883" s="30"/>
      <c r="CA883" s="30"/>
      <c r="CB883" s="30"/>
      <c r="CC883" s="30"/>
      <c r="CD883" s="30"/>
      <c r="CE883" s="30"/>
      <c r="CF883" s="30"/>
      <c r="CG883" s="30"/>
      <c r="CH883" s="30"/>
      <c r="CI883" s="30"/>
      <c r="CJ883" s="30"/>
      <c r="CK883" s="30"/>
      <c r="CL883" s="30"/>
      <c r="CM883" s="30"/>
      <c r="CN883" s="30"/>
      <c r="CO883" s="30"/>
      <c r="CP883" s="30"/>
      <c r="CQ883" s="30"/>
      <c r="CR883" s="30"/>
      <c r="CS883" s="30"/>
      <c r="CT883" s="30"/>
      <c r="CU883" s="30"/>
      <c r="CV883" s="30"/>
      <c r="CW883" s="30"/>
      <c r="CX883" s="30"/>
      <c r="CY883" s="30"/>
      <c r="CZ883" s="30"/>
      <c r="DA883" s="30"/>
      <c r="DB883" s="30"/>
      <c r="DC883" s="30"/>
      <c r="DD883" s="30"/>
      <c r="DE883" s="30"/>
      <c r="DF883" s="30"/>
      <c r="DG883" s="30"/>
      <c r="DH883" s="30"/>
      <c r="DI883" s="30"/>
      <c r="DJ883" s="30"/>
      <c r="DK883" s="30"/>
      <c r="DL883" s="30"/>
      <c r="DM883" s="30"/>
      <c r="DN883" s="30"/>
      <c r="DO883" s="30"/>
      <c r="DP883" s="30"/>
      <c r="DQ883" s="30"/>
      <c r="DR883" s="30"/>
      <c r="DS883" s="30"/>
      <c r="DT883" s="30"/>
      <c r="DU883" s="30"/>
      <c r="DV883" s="30"/>
      <c r="DW883" s="30"/>
      <c r="DX883" s="30"/>
      <c r="DY883" s="30"/>
      <c r="DZ883" s="30"/>
      <c r="EA883" s="30"/>
      <c r="EB883" s="30"/>
      <c r="EC883" s="30"/>
      <c r="ED883" s="30"/>
      <c r="EE883" s="30"/>
      <c r="EF883" s="30"/>
      <c r="EG883" s="30"/>
      <c r="EH883" s="30"/>
      <c r="EI883" s="30"/>
      <c r="EJ883" s="30"/>
      <c r="EK883" s="30"/>
      <c r="EL883" s="30"/>
      <c r="EM883" s="30"/>
      <c r="EN883" s="30"/>
      <c r="EO883" s="30"/>
      <c r="EP883" s="30"/>
      <c r="EQ883" s="30"/>
      <c r="ER883" s="30"/>
      <c r="ES883" s="30"/>
      <c r="ET883" s="30"/>
      <c r="EU883" s="30"/>
      <c r="EV883" s="30"/>
      <c r="EW883" s="30"/>
      <c r="EX883" s="30"/>
      <c r="EY883" s="30"/>
      <c r="EZ883" s="30"/>
      <c r="FA883" s="30"/>
      <c r="FB883" s="30"/>
      <c r="FC883" s="30"/>
      <c r="FD883" s="30"/>
      <c r="FE883" s="30"/>
      <c r="FF883" s="30"/>
      <c r="FG883" s="30"/>
      <c r="FH883" s="30"/>
      <c r="FI883" s="30"/>
      <c r="FJ883" s="30"/>
      <c r="FK883" s="30"/>
      <c r="FL883" s="30"/>
      <c r="FM883" s="30"/>
      <c r="FN883" s="30"/>
      <c r="FO883" s="30"/>
      <c r="FP883" s="30"/>
      <c r="FQ883" s="30"/>
    </row>
    <row r="884" spans="4:173">
      <c r="D884" s="76"/>
      <c r="E884" s="76"/>
      <c r="F884" s="76"/>
      <c r="G884" s="76"/>
      <c r="H884" s="76"/>
      <c r="I884" s="76"/>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0"/>
      <c r="BI884" s="30"/>
      <c r="BJ884" s="30"/>
      <c r="BK884" s="30"/>
      <c r="BL884" s="30"/>
      <c r="BM884" s="30"/>
      <c r="BN884" s="30"/>
      <c r="BO884" s="30"/>
      <c r="BP884" s="30"/>
      <c r="BQ884" s="30"/>
      <c r="BR884" s="30"/>
      <c r="BS884" s="30"/>
      <c r="BT884" s="30"/>
      <c r="BU884" s="30"/>
      <c r="BV884" s="30"/>
      <c r="BW884" s="30"/>
      <c r="BX884" s="30"/>
      <c r="BY884" s="30"/>
      <c r="BZ884" s="30"/>
      <c r="CA884" s="30"/>
      <c r="CB884" s="30"/>
      <c r="CC884" s="30"/>
      <c r="CD884" s="30"/>
      <c r="CE884" s="30"/>
      <c r="CF884" s="30"/>
      <c r="CG884" s="30"/>
      <c r="CH884" s="30"/>
      <c r="CI884" s="30"/>
      <c r="CJ884" s="30"/>
      <c r="CK884" s="30"/>
      <c r="CL884" s="30"/>
      <c r="CM884" s="30"/>
      <c r="CN884" s="30"/>
      <c r="CO884" s="30"/>
      <c r="CP884" s="30"/>
      <c r="CQ884" s="30"/>
      <c r="CR884" s="30"/>
      <c r="CS884" s="30"/>
      <c r="CT884" s="30"/>
      <c r="CU884" s="30"/>
      <c r="CV884" s="30"/>
      <c r="CW884" s="30"/>
      <c r="CX884" s="30"/>
      <c r="CY884" s="30"/>
      <c r="CZ884" s="30"/>
      <c r="DA884" s="30"/>
      <c r="DB884" s="30"/>
      <c r="DC884" s="30"/>
      <c r="DD884" s="30"/>
      <c r="DE884" s="30"/>
      <c r="DF884" s="30"/>
      <c r="DG884" s="30"/>
      <c r="DH884" s="30"/>
      <c r="DI884" s="30"/>
      <c r="DJ884" s="30"/>
      <c r="DK884" s="30"/>
      <c r="DL884" s="30"/>
      <c r="DM884" s="30"/>
      <c r="DN884" s="30"/>
      <c r="DO884" s="30"/>
      <c r="DP884" s="30"/>
      <c r="DQ884" s="30"/>
      <c r="DR884" s="30"/>
      <c r="DS884" s="30"/>
      <c r="DT884" s="30"/>
      <c r="DU884" s="30"/>
      <c r="DV884" s="30"/>
      <c r="DW884" s="30"/>
      <c r="DX884" s="30"/>
      <c r="DY884" s="30"/>
      <c r="DZ884" s="30"/>
      <c r="EA884" s="30"/>
      <c r="EB884" s="30"/>
      <c r="EC884" s="30"/>
      <c r="ED884" s="30"/>
      <c r="EE884" s="30"/>
      <c r="EF884" s="30"/>
      <c r="EG884" s="30"/>
      <c r="EH884" s="30"/>
      <c r="EI884" s="30"/>
      <c r="EJ884" s="30"/>
      <c r="EK884" s="30"/>
      <c r="EL884" s="30"/>
      <c r="EM884" s="30"/>
      <c r="EN884" s="30"/>
      <c r="EO884" s="30"/>
      <c r="EP884" s="30"/>
      <c r="EQ884" s="30"/>
      <c r="ER884" s="30"/>
      <c r="ES884" s="30"/>
      <c r="ET884" s="30"/>
      <c r="EU884" s="30"/>
      <c r="EV884" s="30"/>
      <c r="EW884" s="30"/>
      <c r="EX884" s="30"/>
      <c r="EY884" s="30"/>
      <c r="EZ884" s="30"/>
      <c r="FA884" s="30"/>
      <c r="FB884" s="30"/>
      <c r="FC884" s="30"/>
      <c r="FD884" s="30"/>
      <c r="FE884" s="30"/>
      <c r="FF884" s="30"/>
      <c r="FG884" s="30"/>
      <c r="FH884" s="30"/>
      <c r="FI884" s="30"/>
      <c r="FJ884" s="30"/>
      <c r="FK884" s="30"/>
      <c r="FL884" s="30"/>
      <c r="FM884" s="30"/>
      <c r="FN884" s="30"/>
      <c r="FO884" s="30"/>
      <c r="FP884" s="30"/>
      <c r="FQ884" s="30"/>
    </row>
    <row r="885" spans="4:173">
      <c r="D885" s="76"/>
      <c r="E885" s="76"/>
      <c r="F885" s="76"/>
      <c r="G885" s="76"/>
      <c r="H885" s="76"/>
      <c r="I885" s="76"/>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0"/>
      <c r="BI885" s="30"/>
      <c r="BJ885" s="30"/>
      <c r="BK885" s="30"/>
      <c r="BL885" s="30"/>
      <c r="BM885" s="30"/>
      <c r="BN885" s="30"/>
      <c r="BO885" s="30"/>
      <c r="BP885" s="30"/>
      <c r="BQ885" s="30"/>
      <c r="BR885" s="30"/>
      <c r="BS885" s="30"/>
      <c r="BT885" s="30"/>
      <c r="BU885" s="30"/>
      <c r="BV885" s="30"/>
      <c r="BW885" s="30"/>
      <c r="BX885" s="30"/>
      <c r="BY885" s="30"/>
      <c r="BZ885" s="30"/>
      <c r="CA885" s="30"/>
      <c r="CB885" s="30"/>
      <c r="CC885" s="30"/>
      <c r="CD885" s="30"/>
      <c r="CE885" s="30"/>
      <c r="CF885" s="30"/>
      <c r="CG885" s="30"/>
      <c r="CH885" s="30"/>
      <c r="CI885" s="30"/>
      <c r="CJ885" s="30"/>
      <c r="CK885" s="30"/>
      <c r="CL885" s="30"/>
      <c r="CM885" s="30"/>
      <c r="CN885" s="30"/>
      <c r="CO885" s="30"/>
      <c r="CP885" s="30"/>
      <c r="CQ885" s="30"/>
      <c r="CR885" s="30"/>
      <c r="CS885" s="30"/>
      <c r="CT885" s="30"/>
      <c r="CU885" s="30"/>
      <c r="CV885" s="30"/>
      <c r="CW885" s="30"/>
      <c r="CX885" s="30"/>
      <c r="CY885" s="30"/>
      <c r="CZ885" s="30"/>
      <c r="DA885" s="30"/>
      <c r="DB885" s="30"/>
      <c r="DC885" s="30"/>
      <c r="DD885" s="30"/>
      <c r="DE885" s="30"/>
      <c r="DF885" s="30"/>
      <c r="DG885" s="30"/>
      <c r="DH885" s="30"/>
      <c r="DI885" s="30"/>
      <c r="DJ885" s="30"/>
      <c r="DK885" s="30"/>
      <c r="DL885" s="30"/>
      <c r="DM885" s="30"/>
      <c r="DN885" s="30"/>
      <c r="DO885" s="30"/>
      <c r="DP885" s="30"/>
      <c r="DQ885" s="30"/>
      <c r="DR885" s="30"/>
      <c r="DS885" s="30"/>
      <c r="DT885" s="30"/>
      <c r="DU885" s="30"/>
      <c r="DV885" s="30"/>
      <c r="DW885" s="30"/>
      <c r="DX885" s="30"/>
      <c r="DY885" s="30"/>
      <c r="DZ885" s="30"/>
      <c r="EA885" s="30"/>
      <c r="EB885" s="30"/>
      <c r="EC885" s="30"/>
      <c r="ED885" s="30"/>
      <c r="EE885" s="30"/>
      <c r="EF885" s="30"/>
      <c r="EG885" s="30"/>
      <c r="EH885" s="30"/>
      <c r="EI885" s="30"/>
      <c r="EJ885" s="30"/>
      <c r="EK885" s="30"/>
      <c r="EL885" s="30"/>
      <c r="EM885" s="30"/>
      <c r="EN885" s="30"/>
      <c r="EO885" s="30"/>
      <c r="EP885" s="30"/>
      <c r="EQ885" s="30"/>
      <c r="ER885" s="30"/>
      <c r="ES885" s="30"/>
      <c r="ET885" s="30"/>
      <c r="EU885" s="30"/>
      <c r="EV885" s="30"/>
      <c r="EW885" s="30"/>
      <c r="EX885" s="30"/>
      <c r="EY885" s="30"/>
      <c r="EZ885" s="30"/>
      <c r="FA885" s="30"/>
      <c r="FB885" s="30"/>
      <c r="FC885" s="30"/>
      <c r="FD885" s="30"/>
      <c r="FE885" s="30"/>
      <c r="FF885" s="30"/>
      <c r="FG885" s="30"/>
      <c r="FH885" s="30"/>
      <c r="FI885" s="30"/>
      <c r="FJ885" s="30"/>
      <c r="FK885" s="30"/>
      <c r="FL885" s="30"/>
      <c r="FM885" s="30"/>
      <c r="FN885" s="30"/>
      <c r="FO885" s="30"/>
      <c r="FP885" s="30"/>
      <c r="FQ885" s="30"/>
    </row>
    <row r="886" spans="4:173">
      <c r="D886" s="76"/>
      <c r="E886" s="76"/>
      <c r="F886" s="76"/>
      <c r="G886" s="76"/>
      <c r="H886" s="76"/>
      <c r="I886" s="76"/>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0"/>
      <c r="BI886" s="30"/>
      <c r="BJ886" s="30"/>
      <c r="BK886" s="30"/>
      <c r="BL886" s="30"/>
      <c r="BM886" s="30"/>
      <c r="BN886" s="30"/>
      <c r="BO886" s="30"/>
      <c r="BP886" s="30"/>
      <c r="BQ886" s="30"/>
      <c r="BR886" s="30"/>
      <c r="BS886" s="30"/>
      <c r="BT886" s="30"/>
      <c r="BU886" s="30"/>
      <c r="BV886" s="30"/>
      <c r="BW886" s="30"/>
      <c r="BX886" s="30"/>
      <c r="BY886" s="30"/>
      <c r="BZ886" s="30"/>
      <c r="CA886" s="30"/>
      <c r="CB886" s="30"/>
      <c r="CC886" s="30"/>
      <c r="CD886" s="30"/>
      <c r="CE886" s="30"/>
      <c r="CF886" s="30"/>
      <c r="CG886" s="30"/>
      <c r="CH886" s="30"/>
      <c r="CI886" s="30"/>
      <c r="CJ886" s="30"/>
      <c r="CK886" s="30"/>
      <c r="CL886" s="30"/>
      <c r="CM886" s="30"/>
      <c r="CN886" s="30"/>
      <c r="CO886" s="30"/>
      <c r="CP886" s="30"/>
      <c r="CQ886" s="30"/>
      <c r="CR886" s="30"/>
      <c r="CS886" s="30"/>
      <c r="CT886" s="30"/>
      <c r="CU886" s="30"/>
      <c r="CV886" s="30"/>
      <c r="CW886" s="30"/>
      <c r="CX886" s="30"/>
      <c r="CY886" s="30"/>
      <c r="CZ886" s="30"/>
      <c r="DA886" s="30"/>
      <c r="DB886" s="30"/>
      <c r="DC886" s="30"/>
      <c r="DD886" s="30"/>
      <c r="DE886" s="30"/>
      <c r="DF886" s="30"/>
      <c r="DG886" s="30"/>
      <c r="DH886" s="30"/>
      <c r="DI886" s="30"/>
      <c r="DJ886" s="30"/>
      <c r="DK886" s="30"/>
      <c r="DL886" s="30"/>
      <c r="DM886" s="30"/>
      <c r="DN886" s="30"/>
      <c r="DO886" s="30"/>
      <c r="DP886" s="30"/>
      <c r="DQ886" s="30"/>
      <c r="DR886" s="30"/>
      <c r="DS886" s="30"/>
      <c r="DT886" s="30"/>
      <c r="DU886" s="30"/>
      <c r="DV886" s="30"/>
      <c r="DW886" s="30"/>
      <c r="DX886" s="30"/>
      <c r="DY886" s="30"/>
      <c r="DZ886" s="30"/>
      <c r="EA886" s="30"/>
      <c r="EB886" s="30"/>
      <c r="EC886" s="30"/>
      <c r="ED886" s="30"/>
      <c r="EE886" s="30"/>
      <c r="EF886" s="30"/>
      <c r="EG886" s="30"/>
      <c r="EH886" s="30"/>
      <c r="EI886" s="30"/>
      <c r="EJ886" s="30"/>
      <c r="EK886" s="30"/>
      <c r="EL886" s="30"/>
      <c r="EM886" s="30"/>
      <c r="EN886" s="30"/>
      <c r="EO886" s="30"/>
      <c r="EP886" s="30"/>
      <c r="EQ886" s="30"/>
      <c r="ER886" s="30"/>
      <c r="ES886" s="30"/>
      <c r="ET886" s="30"/>
      <c r="EU886" s="30"/>
      <c r="EV886" s="30"/>
      <c r="EW886" s="30"/>
      <c r="EX886" s="30"/>
      <c r="EY886" s="30"/>
      <c r="EZ886" s="30"/>
      <c r="FA886" s="30"/>
      <c r="FB886" s="30"/>
      <c r="FC886" s="30"/>
      <c r="FD886" s="30"/>
      <c r="FE886" s="30"/>
      <c r="FF886" s="30"/>
      <c r="FG886" s="30"/>
      <c r="FH886" s="30"/>
      <c r="FI886" s="30"/>
      <c r="FJ886" s="30"/>
      <c r="FK886" s="30"/>
      <c r="FL886" s="30"/>
      <c r="FM886" s="30"/>
      <c r="FN886" s="30"/>
      <c r="FO886" s="30"/>
      <c r="FP886" s="30"/>
      <c r="FQ886" s="30"/>
    </row>
    <row r="887" spans="4:173">
      <c r="D887" s="76"/>
      <c r="E887" s="76"/>
      <c r="F887" s="76"/>
      <c r="G887" s="76"/>
      <c r="H887" s="76"/>
      <c r="I887" s="76"/>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0"/>
      <c r="BI887" s="30"/>
      <c r="BJ887" s="30"/>
      <c r="BK887" s="30"/>
      <c r="BL887" s="30"/>
      <c r="BM887" s="30"/>
      <c r="BN887" s="30"/>
      <c r="BO887" s="30"/>
      <c r="BP887" s="30"/>
      <c r="BQ887" s="30"/>
      <c r="BR887" s="30"/>
      <c r="BS887" s="30"/>
      <c r="BT887" s="30"/>
      <c r="BU887" s="30"/>
      <c r="BV887" s="30"/>
      <c r="BW887" s="30"/>
      <c r="BX887" s="30"/>
      <c r="BY887" s="30"/>
      <c r="BZ887" s="30"/>
      <c r="CA887" s="30"/>
      <c r="CB887" s="30"/>
      <c r="CC887" s="30"/>
      <c r="CD887" s="30"/>
      <c r="CE887" s="30"/>
      <c r="CF887" s="30"/>
      <c r="CG887" s="30"/>
      <c r="CH887" s="30"/>
      <c r="CI887" s="30"/>
      <c r="CJ887" s="30"/>
      <c r="CK887" s="30"/>
      <c r="CL887" s="30"/>
      <c r="CM887" s="30"/>
      <c r="CN887" s="30"/>
      <c r="CO887" s="30"/>
      <c r="CP887" s="30"/>
      <c r="CQ887" s="30"/>
      <c r="CR887" s="30"/>
      <c r="CS887" s="30"/>
      <c r="CT887" s="30"/>
      <c r="CU887" s="30"/>
      <c r="CV887" s="30"/>
      <c r="CW887" s="30"/>
      <c r="CX887" s="30"/>
      <c r="CY887" s="30"/>
      <c r="CZ887" s="30"/>
      <c r="DA887" s="30"/>
      <c r="DB887" s="30"/>
      <c r="DC887" s="30"/>
      <c r="DD887" s="30"/>
      <c r="DE887" s="30"/>
      <c r="DF887" s="30"/>
      <c r="DG887" s="30"/>
      <c r="DH887" s="30"/>
      <c r="DI887" s="30"/>
      <c r="DJ887" s="30"/>
      <c r="DK887" s="30"/>
      <c r="DL887" s="30"/>
      <c r="DM887" s="30"/>
      <c r="DN887" s="30"/>
      <c r="DO887" s="30"/>
      <c r="DP887" s="30"/>
      <c r="DQ887" s="30"/>
      <c r="DR887" s="30"/>
      <c r="DS887" s="30"/>
      <c r="DT887" s="30"/>
      <c r="DU887" s="30"/>
      <c r="DV887" s="30"/>
      <c r="DW887" s="30"/>
      <c r="DX887" s="30"/>
      <c r="DY887" s="30"/>
      <c r="DZ887" s="30"/>
      <c r="EA887" s="30"/>
      <c r="EB887" s="30"/>
      <c r="EC887" s="30"/>
      <c r="ED887" s="30"/>
      <c r="EE887" s="30"/>
      <c r="EF887" s="30"/>
      <c r="EG887" s="30"/>
      <c r="EH887" s="30"/>
      <c r="EI887" s="30"/>
      <c r="EJ887" s="30"/>
      <c r="EK887" s="30"/>
      <c r="EL887" s="30"/>
      <c r="EM887" s="30"/>
      <c r="EN887" s="30"/>
      <c r="EO887" s="30"/>
      <c r="EP887" s="30"/>
      <c r="EQ887" s="30"/>
      <c r="ER887" s="30"/>
      <c r="ES887" s="30"/>
      <c r="ET887" s="30"/>
      <c r="EU887" s="30"/>
      <c r="EV887" s="30"/>
      <c r="EW887" s="30"/>
      <c r="EX887" s="30"/>
      <c r="EY887" s="30"/>
      <c r="EZ887" s="30"/>
      <c r="FA887" s="30"/>
      <c r="FB887" s="30"/>
      <c r="FC887" s="30"/>
      <c r="FD887" s="30"/>
      <c r="FE887" s="30"/>
      <c r="FF887" s="30"/>
      <c r="FG887" s="30"/>
      <c r="FH887" s="30"/>
      <c r="FI887" s="30"/>
      <c r="FJ887" s="30"/>
      <c r="FK887" s="30"/>
      <c r="FL887" s="30"/>
      <c r="FM887" s="30"/>
      <c r="FN887" s="30"/>
      <c r="FO887" s="30"/>
      <c r="FP887" s="30"/>
      <c r="FQ887" s="30"/>
    </row>
    <row r="888" spans="4:173">
      <c r="D888" s="76"/>
      <c r="E888" s="76"/>
      <c r="F888" s="76"/>
      <c r="G888" s="76"/>
      <c r="H888" s="76"/>
      <c r="I888" s="76"/>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0"/>
      <c r="BI888" s="30"/>
      <c r="BJ888" s="30"/>
      <c r="BK888" s="30"/>
      <c r="BL888" s="30"/>
      <c r="BM888" s="30"/>
      <c r="BN888" s="30"/>
      <c r="BO888" s="30"/>
      <c r="BP888" s="30"/>
      <c r="BQ888" s="30"/>
      <c r="BR888" s="30"/>
      <c r="BS888" s="30"/>
      <c r="BT888" s="30"/>
      <c r="BU888" s="30"/>
      <c r="BV888" s="30"/>
      <c r="BW888" s="30"/>
      <c r="BX888" s="30"/>
      <c r="BY888" s="30"/>
      <c r="BZ888" s="30"/>
      <c r="CA888" s="30"/>
      <c r="CB888" s="30"/>
      <c r="CC888" s="30"/>
      <c r="CD888" s="30"/>
      <c r="CE888" s="30"/>
      <c r="CF888" s="30"/>
      <c r="CG888" s="30"/>
      <c r="CH888" s="30"/>
      <c r="CI888" s="30"/>
      <c r="CJ888" s="30"/>
      <c r="CK888" s="30"/>
      <c r="CL888" s="30"/>
      <c r="CM888" s="30"/>
      <c r="CN888" s="30"/>
      <c r="CO888" s="30"/>
      <c r="CP888" s="30"/>
      <c r="CQ888" s="30"/>
      <c r="CR888" s="30"/>
      <c r="CS888" s="30"/>
      <c r="CT888" s="30"/>
      <c r="CU888" s="30"/>
      <c r="CV888" s="30"/>
      <c r="CW888" s="30"/>
      <c r="CX888" s="30"/>
      <c r="CY888" s="30"/>
      <c r="CZ888" s="30"/>
      <c r="DA888" s="30"/>
      <c r="DB888" s="30"/>
      <c r="DC888" s="30"/>
      <c r="DD888" s="30"/>
      <c r="DE888" s="30"/>
      <c r="DF888" s="30"/>
      <c r="DG888" s="30"/>
      <c r="DH888" s="30"/>
      <c r="DI888" s="30"/>
      <c r="DJ888" s="30"/>
      <c r="DK888" s="30"/>
      <c r="DL888" s="30"/>
      <c r="DM888" s="30"/>
      <c r="DN888" s="30"/>
      <c r="DO888" s="30"/>
      <c r="DP888" s="30"/>
      <c r="DQ888" s="30"/>
      <c r="DR888" s="30"/>
      <c r="DS888" s="30"/>
      <c r="DT888" s="30"/>
      <c r="DU888" s="30"/>
      <c r="DV888" s="30"/>
      <c r="DW888" s="30"/>
      <c r="DX888" s="30"/>
      <c r="DY888" s="30"/>
      <c r="DZ888" s="30"/>
      <c r="EA888" s="30"/>
      <c r="EB888" s="30"/>
      <c r="EC888" s="30"/>
      <c r="ED888" s="30"/>
      <c r="EE888" s="30"/>
      <c r="EF888" s="30"/>
      <c r="EG888" s="30"/>
      <c r="EH888" s="30"/>
      <c r="EI888" s="30"/>
      <c r="EJ888" s="30"/>
      <c r="EK888" s="30"/>
      <c r="EL888" s="30"/>
      <c r="EM888" s="30"/>
      <c r="EN888" s="30"/>
      <c r="EO888" s="30"/>
      <c r="EP888" s="30"/>
      <c r="EQ888" s="30"/>
      <c r="ER888" s="30"/>
      <c r="ES888" s="30"/>
      <c r="ET888" s="30"/>
      <c r="EU888" s="30"/>
      <c r="EV888" s="30"/>
      <c r="EW888" s="30"/>
      <c r="EX888" s="30"/>
      <c r="EY888" s="30"/>
      <c r="EZ888" s="30"/>
      <c r="FA888" s="30"/>
      <c r="FB888" s="30"/>
      <c r="FC888" s="30"/>
      <c r="FD888" s="30"/>
      <c r="FE888" s="30"/>
      <c r="FF888" s="30"/>
      <c r="FG888" s="30"/>
      <c r="FH888" s="30"/>
      <c r="FI888" s="30"/>
      <c r="FJ888" s="30"/>
      <c r="FK888" s="30"/>
      <c r="FL888" s="30"/>
      <c r="FM888" s="30"/>
      <c r="FN888" s="30"/>
      <c r="FO888" s="30"/>
      <c r="FP888" s="30"/>
      <c r="FQ888" s="30"/>
    </row>
    <row r="889" spans="4:173">
      <c r="D889" s="76"/>
      <c r="E889" s="76"/>
      <c r="F889" s="76"/>
      <c r="G889" s="76"/>
      <c r="H889" s="76"/>
      <c r="I889" s="76"/>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0"/>
      <c r="BI889" s="30"/>
      <c r="BJ889" s="30"/>
      <c r="BK889" s="30"/>
      <c r="BL889" s="30"/>
      <c r="BM889" s="30"/>
      <c r="BN889" s="30"/>
      <c r="BO889" s="30"/>
      <c r="BP889" s="30"/>
      <c r="BQ889" s="30"/>
      <c r="BR889" s="30"/>
      <c r="BS889" s="30"/>
      <c r="BT889" s="30"/>
      <c r="BU889" s="30"/>
      <c r="BV889" s="30"/>
      <c r="BW889" s="30"/>
      <c r="BX889" s="30"/>
      <c r="BY889" s="30"/>
      <c r="BZ889" s="30"/>
      <c r="CA889" s="30"/>
      <c r="CB889" s="30"/>
      <c r="CC889" s="30"/>
      <c r="CD889" s="30"/>
      <c r="CE889" s="30"/>
      <c r="CF889" s="30"/>
      <c r="CG889" s="30"/>
      <c r="CH889" s="30"/>
      <c r="CI889" s="30"/>
      <c r="CJ889" s="30"/>
      <c r="CK889" s="30"/>
      <c r="CL889" s="30"/>
      <c r="CM889" s="30"/>
      <c r="CN889" s="30"/>
      <c r="CO889" s="30"/>
      <c r="CP889" s="30"/>
      <c r="CQ889" s="30"/>
      <c r="CR889" s="30"/>
      <c r="CS889" s="30"/>
      <c r="CT889" s="30"/>
      <c r="CU889" s="30"/>
      <c r="CV889" s="30"/>
      <c r="CW889" s="30"/>
      <c r="CX889" s="30"/>
      <c r="CY889" s="30"/>
      <c r="CZ889" s="30"/>
      <c r="DA889" s="30"/>
      <c r="DB889" s="30"/>
      <c r="DC889" s="30"/>
      <c r="DD889" s="30"/>
      <c r="DE889" s="30"/>
      <c r="DF889" s="30"/>
      <c r="DG889" s="30"/>
      <c r="DH889" s="30"/>
      <c r="DI889" s="30"/>
      <c r="DJ889" s="30"/>
      <c r="DK889" s="30"/>
      <c r="DL889" s="30"/>
      <c r="DM889" s="30"/>
      <c r="DN889" s="30"/>
      <c r="DO889" s="30"/>
      <c r="DP889" s="30"/>
      <c r="DQ889" s="30"/>
      <c r="DR889" s="30"/>
      <c r="DS889" s="30"/>
      <c r="DT889" s="30"/>
      <c r="DU889" s="30"/>
      <c r="DV889" s="30"/>
      <c r="DW889" s="30"/>
      <c r="DX889" s="30"/>
      <c r="DY889" s="30"/>
      <c r="DZ889" s="30"/>
      <c r="EA889" s="30"/>
      <c r="EB889" s="30"/>
      <c r="EC889" s="30"/>
      <c r="ED889" s="30"/>
      <c r="EE889" s="30"/>
      <c r="EF889" s="30"/>
      <c r="EG889" s="30"/>
      <c r="EH889" s="30"/>
      <c r="EI889" s="30"/>
      <c r="EJ889" s="30"/>
      <c r="EK889" s="30"/>
      <c r="EL889" s="30"/>
      <c r="EM889" s="30"/>
      <c r="EN889" s="30"/>
      <c r="EO889" s="30"/>
      <c r="EP889" s="30"/>
      <c r="EQ889" s="30"/>
      <c r="ER889" s="30"/>
      <c r="ES889" s="30"/>
      <c r="ET889" s="30"/>
      <c r="EU889" s="30"/>
      <c r="EV889" s="30"/>
      <c r="EW889" s="30"/>
      <c r="EX889" s="30"/>
      <c r="EY889" s="30"/>
      <c r="EZ889" s="30"/>
      <c r="FA889" s="30"/>
      <c r="FB889" s="30"/>
      <c r="FC889" s="30"/>
      <c r="FD889" s="30"/>
      <c r="FE889" s="30"/>
      <c r="FF889" s="30"/>
      <c r="FG889" s="30"/>
      <c r="FH889" s="30"/>
      <c r="FI889" s="30"/>
      <c r="FJ889" s="30"/>
      <c r="FK889" s="30"/>
      <c r="FL889" s="30"/>
      <c r="FM889" s="30"/>
      <c r="FN889" s="30"/>
      <c r="FO889" s="30"/>
      <c r="FP889" s="30"/>
      <c r="FQ889" s="30"/>
    </row>
    <row r="890" spans="4:173">
      <c r="D890" s="76"/>
      <c r="E890" s="76"/>
      <c r="F890" s="76"/>
      <c r="G890" s="76"/>
      <c r="H890" s="76"/>
      <c r="I890" s="76"/>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0"/>
      <c r="BI890" s="30"/>
      <c r="BJ890" s="30"/>
      <c r="BK890" s="30"/>
      <c r="BL890" s="30"/>
      <c r="BM890" s="30"/>
      <c r="BN890" s="30"/>
      <c r="BO890" s="30"/>
      <c r="BP890" s="30"/>
      <c r="BQ890" s="30"/>
      <c r="BR890" s="30"/>
      <c r="BS890" s="30"/>
      <c r="BT890" s="30"/>
      <c r="BU890" s="30"/>
      <c r="BV890" s="30"/>
      <c r="BW890" s="30"/>
      <c r="BX890" s="30"/>
      <c r="BY890" s="30"/>
      <c r="BZ890" s="30"/>
      <c r="CA890" s="30"/>
      <c r="CB890" s="30"/>
      <c r="CC890" s="30"/>
      <c r="CD890" s="30"/>
      <c r="CE890" s="30"/>
      <c r="CF890" s="30"/>
      <c r="CG890" s="30"/>
      <c r="CH890" s="30"/>
      <c r="CI890" s="30"/>
      <c r="CJ890" s="30"/>
      <c r="CK890" s="30"/>
      <c r="CL890" s="30"/>
      <c r="CM890" s="30"/>
      <c r="CN890" s="30"/>
      <c r="CO890" s="30"/>
      <c r="CP890" s="30"/>
      <c r="CQ890" s="30"/>
      <c r="CR890" s="30"/>
      <c r="CS890" s="30"/>
      <c r="CT890" s="30"/>
      <c r="CU890" s="30"/>
      <c r="CV890" s="30"/>
      <c r="CW890" s="30"/>
      <c r="CX890" s="30"/>
      <c r="CY890" s="30"/>
      <c r="CZ890" s="30"/>
      <c r="DA890" s="30"/>
      <c r="DB890" s="30"/>
      <c r="DC890" s="30"/>
      <c r="DD890" s="30"/>
      <c r="DE890" s="30"/>
      <c r="DF890" s="30"/>
      <c r="DG890" s="30"/>
      <c r="DH890" s="30"/>
      <c r="DI890" s="30"/>
      <c r="DJ890" s="30"/>
      <c r="DK890" s="30"/>
      <c r="DL890" s="30"/>
      <c r="DM890" s="30"/>
      <c r="DN890" s="30"/>
      <c r="DO890" s="30"/>
      <c r="DP890" s="30"/>
      <c r="DQ890" s="30"/>
      <c r="DR890" s="30"/>
      <c r="DS890" s="30"/>
      <c r="DT890" s="30"/>
      <c r="DU890" s="30"/>
      <c r="DV890" s="30"/>
      <c r="DW890" s="30"/>
      <c r="DX890" s="30"/>
      <c r="DY890" s="30"/>
      <c r="DZ890" s="30"/>
      <c r="EA890" s="30"/>
      <c r="EB890" s="30"/>
      <c r="EC890" s="30"/>
      <c r="ED890" s="30"/>
      <c r="EE890" s="30"/>
      <c r="EF890" s="30"/>
      <c r="EG890" s="30"/>
      <c r="EH890" s="30"/>
      <c r="EI890" s="30"/>
      <c r="EJ890" s="30"/>
      <c r="EK890" s="30"/>
      <c r="EL890" s="30"/>
      <c r="EM890" s="30"/>
      <c r="EN890" s="30"/>
      <c r="EO890" s="30"/>
      <c r="EP890" s="30"/>
      <c r="EQ890" s="30"/>
      <c r="ER890" s="30"/>
      <c r="ES890" s="30"/>
      <c r="ET890" s="30"/>
      <c r="EU890" s="30"/>
      <c r="EV890" s="30"/>
      <c r="EW890" s="30"/>
      <c r="EX890" s="30"/>
      <c r="EY890" s="30"/>
      <c r="EZ890" s="30"/>
      <c r="FA890" s="30"/>
      <c r="FB890" s="30"/>
      <c r="FC890" s="30"/>
      <c r="FD890" s="30"/>
      <c r="FE890" s="30"/>
      <c r="FF890" s="30"/>
      <c r="FG890" s="30"/>
      <c r="FH890" s="30"/>
      <c r="FI890" s="30"/>
      <c r="FJ890" s="30"/>
      <c r="FK890" s="30"/>
      <c r="FL890" s="30"/>
      <c r="FM890" s="30"/>
      <c r="FN890" s="30"/>
      <c r="FO890" s="30"/>
      <c r="FP890" s="30"/>
      <c r="FQ890" s="30"/>
    </row>
    <row r="891" spans="4:173">
      <c r="D891" s="76"/>
      <c r="E891" s="76"/>
      <c r="F891" s="76"/>
      <c r="G891" s="76"/>
      <c r="H891" s="76"/>
      <c r="I891" s="76"/>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0"/>
      <c r="BI891" s="30"/>
      <c r="BJ891" s="30"/>
      <c r="BK891" s="30"/>
      <c r="BL891" s="30"/>
      <c r="BM891" s="30"/>
      <c r="BN891" s="30"/>
      <c r="BO891" s="30"/>
      <c r="BP891" s="30"/>
      <c r="BQ891" s="30"/>
      <c r="BR891" s="30"/>
      <c r="BS891" s="30"/>
      <c r="BT891" s="30"/>
      <c r="BU891" s="30"/>
      <c r="BV891" s="30"/>
      <c r="BW891" s="30"/>
      <c r="BX891" s="30"/>
      <c r="BY891" s="30"/>
      <c r="BZ891" s="30"/>
      <c r="CA891" s="30"/>
      <c r="CB891" s="30"/>
      <c r="CC891" s="30"/>
      <c r="CD891" s="30"/>
      <c r="CE891" s="30"/>
      <c r="CF891" s="30"/>
      <c r="CG891" s="30"/>
      <c r="CH891" s="30"/>
      <c r="CI891" s="30"/>
      <c r="CJ891" s="30"/>
      <c r="CK891" s="30"/>
      <c r="CL891" s="30"/>
      <c r="CM891" s="30"/>
      <c r="CN891" s="30"/>
      <c r="CO891" s="30"/>
      <c r="CP891" s="30"/>
      <c r="CQ891" s="30"/>
      <c r="CR891" s="30"/>
      <c r="CS891" s="30"/>
      <c r="CT891" s="30"/>
      <c r="CU891" s="30"/>
      <c r="CV891" s="30"/>
      <c r="CW891" s="30"/>
      <c r="CX891" s="30"/>
      <c r="CY891" s="30"/>
      <c r="CZ891" s="30"/>
      <c r="DA891" s="30"/>
      <c r="DB891" s="30"/>
      <c r="DC891" s="30"/>
      <c r="DD891" s="30"/>
      <c r="DE891" s="30"/>
      <c r="DF891" s="30"/>
      <c r="DG891" s="30"/>
      <c r="DH891" s="30"/>
      <c r="DI891" s="30"/>
      <c r="DJ891" s="30"/>
      <c r="DK891" s="30"/>
      <c r="DL891" s="30"/>
      <c r="DM891" s="30"/>
      <c r="DN891" s="30"/>
      <c r="DO891" s="30"/>
      <c r="DP891" s="30"/>
      <c r="DQ891" s="30"/>
      <c r="DR891" s="30"/>
      <c r="DS891" s="30"/>
      <c r="DT891" s="30"/>
      <c r="DU891" s="30"/>
      <c r="DV891" s="30"/>
      <c r="DW891" s="30"/>
      <c r="DX891" s="30"/>
      <c r="DY891" s="30"/>
      <c r="DZ891" s="30"/>
      <c r="EA891" s="30"/>
      <c r="EB891" s="30"/>
      <c r="EC891" s="30"/>
      <c r="ED891" s="30"/>
      <c r="EE891" s="30"/>
      <c r="EF891" s="30"/>
      <c r="EG891" s="30"/>
      <c r="EH891" s="30"/>
      <c r="EI891" s="30"/>
      <c r="EJ891" s="30"/>
      <c r="EK891" s="30"/>
      <c r="EL891" s="30"/>
      <c r="EM891" s="30"/>
      <c r="EN891" s="30"/>
      <c r="EO891" s="30"/>
      <c r="EP891" s="30"/>
      <c r="EQ891" s="30"/>
      <c r="ER891" s="30"/>
      <c r="ES891" s="30"/>
      <c r="ET891" s="30"/>
      <c r="EU891" s="30"/>
      <c r="EV891" s="30"/>
      <c r="EW891" s="30"/>
      <c r="EX891" s="30"/>
      <c r="EY891" s="30"/>
      <c r="EZ891" s="30"/>
      <c r="FA891" s="30"/>
      <c r="FB891" s="30"/>
      <c r="FC891" s="30"/>
      <c r="FD891" s="30"/>
      <c r="FE891" s="30"/>
      <c r="FF891" s="30"/>
      <c r="FG891" s="30"/>
      <c r="FH891" s="30"/>
      <c r="FI891" s="30"/>
      <c r="FJ891" s="30"/>
      <c r="FK891" s="30"/>
      <c r="FL891" s="30"/>
      <c r="FM891" s="30"/>
      <c r="FN891" s="30"/>
      <c r="FO891" s="30"/>
      <c r="FP891" s="30"/>
      <c r="FQ891" s="30"/>
    </row>
    <row r="892" spans="4:173">
      <c r="D892" s="76"/>
      <c r="E892" s="76"/>
      <c r="F892" s="76"/>
      <c r="G892" s="76"/>
      <c r="H892" s="76"/>
      <c r="I892" s="76"/>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0"/>
      <c r="BI892" s="30"/>
      <c r="BJ892" s="30"/>
      <c r="BK892" s="30"/>
      <c r="BL892" s="30"/>
      <c r="BM892" s="30"/>
      <c r="BN892" s="30"/>
      <c r="BO892" s="30"/>
      <c r="BP892" s="30"/>
      <c r="BQ892" s="30"/>
      <c r="BR892" s="30"/>
      <c r="BS892" s="30"/>
      <c r="BT892" s="30"/>
      <c r="BU892" s="30"/>
      <c r="BV892" s="30"/>
      <c r="BW892" s="30"/>
      <c r="BX892" s="30"/>
      <c r="BY892" s="30"/>
      <c r="BZ892" s="30"/>
      <c r="CA892" s="30"/>
      <c r="CB892" s="30"/>
      <c r="CC892" s="30"/>
      <c r="CD892" s="30"/>
      <c r="CE892" s="30"/>
      <c r="CF892" s="30"/>
      <c r="CG892" s="30"/>
      <c r="CH892" s="30"/>
      <c r="CI892" s="30"/>
      <c r="CJ892" s="30"/>
      <c r="CK892" s="30"/>
      <c r="CL892" s="30"/>
      <c r="CM892" s="30"/>
      <c r="CN892" s="30"/>
      <c r="CO892" s="30"/>
      <c r="CP892" s="30"/>
      <c r="CQ892" s="30"/>
      <c r="CR892" s="30"/>
      <c r="CS892" s="30"/>
      <c r="CT892" s="30"/>
      <c r="CU892" s="30"/>
      <c r="CV892" s="30"/>
      <c r="CW892" s="30"/>
      <c r="CX892" s="30"/>
      <c r="CY892" s="30"/>
      <c r="CZ892" s="30"/>
      <c r="DA892" s="30"/>
      <c r="DB892" s="30"/>
      <c r="DC892" s="30"/>
      <c r="DD892" s="30"/>
      <c r="DE892" s="30"/>
      <c r="DF892" s="30"/>
      <c r="DG892" s="30"/>
      <c r="DH892" s="30"/>
      <c r="DI892" s="30"/>
      <c r="DJ892" s="30"/>
      <c r="DK892" s="30"/>
      <c r="DL892" s="30"/>
      <c r="DM892" s="30"/>
      <c r="DN892" s="30"/>
      <c r="DO892" s="30"/>
      <c r="DP892" s="30"/>
      <c r="DQ892" s="30"/>
      <c r="DR892" s="30"/>
      <c r="DS892" s="30"/>
      <c r="DT892" s="30"/>
      <c r="DU892" s="30"/>
      <c r="DV892" s="30"/>
      <c r="DW892" s="30"/>
      <c r="DX892" s="30"/>
      <c r="DY892" s="30"/>
      <c r="DZ892" s="30"/>
      <c r="EA892" s="30"/>
      <c r="EB892" s="30"/>
      <c r="EC892" s="30"/>
      <c r="ED892" s="30"/>
      <c r="EE892" s="30"/>
      <c r="EF892" s="30"/>
      <c r="EG892" s="30"/>
      <c r="EH892" s="30"/>
      <c r="EI892" s="30"/>
      <c r="EJ892" s="30"/>
      <c r="EK892" s="30"/>
      <c r="EL892" s="30"/>
      <c r="EM892" s="30"/>
      <c r="EN892" s="30"/>
      <c r="EO892" s="30"/>
      <c r="EP892" s="30"/>
      <c r="EQ892" s="30"/>
      <c r="ER892" s="30"/>
      <c r="ES892" s="30"/>
      <c r="ET892" s="30"/>
      <c r="EU892" s="30"/>
      <c r="EV892" s="30"/>
      <c r="EW892" s="30"/>
      <c r="EX892" s="30"/>
      <c r="EY892" s="30"/>
      <c r="EZ892" s="30"/>
      <c r="FA892" s="30"/>
      <c r="FB892" s="30"/>
      <c r="FC892" s="30"/>
      <c r="FD892" s="30"/>
      <c r="FE892" s="30"/>
      <c r="FF892" s="30"/>
      <c r="FG892" s="30"/>
      <c r="FH892" s="30"/>
      <c r="FI892" s="30"/>
      <c r="FJ892" s="30"/>
      <c r="FK892" s="30"/>
      <c r="FL892" s="30"/>
      <c r="FM892" s="30"/>
      <c r="FN892" s="30"/>
      <c r="FO892" s="30"/>
      <c r="FP892" s="30"/>
      <c r="FQ892" s="30"/>
    </row>
    <row r="893" spans="4:173">
      <c r="D893" s="76"/>
      <c r="E893" s="76"/>
      <c r="F893" s="76"/>
      <c r="G893" s="76"/>
      <c r="H893" s="76"/>
      <c r="I893" s="76"/>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0"/>
      <c r="BI893" s="30"/>
      <c r="BJ893" s="30"/>
      <c r="BK893" s="30"/>
      <c r="BL893" s="30"/>
      <c r="BM893" s="30"/>
      <c r="BN893" s="30"/>
      <c r="BO893" s="30"/>
      <c r="BP893" s="30"/>
      <c r="BQ893" s="30"/>
      <c r="BR893" s="30"/>
      <c r="BS893" s="30"/>
      <c r="BT893" s="30"/>
      <c r="BU893" s="30"/>
      <c r="BV893" s="30"/>
      <c r="BW893" s="30"/>
      <c r="BX893" s="30"/>
      <c r="BY893" s="30"/>
      <c r="BZ893" s="30"/>
      <c r="CA893" s="30"/>
      <c r="CB893" s="30"/>
      <c r="CC893" s="30"/>
      <c r="CD893" s="30"/>
      <c r="CE893" s="30"/>
      <c r="CF893" s="30"/>
      <c r="CG893" s="30"/>
      <c r="CH893" s="30"/>
      <c r="CI893" s="30"/>
      <c r="CJ893" s="30"/>
      <c r="CK893" s="30"/>
      <c r="CL893" s="30"/>
      <c r="CM893" s="30"/>
      <c r="CN893" s="30"/>
      <c r="CO893" s="30"/>
      <c r="CP893" s="30"/>
      <c r="CQ893" s="30"/>
      <c r="CR893" s="30"/>
      <c r="CS893" s="30"/>
      <c r="CT893" s="30"/>
      <c r="CU893" s="30"/>
      <c r="CV893" s="30"/>
      <c r="CW893" s="30"/>
      <c r="CX893" s="30"/>
      <c r="CY893" s="30"/>
      <c r="CZ893" s="30"/>
      <c r="DA893" s="30"/>
      <c r="DB893" s="30"/>
      <c r="DC893" s="30"/>
      <c r="DD893" s="30"/>
      <c r="DE893" s="30"/>
      <c r="DF893" s="30"/>
      <c r="DG893" s="30"/>
      <c r="DH893" s="30"/>
      <c r="DI893" s="30"/>
      <c r="DJ893" s="30"/>
      <c r="DK893" s="30"/>
      <c r="DL893" s="30"/>
      <c r="DM893" s="30"/>
      <c r="DN893" s="30"/>
      <c r="DO893" s="30"/>
      <c r="DP893" s="30"/>
      <c r="DQ893" s="30"/>
      <c r="DR893" s="30"/>
      <c r="DS893" s="30"/>
      <c r="DT893" s="30"/>
      <c r="DU893" s="30"/>
      <c r="DV893" s="30"/>
      <c r="DW893" s="30"/>
      <c r="DX893" s="30"/>
      <c r="DY893" s="30"/>
      <c r="DZ893" s="30"/>
      <c r="EA893" s="30"/>
      <c r="EB893" s="30"/>
      <c r="EC893" s="30"/>
      <c r="ED893" s="30"/>
      <c r="EE893" s="30"/>
      <c r="EF893" s="30"/>
      <c r="EG893" s="30"/>
      <c r="EH893" s="30"/>
      <c r="EI893" s="30"/>
      <c r="EJ893" s="30"/>
      <c r="EK893" s="30"/>
      <c r="EL893" s="30"/>
      <c r="EM893" s="30"/>
      <c r="EN893" s="30"/>
      <c r="EO893" s="30"/>
      <c r="EP893" s="30"/>
      <c r="EQ893" s="30"/>
      <c r="ER893" s="30"/>
      <c r="ES893" s="30"/>
      <c r="ET893" s="30"/>
      <c r="EU893" s="30"/>
      <c r="EV893" s="30"/>
      <c r="EW893" s="30"/>
      <c r="EX893" s="30"/>
      <c r="EY893" s="30"/>
      <c r="EZ893" s="30"/>
      <c r="FA893" s="30"/>
      <c r="FB893" s="30"/>
      <c r="FC893" s="30"/>
      <c r="FD893" s="30"/>
      <c r="FE893" s="30"/>
      <c r="FF893" s="30"/>
      <c r="FG893" s="30"/>
      <c r="FH893" s="30"/>
      <c r="FI893" s="30"/>
      <c r="FJ893" s="30"/>
      <c r="FK893" s="30"/>
      <c r="FL893" s="30"/>
      <c r="FM893" s="30"/>
      <c r="FN893" s="30"/>
      <c r="FO893" s="30"/>
      <c r="FP893" s="30"/>
      <c r="FQ893" s="30"/>
    </row>
    <row r="894" spans="4:173">
      <c r="D894" s="76"/>
      <c r="E894" s="76"/>
      <c r="F894" s="76"/>
      <c r="G894" s="76"/>
      <c r="H894" s="76"/>
      <c r="I894" s="76"/>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0"/>
      <c r="BI894" s="30"/>
      <c r="BJ894" s="30"/>
      <c r="BK894" s="30"/>
      <c r="BL894" s="30"/>
      <c r="BM894" s="30"/>
      <c r="BN894" s="30"/>
      <c r="BO894" s="30"/>
      <c r="BP894" s="30"/>
      <c r="BQ894" s="30"/>
      <c r="BR894" s="30"/>
      <c r="BS894" s="30"/>
      <c r="BT894" s="30"/>
      <c r="BU894" s="30"/>
      <c r="BV894" s="30"/>
      <c r="BW894" s="30"/>
      <c r="BX894" s="30"/>
      <c r="BY894" s="30"/>
      <c r="BZ894" s="30"/>
      <c r="CA894" s="30"/>
      <c r="CB894" s="30"/>
      <c r="CC894" s="30"/>
      <c r="CD894" s="30"/>
      <c r="CE894" s="30"/>
      <c r="CF894" s="30"/>
      <c r="CG894" s="30"/>
      <c r="CH894" s="30"/>
      <c r="CI894" s="30"/>
      <c r="CJ894" s="30"/>
      <c r="CK894" s="30"/>
      <c r="CL894" s="30"/>
      <c r="CM894" s="30"/>
      <c r="CN894" s="30"/>
      <c r="CO894" s="30"/>
      <c r="CP894" s="30"/>
      <c r="CQ894" s="30"/>
      <c r="CR894" s="30"/>
      <c r="CS894" s="30"/>
      <c r="CT894" s="30"/>
      <c r="CU894" s="30"/>
      <c r="CV894" s="30"/>
      <c r="CW894" s="30"/>
      <c r="CX894" s="30"/>
      <c r="CY894" s="30"/>
      <c r="CZ894" s="30"/>
      <c r="DA894" s="30"/>
      <c r="DB894" s="30"/>
      <c r="DC894" s="30"/>
      <c r="DD894" s="30"/>
      <c r="DE894" s="30"/>
      <c r="DF894" s="30"/>
      <c r="DG894" s="30"/>
      <c r="DH894" s="30"/>
      <c r="DI894" s="30"/>
      <c r="DJ894" s="30"/>
      <c r="DK894" s="30"/>
      <c r="DL894" s="30"/>
      <c r="DM894" s="30"/>
      <c r="DN894" s="30"/>
      <c r="DO894" s="30"/>
      <c r="DP894" s="30"/>
      <c r="DQ894" s="30"/>
      <c r="DR894" s="30"/>
      <c r="DS894" s="30"/>
      <c r="DT894" s="30"/>
      <c r="DU894" s="30"/>
      <c r="DV894" s="30"/>
      <c r="DW894" s="30"/>
      <c r="DX894" s="30"/>
      <c r="DY894" s="30"/>
      <c r="DZ894" s="30"/>
      <c r="EA894" s="30"/>
      <c r="EB894" s="30"/>
      <c r="EC894" s="30"/>
      <c r="ED894" s="30"/>
      <c r="EE894" s="30"/>
      <c r="EF894" s="30"/>
      <c r="EG894" s="30"/>
      <c r="EH894" s="30"/>
      <c r="EI894" s="30"/>
      <c r="EJ894" s="30"/>
      <c r="EK894" s="30"/>
      <c r="EL894" s="30"/>
      <c r="EM894" s="30"/>
      <c r="EN894" s="30"/>
      <c r="EO894" s="30"/>
      <c r="EP894" s="30"/>
      <c r="EQ894" s="30"/>
      <c r="ER894" s="30"/>
      <c r="ES894" s="30"/>
      <c r="ET894" s="30"/>
      <c r="EU894" s="30"/>
      <c r="EV894" s="30"/>
      <c r="EW894" s="30"/>
      <c r="EX894" s="30"/>
      <c r="EY894" s="30"/>
      <c r="EZ894" s="30"/>
      <c r="FA894" s="30"/>
      <c r="FB894" s="30"/>
      <c r="FC894" s="30"/>
      <c r="FD894" s="30"/>
      <c r="FE894" s="30"/>
      <c r="FF894" s="30"/>
      <c r="FG894" s="30"/>
      <c r="FH894" s="30"/>
      <c r="FI894" s="30"/>
      <c r="FJ894" s="30"/>
      <c r="FK894" s="30"/>
      <c r="FL894" s="30"/>
      <c r="FM894" s="30"/>
      <c r="FN894" s="30"/>
      <c r="FO894" s="30"/>
      <c r="FP894" s="30"/>
      <c r="FQ894" s="30"/>
    </row>
    <row r="895" spans="4:173">
      <c r="D895" s="76"/>
      <c r="E895" s="76"/>
      <c r="F895" s="76"/>
      <c r="G895" s="76"/>
      <c r="H895" s="76"/>
      <c r="I895" s="76"/>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0"/>
      <c r="BI895" s="30"/>
      <c r="BJ895" s="30"/>
      <c r="BK895" s="30"/>
      <c r="BL895" s="30"/>
      <c r="BM895" s="30"/>
      <c r="BN895" s="30"/>
      <c r="BO895" s="30"/>
      <c r="BP895" s="30"/>
      <c r="BQ895" s="30"/>
      <c r="BR895" s="30"/>
      <c r="BS895" s="30"/>
      <c r="BT895" s="30"/>
      <c r="BU895" s="30"/>
      <c r="BV895" s="30"/>
      <c r="BW895" s="30"/>
      <c r="BX895" s="30"/>
      <c r="BY895" s="30"/>
      <c r="BZ895" s="30"/>
      <c r="CA895" s="30"/>
      <c r="CB895" s="30"/>
      <c r="CC895" s="30"/>
      <c r="CD895" s="30"/>
      <c r="CE895" s="30"/>
      <c r="CF895" s="30"/>
      <c r="CG895" s="30"/>
      <c r="CH895" s="30"/>
      <c r="CI895" s="30"/>
      <c r="CJ895" s="30"/>
      <c r="CK895" s="30"/>
      <c r="CL895" s="30"/>
      <c r="CM895" s="30"/>
      <c r="CN895" s="30"/>
      <c r="CO895" s="30"/>
      <c r="CP895" s="30"/>
      <c r="CQ895" s="30"/>
      <c r="CR895" s="30"/>
      <c r="CS895" s="30"/>
      <c r="CT895" s="30"/>
      <c r="CU895" s="30"/>
      <c r="CV895" s="30"/>
      <c r="CW895" s="30"/>
      <c r="CX895" s="30"/>
      <c r="CY895" s="30"/>
      <c r="CZ895" s="30"/>
      <c r="DA895" s="30"/>
      <c r="DB895" s="30"/>
      <c r="DC895" s="30"/>
      <c r="DD895" s="30"/>
      <c r="DE895" s="30"/>
      <c r="DF895" s="30"/>
      <c r="DG895" s="30"/>
      <c r="DH895" s="30"/>
      <c r="DI895" s="30"/>
      <c r="DJ895" s="30"/>
      <c r="DK895" s="30"/>
      <c r="DL895" s="30"/>
      <c r="DM895" s="30"/>
      <c r="DN895" s="30"/>
      <c r="DO895" s="30"/>
      <c r="DP895" s="30"/>
      <c r="DQ895" s="30"/>
      <c r="DR895" s="30"/>
      <c r="DS895" s="30"/>
      <c r="DT895" s="30"/>
      <c r="DU895" s="30"/>
      <c r="DV895" s="30"/>
      <c r="DW895" s="30"/>
      <c r="DX895" s="30"/>
      <c r="DY895" s="30"/>
      <c r="DZ895" s="30"/>
      <c r="EA895" s="30"/>
      <c r="EB895" s="30"/>
      <c r="EC895" s="30"/>
      <c r="ED895" s="30"/>
      <c r="EE895" s="30"/>
      <c r="EF895" s="30"/>
      <c r="EG895" s="30"/>
      <c r="EH895" s="30"/>
      <c r="EI895" s="30"/>
      <c r="EJ895" s="30"/>
      <c r="EK895" s="30"/>
      <c r="EL895" s="30"/>
      <c r="EM895" s="30"/>
      <c r="EN895" s="30"/>
      <c r="EO895" s="30"/>
      <c r="EP895" s="30"/>
      <c r="EQ895" s="30"/>
      <c r="ER895" s="30"/>
      <c r="ES895" s="30"/>
      <c r="ET895" s="30"/>
      <c r="EU895" s="30"/>
      <c r="EV895" s="30"/>
      <c r="EW895" s="30"/>
      <c r="EX895" s="30"/>
      <c r="EY895" s="30"/>
      <c r="EZ895" s="30"/>
      <c r="FA895" s="30"/>
      <c r="FB895" s="30"/>
      <c r="FC895" s="30"/>
      <c r="FD895" s="30"/>
      <c r="FE895" s="30"/>
      <c r="FF895" s="30"/>
      <c r="FG895" s="30"/>
      <c r="FH895" s="30"/>
      <c r="FI895" s="30"/>
      <c r="FJ895" s="30"/>
      <c r="FK895" s="30"/>
      <c r="FL895" s="30"/>
      <c r="FM895" s="30"/>
      <c r="FN895" s="30"/>
      <c r="FO895" s="30"/>
      <c r="FP895" s="30"/>
      <c r="FQ895" s="30"/>
    </row>
    <row r="896" spans="4:173">
      <c r="D896" s="76"/>
      <c r="E896" s="76"/>
      <c r="F896" s="76"/>
      <c r="G896" s="76"/>
      <c r="H896" s="76"/>
      <c r="I896" s="76"/>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0"/>
      <c r="BI896" s="30"/>
      <c r="BJ896" s="30"/>
      <c r="BK896" s="30"/>
      <c r="BL896" s="30"/>
      <c r="BM896" s="30"/>
      <c r="BN896" s="30"/>
      <c r="BO896" s="30"/>
      <c r="BP896" s="30"/>
      <c r="BQ896" s="30"/>
      <c r="BR896" s="30"/>
      <c r="BS896" s="30"/>
      <c r="BT896" s="30"/>
      <c r="BU896" s="30"/>
      <c r="BV896" s="30"/>
      <c r="BW896" s="30"/>
      <c r="BX896" s="30"/>
      <c r="BY896" s="30"/>
      <c r="BZ896" s="30"/>
      <c r="CA896" s="30"/>
      <c r="CB896" s="30"/>
      <c r="CC896" s="30"/>
      <c r="CD896" s="30"/>
      <c r="CE896" s="30"/>
      <c r="CF896" s="30"/>
      <c r="CG896" s="30"/>
      <c r="CH896" s="30"/>
      <c r="CI896" s="30"/>
      <c r="CJ896" s="30"/>
      <c r="CK896" s="30"/>
      <c r="CL896" s="30"/>
      <c r="CM896" s="30"/>
      <c r="CN896" s="30"/>
      <c r="CO896" s="30"/>
      <c r="CP896" s="30"/>
      <c r="CQ896" s="30"/>
      <c r="CR896" s="30"/>
      <c r="CS896" s="30"/>
      <c r="CT896" s="30"/>
      <c r="CU896" s="30"/>
      <c r="CV896" s="30"/>
      <c r="CW896" s="30"/>
      <c r="CX896" s="30"/>
      <c r="CY896" s="30"/>
      <c r="CZ896" s="30"/>
      <c r="DA896" s="30"/>
      <c r="DB896" s="30"/>
      <c r="DC896" s="30"/>
      <c r="DD896" s="30"/>
      <c r="DE896" s="30"/>
      <c r="DF896" s="30"/>
      <c r="DG896" s="30"/>
      <c r="DH896" s="30"/>
      <c r="DI896" s="30"/>
      <c r="DJ896" s="30"/>
      <c r="DK896" s="30"/>
      <c r="DL896" s="30"/>
      <c r="DM896" s="30"/>
      <c r="DN896" s="30"/>
      <c r="DO896" s="30"/>
      <c r="DP896" s="30"/>
      <c r="DQ896" s="30"/>
      <c r="DR896" s="30"/>
      <c r="DS896" s="30"/>
      <c r="DT896" s="30"/>
      <c r="DU896" s="30"/>
      <c r="DV896" s="30"/>
      <c r="DW896" s="30"/>
      <c r="DX896" s="30"/>
      <c r="DY896" s="30"/>
      <c r="DZ896" s="30"/>
      <c r="EA896" s="30"/>
      <c r="EB896" s="30"/>
      <c r="EC896" s="30"/>
      <c r="ED896" s="30"/>
      <c r="EE896" s="30"/>
      <c r="EF896" s="30"/>
      <c r="EG896" s="30"/>
      <c r="EH896" s="30"/>
      <c r="EI896" s="30"/>
      <c r="EJ896" s="30"/>
      <c r="EK896" s="30"/>
      <c r="EL896" s="30"/>
      <c r="EM896" s="30"/>
      <c r="EN896" s="30"/>
      <c r="EO896" s="30"/>
      <c r="EP896" s="30"/>
      <c r="EQ896" s="30"/>
      <c r="ER896" s="30"/>
      <c r="ES896" s="30"/>
      <c r="ET896" s="30"/>
      <c r="EU896" s="30"/>
      <c r="EV896" s="30"/>
      <c r="EW896" s="30"/>
      <c r="EX896" s="30"/>
      <c r="EY896" s="30"/>
      <c r="EZ896" s="30"/>
      <c r="FA896" s="30"/>
      <c r="FB896" s="30"/>
      <c r="FC896" s="30"/>
      <c r="FD896" s="30"/>
      <c r="FE896" s="30"/>
      <c r="FF896" s="30"/>
      <c r="FG896" s="30"/>
      <c r="FH896" s="30"/>
      <c r="FI896" s="30"/>
      <c r="FJ896" s="30"/>
      <c r="FK896" s="30"/>
      <c r="FL896" s="30"/>
      <c r="FM896" s="30"/>
      <c r="FN896" s="30"/>
      <c r="FO896" s="30"/>
      <c r="FP896" s="30"/>
      <c r="FQ896" s="30"/>
    </row>
    <row r="897" spans="4:173">
      <c r="D897" s="76"/>
      <c r="E897" s="76"/>
      <c r="F897" s="76"/>
      <c r="G897" s="76"/>
      <c r="H897" s="76"/>
      <c r="I897" s="76"/>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0"/>
      <c r="BI897" s="30"/>
      <c r="BJ897" s="30"/>
      <c r="BK897" s="30"/>
      <c r="BL897" s="30"/>
      <c r="BM897" s="30"/>
      <c r="BN897" s="30"/>
      <c r="BO897" s="30"/>
      <c r="BP897" s="30"/>
      <c r="BQ897" s="30"/>
      <c r="BR897" s="30"/>
      <c r="BS897" s="30"/>
      <c r="BT897" s="30"/>
      <c r="BU897" s="30"/>
      <c r="BV897" s="30"/>
      <c r="BW897" s="30"/>
      <c r="BX897" s="30"/>
      <c r="BY897" s="30"/>
      <c r="BZ897" s="30"/>
      <c r="CA897" s="30"/>
      <c r="CB897" s="30"/>
      <c r="CC897" s="30"/>
      <c r="CD897" s="30"/>
      <c r="CE897" s="30"/>
      <c r="CF897" s="30"/>
      <c r="CG897" s="30"/>
      <c r="CH897" s="30"/>
      <c r="CI897" s="30"/>
      <c r="CJ897" s="30"/>
      <c r="CK897" s="30"/>
      <c r="CL897" s="30"/>
      <c r="CM897" s="30"/>
      <c r="CN897" s="30"/>
      <c r="CO897" s="30"/>
      <c r="CP897" s="30"/>
      <c r="CQ897" s="30"/>
      <c r="CR897" s="30"/>
      <c r="CS897" s="30"/>
      <c r="CT897" s="30"/>
      <c r="CU897" s="30"/>
      <c r="CV897" s="30"/>
      <c r="CW897" s="30"/>
      <c r="CX897" s="30"/>
      <c r="CY897" s="30"/>
      <c r="CZ897" s="30"/>
      <c r="DA897" s="30"/>
      <c r="DB897" s="30"/>
      <c r="DC897" s="30"/>
      <c r="DD897" s="30"/>
      <c r="DE897" s="30"/>
      <c r="DF897" s="30"/>
      <c r="DG897" s="30"/>
      <c r="DH897" s="30"/>
      <c r="DI897" s="30"/>
      <c r="DJ897" s="30"/>
      <c r="DK897" s="30"/>
      <c r="DL897" s="30"/>
      <c r="DM897" s="30"/>
      <c r="DN897" s="30"/>
      <c r="DO897" s="30"/>
      <c r="DP897" s="30"/>
      <c r="DQ897" s="30"/>
      <c r="DR897" s="30"/>
      <c r="DS897" s="30"/>
      <c r="DT897" s="30"/>
      <c r="DU897" s="30"/>
      <c r="DV897" s="30"/>
      <c r="DW897" s="30"/>
      <c r="DX897" s="30"/>
      <c r="DY897" s="30"/>
      <c r="DZ897" s="30"/>
      <c r="EA897" s="30"/>
      <c r="EB897" s="30"/>
      <c r="EC897" s="30"/>
      <c r="ED897" s="30"/>
      <c r="EE897" s="30"/>
      <c r="EF897" s="30"/>
      <c r="EG897" s="30"/>
      <c r="EH897" s="30"/>
      <c r="EI897" s="30"/>
      <c r="EJ897" s="30"/>
      <c r="EK897" s="30"/>
      <c r="EL897" s="30"/>
      <c r="EM897" s="30"/>
      <c r="EN897" s="30"/>
      <c r="EO897" s="30"/>
      <c r="EP897" s="30"/>
      <c r="EQ897" s="30"/>
      <c r="ER897" s="30"/>
      <c r="ES897" s="30"/>
      <c r="ET897" s="30"/>
      <c r="EU897" s="30"/>
      <c r="EV897" s="30"/>
      <c r="EW897" s="30"/>
      <c r="EX897" s="30"/>
      <c r="EY897" s="30"/>
      <c r="EZ897" s="30"/>
      <c r="FA897" s="30"/>
      <c r="FB897" s="30"/>
      <c r="FC897" s="30"/>
      <c r="FD897" s="30"/>
      <c r="FE897" s="30"/>
      <c r="FF897" s="30"/>
      <c r="FG897" s="30"/>
      <c r="FH897" s="30"/>
      <c r="FI897" s="30"/>
      <c r="FJ897" s="30"/>
      <c r="FK897" s="30"/>
      <c r="FL897" s="30"/>
      <c r="FM897" s="30"/>
      <c r="FN897" s="30"/>
      <c r="FO897" s="30"/>
      <c r="FP897" s="30"/>
      <c r="FQ897" s="30"/>
    </row>
    <row r="898" spans="4:173">
      <c r="D898" s="76"/>
      <c r="E898" s="76"/>
      <c r="F898" s="76"/>
      <c r="G898" s="76"/>
      <c r="H898" s="76"/>
      <c r="I898" s="76"/>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c r="BT898" s="30"/>
      <c r="BU898" s="30"/>
      <c r="BV898" s="30"/>
      <c r="BW898" s="30"/>
      <c r="BX898" s="30"/>
      <c r="BY898" s="30"/>
      <c r="BZ898" s="30"/>
      <c r="CA898" s="30"/>
      <c r="CB898" s="30"/>
      <c r="CC898" s="30"/>
      <c r="CD898" s="30"/>
      <c r="CE898" s="30"/>
      <c r="CF898" s="30"/>
      <c r="CG898" s="30"/>
      <c r="CH898" s="30"/>
      <c r="CI898" s="30"/>
      <c r="CJ898" s="30"/>
      <c r="CK898" s="30"/>
      <c r="CL898" s="30"/>
      <c r="CM898" s="30"/>
      <c r="CN898" s="30"/>
      <c r="CO898" s="30"/>
      <c r="CP898" s="30"/>
      <c r="CQ898" s="30"/>
      <c r="CR898" s="30"/>
      <c r="CS898" s="30"/>
      <c r="CT898" s="30"/>
      <c r="CU898" s="30"/>
      <c r="CV898" s="30"/>
      <c r="CW898" s="30"/>
      <c r="CX898" s="30"/>
      <c r="CY898" s="30"/>
      <c r="CZ898" s="30"/>
      <c r="DA898" s="30"/>
      <c r="DB898" s="30"/>
      <c r="DC898" s="30"/>
      <c r="DD898" s="30"/>
      <c r="DE898" s="30"/>
      <c r="DF898" s="30"/>
      <c r="DG898" s="30"/>
      <c r="DH898" s="30"/>
      <c r="DI898" s="30"/>
      <c r="DJ898" s="30"/>
      <c r="DK898" s="30"/>
      <c r="DL898" s="30"/>
      <c r="DM898" s="30"/>
      <c r="DN898" s="30"/>
      <c r="DO898" s="30"/>
      <c r="DP898" s="30"/>
      <c r="DQ898" s="30"/>
      <c r="DR898" s="30"/>
      <c r="DS898" s="30"/>
      <c r="DT898" s="30"/>
      <c r="DU898" s="30"/>
      <c r="DV898" s="30"/>
      <c r="DW898" s="30"/>
      <c r="DX898" s="30"/>
      <c r="DY898" s="30"/>
      <c r="DZ898" s="30"/>
      <c r="EA898" s="30"/>
      <c r="EB898" s="30"/>
      <c r="EC898" s="30"/>
      <c r="ED898" s="30"/>
      <c r="EE898" s="30"/>
      <c r="EF898" s="30"/>
      <c r="EG898" s="30"/>
      <c r="EH898" s="30"/>
      <c r="EI898" s="30"/>
      <c r="EJ898" s="30"/>
      <c r="EK898" s="30"/>
      <c r="EL898" s="30"/>
      <c r="EM898" s="30"/>
      <c r="EN898" s="30"/>
      <c r="EO898" s="30"/>
      <c r="EP898" s="30"/>
      <c r="EQ898" s="30"/>
      <c r="ER898" s="30"/>
      <c r="ES898" s="30"/>
      <c r="ET898" s="30"/>
      <c r="EU898" s="30"/>
      <c r="EV898" s="30"/>
      <c r="EW898" s="30"/>
      <c r="EX898" s="30"/>
      <c r="EY898" s="30"/>
      <c r="EZ898" s="30"/>
      <c r="FA898" s="30"/>
      <c r="FB898" s="30"/>
      <c r="FC898" s="30"/>
      <c r="FD898" s="30"/>
      <c r="FE898" s="30"/>
      <c r="FF898" s="30"/>
      <c r="FG898" s="30"/>
      <c r="FH898" s="30"/>
      <c r="FI898" s="30"/>
      <c r="FJ898" s="30"/>
      <c r="FK898" s="30"/>
      <c r="FL898" s="30"/>
      <c r="FM898" s="30"/>
      <c r="FN898" s="30"/>
      <c r="FO898" s="30"/>
      <c r="FP898" s="30"/>
      <c r="FQ898" s="30"/>
    </row>
    <row r="899" spans="4:173">
      <c r="D899" s="76"/>
      <c r="E899" s="76"/>
      <c r="F899" s="76"/>
      <c r="G899" s="76"/>
      <c r="H899" s="76"/>
      <c r="I899" s="76"/>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0"/>
      <c r="BI899" s="30"/>
      <c r="BJ899" s="30"/>
      <c r="BK899" s="30"/>
      <c r="BL899" s="30"/>
      <c r="BM899" s="30"/>
      <c r="BN899" s="30"/>
      <c r="BO899" s="30"/>
      <c r="BP899" s="30"/>
      <c r="BQ899" s="30"/>
      <c r="BR899" s="30"/>
      <c r="BS899" s="30"/>
      <c r="BT899" s="30"/>
      <c r="BU899" s="30"/>
      <c r="BV899" s="30"/>
      <c r="BW899" s="30"/>
      <c r="BX899" s="30"/>
      <c r="BY899" s="30"/>
      <c r="BZ899" s="30"/>
      <c r="CA899" s="30"/>
      <c r="CB899" s="30"/>
      <c r="CC899" s="30"/>
      <c r="CD899" s="30"/>
      <c r="CE899" s="30"/>
      <c r="CF899" s="30"/>
      <c r="CG899" s="30"/>
      <c r="CH899" s="30"/>
      <c r="CI899" s="30"/>
      <c r="CJ899" s="30"/>
      <c r="CK899" s="30"/>
      <c r="CL899" s="30"/>
      <c r="CM899" s="30"/>
      <c r="CN899" s="30"/>
      <c r="CO899" s="30"/>
      <c r="CP899" s="30"/>
      <c r="CQ899" s="30"/>
      <c r="CR899" s="30"/>
      <c r="CS899" s="30"/>
      <c r="CT899" s="30"/>
      <c r="CU899" s="30"/>
      <c r="CV899" s="30"/>
      <c r="CW899" s="30"/>
      <c r="CX899" s="30"/>
      <c r="CY899" s="30"/>
      <c r="CZ899" s="30"/>
      <c r="DA899" s="30"/>
      <c r="DB899" s="30"/>
      <c r="DC899" s="30"/>
      <c r="DD899" s="30"/>
      <c r="DE899" s="30"/>
      <c r="DF899" s="30"/>
      <c r="DG899" s="30"/>
      <c r="DH899" s="30"/>
      <c r="DI899" s="30"/>
      <c r="DJ899" s="30"/>
      <c r="DK899" s="30"/>
      <c r="DL899" s="30"/>
      <c r="DM899" s="30"/>
      <c r="DN899" s="30"/>
      <c r="DO899" s="30"/>
      <c r="DP899" s="30"/>
      <c r="DQ899" s="30"/>
      <c r="DR899" s="30"/>
      <c r="DS899" s="30"/>
      <c r="DT899" s="30"/>
      <c r="DU899" s="30"/>
      <c r="DV899" s="30"/>
      <c r="DW899" s="30"/>
      <c r="DX899" s="30"/>
      <c r="DY899" s="30"/>
      <c r="DZ899" s="30"/>
      <c r="EA899" s="30"/>
      <c r="EB899" s="30"/>
      <c r="EC899" s="30"/>
      <c r="ED899" s="30"/>
      <c r="EE899" s="30"/>
      <c r="EF899" s="30"/>
      <c r="EG899" s="30"/>
      <c r="EH899" s="30"/>
      <c r="EI899" s="30"/>
      <c r="EJ899" s="30"/>
      <c r="EK899" s="30"/>
      <c r="EL899" s="30"/>
      <c r="EM899" s="30"/>
      <c r="EN899" s="30"/>
      <c r="EO899" s="30"/>
      <c r="EP899" s="30"/>
      <c r="EQ899" s="30"/>
      <c r="ER899" s="30"/>
      <c r="ES899" s="30"/>
      <c r="ET899" s="30"/>
      <c r="EU899" s="30"/>
      <c r="EV899" s="30"/>
      <c r="EW899" s="30"/>
      <c r="EX899" s="30"/>
      <c r="EY899" s="30"/>
      <c r="EZ899" s="30"/>
      <c r="FA899" s="30"/>
      <c r="FB899" s="30"/>
      <c r="FC899" s="30"/>
      <c r="FD899" s="30"/>
      <c r="FE899" s="30"/>
      <c r="FF899" s="30"/>
      <c r="FG899" s="30"/>
      <c r="FH899" s="30"/>
      <c r="FI899" s="30"/>
      <c r="FJ899" s="30"/>
      <c r="FK899" s="30"/>
      <c r="FL899" s="30"/>
      <c r="FM899" s="30"/>
      <c r="FN899" s="30"/>
      <c r="FO899" s="30"/>
      <c r="FP899" s="30"/>
      <c r="FQ899" s="30"/>
    </row>
    <row r="900" spans="4:173">
      <c r="D900" s="76"/>
      <c r="E900" s="76"/>
      <c r="F900" s="76"/>
      <c r="G900" s="76"/>
      <c r="H900" s="76"/>
      <c r="I900" s="76"/>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0"/>
      <c r="BI900" s="30"/>
      <c r="BJ900" s="30"/>
      <c r="BK900" s="30"/>
      <c r="BL900" s="30"/>
      <c r="BM900" s="30"/>
      <c r="BN900" s="30"/>
      <c r="BO900" s="30"/>
      <c r="BP900" s="30"/>
      <c r="BQ900" s="30"/>
      <c r="BR900" s="30"/>
      <c r="BS900" s="30"/>
      <c r="BT900" s="30"/>
      <c r="BU900" s="30"/>
      <c r="BV900" s="30"/>
      <c r="BW900" s="30"/>
      <c r="BX900" s="30"/>
      <c r="BY900" s="30"/>
      <c r="BZ900" s="30"/>
      <c r="CA900" s="30"/>
      <c r="CB900" s="30"/>
      <c r="CC900" s="30"/>
      <c r="CD900" s="30"/>
      <c r="CE900" s="30"/>
      <c r="CF900" s="30"/>
      <c r="CG900" s="30"/>
      <c r="CH900" s="30"/>
      <c r="CI900" s="30"/>
      <c r="CJ900" s="30"/>
      <c r="CK900" s="30"/>
      <c r="CL900" s="30"/>
      <c r="CM900" s="30"/>
      <c r="CN900" s="30"/>
      <c r="CO900" s="30"/>
      <c r="CP900" s="30"/>
      <c r="CQ900" s="30"/>
      <c r="CR900" s="30"/>
      <c r="CS900" s="30"/>
      <c r="CT900" s="30"/>
      <c r="CU900" s="30"/>
      <c r="CV900" s="30"/>
      <c r="CW900" s="30"/>
      <c r="CX900" s="30"/>
      <c r="CY900" s="30"/>
      <c r="CZ900" s="30"/>
      <c r="DA900" s="30"/>
      <c r="DB900" s="30"/>
      <c r="DC900" s="30"/>
      <c r="DD900" s="30"/>
      <c r="DE900" s="30"/>
      <c r="DF900" s="30"/>
      <c r="DG900" s="30"/>
      <c r="DH900" s="30"/>
      <c r="DI900" s="30"/>
      <c r="DJ900" s="30"/>
      <c r="DK900" s="30"/>
      <c r="DL900" s="30"/>
      <c r="DM900" s="30"/>
      <c r="DN900" s="30"/>
      <c r="DO900" s="30"/>
      <c r="DP900" s="30"/>
      <c r="DQ900" s="30"/>
      <c r="DR900" s="30"/>
      <c r="DS900" s="30"/>
      <c r="DT900" s="30"/>
      <c r="DU900" s="30"/>
      <c r="DV900" s="30"/>
      <c r="DW900" s="30"/>
      <c r="DX900" s="30"/>
      <c r="DY900" s="30"/>
      <c r="DZ900" s="30"/>
      <c r="EA900" s="30"/>
      <c r="EB900" s="30"/>
      <c r="EC900" s="30"/>
      <c r="ED900" s="30"/>
      <c r="EE900" s="30"/>
      <c r="EF900" s="30"/>
      <c r="EG900" s="30"/>
      <c r="EH900" s="30"/>
      <c r="EI900" s="30"/>
      <c r="EJ900" s="30"/>
      <c r="EK900" s="30"/>
      <c r="EL900" s="30"/>
      <c r="EM900" s="30"/>
      <c r="EN900" s="30"/>
      <c r="EO900" s="30"/>
      <c r="EP900" s="30"/>
      <c r="EQ900" s="30"/>
      <c r="ER900" s="30"/>
      <c r="ES900" s="30"/>
      <c r="ET900" s="30"/>
      <c r="EU900" s="30"/>
      <c r="EV900" s="30"/>
      <c r="EW900" s="30"/>
      <c r="EX900" s="30"/>
      <c r="EY900" s="30"/>
      <c r="EZ900" s="30"/>
      <c r="FA900" s="30"/>
      <c r="FB900" s="30"/>
      <c r="FC900" s="30"/>
      <c r="FD900" s="30"/>
      <c r="FE900" s="30"/>
      <c r="FF900" s="30"/>
      <c r="FG900" s="30"/>
      <c r="FH900" s="30"/>
      <c r="FI900" s="30"/>
      <c r="FJ900" s="30"/>
      <c r="FK900" s="30"/>
      <c r="FL900" s="30"/>
      <c r="FM900" s="30"/>
      <c r="FN900" s="30"/>
      <c r="FO900" s="30"/>
      <c r="FP900" s="30"/>
      <c r="FQ900" s="30"/>
    </row>
    <row r="901" spans="4:173">
      <c r="D901" s="76"/>
      <c r="E901" s="76"/>
      <c r="F901" s="76"/>
      <c r="G901" s="76"/>
      <c r="H901" s="76"/>
      <c r="I901" s="76"/>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0"/>
      <c r="BI901" s="30"/>
      <c r="BJ901" s="30"/>
      <c r="BK901" s="30"/>
      <c r="BL901" s="30"/>
      <c r="BM901" s="30"/>
      <c r="BN901" s="30"/>
      <c r="BO901" s="30"/>
      <c r="BP901" s="30"/>
      <c r="BQ901" s="30"/>
      <c r="BR901" s="30"/>
      <c r="BS901" s="30"/>
      <c r="BT901" s="30"/>
      <c r="BU901" s="30"/>
      <c r="BV901" s="30"/>
      <c r="BW901" s="30"/>
      <c r="BX901" s="30"/>
      <c r="BY901" s="30"/>
      <c r="BZ901" s="30"/>
      <c r="CA901" s="30"/>
      <c r="CB901" s="30"/>
      <c r="CC901" s="30"/>
      <c r="CD901" s="30"/>
      <c r="CE901" s="30"/>
      <c r="CF901" s="30"/>
      <c r="CG901" s="30"/>
      <c r="CH901" s="30"/>
      <c r="CI901" s="30"/>
      <c r="CJ901" s="30"/>
      <c r="CK901" s="30"/>
      <c r="CL901" s="30"/>
      <c r="CM901" s="30"/>
      <c r="CN901" s="30"/>
      <c r="CO901" s="30"/>
      <c r="CP901" s="30"/>
      <c r="CQ901" s="30"/>
      <c r="CR901" s="30"/>
      <c r="CS901" s="30"/>
      <c r="CT901" s="30"/>
      <c r="CU901" s="30"/>
      <c r="CV901" s="30"/>
      <c r="CW901" s="30"/>
      <c r="CX901" s="30"/>
      <c r="CY901" s="30"/>
      <c r="CZ901" s="30"/>
      <c r="DA901" s="30"/>
      <c r="DB901" s="30"/>
      <c r="DC901" s="30"/>
      <c r="DD901" s="30"/>
      <c r="DE901" s="30"/>
      <c r="DF901" s="30"/>
      <c r="DG901" s="30"/>
      <c r="DH901" s="30"/>
      <c r="DI901" s="30"/>
      <c r="DJ901" s="30"/>
      <c r="DK901" s="30"/>
      <c r="DL901" s="30"/>
      <c r="DM901" s="30"/>
      <c r="DN901" s="30"/>
      <c r="DO901" s="30"/>
      <c r="DP901" s="30"/>
      <c r="DQ901" s="30"/>
      <c r="DR901" s="30"/>
      <c r="DS901" s="30"/>
      <c r="DT901" s="30"/>
      <c r="DU901" s="30"/>
      <c r="DV901" s="30"/>
      <c r="DW901" s="30"/>
      <c r="DX901" s="30"/>
      <c r="DY901" s="30"/>
      <c r="DZ901" s="30"/>
      <c r="EA901" s="30"/>
      <c r="EB901" s="30"/>
      <c r="EC901" s="30"/>
      <c r="ED901" s="30"/>
      <c r="EE901" s="30"/>
      <c r="EF901" s="30"/>
      <c r="EG901" s="30"/>
      <c r="EH901" s="30"/>
      <c r="EI901" s="30"/>
      <c r="EJ901" s="30"/>
      <c r="EK901" s="30"/>
      <c r="EL901" s="30"/>
      <c r="EM901" s="30"/>
      <c r="EN901" s="30"/>
      <c r="EO901" s="30"/>
      <c r="EP901" s="30"/>
      <c r="EQ901" s="30"/>
      <c r="ER901" s="30"/>
      <c r="ES901" s="30"/>
      <c r="ET901" s="30"/>
      <c r="EU901" s="30"/>
      <c r="EV901" s="30"/>
      <c r="EW901" s="30"/>
      <c r="EX901" s="30"/>
      <c r="EY901" s="30"/>
      <c r="EZ901" s="30"/>
      <c r="FA901" s="30"/>
      <c r="FB901" s="30"/>
      <c r="FC901" s="30"/>
      <c r="FD901" s="30"/>
      <c r="FE901" s="30"/>
      <c r="FF901" s="30"/>
      <c r="FG901" s="30"/>
      <c r="FH901" s="30"/>
      <c r="FI901" s="30"/>
      <c r="FJ901" s="30"/>
      <c r="FK901" s="30"/>
      <c r="FL901" s="30"/>
      <c r="FM901" s="30"/>
      <c r="FN901" s="30"/>
      <c r="FO901" s="30"/>
      <c r="FP901" s="30"/>
      <c r="FQ901" s="30"/>
    </row>
    <row r="902" spans="4:173">
      <c r="D902" s="76"/>
      <c r="E902" s="76"/>
      <c r="F902" s="76"/>
      <c r="G902" s="76"/>
      <c r="H902" s="76"/>
      <c r="I902" s="76"/>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0"/>
      <c r="BI902" s="30"/>
      <c r="BJ902" s="30"/>
      <c r="BK902" s="30"/>
      <c r="BL902" s="30"/>
      <c r="BM902" s="30"/>
      <c r="BN902" s="30"/>
      <c r="BO902" s="30"/>
      <c r="BP902" s="30"/>
      <c r="BQ902" s="30"/>
      <c r="BR902" s="30"/>
      <c r="BS902" s="30"/>
      <c r="BT902" s="30"/>
      <c r="BU902" s="30"/>
      <c r="BV902" s="30"/>
      <c r="BW902" s="30"/>
      <c r="BX902" s="30"/>
      <c r="BY902" s="30"/>
      <c r="BZ902" s="30"/>
      <c r="CA902" s="30"/>
      <c r="CB902" s="30"/>
      <c r="CC902" s="30"/>
      <c r="CD902" s="30"/>
      <c r="CE902" s="30"/>
      <c r="CF902" s="30"/>
      <c r="CG902" s="30"/>
      <c r="CH902" s="30"/>
      <c r="CI902" s="30"/>
      <c r="CJ902" s="30"/>
      <c r="CK902" s="30"/>
      <c r="CL902" s="30"/>
      <c r="CM902" s="30"/>
      <c r="CN902" s="30"/>
      <c r="CO902" s="30"/>
      <c r="CP902" s="30"/>
      <c r="CQ902" s="30"/>
      <c r="CR902" s="30"/>
      <c r="CS902" s="30"/>
      <c r="CT902" s="30"/>
      <c r="CU902" s="30"/>
      <c r="CV902" s="30"/>
      <c r="CW902" s="30"/>
      <c r="CX902" s="30"/>
      <c r="CY902" s="30"/>
      <c r="CZ902" s="30"/>
      <c r="DA902" s="30"/>
      <c r="DB902" s="30"/>
      <c r="DC902" s="30"/>
      <c r="DD902" s="30"/>
      <c r="DE902" s="30"/>
      <c r="DF902" s="30"/>
      <c r="DG902" s="30"/>
      <c r="DH902" s="30"/>
      <c r="DI902" s="30"/>
      <c r="DJ902" s="30"/>
      <c r="DK902" s="30"/>
      <c r="DL902" s="30"/>
      <c r="DM902" s="30"/>
      <c r="DN902" s="30"/>
      <c r="DO902" s="30"/>
      <c r="DP902" s="30"/>
      <c r="DQ902" s="30"/>
      <c r="DR902" s="30"/>
      <c r="DS902" s="30"/>
      <c r="DT902" s="30"/>
      <c r="DU902" s="30"/>
      <c r="DV902" s="30"/>
      <c r="DW902" s="30"/>
      <c r="DX902" s="30"/>
      <c r="DY902" s="30"/>
      <c r="DZ902" s="30"/>
      <c r="EA902" s="30"/>
      <c r="EB902" s="30"/>
      <c r="EC902" s="30"/>
      <c r="ED902" s="30"/>
      <c r="EE902" s="30"/>
      <c r="EF902" s="30"/>
      <c r="EG902" s="30"/>
      <c r="EH902" s="30"/>
      <c r="EI902" s="30"/>
      <c r="EJ902" s="30"/>
      <c r="EK902" s="30"/>
      <c r="EL902" s="30"/>
      <c r="EM902" s="30"/>
      <c r="EN902" s="30"/>
      <c r="EO902" s="30"/>
      <c r="EP902" s="30"/>
      <c r="EQ902" s="30"/>
      <c r="ER902" s="30"/>
      <c r="ES902" s="30"/>
      <c r="ET902" s="30"/>
      <c r="EU902" s="30"/>
      <c r="EV902" s="30"/>
      <c r="EW902" s="30"/>
      <c r="EX902" s="30"/>
      <c r="EY902" s="30"/>
      <c r="EZ902" s="30"/>
      <c r="FA902" s="30"/>
      <c r="FB902" s="30"/>
      <c r="FC902" s="30"/>
      <c r="FD902" s="30"/>
      <c r="FE902" s="30"/>
      <c r="FF902" s="30"/>
      <c r="FG902" s="30"/>
      <c r="FH902" s="30"/>
      <c r="FI902" s="30"/>
      <c r="FJ902" s="30"/>
      <c r="FK902" s="30"/>
      <c r="FL902" s="30"/>
      <c r="FM902" s="30"/>
      <c r="FN902" s="30"/>
      <c r="FO902" s="30"/>
      <c r="FP902" s="30"/>
      <c r="FQ902" s="30"/>
    </row>
    <row r="903" spans="4:173">
      <c r="D903" s="76"/>
      <c r="E903" s="76"/>
      <c r="F903" s="76"/>
      <c r="G903" s="76"/>
      <c r="H903" s="76"/>
      <c r="I903" s="76"/>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0"/>
      <c r="BI903" s="30"/>
      <c r="BJ903" s="30"/>
      <c r="BK903" s="30"/>
      <c r="BL903" s="30"/>
      <c r="BM903" s="30"/>
      <c r="BN903" s="30"/>
      <c r="BO903" s="30"/>
      <c r="BP903" s="30"/>
      <c r="BQ903" s="30"/>
      <c r="BR903" s="30"/>
      <c r="BS903" s="30"/>
      <c r="BT903" s="30"/>
      <c r="BU903" s="30"/>
      <c r="BV903" s="30"/>
      <c r="BW903" s="30"/>
      <c r="BX903" s="30"/>
      <c r="BY903" s="30"/>
      <c r="BZ903" s="30"/>
      <c r="CA903" s="30"/>
      <c r="CB903" s="30"/>
      <c r="CC903" s="30"/>
      <c r="CD903" s="30"/>
      <c r="CE903" s="30"/>
      <c r="CF903" s="30"/>
      <c r="CG903" s="30"/>
      <c r="CH903" s="30"/>
      <c r="CI903" s="30"/>
      <c r="CJ903" s="30"/>
      <c r="CK903" s="30"/>
      <c r="CL903" s="30"/>
      <c r="CM903" s="30"/>
      <c r="CN903" s="30"/>
      <c r="CO903" s="30"/>
      <c r="CP903" s="30"/>
      <c r="CQ903" s="30"/>
      <c r="CR903" s="30"/>
      <c r="CS903" s="30"/>
      <c r="CT903" s="30"/>
      <c r="CU903" s="30"/>
      <c r="CV903" s="30"/>
      <c r="CW903" s="30"/>
      <c r="CX903" s="30"/>
      <c r="CY903" s="30"/>
      <c r="CZ903" s="30"/>
      <c r="DA903" s="30"/>
      <c r="DB903" s="30"/>
      <c r="DC903" s="30"/>
      <c r="DD903" s="30"/>
      <c r="DE903" s="30"/>
      <c r="DF903" s="30"/>
      <c r="DG903" s="30"/>
      <c r="DH903" s="30"/>
      <c r="DI903" s="30"/>
      <c r="DJ903" s="30"/>
      <c r="DK903" s="30"/>
      <c r="DL903" s="30"/>
      <c r="DM903" s="30"/>
      <c r="DN903" s="30"/>
      <c r="DO903" s="30"/>
      <c r="DP903" s="30"/>
      <c r="DQ903" s="30"/>
      <c r="DR903" s="30"/>
      <c r="DS903" s="30"/>
      <c r="DT903" s="30"/>
      <c r="DU903" s="30"/>
      <c r="DV903" s="30"/>
      <c r="DW903" s="30"/>
      <c r="DX903" s="30"/>
      <c r="DY903" s="30"/>
      <c r="DZ903" s="30"/>
      <c r="EA903" s="30"/>
      <c r="EB903" s="30"/>
      <c r="EC903" s="30"/>
      <c r="ED903" s="30"/>
      <c r="EE903" s="30"/>
      <c r="EF903" s="30"/>
      <c r="EG903" s="30"/>
      <c r="EH903" s="30"/>
      <c r="EI903" s="30"/>
      <c r="EJ903" s="30"/>
      <c r="EK903" s="30"/>
      <c r="EL903" s="30"/>
      <c r="EM903" s="30"/>
      <c r="EN903" s="30"/>
      <c r="EO903" s="30"/>
      <c r="EP903" s="30"/>
      <c r="EQ903" s="30"/>
      <c r="ER903" s="30"/>
      <c r="ES903" s="30"/>
      <c r="ET903" s="30"/>
      <c r="EU903" s="30"/>
      <c r="EV903" s="30"/>
      <c r="EW903" s="30"/>
      <c r="EX903" s="30"/>
      <c r="EY903" s="30"/>
      <c r="EZ903" s="30"/>
      <c r="FA903" s="30"/>
      <c r="FB903" s="30"/>
      <c r="FC903" s="30"/>
      <c r="FD903" s="30"/>
      <c r="FE903" s="30"/>
      <c r="FF903" s="30"/>
      <c r="FG903" s="30"/>
      <c r="FH903" s="30"/>
      <c r="FI903" s="30"/>
      <c r="FJ903" s="30"/>
      <c r="FK903" s="30"/>
      <c r="FL903" s="30"/>
      <c r="FM903" s="30"/>
      <c r="FN903" s="30"/>
      <c r="FO903" s="30"/>
      <c r="FP903" s="30"/>
      <c r="FQ903" s="30"/>
    </row>
    <row r="904" spans="4:173">
      <c r="D904" s="76"/>
      <c r="E904" s="76"/>
      <c r="F904" s="76"/>
      <c r="G904" s="76"/>
      <c r="H904" s="76"/>
      <c r="I904" s="76"/>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0"/>
      <c r="BI904" s="30"/>
      <c r="BJ904" s="30"/>
      <c r="BK904" s="30"/>
      <c r="BL904" s="30"/>
      <c r="BM904" s="30"/>
      <c r="BN904" s="30"/>
      <c r="BO904" s="30"/>
      <c r="BP904" s="30"/>
      <c r="BQ904" s="30"/>
      <c r="BR904" s="30"/>
      <c r="BS904" s="30"/>
      <c r="BT904" s="30"/>
      <c r="BU904" s="30"/>
      <c r="BV904" s="30"/>
      <c r="BW904" s="30"/>
      <c r="BX904" s="30"/>
      <c r="BY904" s="30"/>
      <c r="BZ904" s="30"/>
      <c r="CA904" s="30"/>
      <c r="CB904" s="30"/>
      <c r="CC904" s="30"/>
      <c r="CD904" s="30"/>
      <c r="CE904" s="30"/>
      <c r="CF904" s="30"/>
      <c r="CG904" s="30"/>
      <c r="CH904" s="30"/>
      <c r="CI904" s="30"/>
      <c r="CJ904" s="30"/>
      <c r="CK904" s="30"/>
      <c r="CL904" s="30"/>
      <c r="CM904" s="30"/>
      <c r="CN904" s="30"/>
      <c r="CO904" s="30"/>
      <c r="CP904" s="30"/>
      <c r="CQ904" s="30"/>
      <c r="CR904" s="30"/>
      <c r="CS904" s="30"/>
      <c r="CT904" s="30"/>
      <c r="CU904" s="30"/>
      <c r="CV904" s="30"/>
      <c r="CW904" s="30"/>
      <c r="CX904" s="30"/>
      <c r="CY904" s="30"/>
      <c r="CZ904" s="30"/>
      <c r="DA904" s="30"/>
      <c r="DB904" s="30"/>
      <c r="DC904" s="30"/>
      <c r="DD904" s="30"/>
      <c r="DE904" s="30"/>
      <c r="DF904" s="30"/>
      <c r="DG904" s="30"/>
      <c r="DH904" s="30"/>
      <c r="DI904" s="30"/>
      <c r="DJ904" s="30"/>
      <c r="DK904" s="30"/>
      <c r="DL904" s="30"/>
      <c r="DM904" s="30"/>
      <c r="DN904" s="30"/>
      <c r="DO904" s="30"/>
      <c r="DP904" s="30"/>
      <c r="DQ904" s="30"/>
      <c r="DR904" s="30"/>
      <c r="DS904" s="30"/>
      <c r="DT904" s="30"/>
      <c r="DU904" s="30"/>
      <c r="DV904" s="30"/>
      <c r="DW904" s="30"/>
      <c r="DX904" s="30"/>
      <c r="DY904" s="30"/>
      <c r="DZ904" s="30"/>
      <c r="EA904" s="30"/>
      <c r="EB904" s="30"/>
      <c r="EC904" s="30"/>
      <c r="ED904" s="30"/>
      <c r="EE904" s="30"/>
      <c r="EF904" s="30"/>
      <c r="EG904" s="30"/>
      <c r="EH904" s="30"/>
      <c r="EI904" s="30"/>
      <c r="EJ904" s="30"/>
      <c r="EK904" s="30"/>
      <c r="EL904" s="30"/>
      <c r="EM904" s="30"/>
      <c r="EN904" s="30"/>
      <c r="EO904" s="30"/>
      <c r="EP904" s="30"/>
      <c r="EQ904" s="30"/>
      <c r="ER904" s="30"/>
      <c r="ES904" s="30"/>
      <c r="ET904" s="30"/>
      <c r="EU904" s="30"/>
      <c r="EV904" s="30"/>
      <c r="EW904" s="30"/>
      <c r="EX904" s="30"/>
      <c r="EY904" s="30"/>
      <c r="EZ904" s="30"/>
      <c r="FA904" s="30"/>
      <c r="FB904" s="30"/>
      <c r="FC904" s="30"/>
      <c r="FD904" s="30"/>
      <c r="FE904" s="30"/>
      <c r="FF904" s="30"/>
      <c r="FG904" s="30"/>
      <c r="FH904" s="30"/>
      <c r="FI904" s="30"/>
      <c r="FJ904" s="30"/>
      <c r="FK904" s="30"/>
      <c r="FL904" s="30"/>
      <c r="FM904" s="30"/>
      <c r="FN904" s="30"/>
      <c r="FO904" s="30"/>
      <c r="FP904" s="30"/>
      <c r="FQ904" s="30"/>
    </row>
    <row r="905" spans="4:173">
      <c r="D905" s="76"/>
      <c r="E905" s="76"/>
      <c r="F905" s="76"/>
      <c r="G905" s="76"/>
      <c r="H905" s="76"/>
      <c r="I905" s="76"/>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0"/>
      <c r="BI905" s="30"/>
      <c r="BJ905" s="30"/>
      <c r="BK905" s="30"/>
      <c r="BL905" s="30"/>
      <c r="BM905" s="30"/>
      <c r="BN905" s="30"/>
      <c r="BO905" s="30"/>
      <c r="BP905" s="30"/>
      <c r="BQ905" s="30"/>
      <c r="BR905" s="30"/>
      <c r="BS905" s="30"/>
      <c r="BT905" s="30"/>
      <c r="BU905" s="30"/>
      <c r="BV905" s="30"/>
      <c r="BW905" s="30"/>
      <c r="BX905" s="30"/>
      <c r="BY905" s="30"/>
      <c r="BZ905" s="30"/>
      <c r="CA905" s="30"/>
      <c r="CB905" s="30"/>
      <c r="CC905" s="30"/>
      <c r="CD905" s="30"/>
      <c r="CE905" s="30"/>
      <c r="CF905" s="30"/>
      <c r="CG905" s="30"/>
      <c r="CH905" s="30"/>
      <c r="CI905" s="30"/>
      <c r="CJ905" s="30"/>
      <c r="CK905" s="30"/>
      <c r="CL905" s="30"/>
      <c r="CM905" s="30"/>
      <c r="CN905" s="30"/>
      <c r="CO905" s="30"/>
      <c r="CP905" s="30"/>
      <c r="CQ905" s="30"/>
      <c r="CR905" s="30"/>
      <c r="CS905" s="30"/>
      <c r="CT905" s="30"/>
      <c r="CU905" s="30"/>
      <c r="CV905" s="30"/>
      <c r="CW905" s="30"/>
      <c r="CX905" s="30"/>
      <c r="CY905" s="30"/>
      <c r="CZ905" s="30"/>
      <c r="DA905" s="30"/>
      <c r="DB905" s="30"/>
      <c r="DC905" s="30"/>
      <c r="DD905" s="30"/>
      <c r="DE905" s="30"/>
      <c r="DF905" s="30"/>
      <c r="DG905" s="30"/>
      <c r="DH905" s="30"/>
      <c r="DI905" s="30"/>
      <c r="DJ905" s="30"/>
      <c r="DK905" s="30"/>
      <c r="DL905" s="30"/>
      <c r="DM905" s="30"/>
      <c r="DN905" s="30"/>
      <c r="DO905" s="30"/>
      <c r="DP905" s="30"/>
      <c r="DQ905" s="30"/>
      <c r="DR905" s="30"/>
      <c r="DS905" s="30"/>
      <c r="DT905" s="30"/>
      <c r="DU905" s="30"/>
      <c r="DV905" s="30"/>
      <c r="DW905" s="30"/>
      <c r="DX905" s="30"/>
      <c r="DY905" s="30"/>
      <c r="DZ905" s="30"/>
      <c r="EA905" s="30"/>
      <c r="EB905" s="30"/>
      <c r="EC905" s="30"/>
      <c r="ED905" s="30"/>
      <c r="EE905" s="30"/>
      <c r="EF905" s="30"/>
      <c r="EG905" s="30"/>
      <c r="EH905" s="30"/>
      <c r="EI905" s="30"/>
      <c r="EJ905" s="30"/>
      <c r="EK905" s="30"/>
      <c r="EL905" s="30"/>
      <c r="EM905" s="30"/>
      <c r="EN905" s="30"/>
      <c r="EO905" s="30"/>
      <c r="EP905" s="30"/>
      <c r="EQ905" s="30"/>
      <c r="ER905" s="30"/>
      <c r="ES905" s="30"/>
      <c r="ET905" s="30"/>
      <c r="EU905" s="30"/>
      <c r="EV905" s="30"/>
      <c r="EW905" s="30"/>
      <c r="EX905" s="30"/>
      <c r="EY905" s="30"/>
      <c r="EZ905" s="30"/>
      <c r="FA905" s="30"/>
      <c r="FB905" s="30"/>
      <c r="FC905" s="30"/>
      <c r="FD905" s="30"/>
      <c r="FE905" s="30"/>
      <c r="FF905" s="30"/>
      <c r="FG905" s="30"/>
      <c r="FH905" s="30"/>
      <c r="FI905" s="30"/>
      <c r="FJ905" s="30"/>
      <c r="FK905" s="30"/>
      <c r="FL905" s="30"/>
      <c r="FM905" s="30"/>
      <c r="FN905" s="30"/>
      <c r="FO905" s="30"/>
      <c r="FP905" s="30"/>
      <c r="FQ905" s="30"/>
    </row>
    <row r="906" spans="4:173">
      <c r="D906" s="76"/>
      <c r="E906" s="76"/>
      <c r="F906" s="76"/>
      <c r="G906" s="76"/>
      <c r="H906" s="76"/>
      <c r="I906" s="76"/>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0"/>
      <c r="BI906" s="30"/>
      <c r="BJ906" s="30"/>
      <c r="BK906" s="30"/>
      <c r="BL906" s="30"/>
      <c r="BM906" s="30"/>
      <c r="BN906" s="30"/>
      <c r="BO906" s="30"/>
      <c r="BP906" s="30"/>
      <c r="BQ906" s="30"/>
      <c r="BR906" s="30"/>
      <c r="BS906" s="30"/>
      <c r="BT906" s="30"/>
      <c r="BU906" s="30"/>
      <c r="BV906" s="30"/>
      <c r="BW906" s="30"/>
      <c r="BX906" s="30"/>
      <c r="BY906" s="30"/>
      <c r="BZ906" s="30"/>
      <c r="CA906" s="30"/>
      <c r="CB906" s="30"/>
      <c r="CC906" s="30"/>
      <c r="CD906" s="30"/>
      <c r="CE906" s="30"/>
      <c r="CF906" s="30"/>
      <c r="CG906" s="30"/>
      <c r="CH906" s="30"/>
      <c r="CI906" s="30"/>
      <c r="CJ906" s="30"/>
      <c r="CK906" s="30"/>
      <c r="CL906" s="30"/>
      <c r="CM906" s="30"/>
      <c r="CN906" s="30"/>
      <c r="CO906" s="30"/>
      <c r="CP906" s="30"/>
      <c r="CQ906" s="30"/>
      <c r="CR906" s="30"/>
      <c r="CS906" s="30"/>
      <c r="CT906" s="30"/>
      <c r="CU906" s="30"/>
      <c r="CV906" s="30"/>
      <c r="CW906" s="30"/>
      <c r="CX906" s="30"/>
      <c r="CY906" s="30"/>
      <c r="CZ906" s="30"/>
      <c r="DA906" s="30"/>
      <c r="DB906" s="30"/>
      <c r="DC906" s="30"/>
      <c r="DD906" s="30"/>
      <c r="DE906" s="30"/>
      <c r="DF906" s="30"/>
      <c r="DG906" s="30"/>
      <c r="DH906" s="30"/>
      <c r="DI906" s="30"/>
      <c r="DJ906" s="30"/>
      <c r="DK906" s="30"/>
      <c r="DL906" s="30"/>
      <c r="DM906" s="30"/>
      <c r="DN906" s="30"/>
      <c r="DO906" s="30"/>
      <c r="DP906" s="30"/>
      <c r="DQ906" s="30"/>
      <c r="DR906" s="30"/>
      <c r="DS906" s="30"/>
      <c r="DT906" s="30"/>
      <c r="DU906" s="30"/>
      <c r="DV906" s="30"/>
      <c r="DW906" s="30"/>
      <c r="DX906" s="30"/>
      <c r="DY906" s="30"/>
      <c r="DZ906" s="30"/>
      <c r="EA906" s="30"/>
      <c r="EB906" s="30"/>
      <c r="EC906" s="30"/>
      <c r="ED906" s="30"/>
      <c r="EE906" s="30"/>
      <c r="EF906" s="30"/>
      <c r="EG906" s="30"/>
      <c r="EH906" s="30"/>
      <c r="EI906" s="30"/>
      <c r="EJ906" s="30"/>
      <c r="EK906" s="30"/>
      <c r="EL906" s="30"/>
      <c r="EM906" s="30"/>
      <c r="EN906" s="30"/>
      <c r="EO906" s="30"/>
      <c r="EP906" s="30"/>
      <c r="EQ906" s="30"/>
      <c r="ER906" s="30"/>
      <c r="ES906" s="30"/>
      <c r="ET906" s="30"/>
      <c r="EU906" s="30"/>
      <c r="EV906" s="30"/>
      <c r="EW906" s="30"/>
      <c r="EX906" s="30"/>
      <c r="EY906" s="30"/>
      <c r="EZ906" s="30"/>
      <c r="FA906" s="30"/>
      <c r="FB906" s="30"/>
      <c r="FC906" s="30"/>
      <c r="FD906" s="30"/>
      <c r="FE906" s="30"/>
      <c r="FF906" s="30"/>
      <c r="FG906" s="30"/>
      <c r="FH906" s="30"/>
      <c r="FI906" s="30"/>
      <c r="FJ906" s="30"/>
      <c r="FK906" s="30"/>
      <c r="FL906" s="30"/>
      <c r="FM906" s="30"/>
      <c r="FN906" s="30"/>
      <c r="FO906" s="30"/>
      <c r="FP906" s="30"/>
      <c r="FQ906" s="30"/>
    </row>
    <row r="907" spans="4:173">
      <c r="D907" s="76"/>
      <c r="E907" s="76"/>
      <c r="F907" s="76"/>
      <c r="G907" s="76"/>
      <c r="H907" s="76"/>
      <c r="I907" s="76"/>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0"/>
      <c r="BI907" s="30"/>
      <c r="BJ907" s="30"/>
      <c r="BK907" s="30"/>
      <c r="BL907" s="30"/>
      <c r="BM907" s="30"/>
      <c r="BN907" s="30"/>
      <c r="BO907" s="30"/>
      <c r="BP907" s="30"/>
      <c r="BQ907" s="30"/>
      <c r="BR907" s="30"/>
      <c r="BS907" s="30"/>
      <c r="BT907" s="30"/>
      <c r="BU907" s="30"/>
      <c r="BV907" s="30"/>
      <c r="BW907" s="30"/>
      <c r="BX907" s="30"/>
      <c r="BY907" s="30"/>
      <c r="BZ907" s="30"/>
      <c r="CA907" s="30"/>
      <c r="CB907" s="30"/>
      <c r="CC907" s="30"/>
      <c r="CD907" s="30"/>
      <c r="CE907" s="30"/>
      <c r="CF907" s="30"/>
      <c r="CG907" s="30"/>
      <c r="CH907" s="30"/>
      <c r="CI907" s="30"/>
      <c r="CJ907" s="30"/>
      <c r="CK907" s="30"/>
      <c r="CL907" s="30"/>
      <c r="CM907" s="30"/>
      <c r="CN907" s="30"/>
      <c r="CO907" s="30"/>
      <c r="CP907" s="30"/>
      <c r="CQ907" s="30"/>
      <c r="CR907" s="30"/>
      <c r="CS907" s="30"/>
      <c r="CT907" s="30"/>
      <c r="CU907" s="30"/>
      <c r="CV907" s="30"/>
      <c r="CW907" s="30"/>
      <c r="CX907" s="30"/>
      <c r="CY907" s="30"/>
      <c r="CZ907" s="30"/>
      <c r="DA907" s="30"/>
      <c r="DB907" s="30"/>
      <c r="DC907" s="30"/>
      <c r="DD907" s="30"/>
      <c r="DE907" s="30"/>
      <c r="DF907" s="30"/>
      <c r="DG907" s="30"/>
      <c r="DH907" s="30"/>
      <c r="DI907" s="30"/>
      <c r="DJ907" s="30"/>
      <c r="DK907" s="30"/>
      <c r="DL907" s="30"/>
      <c r="DM907" s="30"/>
      <c r="DN907" s="30"/>
      <c r="DO907" s="30"/>
      <c r="DP907" s="30"/>
      <c r="DQ907" s="30"/>
      <c r="DR907" s="30"/>
      <c r="DS907" s="30"/>
      <c r="DT907" s="30"/>
      <c r="DU907" s="30"/>
      <c r="DV907" s="30"/>
      <c r="DW907" s="30"/>
      <c r="DX907" s="30"/>
      <c r="DY907" s="30"/>
      <c r="DZ907" s="30"/>
      <c r="EA907" s="30"/>
      <c r="EB907" s="30"/>
      <c r="EC907" s="30"/>
      <c r="ED907" s="30"/>
      <c r="EE907" s="30"/>
      <c r="EF907" s="30"/>
      <c r="EG907" s="30"/>
      <c r="EH907" s="30"/>
      <c r="EI907" s="30"/>
      <c r="EJ907" s="30"/>
      <c r="EK907" s="30"/>
      <c r="EL907" s="30"/>
      <c r="EM907" s="30"/>
      <c r="EN907" s="30"/>
      <c r="EO907" s="30"/>
      <c r="EP907" s="30"/>
      <c r="EQ907" s="30"/>
      <c r="ER907" s="30"/>
      <c r="ES907" s="30"/>
      <c r="ET907" s="30"/>
      <c r="EU907" s="30"/>
      <c r="EV907" s="30"/>
      <c r="EW907" s="30"/>
      <c r="EX907" s="30"/>
      <c r="EY907" s="30"/>
      <c r="EZ907" s="30"/>
      <c r="FA907" s="30"/>
      <c r="FB907" s="30"/>
      <c r="FC907" s="30"/>
      <c r="FD907" s="30"/>
      <c r="FE907" s="30"/>
      <c r="FF907" s="30"/>
      <c r="FG907" s="30"/>
      <c r="FH907" s="30"/>
      <c r="FI907" s="30"/>
      <c r="FJ907" s="30"/>
      <c r="FK907" s="30"/>
      <c r="FL907" s="30"/>
      <c r="FM907" s="30"/>
      <c r="FN907" s="30"/>
      <c r="FO907" s="30"/>
      <c r="FP907" s="30"/>
      <c r="FQ907" s="30"/>
    </row>
    <row r="908" spans="4:173">
      <c r="D908" s="76"/>
      <c r="E908" s="76"/>
      <c r="F908" s="76"/>
      <c r="G908" s="76"/>
      <c r="H908" s="76"/>
      <c r="I908" s="76"/>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0"/>
      <c r="BI908" s="30"/>
      <c r="BJ908" s="30"/>
      <c r="BK908" s="30"/>
      <c r="BL908" s="30"/>
      <c r="BM908" s="30"/>
      <c r="BN908" s="30"/>
      <c r="BO908" s="30"/>
      <c r="BP908" s="30"/>
      <c r="BQ908" s="30"/>
      <c r="BR908" s="30"/>
      <c r="BS908" s="30"/>
      <c r="BT908" s="30"/>
      <c r="BU908" s="30"/>
      <c r="BV908" s="30"/>
      <c r="BW908" s="30"/>
      <c r="BX908" s="30"/>
      <c r="BY908" s="30"/>
      <c r="BZ908" s="30"/>
      <c r="CA908" s="30"/>
      <c r="CB908" s="30"/>
      <c r="CC908" s="30"/>
      <c r="CD908" s="30"/>
      <c r="CE908" s="30"/>
      <c r="CF908" s="30"/>
      <c r="CG908" s="30"/>
      <c r="CH908" s="30"/>
      <c r="CI908" s="30"/>
      <c r="CJ908" s="30"/>
      <c r="CK908" s="30"/>
      <c r="CL908" s="30"/>
      <c r="CM908" s="30"/>
      <c r="CN908" s="30"/>
      <c r="CO908" s="30"/>
      <c r="CP908" s="30"/>
      <c r="CQ908" s="30"/>
      <c r="CR908" s="30"/>
      <c r="CS908" s="30"/>
      <c r="CT908" s="30"/>
      <c r="CU908" s="30"/>
      <c r="CV908" s="30"/>
      <c r="CW908" s="30"/>
      <c r="CX908" s="30"/>
      <c r="CY908" s="30"/>
      <c r="CZ908" s="30"/>
      <c r="DA908" s="30"/>
      <c r="DB908" s="30"/>
      <c r="DC908" s="30"/>
      <c r="DD908" s="30"/>
      <c r="DE908" s="30"/>
      <c r="DF908" s="30"/>
      <c r="DG908" s="30"/>
      <c r="DH908" s="30"/>
      <c r="DI908" s="30"/>
      <c r="DJ908" s="30"/>
      <c r="DK908" s="30"/>
      <c r="DL908" s="30"/>
      <c r="DM908" s="30"/>
      <c r="DN908" s="30"/>
      <c r="DO908" s="30"/>
      <c r="DP908" s="30"/>
      <c r="DQ908" s="30"/>
      <c r="DR908" s="30"/>
      <c r="DS908" s="30"/>
      <c r="DT908" s="30"/>
      <c r="DU908" s="30"/>
      <c r="DV908" s="30"/>
      <c r="DW908" s="30"/>
      <c r="DX908" s="30"/>
      <c r="DY908" s="30"/>
      <c r="DZ908" s="30"/>
      <c r="EA908" s="30"/>
      <c r="EB908" s="30"/>
      <c r="EC908" s="30"/>
      <c r="ED908" s="30"/>
      <c r="EE908" s="30"/>
      <c r="EF908" s="30"/>
      <c r="EG908" s="30"/>
      <c r="EH908" s="30"/>
      <c r="EI908" s="30"/>
      <c r="EJ908" s="30"/>
      <c r="EK908" s="30"/>
      <c r="EL908" s="30"/>
      <c r="EM908" s="30"/>
      <c r="EN908" s="30"/>
      <c r="EO908" s="30"/>
      <c r="EP908" s="30"/>
      <c r="EQ908" s="30"/>
      <c r="ER908" s="30"/>
      <c r="ES908" s="30"/>
      <c r="ET908" s="30"/>
      <c r="EU908" s="30"/>
      <c r="EV908" s="30"/>
      <c r="EW908" s="30"/>
      <c r="EX908" s="30"/>
      <c r="EY908" s="30"/>
      <c r="EZ908" s="30"/>
      <c r="FA908" s="30"/>
      <c r="FB908" s="30"/>
      <c r="FC908" s="30"/>
      <c r="FD908" s="30"/>
      <c r="FE908" s="30"/>
      <c r="FF908" s="30"/>
      <c r="FG908" s="30"/>
      <c r="FH908" s="30"/>
      <c r="FI908" s="30"/>
      <c r="FJ908" s="30"/>
      <c r="FK908" s="30"/>
      <c r="FL908" s="30"/>
      <c r="FM908" s="30"/>
      <c r="FN908" s="30"/>
      <c r="FO908" s="30"/>
      <c r="FP908" s="30"/>
      <c r="FQ908" s="30"/>
    </row>
    <row r="909" spans="4:173">
      <c r="D909" s="76"/>
      <c r="E909" s="76"/>
      <c r="F909" s="76"/>
      <c r="G909" s="76"/>
      <c r="H909" s="76"/>
      <c r="I909" s="76"/>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0"/>
      <c r="BI909" s="30"/>
      <c r="BJ909" s="30"/>
      <c r="BK909" s="30"/>
      <c r="BL909" s="30"/>
      <c r="BM909" s="30"/>
      <c r="BN909" s="30"/>
      <c r="BO909" s="30"/>
      <c r="BP909" s="30"/>
      <c r="BQ909" s="30"/>
      <c r="BR909" s="30"/>
      <c r="BS909" s="30"/>
      <c r="BT909" s="30"/>
      <c r="BU909" s="30"/>
      <c r="BV909" s="30"/>
      <c r="BW909" s="30"/>
      <c r="BX909" s="30"/>
      <c r="BY909" s="30"/>
      <c r="BZ909" s="30"/>
      <c r="CA909" s="30"/>
      <c r="CB909" s="30"/>
      <c r="CC909" s="30"/>
      <c r="CD909" s="30"/>
      <c r="CE909" s="30"/>
      <c r="CF909" s="30"/>
      <c r="CG909" s="30"/>
      <c r="CH909" s="30"/>
      <c r="CI909" s="30"/>
      <c r="CJ909" s="30"/>
      <c r="CK909" s="30"/>
      <c r="CL909" s="30"/>
      <c r="CM909" s="30"/>
      <c r="CN909" s="30"/>
      <c r="CO909" s="30"/>
      <c r="CP909" s="30"/>
      <c r="CQ909" s="30"/>
      <c r="CR909" s="30"/>
      <c r="CS909" s="30"/>
      <c r="CT909" s="30"/>
      <c r="CU909" s="30"/>
      <c r="CV909" s="30"/>
      <c r="CW909" s="30"/>
      <c r="CX909" s="30"/>
      <c r="CY909" s="30"/>
      <c r="CZ909" s="30"/>
      <c r="DA909" s="30"/>
      <c r="DB909" s="30"/>
      <c r="DC909" s="30"/>
      <c r="DD909" s="30"/>
      <c r="DE909" s="30"/>
      <c r="DF909" s="30"/>
      <c r="DG909" s="30"/>
      <c r="DH909" s="30"/>
      <c r="DI909" s="30"/>
      <c r="DJ909" s="30"/>
      <c r="DK909" s="30"/>
      <c r="DL909" s="30"/>
      <c r="DM909" s="30"/>
      <c r="DN909" s="30"/>
      <c r="DO909" s="30"/>
      <c r="DP909" s="30"/>
      <c r="DQ909" s="30"/>
      <c r="DR909" s="30"/>
      <c r="DS909" s="30"/>
      <c r="DT909" s="30"/>
      <c r="DU909" s="30"/>
      <c r="DV909" s="30"/>
      <c r="DW909" s="30"/>
      <c r="DX909" s="30"/>
      <c r="DY909" s="30"/>
      <c r="DZ909" s="30"/>
      <c r="EA909" s="30"/>
      <c r="EB909" s="30"/>
      <c r="EC909" s="30"/>
      <c r="ED909" s="30"/>
      <c r="EE909" s="30"/>
      <c r="EF909" s="30"/>
      <c r="EG909" s="30"/>
      <c r="EH909" s="30"/>
      <c r="EI909" s="30"/>
      <c r="EJ909" s="30"/>
      <c r="EK909" s="30"/>
      <c r="EL909" s="30"/>
      <c r="EM909" s="30"/>
      <c r="EN909" s="30"/>
      <c r="EO909" s="30"/>
      <c r="EP909" s="30"/>
      <c r="EQ909" s="30"/>
      <c r="ER909" s="30"/>
      <c r="ES909" s="30"/>
      <c r="ET909" s="30"/>
      <c r="EU909" s="30"/>
      <c r="EV909" s="30"/>
      <c r="EW909" s="30"/>
      <c r="EX909" s="30"/>
      <c r="EY909" s="30"/>
      <c r="EZ909" s="30"/>
      <c r="FA909" s="30"/>
      <c r="FB909" s="30"/>
      <c r="FC909" s="30"/>
      <c r="FD909" s="30"/>
      <c r="FE909" s="30"/>
      <c r="FF909" s="30"/>
      <c r="FG909" s="30"/>
      <c r="FH909" s="30"/>
      <c r="FI909" s="30"/>
      <c r="FJ909" s="30"/>
      <c r="FK909" s="30"/>
      <c r="FL909" s="30"/>
      <c r="FM909" s="30"/>
      <c r="FN909" s="30"/>
      <c r="FO909" s="30"/>
      <c r="FP909" s="30"/>
      <c r="FQ909" s="30"/>
    </row>
    <row r="910" spans="4:173">
      <c r="D910" s="76"/>
      <c r="E910" s="76"/>
      <c r="F910" s="76"/>
      <c r="G910" s="76"/>
      <c r="H910" s="76"/>
      <c r="I910" s="76"/>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0"/>
      <c r="BI910" s="30"/>
      <c r="BJ910" s="30"/>
      <c r="BK910" s="30"/>
      <c r="BL910" s="30"/>
      <c r="BM910" s="30"/>
      <c r="BN910" s="30"/>
      <c r="BO910" s="30"/>
      <c r="BP910" s="30"/>
      <c r="BQ910" s="30"/>
      <c r="BR910" s="30"/>
      <c r="BS910" s="30"/>
      <c r="BT910" s="30"/>
      <c r="BU910" s="30"/>
      <c r="BV910" s="30"/>
      <c r="BW910" s="30"/>
      <c r="BX910" s="30"/>
      <c r="BY910" s="30"/>
      <c r="BZ910" s="30"/>
      <c r="CA910" s="30"/>
      <c r="CB910" s="30"/>
      <c r="CC910" s="30"/>
      <c r="CD910" s="30"/>
      <c r="CE910" s="30"/>
      <c r="CF910" s="30"/>
      <c r="CG910" s="30"/>
      <c r="CH910" s="30"/>
      <c r="CI910" s="30"/>
      <c r="CJ910" s="30"/>
      <c r="CK910" s="30"/>
      <c r="CL910" s="30"/>
      <c r="CM910" s="30"/>
      <c r="CN910" s="30"/>
      <c r="CO910" s="30"/>
      <c r="CP910" s="30"/>
      <c r="CQ910" s="30"/>
      <c r="CR910" s="30"/>
      <c r="CS910" s="30"/>
      <c r="CT910" s="30"/>
      <c r="CU910" s="30"/>
      <c r="CV910" s="30"/>
      <c r="CW910" s="30"/>
      <c r="CX910" s="30"/>
      <c r="CY910" s="30"/>
      <c r="CZ910" s="30"/>
      <c r="DA910" s="30"/>
      <c r="DB910" s="30"/>
      <c r="DC910" s="30"/>
      <c r="DD910" s="30"/>
      <c r="DE910" s="30"/>
      <c r="DF910" s="30"/>
      <c r="DG910" s="30"/>
      <c r="DH910" s="30"/>
      <c r="DI910" s="30"/>
      <c r="DJ910" s="30"/>
      <c r="DK910" s="30"/>
      <c r="DL910" s="30"/>
      <c r="DM910" s="30"/>
      <c r="DN910" s="30"/>
      <c r="DO910" s="30"/>
      <c r="DP910" s="30"/>
      <c r="DQ910" s="30"/>
      <c r="DR910" s="30"/>
      <c r="DS910" s="30"/>
      <c r="DT910" s="30"/>
      <c r="DU910" s="30"/>
      <c r="DV910" s="30"/>
      <c r="DW910" s="30"/>
      <c r="DX910" s="30"/>
      <c r="DY910" s="30"/>
      <c r="DZ910" s="30"/>
      <c r="EA910" s="30"/>
      <c r="EB910" s="30"/>
      <c r="EC910" s="30"/>
      <c r="ED910" s="30"/>
      <c r="EE910" s="30"/>
      <c r="EF910" s="30"/>
      <c r="EG910" s="30"/>
      <c r="EH910" s="30"/>
      <c r="EI910" s="30"/>
      <c r="EJ910" s="30"/>
      <c r="EK910" s="30"/>
      <c r="EL910" s="30"/>
      <c r="EM910" s="30"/>
      <c r="EN910" s="30"/>
      <c r="EO910" s="30"/>
      <c r="EP910" s="30"/>
      <c r="EQ910" s="30"/>
      <c r="ER910" s="30"/>
      <c r="ES910" s="30"/>
      <c r="ET910" s="30"/>
      <c r="EU910" s="30"/>
      <c r="EV910" s="30"/>
      <c r="EW910" s="30"/>
      <c r="EX910" s="30"/>
      <c r="EY910" s="30"/>
      <c r="EZ910" s="30"/>
      <c r="FA910" s="30"/>
      <c r="FB910" s="30"/>
      <c r="FC910" s="30"/>
      <c r="FD910" s="30"/>
      <c r="FE910" s="30"/>
      <c r="FF910" s="30"/>
      <c r="FG910" s="30"/>
      <c r="FH910" s="30"/>
      <c r="FI910" s="30"/>
      <c r="FJ910" s="30"/>
      <c r="FK910" s="30"/>
      <c r="FL910" s="30"/>
      <c r="FM910" s="30"/>
      <c r="FN910" s="30"/>
      <c r="FO910" s="30"/>
      <c r="FP910" s="30"/>
      <c r="FQ910" s="30"/>
    </row>
    <row r="911" spans="4:173">
      <c r="D911" s="76"/>
      <c r="E911" s="76"/>
      <c r="F911" s="76"/>
      <c r="G911" s="76"/>
      <c r="H911" s="76"/>
      <c r="I911" s="76"/>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0"/>
      <c r="BI911" s="30"/>
      <c r="BJ911" s="30"/>
      <c r="BK911" s="30"/>
      <c r="BL911" s="30"/>
      <c r="BM911" s="30"/>
      <c r="BN911" s="30"/>
      <c r="BO911" s="30"/>
      <c r="BP911" s="30"/>
      <c r="BQ911" s="30"/>
      <c r="BR911" s="30"/>
      <c r="BS911" s="30"/>
      <c r="BT911" s="30"/>
      <c r="BU911" s="30"/>
      <c r="BV911" s="30"/>
      <c r="BW911" s="30"/>
      <c r="BX911" s="30"/>
      <c r="BY911" s="30"/>
      <c r="BZ911" s="30"/>
      <c r="CA911" s="30"/>
      <c r="CB911" s="30"/>
      <c r="CC911" s="30"/>
      <c r="CD911" s="30"/>
      <c r="CE911" s="30"/>
      <c r="CF911" s="30"/>
      <c r="CG911" s="30"/>
      <c r="CH911" s="30"/>
      <c r="CI911" s="30"/>
      <c r="CJ911" s="30"/>
      <c r="CK911" s="30"/>
      <c r="CL911" s="30"/>
      <c r="CM911" s="30"/>
      <c r="CN911" s="30"/>
      <c r="CO911" s="30"/>
      <c r="CP911" s="30"/>
      <c r="CQ911" s="30"/>
      <c r="CR911" s="30"/>
      <c r="CS911" s="30"/>
      <c r="CT911" s="30"/>
      <c r="CU911" s="30"/>
      <c r="CV911" s="30"/>
      <c r="CW911" s="30"/>
      <c r="CX911" s="30"/>
      <c r="CY911" s="30"/>
      <c r="CZ911" s="30"/>
      <c r="DA911" s="30"/>
      <c r="DB911" s="30"/>
      <c r="DC911" s="30"/>
      <c r="DD911" s="30"/>
      <c r="DE911" s="30"/>
      <c r="DF911" s="30"/>
      <c r="DG911" s="30"/>
      <c r="DH911" s="30"/>
      <c r="DI911" s="30"/>
      <c r="DJ911" s="30"/>
      <c r="DK911" s="30"/>
      <c r="DL911" s="30"/>
      <c r="DM911" s="30"/>
      <c r="DN911" s="30"/>
      <c r="DO911" s="30"/>
      <c r="DP911" s="30"/>
      <c r="DQ911" s="30"/>
      <c r="DR911" s="30"/>
      <c r="DS911" s="30"/>
      <c r="DT911" s="30"/>
      <c r="DU911" s="30"/>
      <c r="DV911" s="30"/>
      <c r="DW911" s="30"/>
      <c r="DX911" s="30"/>
      <c r="DY911" s="30"/>
      <c r="DZ911" s="30"/>
      <c r="EA911" s="30"/>
      <c r="EB911" s="30"/>
      <c r="EC911" s="30"/>
      <c r="ED911" s="30"/>
      <c r="EE911" s="30"/>
      <c r="EF911" s="30"/>
      <c r="EG911" s="30"/>
      <c r="EH911" s="30"/>
      <c r="EI911" s="30"/>
      <c r="EJ911" s="30"/>
      <c r="EK911" s="30"/>
      <c r="EL911" s="30"/>
      <c r="EM911" s="30"/>
      <c r="EN911" s="30"/>
      <c r="EO911" s="30"/>
      <c r="EP911" s="30"/>
      <c r="EQ911" s="30"/>
      <c r="ER911" s="30"/>
      <c r="ES911" s="30"/>
      <c r="ET911" s="30"/>
      <c r="EU911" s="30"/>
      <c r="EV911" s="30"/>
      <c r="EW911" s="30"/>
      <c r="EX911" s="30"/>
      <c r="EY911" s="30"/>
      <c r="EZ911" s="30"/>
      <c r="FA911" s="30"/>
      <c r="FB911" s="30"/>
      <c r="FC911" s="30"/>
      <c r="FD911" s="30"/>
      <c r="FE911" s="30"/>
      <c r="FF911" s="30"/>
      <c r="FG911" s="30"/>
      <c r="FH911" s="30"/>
      <c r="FI911" s="30"/>
      <c r="FJ911" s="30"/>
      <c r="FK911" s="30"/>
      <c r="FL911" s="30"/>
      <c r="FM911" s="30"/>
      <c r="FN911" s="30"/>
      <c r="FO911" s="30"/>
      <c r="FP911" s="30"/>
      <c r="FQ911" s="30"/>
    </row>
    <row r="912" spans="4:173">
      <c r="D912" s="76"/>
      <c r="E912" s="76"/>
      <c r="F912" s="76"/>
      <c r="G912" s="76"/>
      <c r="H912" s="76"/>
      <c r="I912" s="76"/>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c r="BT912" s="30"/>
      <c r="BU912" s="30"/>
      <c r="BV912" s="30"/>
      <c r="BW912" s="30"/>
      <c r="BX912" s="30"/>
      <c r="BY912" s="30"/>
      <c r="BZ912" s="30"/>
      <c r="CA912" s="30"/>
      <c r="CB912" s="30"/>
      <c r="CC912" s="30"/>
      <c r="CD912" s="30"/>
      <c r="CE912" s="30"/>
      <c r="CF912" s="30"/>
      <c r="CG912" s="30"/>
      <c r="CH912" s="30"/>
      <c r="CI912" s="30"/>
      <c r="CJ912" s="30"/>
      <c r="CK912" s="30"/>
      <c r="CL912" s="30"/>
      <c r="CM912" s="30"/>
      <c r="CN912" s="30"/>
      <c r="CO912" s="30"/>
      <c r="CP912" s="30"/>
      <c r="CQ912" s="30"/>
      <c r="CR912" s="30"/>
      <c r="CS912" s="30"/>
      <c r="CT912" s="30"/>
      <c r="CU912" s="30"/>
      <c r="CV912" s="30"/>
      <c r="CW912" s="30"/>
      <c r="CX912" s="30"/>
      <c r="CY912" s="30"/>
      <c r="CZ912" s="30"/>
      <c r="DA912" s="30"/>
      <c r="DB912" s="30"/>
      <c r="DC912" s="30"/>
      <c r="DD912" s="30"/>
      <c r="DE912" s="30"/>
      <c r="DF912" s="30"/>
      <c r="DG912" s="30"/>
      <c r="DH912" s="30"/>
      <c r="DI912" s="30"/>
      <c r="DJ912" s="30"/>
      <c r="DK912" s="30"/>
      <c r="DL912" s="30"/>
      <c r="DM912" s="30"/>
      <c r="DN912" s="30"/>
      <c r="DO912" s="30"/>
      <c r="DP912" s="30"/>
      <c r="DQ912" s="30"/>
      <c r="DR912" s="30"/>
      <c r="DS912" s="30"/>
      <c r="DT912" s="30"/>
      <c r="DU912" s="30"/>
      <c r="DV912" s="30"/>
      <c r="DW912" s="30"/>
      <c r="DX912" s="30"/>
      <c r="DY912" s="30"/>
      <c r="DZ912" s="30"/>
      <c r="EA912" s="30"/>
      <c r="EB912" s="30"/>
      <c r="EC912" s="30"/>
      <c r="ED912" s="30"/>
      <c r="EE912" s="30"/>
      <c r="EF912" s="30"/>
      <c r="EG912" s="30"/>
      <c r="EH912" s="30"/>
      <c r="EI912" s="30"/>
      <c r="EJ912" s="30"/>
      <c r="EK912" s="30"/>
      <c r="EL912" s="30"/>
      <c r="EM912" s="30"/>
      <c r="EN912" s="30"/>
      <c r="EO912" s="30"/>
      <c r="EP912" s="30"/>
      <c r="EQ912" s="30"/>
      <c r="ER912" s="30"/>
      <c r="ES912" s="30"/>
      <c r="ET912" s="30"/>
      <c r="EU912" s="30"/>
      <c r="EV912" s="30"/>
      <c r="EW912" s="30"/>
      <c r="EX912" s="30"/>
      <c r="EY912" s="30"/>
      <c r="EZ912" s="30"/>
      <c r="FA912" s="30"/>
      <c r="FB912" s="30"/>
      <c r="FC912" s="30"/>
      <c r="FD912" s="30"/>
      <c r="FE912" s="30"/>
      <c r="FF912" s="30"/>
      <c r="FG912" s="30"/>
      <c r="FH912" s="30"/>
      <c r="FI912" s="30"/>
      <c r="FJ912" s="30"/>
      <c r="FK912" s="30"/>
      <c r="FL912" s="30"/>
      <c r="FM912" s="30"/>
      <c r="FN912" s="30"/>
      <c r="FO912" s="30"/>
      <c r="FP912" s="30"/>
      <c r="FQ912" s="30"/>
    </row>
    <row r="913" spans="4:173">
      <c r="D913" s="76"/>
      <c r="E913" s="76"/>
      <c r="F913" s="76"/>
      <c r="G913" s="76"/>
      <c r="H913" s="76"/>
      <c r="I913" s="76"/>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0"/>
      <c r="BI913" s="30"/>
      <c r="BJ913" s="30"/>
      <c r="BK913" s="30"/>
      <c r="BL913" s="30"/>
      <c r="BM913" s="30"/>
      <c r="BN913" s="30"/>
      <c r="BO913" s="30"/>
      <c r="BP913" s="30"/>
      <c r="BQ913" s="30"/>
      <c r="BR913" s="30"/>
      <c r="BS913" s="30"/>
      <c r="BT913" s="30"/>
      <c r="BU913" s="30"/>
      <c r="BV913" s="30"/>
      <c r="BW913" s="30"/>
      <c r="BX913" s="30"/>
      <c r="BY913" s="30"/>
      <c r="BZ913" s="30"/>
      <c r="CA913" s="30"/>
      <c r="CB913" s="30"/>
      <c r="CC913" s="30"/>
      <c r="CD913" s="30"/>
      <c r="CE913" s="30"/>
      <c r="CF913" s="30"/>
      <c r="CG913" s="30"/>
      <c r="CH913" s="30"/>
      <c r="CI913" s="30"/>
      <c r="CJ913" s="30"/>
      <c r="CK913" s="30"/>
      <c r="CL913" s="30"/>
      <c r="CM913" s="30"/>
      <c r="CN913" s="30"/>
      <c r="CO913" s="30"/>
      <c r="CP913" s="30"/>
      <c r="CQ913" s="30"/>
      <c r="CR913" s="30"/>
      <c r="CS913" s="30"/>
      <c r="CT913" s="30"/>
      <c r="CU913" s="30"/>
      <c r="CV913" s="30"/>
      <c r="CW913" s="30"/>
      <c r="CX913" s="30"/>
      <c r="CY913" s="30"/>
      <c r="CZ913" s="30"/>
      <c r="DA913" s="30"/>
      <c r="DB913" s="30"/>
      <c r="DC913" s="30"/>
      <c r="DD913" s="30"/>
      <c r="DE913" s="30"/>
      <c r="DF913" s="30"/>
      <c r="DG913" s="30"/>
      <c r="DH913" s="30"/>
      <c r="DI913" s="30"/>
      <c r="DJ913" s="30"/>
      <c r="DK913" s="30"/>
      <c r="DL913" s="30"/>
      <c r="DM913" s="30"/>
      <c r="DN913" s="30"/>
      <c r="DO913" s="30"/>
      <c r="DP913" s="30"/>
      <c r="DQ913" s="30"/>
      <c r="DR913" s="30"/>
      <c r="DS913" s="30"/>
      <c r="DT913" s="30"/>
      <c r="DU913" s="30"/>
      <c r="DV913" s="30"/>
      <c r="DW913" s="30"/>
      <c r="DX913" s="30"/>
      <c r="DY913" s="30"/>
      <c r="DZ913" s="30"/>
      <c r="EA913" s="30"/>
      <c r="EB913" s="30"/>
      <c r="EC913" s="30"/>
      <c r="ED913" s="30"/>
      <c r="EE913" s="30"/>
      <c r="EF913" s="30"/>
      <c r="EG913" s="30"/>
      <c r="EH913" s="30"/>
      <c r="EI913" s="30"/>
      <c r="EJ913" s="30"/>
      <c r="EK913" s="30"/>
      <c r="EL913" s="30"/>
      <c r="EM913" s="30"/>
      <c r="EN913" s="30"/>
      <c r="EO913" s="30"/>
      <c r="EP913" s="30"/>
      <c r="EQ913" s="30"/>
      <c r="ER913" s="30"/>
      <c r="ES913" s="30"/>
      <c r="ET913" s="30"/>
      <c r="EU913" s="30"/>
      <c r="EV913" s="30"/>
      <c r="EW913" s="30"/>
      <c r="EX913" s="30"/>
      <c r="EY913" s="30"/>
      <c r="EZ913" s="30"/>
      <c r="FA913" s="30"/>
      <c r="FB913" s="30"/>
      <c r="FC913" s="30"/>
      <c r="FD913" s="30"/>
      <c r="FE913" s="30"/>
      <c r="FF913" s="30"/>
      <c r="FG913" s="30"/>
      <c r="FH913" s="30"/>
      <c r="FI913" s="30"/>
      <c r="FJ913" s="30"/>
      <c r="FK913" s="30"/>
      <c r="FL913" s="30"/>
      <c r="FM913" s="30"/>
      <c r="FN913" s="30"/>
      <c r="FO913" s="30"/>
      <c r="FP913" s="30"/>
      <c r="FQ913" s="30"/>
    </row>
    <row r="914" spans="4:173">
      <c r="D914" s="76"/>
      <c r="E914" s="76"/>
      <c r="F914" s="76"/>
      <c r="G914" s="76"/>
      <c r="H914" s="76"/>
      <c r="I914" s="76"/>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0"/>
      <c r="BI914" s="30"/>
      <c r="BJ914" s="30"/>
      <c r="BK914" s="30"/>
      <c r="BL914" s="30"/>
      <c r="BM914" s="30"/>
      <c r="BN914" s="30"/>
      <c r="BO914" s="30"/>
      <c r="BP914" s="30"/>
      <c r="BQ914" s="30"/>
      <c r="BR914" s="30"/>
      <c r="BS914" s="30"/>
      <c r="BT914" s="30"/>
      <c r="BU914" s="30"/>
      <c r="BV914" s="30"/>
      <c r="BW914" s="30"/>
      <c r="BX914" s="30"/>
      <c r="BY914" s="30"/>
      <c r="BZ914" s="30"/>
      <c r="CA914" s="30"/>
      <c r="CB914" s="30"/>
      <c r="CC914" s="30"/>
      <c r="CD914" s="30"/>
      <c r="CE914" s="30"/>
      <c r="CF914" s="30"/>
      <c r="CG914" s="30"/>
      <c r="CH914" s="30"/>
      <c r="CI914" s="30"/>
      <c r="CJ914" s="30"/>
      <c r="CK914" s="30"/>
      <c r="CL914" s="30"/>
      <c r="CM914" s="30"/>
      <c r="CN914" s="30"/>
      <c r="CO914" s="30"/>
      <c r="CP914" s="30"/>
      <c r="CQ914" s="30"/>
      <c r="CR914" s="30"/>
      <c r="CS914" s="30"/>
      <c r="CT914" s="30"/>
      <c r="CU914" s="30"/>
      <c r="CV914" s="30"/>
      <c r="CW914" s="30"/>
      <c r="CX914" s="30"/>
      <c r="CY914" s="30"/>
      <c r="CZ914" s="30"/>
      <c r="DA914" s="30"/>
      <c r="DB914" s="30"/>
      <c r="DC914" s="30"/>
      <c r="DD914" s="30"/>
      <c r="DE914" s="30"/>
      <c r="DF914" s="30"/>
      <c r="DG914" s="30"/>
      <c r="DH914" s="30"/>
      <c r="DI914" s="30"/>
      <c r="DJ914" s="30"/>
      <c r="DK914" s="30"/>
      <c r="DL914" s="30"/>
      <c r="DM914" s="30"/>
      <c r="DN914" s="30"/>
      <c r="DO914" s="30"/>
      <c r="DP914" s="30"/>
      <c r="DQ914" s="30"/>
      <c r="DR914" s="30"/>
      <c r="DS914" s="30"/>
      <c r="DT914" s="30"/>
      <c r="DU914" s="30"/>
      <c r="DV914" s="30"/>
      <c r="DW914" s="30"/>
      <c r="DX914" s="30"/>
      <c r="DY914" s="30"/>
      <c r="DZ914" s="30"/>
      <c r="EA914" s="30"/>
      <c r="EB914" s="30"/>
      <c r="EC914" s="30"/>
      <c r="ED914" s="30"/>
      <c r="EE914" s="30"/>
      <c r="EF914" s="30"/>
      <c r="EG914" s="30"/>
      <c r="EH914" s="30"/>
      <c r="EI914" s="30"/>
      <c r="EJ914" s="30"/>
      <c r="EK914" s="30"/>
      <c r="EL914" s="30"/>
      <c r="EM914" s="30"/>
      <c r="EN914" s="30"/>
      <c r="EO914" s="30"/>
      <c r="EP914" s="30"/>
      <c r="EQ914" s="30"/>
      <c r="ER914" s="30"/>
      <c r="ES914" s="30"/>
      <c r="ET914" s="30"/>
      <c r="EU914" s="30"/>
      <c r="EV914" s="30"/>
      <c r="EW914" s="30"/>
      <c r="EX914" s="30"/>
      <c r="EY914" s="30"/>
      <c r="EZ914" s="30"/>
      <c r="FA914" s="30"/>
      <c r="FB914" s="30"/>
      <c r="FC914" s="30"/>
      <c r="FD914" s="30"/>
      <c r="FE914" s="30"/>
      <c r="FF914" s="30"/>
      <c r="FG914" s="30"/>
      <c r="FH914" s="30"/>
      <c r="FI914" s="30"/>
      <c r="FJ914" s="30"/>
      <c r="FK914" s="30"/>
      <c r="FL914" s="30"/>
      <c r="FM914" s="30"/>
      <c r="FN914" s="30"/>
      <c r="FO914" s="30"/>
      <c r="FP914" s="30"/>
      <c r="FQ914" s="30"/>
    </row>
    <row r="915" spans="4:173">
      <c r="D915" s="76"/>
      <c r="E915" s="76"/>
      <c r="F915" s="76"/>
      <c r="G915" s="76"/>
      <c r="H915" s="76"/>
      <c r="I915" s="76"/>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0"/>
      <c r="BI915" s="30"/>
      <c r="BJ915" s="30"/>
      <c r="BK915" s="30"/>
      <c r="BL915" s="30"/>
      <c r="BM915" s="30"/>
      <c r="BN915" s="30"/>
      <c r="BO915" s="30"/>
      <c r="BP915" s="30"/>
      <c r="BQ915" s="30"/>
      <c r="BR915" s="30"/>
      <c r="BS915" s="30"/>
      <c r="BT915" s="30"/>
      <c r="BU915" s="30"/>
      <c r="BV915" s="30"/>
      <c r="BW915" s="30"/>
      <c r="BX915" s="30"/>
      <c r="BY915" s="30"/>
      <c r="BZ915" s="30"/>
      <c r="CA915" s="30"/>
      <c r="CB915" s="30"/>
      <c r="CC915" s="30"/>
      <c r="CD915" s="30"/>
      <c r="CE915" s="30"/>
      <c r="CF915" s="30"/>
      <c r="CG915" s="30"/>
      <c r="CH915" s="30"/>
      <c r="CI915" s="30"/>
      <c r="CJ915" s="30"/>
      <c r="CK915" s="30"/>
      <c r="CL915" s="30"/>
      <c r="CM915" s="30"/>
      <c r="CN915" s="30"/>
      <c r="CO915" s="30"/>
      <c r="CP915" s="30"/>
      <c r="CQ915" s="30"/>
      <c r="CR915" s="30"/>
      <c r="CS915" s="30"/>
      <c r="CT915" s="30"/>
      <c r="CU915" s="30"/>
      <c r="CV915" s="30"/>
      <c r="CW915" s="30"/>
      <c r="CX915" s="30"/>
      <c r="CY915" s="30"/>
      <c r="CZ915" s="30"/>
      <c r="DA915" s="30"/>
      <c r="DB915" s="30"/>
      <c r="DC915" s="30"/>
      <c r="DD915" s="30"/>
      <c r="DE915" s="30"/>
      <c r="DF915" s="30"/>
      <c r="DG915" s="30"/>
      <c r="DH915" s="30"/>
      <c r="DI915" s="30"/>
      <c r="DJ915" s="30"/>
      <c r="DK915" s="30"/>
      <c r="DL915" s="30"/>
      <c r="DM915" s="30"/>
      <c r="DN915" s="30"/>
      <c r="DO915" s="30"/>
      <c r="DP915" s="30"/>
      <c r="DQ915" s="30"/>
      <c r="DR915" s="30"/>
      <c r="DS915" s="30"/>
      <c r="DT915" s="30"/>
      <c r="DU915" s="30"/>
      <c r="DV915" s="30"/>
      <c r="DW915" s="30"/>
      <c r="DX915" s="30"/>
      <c r="DY915" s="30"/>
      <c r="DZ915" s="30"/>
      <c r="EA915" s="30"/>
      <c r="EB915" s="30"/>
      <c r="EC915" s="30"/>
      <c r="ED915" s="30"/>
      <c r="EE915" s="30"/>
      <c r="EF915" s="30"/>
      <c r="EG915" s="30"/>
      <c r="EH915" s="30"/>
      <c r="EI915" s="30"/>
      <c r="EJ915" s="30"/>
      <c r="EK915" s="30"/>
      <c r="EL915" s="30"/>
      <c r="EM915" s="30"/>
      <c r="EN915" s="30"/>
      <c r="EO915" s="30"/>
      <c r="EP915" s="30"/>
      <c r="EQ915" s="30"/>
      <c r="ER915" s="30"/>
      <c r="ES915" s="30"/>
      <c r="ET915" s="30"/>
      <c r="EU915" s="30"/>
      <c r="EV915" s="30"/>
      <c r="EW915" s="30"/>
      <c r="EX915" s="30"/>
      <c r="EY915" s="30"/>
      <c r="EZ915" s="30"/>
      <c r="FA915" s="30"/>
      <c r="FB915" s="30"/>
      <c r="FC915" s="30"/>
      <c r="FD915" s="30"/>
      <c r="FE915" s="30"/>
      <c r="FF915" s="30"/>
      <c r="FG915" s="30"/>
      <c r="FH915" s="30"/>
      <c r="FI915" s="30"/>
      <c r="FJ915" s="30"/>
      <c r="FK915" s="30"/>
      <c r="FL915" s="30"/>
      <c r="FM915" s="30"/>
      <c r="FN915" s="30"/>
      <c r="FO915" s="30"/>
      <c r="FP915" s="30"/>
      <c r="FQ915" s="30"/>
    </row>
    <row r="916" spans="4:173">
      <c r="D916" s="76"/>
      <c r="E916" s="76"/>
      <c r="F916" s="76"/>
      <c r="G916" s="76"/>
      <c r="H916" s="76"/>
      <c r="I916" s="76"/>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0"/>
      <c r="BI916" s="30"/>
      <c r="BJ916" s="30"/>
      <c r="BK916" s="30"/>
      <c r="BL916" s="30"/>
      <c r="BM916" s="30"/>
      <c r="BN916" s="30"/>
      <c r="BO916" s="30"/>
      <c r="BP916" s="30"/>
      <c r="BQ916" s="30"/>
      <c r="BR916" s="30"/>
      <c r="BS916" s="30"/>
      <c r="BT916" s="30"/>
      <c r="BU916" s="30"/>
      <c r="BV916" s="30"/>
      <c r="BW916" s="30"/>
      <c r="BX916" s="30"/>
      <c r="BY916" s="30"/>
      <c r="BZ916" s="30"/>
      <c r="CA916" s="30"/>
      <c r="CB916" s="30"/>
      <c r="CC916" s="30"/>
      <c r="CD916" s="30"/>
      <c r="CE916" s="30"/>
      <c r="CF916" s="30"/>
      <c r="CG916" s="30"/>
      <c r="CH916" s="30"/>
      <c r="CI916" s="30"/>
      <c r="CJ916" s="30"/>
      <c r="CK916" s="30"/>
      <c r="CL916" s="30"/>
      <c r="CM916" s="30"/>
      <c r="CN916" s="30"/>
      <c r="CO916" s="30"/>
      <c r="CP916" s="30"/>
      <c r="CQ916" s="30"/>
      <c r="CR916" s="30"/>
      <c r="CS916" s="30"/>
      <c r="CT916" s="30"/>
      <c r="CU916" s="30"/>
      <c r="CV916" s="30"/>
      <c r="CW916" s="30"/>
      <c r="CX916" s="30"/>
      <c r="CY916" s="30"/>
      <c r="CZ916" s="30"/>
      <c r="DA916" s="30"/>
      <c r="DB916" s="30"/>
      <c r="DC916" s="30"/>
      <c r="DD916" s="30"/>
      <c r="DE916" s="30"/>
      <c r="DF916" s="30"/>
      <c r="DG916" s="30"/>
      <c r="DH916" s="30"/>
      <c r="DI916" s="30"/>
      <c r="DJ916" s="30"/>
      <c r="DK916" s="30"/>
      <c r="DL916" s="30"/>
      <c r="DM916" s="30"/>
      <c r="DN916" s="30"/>
      <c r="DO916" s="30"/>
      <c r="DP916" s="30"/>
      <c r="DQ916" s="30"/>
      <c r="DR916" s="30"/>
      <c r="DS916" s="30"/>
      <c r="DT916" s="30"/>
      <c r="DU916" s="30"/>
      <c r="DV916" s="30"/>
      <c r="DW916" s="30"/>
      <c r="DX916" s="30"/>
      <c r="DY916" s="30"/>
      <c r="DZ916" s="30"/>
      <c r="EA916" s="30"/>
      <c r="EB916" s="30"/>
      <c r="EC916" s="30"/>
      <c r="ED916" s="30"/>
      <c r="EE916" s="30"/>
      <c r="EF916" s="30"/>
      <c r="EG916" s="30"/>
      <c r="EH916" s="30"/>
      <c r="EI916" s="30"/>
      <c r="EJ916" s="30"/>
      <c r="EK916" s="30"/>
      <c r="EL916" s="30"/>
      <c r="EM916" s="30"/>
      <c r="EN916" s="30"/>
      <c r="EO916" s="30"/>
      <c r="EP916" s="30"/>
      <c r="EQ916" s="30"/>
      <c r="ER916" s="30"/>
      <c r="ES916" s="30"/>
      <c r="ET916" s="30"/>
      <c r="EU916" s="30"/>
      <c r="EV916" s="30"/>
      <c r="EW916" s="30"/>
      <c r="EX916" s="30"/>
      <c r="EY916" s="30"/>
      <c r="EZ916" s="30"/>
      <c r="FA916" s="30"/>
      <c r="FB916" s="30"/>
      <c r="FC916" s="30"/>
      <c r="FD916" s="30"/>
      <c r="FE916" s="30"/>
      <c r="FF916" s="30"/>
      <c r="FG916" s="30"/>
      <c r="FH916" s="30"/>
      <c r="FI916" s="30"/>
      <c r="FJ916" s="30"/>
      <c r="FK916" s="30"/>
      <c r="FL916" s="30"/>
      <c r="FM916" s="30"/>
      <c r="FN916" s="30"/>
      <c r="FO916" s="30"/>
      <c r="FP916" s="30"/>
      <c r="FQ916" s="30"/>
    </row>
    <row r="917" spans="4:173">
      <c r="D917" s="76"/>
      <c r="E917" s="76"/>
      <c r="F917" s="76"/>
      <c r="G917" s="76"/>
      <c r="H917" s="76"/>
      <c r="I917" s="76"/>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0"/>
      <c r="BI917" s="30"/>
      <c r="BJ917" s="30"/>
      <c r="BK917" s="30"/>
      <c r="BL917" s="30"/>
      <c r="BM917" s="30"/>
      <c r="BN917" s="30"/>
      <c r="BO917" s="30"/>
      <c r="BP917" s="30"/>
      <c r="BQ917" s="30"/>
      <c r="BR917" s="30"/>
      <c r="BS917" s="30"/>
      <c r="BT917" s="30"/>
      <c r="BU917" s="30"/>
      <c r="BV917" s="30"/>
      <c r="BW917" s="30"/>
      <c r="BX917" s="30"/>
      <c r="BY917" s="30"/>
      <c r="BZ917" s="30"/>
      <c r="CA917" s="30"/>
      <c r="CB917" s="30"/>
      <c r="CC917" s="30"/>
      <c r="CD917" s="30"/>
      <c r="CE917" s="30"/>
      <c r="CF917" s="30"/>
      <c r="CG917" s="30"/>
      <c r="CH917" s="30"/>
      <c r="CI917" s="30"/>
      <c r="CJ917" s="30"/>
      <c r="CK917" s="30"/>
      <c r="CL917" s="30"/>
      <c r="CM917" s="30"/>
      <c r="CN917" s="30"/>
      <c r="CO917" s="30"/>
      <c r="CP917" s="30"/>
      <c r="CQ917" s="30"/>
      <c r="CR917" s="30"/>
      <c r="CS917" s="30"/>
      <c r="CT917" s="30"/>
      <c r="CU917" s="30"/>
      <c r="CV917" s="30"/>
      <c r="CW917" s="30"/>
      <c r="CX917" s="30"/>
      <c r="CY917" s="30"/>
      <c r="CZ917" s="30"/>
      <c r="DA917" s="30"/>
      <c r="DB917" s="30"/>
      <c r="DC917" s="30"/>
      <c r="DD917" s="30"/>
      <c r="DE917" s="30"/>
      <c r="DF917" s="30"/>
      <c r="DG917" s="30"/>
      <c r="DH917" s="30"/>
      <c r="DI917" s="30"/>
      <c r="DJ917" s="30"/>
      <c r="DK917" s="30"/>
      <c r="DL917" s="30"/>
      <c r="DM917" s="30"/>
      <c r="DN917" s="30"/>
      <c r="DO917" s="30"/>
      <c r="DP917" s="30"/>
      <c r="DQ917" s="30"/>
      <c r="DR917" s="30"/>
      <c r="DS917" s="30"/>
      <c r="DT917" s="30"/>
      <c r="DU917" s="30"/>
      <c r="DV917" s="30"/>
      <c r="DW917" s="30"/>
      <c r="DX917" s="30"/>
      <c r="DY917" s="30"/>
      <c r="DZ917" s="30"/>
      <c r="EA917" s="30"/>
      <c r="EB917" s="30"/>
      <c r="EC917" s="30"/>
      <c r="ED917" s="30"/>
      <c r="EE917" s="30"/>
      <c r="EF917" s="30"/>
      <c r="EG917" s="30"/>
      <c r="EH917" s="30"/>
      <c r="EI917" s="30"/>
      <c r="EJ917" s="30"/>
      <c r="EK917" s="30"/>
      <c r="EL917" s="30"/>
      <c r="EM917" s="30"/>
      <c r="EN917" s="30"/>
      <c r="EO917" s="30"/>
      <c r="EP917" s="30"/>
      <c r="EQ917" s="30"/>
      <c r="ER917" s="30"/>
      <c r="ES917" s="30"/>
      <c r="ET917" s="30"/>
      <c r="EU917" s="30"/>
      <c r="EV917" s="30"/>
      <c r="EW917" s="30"/>
      <c r="EX917" s="30"/>
      <c r="EY917" s="30"/>
      <c r="EZ917" s="30"/>
      <c r="FA917" s="30"/>
      <c r="FB917" s="30"/>
      <c r="FC917" s="30"/>
      <c r="FD917" s="30"/>
      <c r="FE917" s="30"/>
      <c r="FF917" s="30"/>
      <c r="FG917" s="30"/>
      <c r="FH917" s="30"/>
      <c r="FI917" s="30"/>
      <c r="FJ917" s="30"/>
      <c r="FK917" s="30"/>
      <c r="FL917" s="30"/>
      <c r="FM917" s="30"/>
      <c r="FN917" s="30"/>
      <c r="FO917" s="30"/>
      <c r="FP917" s="30"/>
      <c r="FQ917" s="30"/>
    </row>
    <row r="918" spans="4:173">
      <c r="D918" s="76"/>
      <c r="E918" s="76"/>
      <c r="F918" s="76"/>
      <c r="G918" s="76"/>
      <c r="H918" s="76"/>
      <c r="I918" s="76"/>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0"/>
      <c r="BI918" s="30"/>
      <c r="BJ918" s="30"/>
      <c r="BK918" s="30"/>
      <c r="BL918" s="30"/>
      <c r="BM918" s="30"/>
      <c r="BN918" s="30"/>
      <c r="BO918" s="30"/>
      <c r="BP918" s="30"/>
      <c r="BQ918" s="30"/>
      <c r="BR918" s="30"/>
      <c r="BS918" s="30"/>
      <c r="BT918" s="30"/>
      <c r="BU918" s="30"/>
      <c r="BV918" s="30"/>
      <c r="BW918" s="30"/>
      <c r="BX918" s="30"/>
      <c r="BY918" s="30"/>
      <c r="BZ918" s="30"/>
      <c r="CA918" s="30"/>
      <c r="CB918" s="30"/>
      <c r="CC918" s="30"/>
      <c r="CD918" s="30"/>
      <c r="CE918" s="30"/>
      <c r="CF918" s="30"/>
      <c r="CG918" s="30"/>
      <c r="CH918" s="30"/>
      <c r="CI918" s="30"/>
      <c r="CJ918" s="30"/>
      <c r="CK918" s="30"/>
      <c r="CL918" s="30"/>
      <c r="CM918" s="30"/>
      <c r="CN918" s="30"/>
      <c r="CO918" s="30"/>
      <c r="CP918" s="30"/>
      <c r="CQ918" s="30"/>
      <c r="CR918" s="30"/>
      <c r="CS918" s="30"/>
      <c r="CT918" s="30"/>
      <c r="CU918" s="30"/>
      <c r="CV918" s="30"/>
      <c r="CW918" s="30"/>
      <c r="CX918" s="30"/>
      <c r="CY918" s="30"/>
      <c r="CZ918" s="30"/>
      <c r="DA918" s="30"/>
      <c r="DB918" s="30"/>
      <c r="DC918" s="30"/>
      <c r="DD918" s="30"/>
      <c r="DE918" s="30"/>
      <c r="DF918" s="30"/>
      <c r="DG918" s="30"/>
      <c r="DH918" s="30"/>
      <c r="DI918" s="30"/>
      <c r="DJ918" s="30"/>
      <c r="DK918" s="30"/>
      <c r="DL918" s="30"/>
      <c r="DM918" s="30"/>
      <c r="DN918" s="30"/>
      <c r="DO918" s="30"/>
      <c r="DP918" s="30"/>
      <c r="DQ918" s="30"/>
      <c r="DR918" s="30"/>
      <c r="DS918" s="30"/>
      <c r="DT918" s="30"/>
      <c r="DU918" s="30"/>
      <c r="DV918" s="30"/>
      <c r="DW918" s="30"/>
      <c r="DX918" s="30"/>
      <c r="DY918" s="30"/>
      <c r="DZ918" s="30"/>
      <c r="EA918" s="30"/>
      <c r="EB918" s="30"/>
      <c r="EC918" s="30"/>
      <c r="ED918" s="30"/>
      <c r="EE918" s="30"/>
      <c r="EF918" s="30"/>
      <c r="EG918" s="30"/>
      <c r="EH918" s="30"/>
      <c r="EI918" s="30"/>
      <c r="EJ918" s="30"/>
      <c r="EK918" s="30"/>
      <c r="EL918" s="30"/>
      <c r="EM918" s="30"/>
      <c r="EN918" s="30"/>
      <c r="EO918" s="30"/>
      <c r="EP918" s="30"/>
      <c r="EQ918" s="30"/>
      <c r="ER918" s="30"/>
      <c r="ES918" s="30"/>
      <c r="ET918" s="30"/>
      <c r="EU918" s="30"/>
      <c r="EV918" s="30"/>
      <c r="EW918" s="30"/>
      <c r="EX918" s="30"/>
      <c r="EY918" s="30"/>
      <c r="EZ918" s="30"/>
      <c r="FA918" s="30"/>
      <c r="FB918" s="30"/>
      <c r="FC918" s="30"/>
      <c r="FD918" s="30"/>
      <c r="FE918" s="30"/>
      <c r="FF918" s="30"/>
      <c r="FG918" s="30"/>
      <c r="FH918" s="30"/>
      <c r="FI918" s="30"/>
      <c r="FJ918" s="30"/>
      <c r="FK918" s="30"/>
      <c r="FL918" s="30"/>
      <c r="FM918" s="30"/>
      <c r="FN918" s="30"/>
      <c r="FO918" s="30"/>
      <c r="FP918" s="30"/>
      <c r="FQ918" s="30"/>
    </row>
    <row r="919" spans="4:173">
      <c r="D919" s="76"/>
      <c r="E919" s="76"/>
      <c r="F919" s="76"/>
      <c r="G919" s="76"/>
      <c r="H919" s="76"/>
      <c r="I919" s="76"/>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0"/>
      <c r="BI919" s="30"/>
      <c r="BJ919" s="30"/>
      <c r="BK919" s="30"/>
      <c r="BL919" s="30"/>
      <c r="BM919" s="30"/>
      <c r="BN919" s="30"/>
      <c r="BO919" s="30"/>
      <c r="BP919" s="30"/>
      <c r="BQ919" s="30"/>
      <c r="BR919" s="30"/>
      <c r="BS919" s="30"/>
      <c r="BT919" s="30"/>
      <c r="BU919" s="30"/>
      <c r="BV919" s="30"/>
      <c r="BW919" s="30"/>
      <c r="BX919" s="30"/>
      <c r="BY919" s="30"/>
      <c r="BZ919" s="30"/>
      <c r="CA919" s="30"/>
      <c r="CB919" s="30"/>
      <c r="CC919" s="30"/>
      <c r="CD919" s="30"/>
      <c r="CE919" s="30"/>
      <c r="CF919" s="30"/>
      <c r="CG919" s="30"/>
      <c r="CH919" s="30"/>
      <c r="CI919" s="30"/>
      <c r="CJ919" s="30"/>
      <c r="CK919" s="30"/>
      <c r="CL919" s="30"/>
      <c r="CM919" s="30"/>
      <c r="CN919" s="30"/>
      <c r="CO919" s="30"/>
      <c r="CP919" s="30"/>
      <c r="CQ919" s="30"/>
      <c r="CR919" s="30"/>
      <c r="CS919" s="30"/>
      <c r="CT919" s="30"/>
      <c r="CU919" s="30"/>
      <c r="CV919" s="30"/>
      <c r="CW919" s="30"/>
      <c r="CX919" s="30"/>
      <c r="CY919" s="30"/>
      <c r="CZ919" s="30"/>
      <c r="DA919" s="30"/>
      <c r="DB919" s="30"/>
      <c r="DC919" s="30"/>
      <c r="DD919" s="30"/>
      <c r="DE919" s="30"/>
      <c r="DF919" s="30"/>
      <c r="DG919" s="30"/>
      <c r="DH919" s="30"/>
      <c r="DI919" s="30"/>
      <c r="DJ919" s="30"/>
      <c r="DK919" s="30"/>
      <c r="DL919" s="30"/>
      <c r="DM919" s="30"/>
      <c r="DN919" s="30"/>
      <c r="DO919" s="30"/>
      <c r="DP919" s="30"/>
      <c r="DQ919" s="30"/>
      <c r="DR919" s="30"/>
      <c r="DS919" s="30"/>
      <c r="DT919" s="30"/>
      <c r="DU919" s="30"/>
      <c r="DV919" s="30"/>
      <c r="DW919" s="30"/>
      <c r="DX919" s="30"/>
      <c r="DY919" s="30"/>
      <c r="DZ919" s="30"/>
      <c r="EA919" s="30"/>
      <c r="EB919" s="30"/>
      <c r="EC919" s="30"/>
      <c r="ED919" s="30"/>
      <c r="EE919" s="30"/>
      <c r="EF919" s="30"/>
      <c r="EG919" s="30"/>
      <c r="EH919" s="30"/>
      <c r="EI919" s="30"/>
      <c r="EJ919" s="30"/>
      <c r="EK919" s="30"/>
      <c r="EL919" s="30"/>
      <c r="EM919" s="30"/>
      <c r="EN919" s="30"/>
      <c r="EO919" s="30"/>
      <c r="EP919" s="30"/>
      <c r="EQ919" s="30"/>
      <c r="ER919" s="30"/>
      <c r="ES919" s="30"/>
      <c r="ET919" s="30"/>
      <c r="EU919" s="30"/>
      <c r="EV919" s="30"/>
      <c r="EW919" s="30"/>
      <c r="EX919" s="30"/>
      <c r="EY919" s="30"/>
      <c r="EZ919" s="30"/>
      <c r="FA919" s="30"/>
      <c r="FB919" s="30"/>
      <c r="FC919" s="30"/>
      <c r="FD919" s="30"/>
      <c r="FE919" s="30"/>
      <c r="FF919" s="30"/>
      <c r="FG919" s="30"/>
      <c r="FH919" s="30"/>
      <c r="FI919" s="30"/>
      <c r="FJ919" s="30"/>
      <c r="FK919" s="30"/>
      <c r="FL919" s="30"/>
      <c r="FM919" s="30"/>
      <c r="FN919" s="30"/>
      <c r="FO919" s="30"/>
      <c r="FP919" s="30"/>
      <c r="FQ919" s="30"/>
    </row>
    <row r="920" spans="4:173">
      <c r="D920" s="76"/>
      <c r="E920" s="76"/>
      <c r="F920" s="76"/>
      <c r="G920" s="76"/>
      <c r="H920" s="76"/>
      <c r="I920" s="76"/>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0"/>
      <c r="BI920" s="30"/>
      <c r="BJ920" s="30"/>
      <c r="BK920" s="30"/>
      <c r="BL920" s="30"/>
      <c r="BM920" s="30"/>
      <c r="BN920" s="30"/>
      <c r="BO920" s="30"/>
      <c r="BP920" s="30"/>
      <c r="BQ920" s="30"/>
      <c r="BR920" s="30"/>
      <c r="BS920" s="30"/>
      <c r="BT920" s="30"/>
      <c r="BU920" s="30"/>
      <c r="BV920" s="30"/>
      <c r="BW920" s="30"/>
      <c r="BX920" s="30"/>
      <c r="BY920" s="30"/>
      <c r="BZ920" s="30"/>
      <c r="CA920" s="30"/>
      <c r="CB920" s="30"/>
      <c r="CC920" s="30"/>
      <c r="CD920" s="30"/>
      <c r="CE920" s="30"/>
      <c r="CF920" s="30"/>
      <c r="CG920" s="30"/>
      <c r="CH920" s="30"/>
      <c r="CI920" s="30"/>
      <c r="CJ920" s="30"/>
      <c r="CK920" s="30"/>
      <c r="CL920" s="30"/>
      <c r="CM920" s="30"/>
      <c r="CN920" s="30"/>
      <c r="CO920" s="30"/>
      <c r="CP920" s="30"/>
      <c r="CQ920" s="30"/>
      <c r="CR920" s="30"/>
      <c r="CS920" s="30"/>
      <c r="CT920" s="30"/>
      <c r="CU920" s="30"/>
      <c r="CV920" s="30"/>
      <c r="CW920" s="30"/>
      <c r="CX920" s="30"/>
      <c r="CY920" s="30"/>
      <c r="CZ920" s="30"/>
      <c r="DA920" s="30"/>
      <c r="DB920" s="30"/>
      <c r="DC920" s="30"/>
      <c r="DD920" s="30"/>
      <c r="DE920" s="30"/>
      <c r="DF920" s="30"/>
      <c r="DG920" s="30"/>
      <c r="DH920" s="30"/>
      <c r="DI920" s="30"/>
      <c r="DJ920" s="30"/>
      <c r="DK920" s="30"/>
      <c r="DL920" s="30"/>
      <c r="DM920" s="30"/>
      <c r="DN920" s="30"/>
      <c r="DO920" s="30"/>
      <c r="DP920" s="30"/>
      <c r="DQ920" s="30"/>
      <c r="DR920" s="30"/>
      <c r="DS920" s="30"/>
      <c r="DT920" s="30"/>
      <c r="DU920" s="30"/>
      <c r="DV920" s="30"/>
      <c r="DW920" s="30"/>
      <c r="DX920" s="30"/>
      <c r="DY920" s="30"/>
      <c r="DZ920" s="30"/>
      <c r="EA920" s="30"/>
      <c r="EB920" s="30"/>
      <c r="EC920" s="30"/>
      <c r="ED920" s="30"/>
      <c r="EE920" s="30"/>
      <c r="EF920" s="30"/>
      <c r="EG920" s="30"/>
      <c r="EH920" s="30"/>
      <c r="EI920" s="30"/>
      <c r="EJ920" s="30"/>
      <c r="EK920" s="30"/>
      <c r="EL920" s="30"/>
      <c r="EM920" s="30"/>
      <c r="EN920" s="30"/>
      <c r="EO920" s="30"/>
      <c r="EP920" s="30"/>
      <c r="EQ920" s="30"/>
      <c r="ER920" s="30"/>
      <c r="ES920" s="30"/>
      <c r="ET920" s="30"/>
      <c r="EU920" s="30"/>
      <c r="EV920" s="30"/>
      <c r="EW920" s="30"/>
      <c r="EX920" s="30"/>
      <c r="EY920" s="30"/>
      <c r="EZ920" s="30"/>
      <c r="FA920" s="30"/>
      <c r="FB920" s="30"/>
      <c r="FC920" s="30"/>
      <c r="FD920" s="30"/>
      <c r="FE920" s="30"/>
      <c r="FF920" s="30"/>
      <c r="FG920" s="30"/>
      <c r="FH920" s="30"/>
      <c r="FI920" s="30"/>
      <c r="FJ920" s="30"/>
      <c r="FK920" s="30"/>
      <c r="FL920" s="30"/>
      <c r="FM920" s="30"/>
      <c r="FN920" s="30"/>
      <c r="FO920" s="30"/>
      <c r="FP920" s="30"/>
      <c r="FQ920" s="30"/>
    </row>
    <row r="921" spans="4:173">
      <c r="D921" s="76"/>
      <c r="E921" s="76"/>
      <c r="F921" s="76"/>
      <c r="G921" s="76"/>
      <c r="H921" s="76"/>
      <c r="I921" s="76"/>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0"/>
      <c r="BI921" s="30"/>
      <c r="BJ921" s="30"/>
      <c r="BK921" s="30"/>
      <c r="BL921" s="30"/>
      <c r="BM921" s="30"/>
      <c r="BN921" s="30"/>
      <c r="BO921" s="30"/>
      <c r="BP921" s="30"/>
      <c r="BQ921" s="30"/>
      <c r="BR921" s="30"/>
      <c r="BS921" s="30"/>
      <c r="BT921" s="30"/>
      <c r="BU921" s="30"/>
      <c r="BV921" s="30"/>
      <c r="BW921" s="30"/>
      <c r="BX921" s="30"/>
      <c r="BY921" s="30"/>
      <c r="BZ921" s="30"/>
      <c r="CA921" s="30"/>
      <c r="CB921" s="30"/>
      <c r="CC921" s="30"/>
      <c r="CD921" s="30"/>
      <c r="CE921" s="30"/>
      <c r="CF921" s="30"/>
      <c r="CG921" s="30"/>
      <c r="CH921" s="30"/>
      <c r="CI921" s="30"/>
      <c r="CJ921" s="30"/>
      <c r="CK921" s="30"/>
      <c r="CL921" s="30"/>
      <c r="CM921" s="30"/>
      <c r="CN921" s="30"/>
      <c r="CO921" s="30"/>
      <c r="CP921" s="30"/>
      <c r="CQ921" s="30"/>
      <c r="CR921" s="30"/>
      <c r="CS921" s="30"/>
      <c r="CT921" s="30"/>
      <c r="CU921" s="30"/>
      <c r="CV921" s="30"/>
      <c r="CW921" s="30"/>
      <c r="CX921" s="30"/>
      <c r="CY921" s="30"/>
      <c r="CZ921" s="30"/>
      <c r="DA921" s="30"/>
      <c r="DB921" s="30"/>
      <c r="DC921" s="30"/>
      <c r="DD921" s="30"/>
      <c r="DE921" s="30"/>
      <c r="DF921" s="30"/>
      <c r="DG921" s="30"/>
      <c r="DH921" s="30"/>
      <c r="DI921" s="30"/>
      <c r="DJ921" s="30"/>
      <c r="DK921" s="30"/>
      <c r="DL921" s="30"/>
      <c r="DM921" s="30"/>
      <c r="DN921" s="30"/>
      <c r="DO921" s="30"/>
      <c r="DP921" s="30"/>
      <c r="DQ921" s="30"/>
      <c r="DR921" s="30"/>
      <c r="DS921" s="30"/>
      <c r="DT921" s="30"/>
      <c r="DU921" s="30"/>
      <c r="DV921" s="30"/>
      <c r="DW921" s="30"/>
      <c r="DX921" s="30"/>
      <c r="DY921" s="30"/>
      <c r="DZ921" s="30"/>
      <c r="EA921" s="30"/>
      <c r="EB921" s="30"/>
      <c r="EC921" s="30"/>
      <c r="ED921" s="30"/>
      <c r="EE921" s="30"/>
      <c r="EF921" s="30"/>
      <c r="EG921" s="30"/>
      <c r="EH921" s="30"/>
      <c r="EI921" s="30"/>
      <c r="EJ921" s="30"/>
      <c r="EK921" s="30"/>
      <c r="EL921" s="30"/>
      <c r="EM921" s="30"/>
      <c r="EN921" s="30"/>
      <c r="EO921" s="30"/>
      <c r="EP921" s="30"/>
      <c r="EQ921" s="30"/>
      <c r="ER921" s="30"/>
      <c r="ES921" s="30"/>
      <c r="ET921" s="30"/>
      <c r="EU921" s="30"/>
      <c r="EV921" s="30"/>
      <c r="EW921" s="30"/>
      <c r="EX921" s="30"/>
      <c r="EY921" s="30"/>
      <c r="EZ921" s="30"/>
      <c r="FA921" s="30"/>
      <c r="FB921" s="30"/>
      <c r="FC921" s="30"/>
      <c r="FD921" s="30"/>
      <c r="FE921" s="30"/>
      <c r="FF921" s="30"/>
      <c r="FG921" s="30"/>
      <c r="FH921" s="30"/>
      <c r="FI921" s="30"/>
      <c r="FJ921" s="30"/>
      <c r="FK921" s="30"/>
      <c r="FL921" s="30"/>
      <c r="FM921" s="30"/>
      <c r="FN921" s="30"/>
      <c r="FO921" s="30"/>
      <c r="FP921" s="30"/>
      <c r="FQ921" s="30"/>
    </row>
    <row r="922" spans="4:173">
      <c r="D922" s="76"/>
      <c r="E922" s="76"/>
      <c r="F922" s="76"/>
      <c r="G922" s="76"/>
      <c r="H922" s="76"/>
      <c r="I922" s="76"/>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c r="BT922" s="30"/>
      <c r="BU922" s="30"/>
      <c r="BV922" s="30"/>
      <c r="BW922" s="30"/>
      <c r="BX922" s="30"/>
      <c r="BY922" s="30"/>
      <c r="BZ922" s="30"/>
      <c r="CA922" s="30"/>
      <c r="CB922" s="30"/>
      <c r="CC922" s="30"/>
      <c r="CD922" s="30"/>
      <c r="CE922" s="30"/>
      <c r="CF922" s="30"/>
      <c r="CG922" s="30"/>
      <c r="CH922" s="30"/>
      <c r="CI922" s="30"/>
      <c r="CJ922" s="30"/>
      <c r="CK922" s="30"/>
      <c r="CL922" s="30"/>
      <c r="CM922" s="30"/>
      <c r="CN922" s="30"/>
      <c r="CO922" s="30"/>
      <c r="CP922" s="30"/>
      <c r="CQ922" s="30"/>
      <c r="CR922" s="30"/>
      <c r="CS922" s="30"/>
      <c r="CT922" s="30"/>
      <c r="CU922" s="30"/>
      <c r="CV922" s="30"/>
      <c r="CW922" s="30"/>
      <c r="CX922" s="30"/>
      <c r="CY922" s="30"/>
      <c r="CZ922" s="30"/>
      <c r="DA922" s="30"/>
      <c r="DB922" s="30"/>
      <c r="DC922" s="30"/>
      <c r="DD922" s="30"/>
      <c r="DE922" s="30"/>
      <c r="DF922" s="30"/>
      <c r="DG922" s="30"/>
      <c r="DH922" s="30"/>
      <c r="DI922" s="30"/>
      <c r="DJ922" s="30"/>
      <c r="DK922" s="30"/>
      <c r="DL922" s="30"/>
      <c r="DM922" s="30"/>
      <c r="DN922" s="30"/>
      <c r="DO922" s="30"/>
      <c r="DP922" s="30"/>
      <c r="DQ922" s="30"/>
      <c r="DR922" s="30"/>
      <c r="DS922" s="30"/>
      <c r="DT922" s="30"/>
      <c r="DU922" s="30"/>
      <c r="DV922" s="30"/>
      <c r="DW922" s="30"/>
      <c r="DX922" s="30"/>
      <c r="DY922" s="30"/>
      <c r="DZ922" s="30"/>
      <c r="EA922" s="30"/>
      <c r="EB922" s="30"/>
      <c r="EC922" s="30"/>
      <c r="ED922" s="30"/>
      <c r="EE922" s="30"/>
      <c r="EF922" s="30"/>
      <c r="EG922" s="30"/>
      <c r="EH922" s="30"/>
      <c r="EI922" s="30"/>
      <c r="EJ922" s="30"/>
      <c r="EK922" s="30"/>
      <c r="EL922" s="30"/>
      <c r="EM922" s="30"/>
      <c r="EN922" s="30"/>
      <c r="EO922" s="30"/>
      <c r="EP922" s="30"/>
      <c r="EQ922" s="30"/>
      <c r="ER922" s="30"/>
      <c r="ES922" s="30"/>
      <c r="ET922" s="30"/>
      <c r="EU922" s="30"/>
      <c r="EV922" s="30"/>
      <c r="EW922" s="30"/>
      <c r="EX922" s="30"/>
      <c r="EY922" s="30"/>
      <c r="EZ922" s="30"/>
      <c r="FA922" s="30"/>
      <c r="FB922" s="30"/>
      <c r="FC922" s="30"/>
      <c r="FD922" s="30"/>
      <c r="FE922" s="30"/>
      <c r="FF922" s="30"/>
      <c r="FG922" s="30"/>
      <c r="FH922" s="30"/>
      <c r="FI922" s="30"/>
      <c r="FJ922" s="30"/>
      <c r="FK922" s="30"/>
      <c r="FL922" s="30"/>
      <c r="FM922" s="30"/>
      <c r="FN922" s="30"/>
      <c r="FO922" s="30"/>
      <c r="FP922" s="30"/>
      <c r="FQ922" s="30"/>
    </row>
    <row r="923" spans="4:173">
      <c r="D923" s="76"/>
      <c r="E923" s="76"/>
      <c r="F923" s="76"/>
      <c r="G923" s="76"/>
      <c r="H923" s="76"/>
      <c r="I923" s="76"/>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0"/>
      <c r="BI923" s="30"/>
      <c r="BJ923" s="30"/>
      <c r="BK923" s="30"/>
      <c r="BL923" s="30"/>
      <c r="BM923" s="30"/>
      <c r="BN923" s="30"/>
      <c r="BO923" s="30"/>
      <c r="BP923" s="30"/>
      <c r="BQ923" s="30"/>
      <c r="BR923" s="30"/>
      <c r="BS923" s="30"/>
      <c r="BT923" s="30"/>
      <c r="BU923" s="30"/>
      <c r="BV923" s="30"/>
      <c r="BW923" s="30"/>
      <c r="BX923" s="30"/>
      <c r="BY923" s="30"/>
      <c r="BZ923" s="30"/>
      <c r="CA923" s="30"/>
      <c r="CB923" s="30"/>
      <c r="CC923" s="30"/>
      <c r="CD923" s="30"/>
      <c r="CE923" s="30"/>
      <c r="CF923" s="30"/>
      <c r="CG923" s="30"/>
      <c r="CH923" s="30"/>
      <c r="CI923" s="30"/>
      <c r="CJ923" s="30"/>
      <c r="CK923" s="30"/>
      <c r="CL923" s="30"/>
      <c r="CM923" s="30"/>
      <c r="CN923" s="30"/>
      <c r="CO923" s="30"/>
      <c r="CP923" s="30"/>
      <c r="CQ923" s="30"/>
      <c r="CR923" s="30"/>
      <c r="CS923" s="30"/>
      <c r="CT923" s="30"/>
      <c r="CU923" s="30"/>
      <c r="CV923" s="30"/>
      <c r="CW923" s="30"/>
      <c r="CX923" s="30"/>
      <c r="CY923" s="30"/>
      <c r="CZ923" s="30"/>
      <c r="DA923" s="30"/>
      <c r="DB923" s="30"/>
      <c r="DC923" s="30"/>
      <c r="DD923" s="30"/>
      <c r="DE923" s="30"/>
      <c r="DF923" s="30"/>
      <c r="DG923" s="30"/>
      <c r="DH923" s="30"/>
      <c r="DI923" s="30"/>
      <c r="DJ923" s="30"/>
      <c r="DK923" s="30"/>
      <c r="DL923" s="30"/>
      <c r="DM923" s="30"/>
      <c r="DN923" s="30"/>
      <c r="DO923" s="30"/>
      <c r="DP923" s="30"/>
      <c r="DQ923" s="30"/>
      <c r="DR923" s="30"/>
      <c r="DS923" s="30"/>
      <c r="DT923" s="30"/>
      <c r="DU923" s="30"/>
      <c r="DV923" s="30"/>
      <c r="DW923" s="30"/>
      <c r="DX923" s="30"/>
      <c r="DY923" s="30"/>
      <c r="DZ923" s="30"/>
      <c r="EA923" s="30"/>
      <c r="EB923" s="30"/>
      <c r="EC923" s="30"/>
      <c r="ED923" s="30"/>
      <c r="EE923" s="30"/>
      <c r="EF923" s="30"/>
      <c r="EG923" s="30"/>
      <c r="EH923" s="30"/>
      <c r="EI923" s="30"/>
      <c r="EJ923" s="30"/>
      <c r="EK923" s="30"/>
      <c r="EL923" s="30"/>
      <c r="EM923" s="30"/>
      <c r="EN923" s="30"/>
      <c r="EO923" s="30"/>
      <c r="EP923" s="30"/>
      <c r="EQ923" s="30"/>
      <c r="ER923" s="30"/>
      <c r="ES923" s="30"/>
      <c r="ET923" s="30"/>
      <c r="EU923" s="30"/>
      <c r="EV923" s="30"/>
      <c r="EW923" s="30"/>
      <c r="EX923" s="30"/>
      <c r="EY923" s="30"/>
      <c r="EZ923" s="30"/>
      <c r="FA923" s="30"/>
      <c r="FB923" s="30"/>
      <c r="FC923" s="30"/>
      <c r="FD923" s="30"/>
      <c r="FE923" s="30"/>
      <c r="FF923" s="30"/>
      <c r="FG923" s="30"/>
      <c r="FH923" s="30"/>
      <c r="FI923" s="30"/>
      <c r="FJ923" s="30"/>
      <c r="FK923" s="30"/>
      <c r="FL923" s="30"/>
      <c r="FM923" s="30"/>
      <c r="FN923" s="30"/>
      <c r="FO923" s="30"/>
      <c r="FP923" s="30"/>
      <c r="FQ923" s="30"/>
    </row>
    <row r="924" spans="4:173">
      <c r="D924" s="76"/>
      <c r="E924" s="76"/>
      <c r="F924" s="76"/>
      <c r="G924" s="76"/>
      <c r="H924" s="76"/>
      <c r="I924" s="76"/>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0"/>
      <c r="BI924" s="30"/>
      <c r="BJ924" s="30"/>
      <c r="BK924" s="30"/>
      <c r="BL924" s="30"/>
      <c r="BM924" s="30"/>
      <c r="BN924" s="30"/>
      <c r="BO924" s="30"/>
      <c r="BP924" s="30"/>
      <c r="BQ924" s="30"/>
      <c r="BR924" s="30"/>
      <c r="BS924" s="30"/>
      <c r="BT924" s="30"/>
      <c r="BU924" s="30"/>
      <c r="BV924" s="30"/>
      <c r="BW924" s="30"/>
      <c r="BX924" s="30"/>
      <c r="BY924" s="30"/>
      <c r="BZ924" s="30"/>
      <c r="CA924" s="30"/>
      <c r="CB924" s="30"/>
      <c r="CC924" s="30"/>
      <c r="CD924" s="30"/>
      <c r="CE924" s="30"/>
      <c r="CF924" s="30"/>
      <c r="CG924" s="30"/>
      <c r="CH924" s="30"/>
      <c r="CI924" s="30"/>
      <c r="CJ924" s="30"/>
      <c r="CK924" s="30"/>
      <c r="CL924" s="30"/>
      <c r="CM924" s="30"/>
      <c r="CN924" s="30"/>
      <c r="CO924" s="30"/>
      <c r="CP924" s="30"/>
      <c r="CQ924" s="30"/>
      <c r="CR924" s="30"/>
      <c r="CS924" s="30"/>
      <c r="CT924" s="30"/>
      <c r="CU924" s="30"/>
      <c r="CV924" s="30"/>
      <c r="CW924" s="30"/>
      <c r="CX924" s="30"/>
      <c r="CY924" s="30"/>
      <c r="CZ924" s="30"/>
      <c r="DA924" s="30"/>
      <c r="DB924" s="30"/>
      <c r="DC924" s="30"/>
      <c r="DD924" s="30"/>
      <c r="DE924" s="30"/>
      <c r="DF924" s="30"/>
      <c r="DG924" s="30"/>
      <c r="DH924" s="30"/>
      <c r="DI924" s="30"/>
      <c r="DJ924" s="30"/>
      <c r="DK924" s="30"/>
      <c r="DL924" s="30"/>
      <c r="DM924" s="30"/>
      <c r="DN924" s="30"/>
      <c r="DO924" s="30"/>
      <c r="DP924" s="30"/>
      <c r="DQ924" s="30"/>
      <c r="DR924" s="30"/>
      <c r="DS924" s="30"/>
      <c r="DT924" s="30"/>
      <c r="DU924" s="30"/>
      <c r="DV924" s="30"/>
      <c r="DW924" s="30"/>
      <c r="DX924" s="30"/>
      <c r="DY924" s="30"/>
      <c r="DZ924" s="30"/>
      <c r="EA924" s="30"/>
      <c r="EB924" s="30"/>
      <c r="EC924" s="30"/>
      <c r="ED924" s="30"/>
      <c r="EE924" s="30"/>
      <c r="EF924" s="30"/>
      <c r="EG924" s="30"/>
      <c r="EH924" s="30"/>
      <c r="EI924" s="30"/>
      <c r="EJ924" s="30"/>
      <c r="EK924" s="30"/>
      <c r="EL924" s="30"/>
      <c r="EM924" s="30"/>
      <c r="EN924" s="30"/>
      <c r="EO924" s="30"/>
      <c r="EP924" s="30"/>
      <c r="EQ924" s="30"/>
      <c r="ER924" s="30"/>
      <c r="ES924" s="30"/>
      <c r="ET924" s="30"/>
      <c r="EU924" s="30"/>
      <c r="EV924" s="30"/>
      <c r="EW924" s="30"/>
      <c r="EX924" s="30"/>
      <c r="EY924" s="30"/>
      <c r="EZ924" s="30"/>
      <c r="FA924" s="30"/>
      <c r="FB924" s="30"/>
      <c r="FC924" s="30"/>
      <c r="FD924" s="30"/>
      <c r="FE924" s="30"/>
      <c r="FF924" s="30"/>
      <c r="FG924" s="30"/>
      <c r="FH924" s="30"/>
      <c r="FI924" s="30"/>
      <c r="FJ924" s="30"/>
      <c r="FK924" s="30"/>
      <c r="FL924" s="30"/>
      <c r="FM924" s="30"/>
      <c r="FN924" s="30"/>
      <c r="FO924" s="30"/>
      <c r="FP924" s="30"/>
      <c r="FQ924" s="30"/>
    </row>
    <row r="925" spans="4:173">
      <c r="D925" s="76"/>
      <c r="E925" s="76"/>
      <c r="F925" s="76"/>
      <c r="G925" s="76"/>
      <c r="H925" s="76"/>
      <c r="I925" s="76"/>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0"/>
      <c r="BI925" s="30"/>
      <c r="BJ925" s="30"/>
      <c r="BK925" s="30"/>
      <c r="BL925" s="30"/>
      <c r="BM925" s="30"/>
      <c r="BN925" s="30"/>
      <c r="BO925" s="30"/>
      <c r="BP925" s="30"/>
      <c r="BQ925" s="30"/>
      <c r="BR925" s="30"/>
      <c r="BS925" s="30"/>
      <c r="BT925" s="30"/>
      <c r="BU925" s="30"/>
      <c r="BV925" s="30"/>
      <c r="BW925" s="30"/>
      <c r="BX925" s="30"/>
      <c r="BY925" s="30"/>
      <c r="BZ925" s="30"/>
      <c r="CA925" s="30"/>
      <c r="CB925" s="30"/>
      <c r="CC925" s="30"/>
      <c r="CD925" s="30"/>
      <c r="CE925" s="30"/>
      <c r="CF925" s="30"/>
      <c r="CG925" s="30"/>
      <c r="CH925" s="30"/>
      <c r="CI925" s="30"/>
      <c r="CJ925" s="30"/>
      <c r="CK925" s="30"/>
      <c r="CL925" s="30"/>
      <c r="CM925" s="30"/>
      <c r="CN925" s="30"/>
      <c r="CO925" s="30"/>
      <c r="CP925" s="30"/>
      <c r="CQ925" s="30"/>
      <c r="CR925" s="30"/>
      <c r="CS925" s="30"/>
      <c r="CT925" s="30"/>
      <c r="CU925" s="30"/>
      <c r="CV925" s="30"/>
      <c r="CW925" s="30"/>
      <c r="CX925" s="30"/>
      <c r="CY925" s="30"/>
      <c r="CZ925" s="30"/>
      <c r="DA925" s="30"/>
      <c r="DB925" s="30"/>
      <c r="DC925" s="30"/>
      <c r="DD925" s="30"/>
      <c r="DE925" s="30"/>
      <c r="DF925" s="30"/>
      <c r="DG925" s="30"/>
      <c r="DH925" s="30"/>
      <c r="DI925" s="30"/>
      <c r="DJ925" s="30"/>
      <c r="DK925" s="30"/>
      <c r="DL925" s="30"/>
      <c r="DM925" s="30"/>
      <c r="DN925" s="30"/>
      <c r="DO925" s="30"/>
      <c r="DP925" s="30"/>
      <c r="DQ925" s="30"/>
      <c r="DR925" s="30"/>
      <c r="DS925" s="30"/>
      <c r="DT925" s="30"/>
      <c r="DU925" s="30"/>
      <c r="DV925" s="30"/>
      <c r="DW925" s="30"/>
      <c r="DX925" s="30"/>
      <c r="DY925" s="30"/>
      <c r="DZ925" s="30"/>
      <c r="EA925" s="30"/>
      <c r="EB925" s="30"/>
      <c r="EC925" s="30"/>
      <c r="ED925" s="30"/>
      <c r="EE925" s="30"/>
      <c r="EF925" s="30"/>
      <c r="EG925" s="30"/>
      <c r="EH925" s="30"/>
      <c r="EI925" s="30"/>
      <c r="EJ925" s="30"/>
      <c r="EK925" s="30"/>
      <c r="EL925" s="30"/>
      <c r="EM925" s="30"/>
      <c r="EN925" s="30"/>
      <c r="EO925" s="30"/>
      <c r="EP925" s="30"/>
      <c r="EQ925" s="30"/>
      <c r="ER925" s="30"/>
      <c r="ES925" s="30"/>
      <c r="ET925" s="30"/>
      <c r="EU925" s="30"/>
      <c r="EV925" s="30"/>
      <c r="EW925" s="30"/>
      <c r="EX925" s="30"/>
      <c r="EY925" s="30"/>
      <c r="EZ925" s="30"/>
      <c r="FA925" s="30"/>
      <c r="FB925" s="30"/>
      <c r="FC925" s="30"/>
      <c r="FD925" s="30"/>
      <c r="FE925" s="30"/>
      <c r="FF925" s="30"/>
      <c r="FG925" s="30"/>
      <c r="FH925" s="30"/>
      <c r="FI925" s="30"/>
      <c r="FJ925" s="30"/>
      <c r="FK925" s="30"/>
      <c r="FL925" s="30"/>
      <c r="FM925" s="30"/>
      <c r="FN925" s="30"/>
      <c r="FO925" s="30"/>
      <c r="FP925" s="30"/>
      <c r="FQ925" s="30"/>
    </row>
    <row r="926" spans="4:173">
      <c r="D926" s="76"/>
      <c r="E926" s="76"/>
      <c r="F926" s="76"/>
      <c r="G926" s="76"/>
      <c r="H926" s="76"/>
      <c r="I926" s="76"/>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c r="BW926" s="30"/>
      <c r="BX926" s="30"/>
      <c r="BY926" s="30"/>
      <c r="BZ926" s="30"/>
      <c r="CA926" s="30"/>
      <c r="CB926" s="30"/>
      <c r="CC926" s="30"/>
      <c r="CD926" s="30"/>
      <c r="CE926" s="30"/>
      <c r="CF926" s="30"/>
      <c r="CG926" s="30"/>
      <c r="CH926" s="30"/>
      <c r="CI926" s="30"/>
      <c r="CJ926" s="30"/>
      <c r="CK926" s="30"/>
      <c r="CL926" s="30"/>
      <c r="CM926" s="30"/>
      <c r="CN926" s="30"/>
      <c r="CO926" s="30"/>
      <c r="CP926" s="30"/>
      <c r="CQ926" s="30"/>
      <c r="CR926" s="30"/>
      <c r="CS926" s="30"/>
      <c r="CT926" s="30"/>
      <c r="CU926" s="30"/>
      <c r="CV926" s="30"/>
      <c r="CW926" s="30"/>
      <c r="CX926" s="30"/>
      <c r="CY926" s="30"/>
      <c r="CZ926" s="30"/>
      <c r="DA926" s="30"/>
      <c r="DB926" s="30"/>
      <c r="DC926" s="30"/>
      <c r="DD926" s="30"/>
      <c r="DE926" s="30"/>
      <c r="DF926" s="30"/>
      <c r="DG926" s="30"/>
      <c r="DH926" s="30"/>
      <c r="DI926" s="30"/>
      <c r="DJ926" s="30"/>
      <c r="DK926" s="30"/>
      <c r="DL926" s="30"/>
      <c r="DM926" s="30"/>
      <c r="DN926" s="30"/>
      <c r="DO926" s="30"/>
      <c r="DP926" s="30"/>
      <c r="DQ926" s="30"/>
      <c r="DR926" s="30"/>
      <c r="DS926" s="30"/>
      <c r="DT926" s="30"/>
      <c r="DU926" s="30"/>
      <c r="DV926" s="30"/>
      <c r="DW926" s="30"/>
      <c r="DX926" s="30"/>
      <c r="DY926" s="30"/>
      <c r="DZ926" s="30"/>
      <c r="EA926" s="30"/>
      <c r="EB926" s="30"/>
      <c r="EC926" s="30"/>
      <c r="ED926" s="30"/>
      <c r="EE926" s="30"/>
      <c r="EF926" s="30"/>
      <c r="EG926" s="30"/>
      <c r="EH926" s="30"/>
      <c r="EI926" s="30"/>
      <c r="EJ926" s="30"/>
      <c r="EK926" s="30"/>
      <c r="EL926" s="30"/>
      <c r="EM926" s="30"/>
      <c r="EN926" s="30"/>
      <c r="EO926" s="30"/>
      <c r="EP926" s="30"/>
      <c r="EQ926" s="30"/>
      <c r="ER926" s="30"/>
      <c r="ES926" s="30"/>
      <c r="ET926" s="30"/>
      <c r="EU926" s="30"/>
      <c r="EV926" s="30"/>
      <c r="EW926" s="30"/>
      <c r="EX926" s="30"/>
      <c r="EY926" s="30"/>
      <c r="EZ926" s="30"/>
      <c r="FA926" s="30"/>
      <c r="FB926" s="30"/>
      <c r="FC926" s="30"/>
      <c r="FD926" s="30"/>
      <c r="FE926" s="30"/>
      <c r="FF926" s="30"/>
      <c r="FG926" s="30"/>
      <c r="FH926" s="30"/>
      <c r="FI926" s="30"/>
      <c r="FJ926" s="30"/>
      <c r="FK926" s="30"/>
      <c r="FL926" s="30"/>
      <c r="FM926" s="30"/>
      <c r="FN926" s="30"/>
      <c r="FO926" s="30"/>
      <c r="FP926" s="30"/>
      <c r="FQ926" s="30"/>
    </row>
    <row r="927" spans="4:173">
      <c r="D927" s="76"/>
      <c r="E927" s="76"/>
      <c r="F927" s="76"/>
      <c r="G927" s="76"/>
      <c r="H927" s="76"/>
      <c r="I927" s="76"/>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0"/>
      <c r="BI927" s="30"/>
      <c r="BJ927" s="30"/>
      <c r="BK927" s="30"/>
      <c r="BL927" s="30"/>
      <c r="BM927" s="30"/>
      <c r="BN927" s="30"/>
      <c r="BO927" s="30"/>
      <c r="BP927" s="30"/>
      <c r="BQ927" s="30"/>
      <c r="BR927" s="30"/>
      <c r="BS927" s="30"/>
      <c r="BT927" s="30"/>
      <c r="BU927" s="30"/>
      <c r="BV927" s="30"/>
      <c r="BW927" s="30"/>
      <c r="BX927" s="30"/>
      <c r="BY927" s="30"/>
      <c r="BZ927" s="30"/>
      <c r="CA927" s="30"/>
      <c r="CB927" s="30"/>
      <c r="CC927" s="30"/>
      <c r="CD927" s="30"/>
      <c r="CE927" s="30"/>
      <c r="CF927" s="30"/>
      <c r="CG927" s="30"/>
      <c r="CH927" s="30"/>
      <c r="CI927" s="30"/>
      <c r="CJ927" s="30"/>
      <c r="CK927" s="30"/>
      <c r="CL927" s="30"/>
      <c r="CM927" s="30"/>
      <c r="CN927" s="30"/>
      <c r="CO927" s="30"/>
      <c r="CP927" s="30"/>
      <c r="CQ927" s="30"/>
      <c r="CR927" s="30"/>
      <c r="CS927" s="30"/>
      <c r="CT927" s="30"/>
      <c r="CU927" s="30"/>
      <c r="CV927" s="30"/>
      <c r="CW927" s="30"/>
      <c r="CX927" s="30"/>
      <c r="CY927" s="30"/>
      <c r="CZ927" s="30"/>
      <c r="DA927" s="30"/>
      <c r="DB927" s="30"/>
      <c r="DC927" s="30"/>
      <c r="DD927" s="30"/>
      <c r="DE927" s="30"/>
      <c r="DF927" s="30"/>
      <c r="DG927" s="30"/>
      <c r="DH927" s="30"/>
      <c r="DI927" s="30"/>
      <c r="DJ927" s="30"/>
      <c r="DK927" s="30"/>
      <c r="DL927" s="30"/>
      <c r="DM927" s="30"/>
      <c r="DN927" s="30"/>
      <c r="DO927" s="30"/>
      <c r="DP927" s="30"/>
      <c r="DQ927" s="30"/>
      <c r="DR927" s="30"/>
      <c r="DS927" s="30"/>
      <c r="DT927" s="30"/>
      <c r="DU927" s="30"/>
      <c r="DV927" s="30"/>
      <c r="DW927" s="30"/>
      <c r="DX927" s="30"/>
      <c r="DY927" s="30"/>
      <c r="DZ927" s="30"/>
      <c r="EA927" s="30"/>
      <c r="EB927" s="30"/>
      <c r="EC927" s="30"/>
      <c r="ED927" s="30"/>
      <c r="EE927" s="30"/>
      <c r="EF927" s="30"/>
      <c r="EG927" s="30"/>
      <c r="EH927" s="30"/>
      <c r="EI927" s="30"/>
      <c r="EJ927" s="30"/>
      <c r="EK927" s="30"/>
      <c r="EL927" s="30"/>
      <c r="EM927" s="30"/>
      <c r="EN927" s="30"/>
      <c r="EO927" s="30"/>
      <c r="EP927" s="30"/>
      <c r="EQ927" s="30"/>
      <c r="ER927" s="30"/>
      <c r="ES927" s="30"/>
      <c r="ET927" s="30"/>
      <c r="EU927" s="30"/>
      <c r="EV927" s="30"/>
      <c r="EW927" s="30"/>
      <c r="EX927" s="30"/>
      <c r="EY927" s="30"/>
      <c r="EZ927" s="30"/>
      <c r="FA927" s="30"/>
      <c r="FB927" s="30"/>
      <c r="FC927" s="30"/>
      <c r="FD927" s="30"/>
      <c r="FE927" s="30"/>
      <c r="FF927" s="30"/>
      <c r="FG927" s="30"/>
      <c r="FH927" s="30"/>
      <c r="FI927" s="30"/>
      <c r="FJ927" s="30"/>
      <c r="FK927" s="30"/>
      <c r="FL927" s="30"/>
      <c r="FM927" s="30"/>
      <c r="FN927" s="30"/>
      <c r="FO927" s="30"/>
      <c r="FP927" s="30"/>
      <c r="FQ927" s="30"/>
    </row>
    <row r="928" spans="4:173">
      <c r="D928" s="76"/>
      <c r="E928" s="76"/>
      <c r="F928" s="76"/>
      <c r="G928" s="76"/>
      <c r="H928" s="76"/>
      <c r="I928" s="76"/>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c r="BT928" s="30"/>
      <c r="BU928" s="30"/>
      <c r="BV928" s="30"/>
      <c r="BW928" s="30"/>
      <c r="BX928" s="30"/>
      <c r="BY928" s="30"/>
      <c r="BZ928" s="30"/>
      <c r="CA928" s="30"/>
      <c r="CB928" s="30"/>
      <c r="CC928" s="30"/>
      <c r="CD928" s="30"/>
      <c r="CE928" s="30"/>
      <c r="CF928" s="30"/>
      <c r="CG928" s="30"/>
      <c r="CH928" s="30"/>
      <c r="CI928" s="30"/>
      <c r="CJ928" s="30"/>
      <c r="CK928" s="30"/>
      <c r="CL928" s="30"/>
      <c r="CM928" s="30"/>
      <c r="CN928" s="30"/>
      <c r="CO928" s="30"/>
      <c r="CP928" s="30"/>
      <c r="CQ928" s="30"/>
      <c r="CR928" s="30"/>
      <c r="CS928" s="30"/>
      <c r="CT928" s="30"/>
      <c r="CU928" s="30"/>
      <c r="CV928" s="30"/>
      <c r="CW928" s="30"/>
      <c r="CX928" s="30"/>
      <c r="CY928" s="30"/>
      <c r="CZ928" s="30"/>
      <c r="DA928" s="30"/>
      <c r="DB928" s="30"/>
      <c r="DC928" s="30"/>
      <c r="DD928" s="30"/>
      <c r="DE928" s="30"/>
      <c r="DF928" s="30"/>
      <c r="DG928" s="30"/>
      <c r="DH928" s="30"/>
      <c r="DI928" s="30"/>
      <c r="DJ928" s="30"/>
      <c r="DK928" s="30"/>
      <c r="DL928" s="30"/>
      <c r="DM928" s="30"/>
      <c r="DN928" s="30"/>
      <c r="DO928" s="30"/>
      <c r="DP928" s="30"/>
      <c r="DQ928" s="30"/>
      <c r="DR928" s="30"/>
      <c r="DS928" s="30"/>
      <c r="DT928" s="30"/>
      <c r="DU928" s="30"/>
      <c r="DV928" s="30"/>
      <c r="DW928" s="30"/>
      <c r="DX928" s="30"/>
      <c r="DY928" s="30"/>
      <c r="DZ928" s="30"/>
      <c r="EA928" s="30"/>
      <c r="EB928" s="30"/>
      <c r="EC928" s="30"/>
      <c r="ED928" s="30"/>
      <c r="EE928" s="30"/>
      <c r="EF928" s="30"/>
      <c r="EG928" s="30"/>
      <c r="EH928" s="30"/>
      <c r="EI928" s="30"/>
      <c r="EJ928" s="30"/>
      <c r="EK928" s="30"/>
      <c r="EL928" s="30"/>
      <c r="EM928" s="30"/>
      <c r="EN928" s="30"/>
      <c r="EO928" s="30"/>
      <c r="EP928" s="30"/>
      <c r="EQ928" s="30"/>
      <c r="ER928" s="30"/>
      <c r="ES928" s="30"/>
      <c r="ET928" s="30"/>
      <c r="EU928" s="30"/>
      <c r="EV928" s="30"/>
      <c r="EW928" s="30"/>
      <c r="EX928" s="30"/>
      <c r="EY928" s="30"/>
      <c r="EZ928" s="30"/>
      <c r="FA928" s="30"/>
      <c r="FB928" s="30"/>
      <c r="FC928" s="30"/>
      <c r="FD928" s="30"/>
      <c r="FE928" s="30"/>
      <c r="FF928" s="30"/>
      <c r="FG928" s="30"/>
      <c r="FH928" s="30"/>
      <c r="FI928" s="30"/>
      <c r="FJ928" s="30"/>
      <c r="FK928" s="30"/>
      <c r="FL928" s="30"/>
      <c r="FM928" s="30"/>
      <c r="FN928" s="30"/>
      <c r="FO928" s="30"/>
      <c r="FP928" s="30"/>
      <c r="FQ928" s="30"/>
    </row>
    <row r="929" spans="4:173">
      <c r="D929" s="76"/>
      <c r="E929" s="76"/>
      <c r="F929" s="76"/>
      <c r="G929" s="76"/>
      <c r="H929" s="76"/>
      <c r="I929" s="76"/>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0"/>
      <c r="BI929" s="30"/>
      <c r="BJ929" s="30"/>
      <c r="BK929" s="30"/>
      <c r="BL929" s="30"/>
      <c r="BM929" s="30"/>
      <c r="BN929" s="30"/>
      <c r="BO929" s="30"/>
      <c r="BP929" s="30"/>
      <c r="BQ929" s="30"/>
      <c r="BR929" s="30"/>
      <c r="BS929" s="30"/>
      <c r="BT929" s="30"/>
      <c r="BU929" s="30"/>
      <c r="BV929" s="30"/>
      <c r="BW929" s="30"/>
      <c r="BX929" s="30"/>
      <c r="BY929" s="30"/>
      <c r="BZ929" s="30"/>
      <c r="CA929" s="30"/>
      <c r="CB929" s="30"/>
      <c r="CC929" s="30"/>
      <c r="CD929" s="30"/>
      <c r="CE929" s="30"/>
      <c r="CF929" s="30"/>
      <c r="CG929" s="30"/>
      <c r="CH929" s="30"/>
      <c r="CI929" s="30"/>
      <c r="CJ929" s="30"/>
      <c r="CK929" s="30"/>
      <c r="CL929" s="30"/>
      <c r="CM929" s="30"/>
      <c r="CN929" s="30"/>
      <c r="CO929" s="30"/>
      <c r="CP929" s="30"/>
      <c r="CQ929" s="30"/>
      <c r="CR929" s="30"/>
      <c r="CS929" s="30"/>
      <c r="CT929" s="30"/>
      <c r="CU929" s="30"/>
      <c r="CV929" s="30"/>
      <c r="CW929" s="30"/>
      <c r="CX929" s="30"/>
      <c r="CY929" s="30"/>
      <c r="CZ929" s="30"/>
      <c r="DA929" s="30"/>
      <c r="DB929" s="30"/>
      <c r="DC929" s="30"/>
      <c r="DD929" s="30"/>
      <c r="DE929" s="30"/>
      <c r="DF929" s="30"/>
      <c r="DG929" s="30"/>
      <c r="DH929" s="30"/>
      <c r="DI929" s="30"/>
      <c r="DJ929" s="30"/>
      <c r="DK929" s="30"/>
      <c r="DL929" s="30"/>
      <c r="DM929" s="30"/>
      <c r="DN929" s="30"/>
      <c r="DO929" s="30"/>
      <c r="DP929" s="30"/>
      <c r="DQ929" s="30"/>
      <c r="DR929" s="30"/>
      <c r="DS929" s="30"/>
      <c r="DT929" s="30"/>
      <c r="DU929" s="30"/>
      <c r="DV929" s="30"/>
      <c r="DW929" s="30"/>
      <c r="DX929" s="30"/>
      <c r="DY929" s="30"/>
      <c r="DZ929" s="30"/>
      <c r="EA929" s="30"/>
      <c r="EB929" s="30"/>
      <c r="EC929" s="30"/>
      <c r="ED929" s="30"/>
      <c r="EE929" s="30"/>
      <c r="EF929" s="30"/>
      <c r="EG929" s="30"/>
      <c r="EH929" s="30"/>
      <c r="EI929" s="30"/>
      <c r="EJ929" s="30"/>
      <c r="EK929" s="30"/>
      <c r="EL929" s="30"/>
      <c r="EM929" s="30"/>
      <c r="EN929" s="30"/>
      <c r="EO929" s="30"/>
      <c r="EP929" s="30"/>
      <c r="EQ929" s="30"/>
      <c r="ER929" s="30"/>
      <c r="ES929" s="30"/>
      <c r="ET929" s="30"/>
      <c r="EU929" s="30"/>
      <c r="EV929" s="30"/>
      <c r="EW929" s="30"/>
      <c r="EX929" s="30"/>
      <c r="EY929" s="30"/>
      <c r="EZ929" s="30"/>
      <c r="FA929" s="30"/>
      <c r="FB929" s="30"/>
      <c r="FC929" s="30"/>
      <c r="FD929" s="30"/>
      <c r="FE929" s="30"/>
      <c r="FF929" s="30"/>
      <c r="FG929" s="30"/>
      <c r="FH929" s="30"/>
      <c r="FI929" s="30"/>
      <c r="FJ929" s="30"/>
      <c r="FK929" s="30"/>
      <c r="FL929" s="30"/>
      <c r="FM929" s="30"/>
      <c r="FN929" s="30"/>
      <c r="FO929" s="30"/>
      <c r="FP929" s="30"/>
      <c r="FQ929" s="30"/>
    </row>
    <row r="930" spans="4:173">
      <c r="D930" s="76"/>
      <c r="E930" s="76"/>
      <c r="F930" s="76"/>
      <c r="G930" s="76"/>
      <c r="H930" s="76"/>
      <c r="I930" s="76"/>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0"/>
      <c r="BI930" s="30"/>
      <c r="BJ930" s="30"/>
      <c r="BK930" s="30"/>
      <c r="BL930" s="30"/>
      <c r="BM930" s="30"/>
      <c r="BN930" s="30"/>
      <c r="BO930" s="30"/>
      <c r="BP930" s="30"/>
      <c r="BQ930" s="30"/>
      <c r="BR930" s="30"/>
      <c r="BS930" s="30"/>
      <c r="BT930" s="30"/>
      <c r="BU930" s="30"/>
      <c r="BV930" s="30"/>
      <c r="BW930" s="30"/>
      <c r="BX930" s="30"/>
      <c r="BY930" s="30"/>
      <c r="BZ930" s="30"/>
      <c r="CA930" s="30"/>
      <c r="CB930" s="30"/>
      <c r="CC930" s="30"/>
      <c r="CD930" s="30"/>
      <c r="CE930" s="30"/>
      <c r="CF930" s="30"/>
      <c r="CG930" s="30"/>
      <c r="CH930" s="30"/>
      <c r="CI930" s="30"/>
      <c r="CJ930" s="30"/>
      <c r="CK930" s="30"/>
      <c r="CL930" s="30"/>
      <c r="CM930" s="30"/>
      <c r="CN930" s="30"/>
      <c r="CO930" s="30"/>
      <c r="CP930" s="30"/>
      <c r="CQ930" s="30"/>
      <c r="CR930" s="30"/>
      <c r="CS930" s="30"/>
      <c r="CT930" s="30"/>
      <c r="CU930" s="30"/>
      <c r="CV930" s="30"/>
      <c r="CW930" s="30"/>
      <c r="CX930" s="30"/>
      <c r="CY930" s="30"/>
      <c r="CZ930" s="30"/>
      <c r="DA930" s="30"/>
      <c r="DB930" s="30"/>
      <c r="DC930" s="30"/>
      <c r="DD930" s="30"/>
      <c r="DE930" s="30"/>
      <c r="DF930" s="30"/>
      <c r="DG930" s="30"/>
      <c r="DH930" s="30"/>
      <c r="DI930" s="30"/>
      <c r="DJ930" s="30"/>
      <c r="DK930" s="30"/>
      <c r="DL930" s="30"/>
      <c r="DM930" s="30"/>
      <c r="DN930" s="30"/>
      <c r="DO930" s="30"/>
      <c r="DP930" s="30"/>
      <c r="DQ930" s="30"/>
      <c r="DR930" s="30"/>
      <c r="DS930" s="30"/>
      <c r="DT930" s="30"/>
      <c r="DU930" s="30"/>
      <c r="DV930" s="30"/>
      <c r="DW930" s="30"/>
      <c r="DX930" s="30"/>
      <c r="DY930" s="30"/>
      <c r="DZ930" s="30"/>
      <c r="EA930" s="30"/>
      <c r="EB930" s="30"/>
      <c r="EC930" s="30"/>
      <c r="ED930" s="30"/>
      <c r="EE930" s="30"/>
      <c r="EF930" s="30"/>
      <c r="EG930" s="30"/>
      <c r="EH930" s="30"/>
      <c r="EI930" s="30"/>
      <c r="EJ930" s="30"/>
      <c r="EK930" s="30"/>
      <c r="EL930" s="30"/>
      <c r="EM930" s="30"/>
      <c r="EN930" s="30"/>
      <c r="EO930" s="30"/>
      <c r="EP930" s="30"/>
      <c r="EQ930" s="30"/>
      <c r="ER930" s="30"/>
      <c r="ES930" s="30"/>
      <c r="ET930" s="30"/>
      <c r="EU930" s="30"/>
      <c r="EV930" s="30"/>
      <c r="EW930" s="30"/>
      <c r="EX930" s="30"/>
      <c r="EY930" s="30"/>
      <c r="EZ930" s="30"/>
      <c r="FA930" s="30"/>
      <c r="FB930" s="30"/>
      <c r="FC930" s="30"/>
      <c r="FD930" s="30"/>
      <c r="FE930" s="30"/>
      <c r="FF930" s="30"/>
      <c r="FG930" s="30"/>
      <c r="FH930" s="30"/>
      <c r="FI930" s="30"/>
      <c r="FJ930" s="30"/>
      <c r="FK930" s="30"/>
      <c r="FL930" s="30"/>
      <c r="FM930" s="30"/>
      <c r="FN930" s="30"/>
      <c r="FO930" s="30"/>
      <c r="FP930" s="30"/>
      <c r="FQ930" s="30"/>
    </row>
    <row r="931" spans="4:173">
      <c r="D931" s="76"/>
      <c r="E931" s="76"/>
      <c r="F931" s="76"/>
      <c r="G931" s="76"/>
      <c r="H931" s="76"/>
      <c r="I931" s="76"/>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0"/>
      <c r="BI931" s="30"/>
      <c r="BJ931" s="30"/>
      <c r="BK931" s="30"/>
      <c r="BL931" s="30"/>
      <c r="BM931" s="30"/>
      <c r="BN931" s="30"/>
      <c r="BO931" s="30"/>
      <c r="BP931" s="30"/>
      <c r="BQ931" s="30"/>
      <c r="BR931" s="30"/>
      <c r="BS931" s="30"/>
      <c r="BT931" s="30"/>
      <c r="BU931" s="30"/>
      <c r="BV931" s="30"/>
      <c r="BW931" s="30"/>
      <c r="BX931" s="30"/>
      <c r="BY931" s="30"/>
      <c r="BZ931" s="30"/>
      <c r="CA931" s="30"/>
      <c r="CB931" s="30"/>
      <c r="CC931" s="30"/>
      <c r="CD931" s="30"/>
      <c r="CE931" s="30"/>
      <c r="CF931" s="30"/>
      <c r="CG931" s="30"/>
      <c r="CH931" s="30"/>
      <c r="CI931" s="30"/>
      <c r="CJ931" s="30"/>
      <c r="CK931" s="30"/>
      <c r="CL931" s="30"/>
      <c r="CM931" s="30"/>
      <c r="CN931" s="30"/>
      <c r="CO931" s="30"/>
      <c r="CP931" s="30"/>
      <c r="CQ931" s="30"/>
      <c r="CR931" s="30"/>
      <c r="CS931" s="30"/>
      <c r="CT931" s="30"/>
      <c r="CU931" s="30"/>
      <c r="CV931" s="30"/>
      <c r="CW931" s="30"/>
      <c r="CX931" s="30"/>
      <c r="CY931" s="30"/>
      <c r="CZ931" s="30"/>
      <c r="DA931" s="30"/>
      <c r="DB931" s="30"/>
      <c r="DC931" s="30"/>
      <c r="DD931" s="30"/>
      <c r="DE931" s="30"/>
      <c r="DF931" s="30"/>
      <c r="DG931" s="30"/>
      <c r="DH931" s="30"/>
      <c r="DI931" s="30"/>
      <c r="DJ931" s="30"/>
      <c r="DK931" s="30"/>
      <c r="DL931" s="30"/>
      <c r="DM931" s="30"/>
      <c r="DN931" s="30"/>
      <c r="DO931" s="30"/>
      <c r="DP931" s="30"/>
      <c r="DQ931" s="30"/>
      <c r="DR931" s="30"/>
      <c r="DS931" s="30"/>
      <c r="DT931" s="30"/>
      <c r="DU931" s="30"/>
      <c r="DV931" s="30"/>
      <c r="DW931" s="30"/>
      <c r="DX931" s="30"/>
      <c r="DY931" s="30"/>
      <c r="DZ931" s="30"/>
      <c r="EA931" s="30"/>
      <c r="EB931" s="30"/>
      <c r="EC931" s="30"/>
      <c r="ED931" s="30"/>
      <c r="EE931" s="30"/>
      <c r="EF931" s="30"/>
      <c r="EG931" s="30"/>
      <c r="EH931" s="30"/>
      <c r="EI931" s="30"/>
      <c r="EJ931" s="30"/>
      <c r="EK931" s="30"/>
      <c r="EL931" s="30"/>
      <c r="EM931" s="30"/>
      <c r="EN931" s="30"/>
      <c r="EO931" s="30"/>
      <c r="EP931" s="30"/>
      <c r="EQ931" s="30"/>
      <c r="ER931" s="30"/>
      <c r="ES931" s="30"/>
      <c r="ET931" s="30"/>
      <c r="EU931" s="30"/>
      <c r="EV931" s="30"/>
      <c r="EW931" s="30"/>
      <c r="EX931" s="30"/>
      <c r="EY931" s="30"/>
      <c r="EZ931" s="30"/>
      <c r="FA931" s="30"/>
      <c r="FB931" s="30"/>
      <c r="FC931" s="30"/>
      <c r="FD931" s="30"/>
      <c r="FE931" s="30"/>
      <c r="FF931" s="30"/>
      <c r="FG931" s="30"/>
      <c r="FH931" s="30"/>
      <c r="FI931" s="30"/>
      <c r="FJ931" s="30"/>
      <c r="FK931" s="30"/>
      <c r="FL931" s="30"/>
      <c r="FM931" s="30"/>
      <c r="FN931" s="30"/>
      <c r="FO931" s="30"/>
      <c r="FP931" s="30"/>
      <c r="FQ931" s="30"/>
    </row>
    <row r="932" spans="4:173">
      <c r="D932" s="76"/>
      <c r="E932" s="76"/>
      <c r="F932" s="76"/>
      <c r="G932" s="76"/>
      <c r="H932" s="76"/>
      <c r="I932" s="76"/>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0"/>
      <c r="BI932" s="30"/>
      <c r="BJ932" s="30"/>
      <c r="BK932" s="30"/>
      <c r="BL932" s="30"/>
      <c r="BM932" s="30"/>
      <c r="BN932" s="30"/>
      <c r="BO932" s="30"/>
      <c r="BP932" s="30"/>
      <c r="BQ932" s="30"/>
      <c r="BR932" s="30"/>
      <c r="BS932" s="30"/>
      <c r="BT932" s="30"/>
      <c r="BU932" s="30"/>
      <c r="BV932" s="30"/>
      <c r="BW932" s="30"/>
      <c r="BX932" s="30"/>
      <c r="BY932" s="30"/>
      <c r="BZ932" s="30"/>
      <c r="CA932" s="30"/>
      <c r="CB932" s="30"/>
      <c r="CC932" s="30"/>
      <c r="CD932" s="30"/>
      <c r="CE932" s="30"/>
      <c r="CF932" s="30"/>
      <c r="CG932" s="30"/>
      <c r="CH932" s="30"/>
      <c r="CI932" s="30"/>
      <c r="CJ932" s="30"/>
      <c r="CK932" s="30"/>
      <c r="CL932" s="30"/>
      <c r="CM932" s="30"/>
      <c r="CN932" s="30"/>
      <c r="CO932" s="30"/>
      <c r="CP932" s="30"/>
      <c r="CQ932" s="30"/>
      <c r="CR932" s="30"/>
      <c r="CS932" s="30"/>
      <c r="CT932" s="30"/>
      <c r="CU932" s="30"/>
      <c r="CV932" s="30"/>
      <c r="CW932" s="30"/>
      <c r="CX932" s="30"/>
      <c r="CY932" s="30"/>
      <c r="CZ932" s="30"/>
      <c r="DA932" s="30"/>
      <c r="DB932" s="30"/>
      <c r="DC932" s="30"/>
      <c r="DD932" s="30"/>
      <c r="DE932" s="30"/>
      <c r="DF932" s="30"/>
      <c r="DG932" s="30"/>
      <c r="DH932" s="30"/>
      <c r="DI932" s="30"/>
      <c r="DJ932" s="30"/>
      <c r="DK932" s="30"/>
      <c r="DL932" s="30"/>
      <c r="DM932" s="30"/>
      <c r="DN932" s="30"/>
      <c r="DO932" s="30"/>
      <c r="DP932" s="30"/>
      <c r="DQ932" s="30"/>
      <c r="DR932" s="30"/>
      <c r="DS932" s="30"/>
      <c r="DT932" s="30"/>
      <c r="DU932" s="30"/>
      <c r="DV932" s="30"/>
      <c r="DW932" s="30"/>
      <c r="DX932" s="30"/>
      <c r="DY932" s="30"/>
      <c r="DZ932" s="30"/>
      <c r="EA932" s="30"/>
      <c r="EB932" s="30"/>
      <c r="EC932" s="30"/>
      <c r="ED932" s="30"/>
      <c r="EE932" s="30"/>
      <c r="EF932" s="30"/>
      <c r="EG932" s="30"/>
      <c r="EH932" s="30"/>
      <c r="EI932" s="30"/>
      <c r="EJ932" s="30"/>
      <c r="EK932" s="30"/>
      <c r="EL932" s="30"/>
      <c r="EM932" s="30"/>
      <c r="EN932" s="30"/>
      <c r="EO932" s="30"/>
      <c r="EP932" s="30"/>
      <c r="EQ932" s="30"/>
      <c r="ER932" s="30"/>
      <c r="ES932" s="30"/>
      <c r="ET932" s="30"/>
      <c r="EU932" s="30"/>
      <c r="EV932" s="30"/>
      <c r="EW932" s="30"/>
      <c r="EX932" s="30"/>
      <c r="EY932" s="30"/>
      <c r="EZ932" s="30"/>
      <c r="FA932" s="30"/>
      <c r="FB932" s="30"/>
      <c r="FC932" s="30"/>
      <c r="FD932" s="30"/>
      <c r="FE932" s="30"/>
      <c r="FF932" s="30"/>
      <c r="FG932" s="30"/>
      <c r="FH932" s="30"/>
      <c r="FI932" s="30"/>
      <c r="FJ932" s="30"/>
      <c r="FK932" s="30"/>
      <c r="FL932" s="30"/>
      <c r="FM932" s="30"/>
      <c r="FN932" s="30"/>
      <c r="FO932" s="30"/>
      <c r="FP932" s="30"/>
      <c r="FQ932" s="30"/>
    </row>
    <row r="933" spans="4:173">
      <c r="D933" s="76"/>
      <c r="E933" s="76"/>
      <c r="F933" s="76"/>
      <c r="G933" s="76"/>
      <c r="H933" s="76"/>
      <c r="I933" s="76"/>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0"/>
      <c r="BI933" s="30"/>
      <c r="BJ933" s="30"/>
      <c r="BK933" s="30"/>
      <c r="BL933" s="30"/>
      <c r="BM933" s="30"/>
      <c r="BN933" s="30"/>
      <c r="BO933" s="30"/>
      <c r="BP933" s="30"/>
      <c r="BQ933" s="30"/>
      <c r="BR933" s="30"/>
      <c r="BS933" s="30"/>
      <c r="BT933" s="30"/>
      <c r="BU933" s="30"/>
      <c r="BV933" s="30"/>
      <c r="BW933" s="30"/>
      <c r="BX933" s="30"/>
      <c r="BY933" s="30"/>
      <c r="BZ933" s="30"/>
      <c r="CA933" s="30"/>
      <c r="CB933" s="30"/>
      <c r="CC933" s="30"/>
      <c r="CD933" s="30"/>
      <c r="CE933" s="30"/>
      <c r="CF933" s="30"/>
      <c r="CG933" s="30"/>
      <c r="CH933" s="30"/>
      <c r="CI933" s="30"/>
      <c r="CJ933" s="30"/>
      <c r="CK933" s="30"/>
      <c r="CL933" s="30"/>
      <c r="CM933" s="30"/>
      <c r="CN933" s="30"/>
      <c r="CO933" s="30"/>
      <c r="CP933" s="30"/>
      <c r="CQ933" s="30"/>
      <c r="CR933" s="30"/>
      <c r="CS933" s="30"/>
      <c r="CT933" s="30"/>
      <c r="CU933" s="30"/>
      <c r="CV933" s="30"/>
      <c r="CW933" s="30"/>
      <c r="CX933" s="30"/>
      <c r="CY933" s="30"/>
      <c r="CZ933" s="30"/>
      <c r="DA933" s="30"/>
      <c r="DB933" s="30"/>
      <c r="DC933" s="30"/>
      <c r="DD933" s="30"/>
      <c r="DE933" s="30"/>
      <c r="DF933" s="30"/>
      <c r="DG933" s="30"/>
      <c r="DH933" s="30"/>
      <c r="DI933" s="30"/>
      <c r="DJ933" s="30"/>
      <c r="DK933" s="30"/>
      <c r="DL933" s="30"/>
      <c r="DM933" s="30"/>
      <c r="DN933" s="30"/>
      <c r="DO933" s="30"/>
      <c r="DP933" s="30"/>
      <c r="DQ933" s="30"/>
      <c r="DR933" s="30"/>
      <c r="DS933" s="30"/>
      <c r="DT933" s="30"/>
      <c r="DU933" s="30"/>
      <c r="DV933" s="30"/>
      <c r="DW933" s="30"/>
      <c r="DX933" s="30"/>
      <c r="DY933" s="30"/>
      <c r="DZ933" s="30"/>
      <c r="EA933" s="30"/>
      <c r="EB933" s="30"/>
      <c r="EC933" s="30"/>
      <c r="ED933" s="30"/>
      <c r="EE933" s="30"/>
      <c r="EF933" s="30"/>
      <c r="EG933" s="30"/>
      <c r="EH933" s="30"/>
      <c r="EI933" s="30"/>
      <c r="EJ933" s="30"/>
      <c r="EK933" s="30"/>
      <c r="EL933" s="30"/>
      <c r="EM933" s="30"/>
      <c r="EN933" s="30"/>
      <c r="EO933" s="30"/>
      <c r="EP933" s="30"/>
      <c r="EQ933" s="30"/>
      <c r="ER933" s="30"/>
      <c r="ES933" s="30"/>
      <c r="ET933" s="30"/>
      <c r="EU933" s="30"/>
      <c r="EV933" s="30"/>
      <c r="EW933" s="30"/>
      <c r="EX933" s="30"/>
      <c r="EY933" s="30"/>
      <c r="EZ933" s="30"/>
      <c r="FA933" s="30"/>
      <c r="FB933" s="30"/>
      <c r="FC933" s="30"/>
      <c r="FD933" s="30"/>
      <c r="FE933" s="30"/>
      <c r="FF933" s="30"/>
      <c r="FG933" s="30"/>
      <c r="FH933" s="30"/>
      <c r="FI933" s="30"/>
      <c r="FJ933" s="30"/>
      <c r="FK933" s="30"/>
      <c r="FL933" s="30"/>
      <c r="FM933" s="30"/>
      <c r="FN933" s="30"/>
      <c r="FO933" s="30"/>
      <c r="FP933" s="30"/>
      <c r="FQ933" s="30"/>
    </row>
    <row r="934" spans="4:173">
      <c r="D934" s="76"/>
      <c r="E934" s="76"/>
      <c r="F934" s="76"/>
      <c r="G934" s="76"/>
      <c r="H934" s="76"/>
      <c r="I934" s="76"/>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0"/>
      <c r="BI934" s="30"/>
      <c r="BJ934" s="30"/>
      <c r="BK934" s="30"/>
      <c r="BL934" s="30"/>
      <c r="BM934" s="30"/>
      <c r="BN934" s="30"/>
      <c r="BO934" s="30"/>
      <c r="BP934" s="30"/>
      <c r="BQ934" s="30"/>
      <c r="BR934" s="30"/>
      <c r="BS934" s="30"/>
      <c r="BT934" s="30"/>
      <c r="BU934" s="30"/>
      <c r="BV934" s="30"/>
      <c r="BW934" s="30"/>
      <c r="BX934" s="30"/>
      <c r="BY934" s="30"/>
      <c r="BZ934" s="30"/>
      <c r="CA934" s="30"/>
      <c r="CB934" s="30"/>
      <c r="CC934" s="30"/>
      <c r="CD934" s="30"/>
      <c r="CE934" s="30"/>
      <c r="CF934" s="30"/>
      <c r="CG934" s="30"/>
      <c r="CH934" s="30"/>
      <c r="CI934" s="30"/>
      <c r="CJ934" s="30"/>
      <c r="CK934" s="30"/>
      <c r="CL934" s="30"/>
      <c r="CM934" s="30"/>
      <c r="CN934" s="30"/>
      <c r="CO934" s="30"/>
      <c r="CP934" s="30"/>
      <c r="CQ934" s="30"/>
      <c r="CR934" s="30"/>
      <c r="CS934" s="30"/>
      <c r="CT934" s="30"/>
      <c r="CU934" s="30"/>
      <c r="CV934" s="30"/>
      <c r="CW934" s="30"/>
      <c r="CX934" s="30"/>
      <c r="CY934" s="30"/>
      <c r="CZ934" s="30"/>
      <c r="DA934" s="30"/>
      <c r="DB934" s="30"/>
      <c r="DC934" s="30"/>
      <c r="DD934" s="30"/>
      <c r="DE934" s="30"/>
      <c r="DF934" s="30"/>
      <c r="DG934" s="30"/>
      <c r="DH934" s="30"/>
      <c r="DI934" s="30"/>
      <c r="DJ934" s="30"/>
      <c r="DK934" s="30"/>
      <c r="DL934" s="30"/>
      <c r="DM934" s="30"/>
      <c r="DN934" s="30"/>
      <c r="DO934" s="30"/>
      <c r="DP934" s="30"/>
      <c r="DQ934" s="30"/>
      <c r="DR934" s="30"/>
      <c r="DS934" s="30"/>
      <c r="DT934" s="30"/>
      <c r="DU934" s="30"/>
      <c r="DV934" s="30"/>
      <c r="DW934" s="30"/>
      <c r="DX934" s="30"/>
      <c r="DY934" s="30"/>
      <c r="DZ934" s="30"/>
      <c r="EA934" s="30"/>
      <c r="EB934" s="30"/>
      <c r="EC934" s="30"/>
      <c r="ED934" s="30"/>
      <c r="EE934" s="30"/>
      <c r="EF934" s="30"/>
      <c r="EG934" s="30"/>
      <c r="EH934" s="30"/>
      <c r="EI934" s="30"/>
      <c r="EJ934" s="30"/>
      <c r="EK934" s="30"/>
      <c r="EL934" s="30"/>
      <c r="EM934" s="30"/>
      <c r="EN934" s="30"/>
      <c r="EO934" s="30"/>
      <c r="EP934" s="30"/>
      <c r="EQ934" s="30"/>
      <c r="ER934" s="30"/>
      <c r="ES934" s="30"/>
      <c r="ET934" s="30"/>
      <c r="EU934" s="30"/>
      <c r="EV934" s="30"/>
      <c r="EW934" s="30"/>
      <c r="EX934" s="30"/>
      <c r="EY934" s="30"/>
      <c r="EZ934" s="30"/>
      <c r="FA934" s="30"/>
      <c r="FB934" s="30"/>
      <c r="FC934" s="30"/>
      <c r="FD934" s="30"/>
      <c r="FE934" s="30"/>
      <c r="FF934" s="30"/>
      <c r="FG934" s="30"/>
      <c r="FH934" s="30"/>
      <c r="FI934" s="30"/>
      <c r="FJ934" s="30"/>
      <c r="FK934" s="30"/>
      <c r="FL934" s="30"/>
      <c r="FM934" s="30"/>
      <c r="FN934" s="30"/>
      <c r="FO934" s="30"/>
      <c r="FP934" s="30"/>
      <c r="FQ934" s="30"/>
    </row>
    <row r="935" spans="4:173">
      <c r="D935" s="76"/>
      <c r="E935" s="76"/>
      <c r="F935" s="76"/>
      <c r="G935" s="76"/>
      <c r="H935" s="76"/>
      <c r="I935" s="76"/>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0"/>
      <c r="BI935" s="30"/>
      <c r="BJ935" s="30"/>
      <c r="BK935" s="30"/>
      <c r="BL935" s="30"/>
      <c r="BM935" s="30"/>
      <c r="BN935" s="30"/>
      <c r="BO935" s="30"/>
      <c r="BP935" s="30"/>
      <c r="BQ935" s="30"/>
      <c r="BR935" s="30"/>
      <c r="BS935" s="30"/>
      <c r="BT935" s="30"/>
      <c r="BU935" s="30"/>
      <c r="BV935" s="30"/>
      <c r="BW935" s="30"/>
      <c r="BX935" s="30"/>
      <c r="BY935" s="30"/>
      <c r="BZ935" s="30"/>
      <c r="CA935" s="30"/>
      <c r="CB935" s="30"/>
      <c r="CC935" s="30"/>
      <c r="CD935" s="30"/>
      <c r="CE935" s="30"/>
      <c r="CF935" s="30"/>
      <c r="CG935" s="30"/>
      <c r="CH935" s="30"/>
      <c r="CI935" s="30"/>
      <c r="CJ935" s="30"/>
      <c r="CK935" s="30"/>
      <c r="CL935" s="30"/>
      <c r="CM935" s="30"/>
      <c r="CN935" s="30"/>
      <c r="CO935" s="30"/>
      <c r="CP935" s="30"/>
      <c r="CQ935" s="30"/>
      <c r="CR935" s="30"/>
      <c r="CS935" s="30"/>
      <c r="CT935" s="30"/>
      <c r="CU935" s="30"/>
      <c r="CV935" s="30"/>
      <c r="CW935" s="30"/>
      <c r="CX935" s="30"/>
      <c r="CY935" s="30"/>
      <c r="CZ935" s="30"/>
      <c r="DA935" s="30"/>
      <c r="DB935" s="30"/>
      <c r="DC935" s="30"/>
      <c r="DD935" s="30"/>
      <c r="DE935" s="30"/>
      <c r="DF935" s="30"/>
      <c r="DG935" s="30"/>
      <c r="DH935" s="30"/>
      <c r="DI935" s="30"/>
      <c r="DJ935" s="30"/>
      <c r="DK935" s="30"/>
      <c r="DL935" s="30"/>
      <c r="DM935" s="30"/>
      <c r="DN935" s="30"/>
      <c r="DO935" s="30"/>
      <c r="DP935" s="30"/>
      <c r="DQ935" s="30"/>
      <c r="DR935" s="30"/>
      <c r="DS935" s="30"/>
      <c r="DT935" s="30"/>
      <c r="DU935" s="30"/>
      <c r="DV935" s="30"/>
      <c r="DW935" s="30"/>
      <c r="DX935" s="30"/>
      <c r="DY935" s="30"/>
      <c r="DZ935" s="30"/>
      <c r="EA935" s="30"/>
      <c r="EB935" s="30"/>
      <c r="EC935" s="30"/>
      <c r="ED935" s="30"/>
      <c r="EE935" s="30"/>
      <c r="EF935" s="30"/>
      <c r="EG935" s="30"/>
      <c r="EH935" s="30"/>
      <c r="EI935" s="30"/>
      <c r="EJ935" s="30"/>
      <c r="EK935" s="30"/>
      <c r="EL935" s="30"/>
      <c r="EM935" s="30"/>
      <c r="EN935" s="30"/>
      <c r="EO935" s="30"/>
      <c r="EP935" s="30"/>
      <c r="EQ935" s="30"/>
      <c r="ER935" s="30"/>
      <c r="ES935" s="30"/>
      <c r="ET935" s="30"/>
      <c r="EU935" s="30"/>
      <c r="EV935" s="30"/>
      <c r="EW935" s="30"/>
      <c r="EX935" s="30"/>
      <c r="EY935" s="30"/>
      <c r="EZ935" s="30"/>
      <c r="FA935" s="30"/>
      <c r="FB935" s="30"/>
      <c r="FC935" s="30"/>
      <c r="FD935" s="30"/>
      <c r="FE935" s="30"/>
      <c r="FF935" s="30"/>
      <c r="FG935" s="30"/>
      <c r="FH935" s="30"/>
      <c r="FI935" s="30"/>
      <c r="FJ935" s="30"/>
      <c r="FK935" s="30"/>
      <c r="FL935" s="30"/>
      <c r="FM935" s="30"/>
      <c r="FN935" s="30"/>
      <c r="FO935" s="30"/>
      <c r="FP935" s="30"/>
      <c r="FQ935" s="30"/>
    </row>
    <row r="936" spans="4:173">
      <c r="D936" s="76"/>
      <c r="E936" s="76"/>
      <c r="F936" s="76"/>
      <c r="G936" s="76"/>
      <c r="H936" s="76"/>
      <c r="I936" s="76"/>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0"/>
      <c r="BI936" s="30"/>
      <c r="BJ936" s="30"/>
      <c r="BK936" s="30"/>
      <c r="BL936" s="30"/>
      <c r="BM936" s="30"/>
      <c r="BN936" s="30"/>
      <c r="BO936" s="30"/>
      <c r="BP936" s="30"/>
      <c r="BQ936" s="30"/>
      <c r="BR936" s="30"/>
      <c r="BS936" s="30"/>
      <c r="BT936" s="30"/>
      <c r="BU936" s="30"/>
      <c r="BV936" s="30"/>
      <c r="BW936" s="30"/>
      <c r="BX936" s="30"/>
      <c r="BY936" s="30"/>
      <c r="BZ936" s="30"/>
      <c r="CA936" s="30"/>
      <c r="CB936" s="30"/>
      <c r="CC936" s="30"/>
      <c r="CD936" s="30"/>
      <c r="CE936" s="30"/>
      <c r="CF936" s="30"/>
      <c r="CG936" s="30"/>
      <c r="CH936" s="30"/>
      <c r="CI936" s="30"/>
      <c r="CJ936" s="30"/>
      <c r="CK936" s="30"/>
      <c r="CL936" s="30"/>
      <c r="CM936" s="30"/>
      <c r="CN936" s="30"/>
      <c r="CO936" s="30"/>
      <c r="CP936" s="30"/>
      <c r="CQ936" s="30"/>
      <c r="CR936" s="30"/>
      <c r="CS936" s="30"/>
      <c r="CT936" s="30"/>
      <c r="CU936" s="30"/>
      <c r="CV936" s="30"/>
      <c r="CW936" s="30"/>
      <c r="CX936" s="30"/>
      <c r="CY936" s="30"/>
      <c r="CZ936" s="30"/>
      <c r="DA936" s="30"/>
      <c r="DB936" s="30"/>
      <c r="DC936" s="30"/>
      <c r="DD936" s="30"/>
      <c r="DE936" s="30"/>
      <c r="DF936" s="30"/>
      <c r="DG936" s="30"/>
      <c r="DH936" s="30"/>
      <c r="DI936" s="30"/>
      <c r="DJ936" s="30"/>
      <c r="DK936" s="30"/>
      <c r="DL936" s="30"/>
      <c r="DM936" s="30"/>
      <c r="DN936" s="30"/>
      <c r="DO936" s="30"/>
      <c r="DP936" s="30"/>
      <c r="DQ936" s="30"/>
      <c r="DR936" s="30"/>
      <c r="DS936" s="30"/>
      <c r="DT936" s="30"/>
      <c r="DU936" s="30"/>
      <c r="DV936" s="30"/>
      <c r="DW936" s="30"/>
      <c r="DX936" s="30"/>
      <c r="DY936" s="30"/>
      <c r="DZ936" s="30"/>
      <c r="EA936" s="30"/>
      <c r="EB936" s="30"/>
      <c r="EC936" s="30"/>
      <c r="ED936" s="30"/>
      <c r="EE936" s="30"/>
      <c r="EF936" s="30"/>
      <c r="EG936" s="30"/>
      <c r="EH936" s="30"/>
      <c r="EI936" s="30"/>
      <c r="EJ936" s="30"/>
      <c r="EK936" s="30"/>
      <c r="EL936" s="30"/>
      <c r="EM936" s="30"/>
      <c r="EN936" s="30"/>
      <c r="EO936" s="30"/>
      <c r="EP936" s="30"/>
      <c r="EQ936" s="30"/>
      <c r="ER936" s="30"/>
      <c r="ES936" s="30"/>
      <c r="ET936" s="30"/>
      <c r="EU936" s="30"/>
      <c r="EV936" s="30"/>
      <c r="EW936" s="30"/>
      <c r="EX936" s="30"/>
      <c r="EY936" s="30"/>
      <c r="EZ936" s="30"/>
      <c r="FA936" s="30"/>
      <c r="FB936" s="30"/>
      <c r="FC936" s="30"/>
      <c r="FD936" s="30"/>
      <c r="FE936" s="30"/>
      <c r="FF936" s="30"/>
      <c r="FG936" s="30"/>
      <c r="FH936" s="30"/>
      <c r="FI936" s="30"/>
      <c r="FJ936" s="30"/>
      <c r="FK936" s="30"/>
      <c r="FL936" s="30"/>
      <c r="FM936" s="30"/>
      <c r="FN936" s="30"/>
      <c r="FO936" s="30"/>
      <c r="FP936" s="30"/>
      <c r="FQ936" s="30"/>
    </row>
    <row r="937" spans="4:173">
      <c r="D937" s="76"/>
      <c r="E937" s="76"/>
      <c r="F937" s="76"/>
      <c r="G937" s="76"/>
      <c r="H937" s="76"/>
      <c r="I937" s="76"/>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0"/>
      <c r="BI937" s="30"/>
      <c r="BJ937" s="30"/>
      <c r="BK937" s="30"/>
      <c r="BL937" s="30"/>
      <c r="BM937" s="30"/>
      <c r="BN937" s="30"/>
      <c r="BO937" s="30"/>
      <c r="BP937" s="30"/>
      <c r="BQ937" s="30"/>
      <c r="BR937" s="30"/>
      <c r="BS937" s="30"/>
      <c r="BT937" s="30"/>
      <c r="BU937" s="30"/>
      <c r="BV937" s="30"/>
      <c r="BW937" s="30"/>
      <c r="BX937" s="30"/>
      <c r="BY937" s="30"/>
      <c r="BZ937" s="30"/>
      <c r="CA937" s="30"/>
      <c r="CB937" s="30"/>
      <c r="CC937" s="30"/>
      <c r="CD937" s="30"/>
      <c r="CE937" s="30"/>
      <c r="CF937" s="30"/>
      <c r="CG937" s="30"/>
      <c r="CH937" s="30"/>
      <c r="CI937" s="30"/>
      <c r="CJ937" s="30"/>
      <c r="CK937" s="30"/>
      <c r="CL937" s="30"/>
      <c r="CM937" s="30"/>
      <c r="CN937" s="30"/>
      <c r="CO937" s="30"/>
      <c r="CP937" s="30"/>
      <c r="CQ937" s="30"/>
      <c r="CR937" s="30"/>
      <c r="CS937" s="30"/>
      <c r="CT937" s="30"/>
      <c r="CU937" s="30"/>
      <c r="CV937" s="30"/>
      <c r="CW937" s="30"/>
      <c r="CX937" s="30"/>
      <c r="CY937" s="30"/>
      <c r="CZ937" s="30"/>
      <c r="DA937" s="30"/>
      <c r="DB937" s="30"/>
      <c r="DC937" s="30"/>
      <c r="DD937" s="30"/>
      <c r="DE937" s="30"/>
      <c r="DF937" s="30"/>
      <c r="DG937" s="30"/>
      <c r="DH937" s="30"/>
      <c r="DI937" s="30"/>
      <c r="DJ937" s="30"/>
      <c r="DK937" s="30"/>
      <c r="DL937" s="30"/>
      <c r="DM937" s="30"/>
      <c r="DN937" s="30"/>
      <c r="DO937" s="30"/>
      <c r="DP937" s="30"/>
      <c r="DQ937" s="30"/>
      <c r="DR937" s="30"/>
      <c r="DS937" s="30"/>
      <c r="DT937" s="30"/>
      <c r="DU937" s="30"/>
      <c r="DV937" s="30"/>
      <c r="DW937" s="30"/>
      <c r="DX937" s="30"/>
      <c r="DY937" s="30"/>
      <c r="DZ937" s="30"/>
      <c r="EA937" s="30"/>
      <c r="EB937" s="30"/>
      <c r="EC937" s="30"/>
      <c r="ED937" s="30"/>
      <c r="EE937" s="30"/>
      <c r="EF937" s="30"/>
      <c r="EG937" s="30"/>
      <c r="EH937" s="30"/>
      <c r="EI937" s="30"/>
      <c r="EJ937" s="30"/>
      <c r="EK937" s="30"/>
      <c r="EL937" s="30"/>
      <c r="EM937" s="30"/>
      <c r="EN937" s="30"/>
      <c r="EO937" s="30"/>
      <c r="EP937" s="30"/>
      <c r="EQ937" s="30"/>
      <c r="ER937" s="30"/>
      <c r="ES937" s="30"/>
      <c r="ET937" s="30"/>
      <c r="EU937" s="30"/>
      <c r="EV937" s="30"/>
      <c r="EW937" s="30"/>
      <c r="EX937" s="30"/>
      <c r="EY937" s="30"/>
      <c r="EZ937" s="30"/>
      <c r="FA937" s="30"/>
      <c r="FB937" s="30"/>
      <c r="FC937" s="30"/>
      <c r="FD937" s="30"/>
      <c r="FE937" s="30"/>
      <c r="FF937" s="30"/>
      <c r="FG937" s="30"/>
      <c r="FH937" s="30"/>
      <c r="FI937" s="30"/>
      <c r="FJ937" s="30"/>
      <c r="FK937" s="30"/>
      <c r="FL937" s="30"/>
      <c r="FM937" s="30"/>
      <c r="FN937" s="30"/>
      <c r="FO937" s="30"/>
      <c r="FP937" s="30"/>
      <c r="FQ937" s="30"/>
    </row>
    <row r="938" spans="4:173">
      <c r="D938" s="76"/>
      <c r="E938" s="76"/>
      <c r="F938" s="76"/>
      <c r="G938" s="76"/>
      <c r="H938" s="76"/>
      <c r="I938" s="76"/>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0"/>
      <c r="BI938" s="30"/>
      <c r="BJ938" s="30"/>
      <c r="BK938" s="30"/>
      <c r="BL938" s="30"/>
      <c r="BM938" s="30"/>
      <c r="BN938" s="30"/>
      <c r="BO938" s="30"/>
      <c r="BP938" s="30"/>
      <c r="BQ938" s="30"/>
      <c r="BR938" s="30"/>
      <c r="BS938" s="30"/>
      <c r="BT938" s="30"/>
      <c r="BU938" s="30"/>
      <c r="BV938" s="30"/>
      <c r="BW938" s="30"/>
      <c r="BX938" s="30"/>
      <c r="BY938" s="30"/>
      <c r="BZ938" s="30"/>
      <c r="CA938" s="30"/>
      <c r="CB938" s="30"/>
      <c r="CC938" s="30"/>
      <c r="CD938" s="30"/>
      <c r="CE938" s="30"/>
      <c r="CF938" s="30"/>
      <c r="CG938" s="30"/>
      <c r="CH938" s="30"/>
      <c r="CI938" s="30"/>
      <c r="CJ938" s="30"/>
      <c r="CK938" s="30"/>
      <c r="CL938" s="30"/>
      <c r="CM938" s="30"/>
      <c r="CN938" s="30"/>
      <c r="CO938" s="30"/>
      <c r="CP938" s="30"/>
      <c r="CQ938" s="30"/>
      <c r="CR938" s="30"/>
      <c r="CS938" s="30"/>
      <c r="CT938" s="30"/>
      <c r="CU938" s="30"/>
      <c r="CV938" s="30"/>
      <c r="CW938" s="30"/>
      <c r="CX938" s="30"/>
      <c r="CY938" s="30"/>
      <c r="CZ938" s="30"/>
      <c r="DA938" s="30"/>
      <c r="DB938" s="30"/>
      <c r="DC938" s="30"/>
      <c r="DD938" s="30"/>
      <c r="DE938" s="30"/>
      <c r="DF938" s="30"/>
      <c r="DG938" s="30"/>
      <c r="DH938" s="30"/>
      <c r="DI938" s="30"/>
      <c r="DJ938" s="30"/>
      <c r="DK938" s="30"/>
      <c r="DL938" s="30"/>
      <c r="DM938" s="30"/>
      <c r="DN938" s="30"/>
      <c r="DO938" s="30"/>
      <c r="DP938" s="30"/>
      <c r="DQ938" s="30"/>
      <c r="DR938" s="30"/>
      <c r="DS938" s="30"/>
      <c r="DT938" s="30"/>
      <c r="DU938" s="30"/>
      <c r="DV938" s="30"/>
      <c r="DW938" s="30"/>
      <c r="DX938" s="30"/>
      <c r="DY938" s="30"/>
      <c r="DZ938" s="30"/>
      <c r="EA938" s="30"/>
      <c r="EB938" s="30"/>
      <c r="EC938" s="30"/>
      <c r="ED938" s="30"/>
      <c r="EE938" s="30"/>
      <c r="EF938" s="30"/>
      <c r="EG938" s="30"/>
      <c r="EH938" s="30"/>
      <c r="EI938" s="30"/>
      <c r="EJ938" s="30"/>
      <c r="EK938" s="30"/>
      <c r="EL938" s="30"/>
      <c r="EM938" s="30"/>
      <c r="EN938" s="30"/>
      <c r="EO938" s="30"/>
      <c r="EP938" s="30"/>
      <c r="EQ938" s="30"/>
      <c r="ER938" s="30"/>
      <c r="ES938" s="30"/>
      <c r="ET938" s="30"/>
      <c r="EU938" s="30"/>
      <c r="EV938" s="30"/>
      <c r="EW938" s="30"/>
      <c r="EX938" s="30"/>
      <c r="EY938" s="30"/>
      <c r="EZ938" s="30"/>
      <c r="FA938" s="30"/>
      <c r="FB938" s="30"/>
      <c r="FC938" s="30"/>
      <c r="FD938" s="30"/>
      <c r="FE938" s="30"/>
      <c r="FF938" s="30"/>
      <c r="FG938" s="30"/>
      <c r="FH938" s="30"/>
      <c r="FI938" s="30"/>
      <c r="FJ938" s="30"/>
      <c r="FK938" s="30"/>
      <c r="FL938" s="30"/>
      <c r="FM938" s="30"/>
      <c r="FN938" s="30"/>
      <c r="FO938" s="30"/>
      <c r="FP938" s="30"/>
      <c r="FQ938" s="30"/>
    </row>
    <row r="939" spans="4:173">
      <c r="D939" s="76"/>
      <c r="E939" s="76"/>
      <c r="F939" s="76"/>
      <c r="G939" s="76"/>
      <c r="H939" s="76"/>
      <c r="I939" s="76"/>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0"/>
      <c r="BI939" s="30"/>
      <c r="BJ939" s="30"/>
      <c r="BK939" s="30"/>
      <c r="BL939" s="30"/>
      <c r="BM939" s="30"/>
      <c r="BN939" s="30"/>
      <c r="BO939" s="30"/>
      <c r="BP939" s="30"/>
      <c r="BQ939" s="30"/>
      <c r="BR939" s="30"/>
      <c r="BS939" s="30"/>
      <c r="BT939" s="30"/>
      <c r="BU939" s="30"/>
      <c r="BV939" s="30"/>
      <c r="BW939" s="30"/>
      <c r="BX939" s="30"/>
      <c r="BY939" s="30"/>
      <c r="BZ939" s="30"/>
      <c r="CA939" s="30"/>
      <c r="CB939" s="30"/>
      <c r="CC939" s="30"/>
      <c r="CD939" s="30"/>
      <c r="CE939" s="30"/>
      <c r="CF939" s="30"/>
      <c r="CG939" s="30"/>
      <c r="CH939" s="30"/>
      <c r="CI939" s="30"/>
      <c r="CJ939" s="30"/>
      <c r="CK939" s="30"/>
      <c r="CL939" s="30"/>
      <c r="CM939" s="30"/>
      <c r="CN939" s="30"/>
      <c r="CO939" s="30"/>
      <c r="CP939" s="30"/>
      <c r="CQ939" s="30"/>
      <c r="CR939" s="30"/>
      <c r="CS939" s="30"/>
      <c r="CT939" s="30"/>
      <c r="CU939" s="30"/>
      <c r="CV939" s="30"/>
      <c r="CW939" s="30"/>
      <c r="CX939" s="30"/>
      <c r="CY939" s="30"/>
      <c r="CZ939" s="30"/>
      <c r="DA939" s="30"/>
      <c r="DB939" s="30"/>
      <c r="DC939" s="30"/>
      <c r="DD939" s="30"/>
      <c r="DE939" s="30"/>
      <c r="DF939" s="30"/>
      <c r="DG939" s="30"/>
      <c r="DH939" s="30"/>
      <c r="DI939" s="30"/>
      <c r="DJ939" s="30"/>
      <c r="DK939" s="30"/>
      <c r="DL939" s="30"/>
      <c r="DM939" s="30"/>
      <c r="DN939" s="30"/>
      <c r="DO939" s="30"/>
      <c r="DP939" s="30"/>
      <c r="DQ939" s="30"/>
      <c r="DR939" s="30"/>
      <c r="DS939" s="30"/>
      <c r="DT939" s="30"/>
      <c r="DU939" s="30"/>
      <c r="DV939" s="30"/>
      <c r="DW939" s="30"/>
      <c r="DX939" s="30"/>
      <c r="DY939" s="30"/>
      <c r="DZ939" s="30"/>
      <c r="EA939" s="30"/>
      <c r="EB939" s="30"/>
      <c r="EC939" s="30"/>
      <c r="ED939" s="30"/>
      <c r="EE939" s="30"/>
      <c r="EF939" s="30"/>
      <c r="EG939" s="30"/>
      <c r="EH939" s="30"/>
      <c r="EI939" s="30"/>
      <c r="EJ939" s="30"/>
      <c r="EK939" s="30"/>
      <c r="EL939" s="30"/>
      <c r="EM939" s="30"/>
      <c r="EN939" s="30"/>
      <c r="EO939" s="30"/>
      <c r="EP939" s="30"/>
      <c r="EQ939" s="30"/>
      <c r="ER939" s="30"/>
      <c r="ES939" s="30"/>
      <c r="ET939" s="30"/>
      <c r="EU939" s="30"/>
      <c r="EV939" s="30"/>
      <c r="EW939" s="30"/>
      <c r="EX939" s="30"/>
      <c r="EY939" s="30"/>
      <c r="EZ939" s="30"/>
      <c r="FA939" s="30"/>
      <c r="FB939" s="30"/>
      <c r="FC939" s="30"/>
      <c r="FD939" s="30"/>
      <c r="FE939" s="30"/>
      <c r="FF939" s="30"/>
      <c r="FG939" s="30"/>
      <c r="FH939" s="30"/>
      <c r="FI939" s="30"/>
      <c r="FJ939" s="30"/>
      <c r="FK939" s="30"/>
      <c r="FL939" s="30"/>
      <c r="FM939" s="30"/>
      <c r="FN939" s="30"/>
      <c r="FO939" s="30"/>
      <c r="FP939" s="30"/>
      <c r="FQ939" s="30"/>
    </row>
    <row r="940" spans="4:173">
      <c r="D940" s="76"/>
      <c r="E940" s="76"/>
      <c r="F940" s="76"/>
      <c r="G940" s="76"/>
      <c r="H940" s="76"/>
      <c r="I940" s="76"/>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0"/>
      <c r="BI940" s="30"/>
      <c r="BJ940" s="30"/>
      <c r="BK940" s="30"/>
      <c r="BL940" s="30"/>
      <c r="BM940" s="30"/>
      <c r="BN940" s="30"/>
      <c r="BO940" s="30"/>
      <c r="BP940" s="30"/>
      <c r="BQ940" s="30"/>
      <c r="BR940" s="30"/>
      <c r="BS940" s="30"/>
      <c r="BT940" s="30"/>
      <c r="BU940" s="30"/>
      <c r="BV940" s="30"/>
      <c r="BW940" s="30"/>
      <c r="BX940" s="30"/>
      <c r="BY940" s="30"/>
      <c r="BZ940" s="30"/>
      <c r="CA940" s="30"/>
      <c r="CB940" s="30"/>
      <c r="CC940" s="30"/>
      <c r="CD940" s="30"/>
      <c r="CE940" s="30"/>
      <c r="CF940" s="30"/>
      <c r="CG940" s="30"/>
      <c r="CH940" s="30"/>
      <c r="CI940" s="30"/>
      <c r="CJ940" s="30"/>
      <c r="CK940" s="30"/>
      <c r="CL940" s="30"/>
      <c r="CM940" s="30"/>
      <c r="CN940" s="30"/>
      <c r="CO940" s="30"/>
      <c r="CP940" s="30"/>
      <c r="CQ940" s="30"/>
      <c r="CR940" s="30"/>
      <c r="CS940" s="30"/>
      <c r="CT940" s="30"/>
      <c r="CU940" s="30"/>
      <c r="CV940" s="30"/>
      <c r="CW940" s="30"/>
      <c r="CX940" s="30"/>
      <c r="CY940" s="30"/>
      <c r="CZ940" s="30"/>
      <c r="DA940" s="30"/>
      <c r="DB940" s="30"/>
      <c r="DC940" s="30"/>
      <c r="DD940" s="30"/>
      <c r="DE940" s="30"/>
      <c r="DF940" s="30"/>
      <c r="DG940" s="30"/>
      <c r="DH940" s="30"/>
      <c r="DI940" s="30"/>
      <c r="DJ940" s="30"/>
      <c r="DK940" s="30"/>
      <c r="DL940" s="30"/>
      <c r="DM940" s="30"/>
      <c r="DN940" s="30"/>
      <c r="DO940" s="30"/>
      <c r="DP940" s="30"/>
      <c r="DQ940" s="30"/>
      <c r="DR940" s="30"/>
      <c r="DS940" s="30"/>
      <c r="DT940" s="30"/>
      <c r="DU940" s="30"/>
      <c r="DV940" s="30"/>
      <c r="DW940" s="30"/>
      <c r="DX940" s="30"/>
      <c r="DY940" s="30"/>
      <c r="DZ940" s="30"/>
      <c r="EA940" s="30"/>
      <c r="EB940" s="30"/>
      <c r="EC940" s="30"/>
      <c r="ED940" s="30"/>
      <c r="EE940" s="30"/>
      <c r="EF940" s="30"/>
      <c r="EG940" s="30"/>
      <c r="EH940" s="30"/>
      <c r="EI940" s="30"/>
      <c r="EJ940" s="30"/>
      <c r="EK940" s="30"/>
      <c r="EL940" s="30"/>
      <c r="EM940" s="30"/>
      <c r="EN940" s="30"/>
      <c r="EO940" s="30"/>
      <c r="EP940" s="30"/>
      <c r="EQ940" s="30"/>
      <c r="ER940" s="30"/>
      <c r="ES940" s="30"/>
      <c r="ET940" s="30"/>
      <c r="EU940" s="30"/>
      <c r="EV940" s="30"/>
      <c r="EW940" s="30"/>
      <c r="EX940" s="30"/>
      <c r="EY940" s="30"/>
      <c r="EZ940" s="30"/>
      <c r="FA940" s="30"/>
      <c r="FB940" s="30"/>
      <c r="FC940" s="30"/>
      <c r="FD940" s="30"/>
      <c r="FE940" s="30"/>
      <c r="FF940" s="30"/>
      <c r="FG940" s="30"/>
      <c r="FH940" s="30"/>
      <c r="FI940" s="30"/>
      <c r="FJ940" s="30"/>
      <c r="FK940" s="30"/>
      <c r="FL940" s="30"/>
      <c r="FM940" s="30"/>
      <c r="FN940" s="30"/>
      <c r="FO940" s="30"/>
      <c r="FP940" s="30"/>
      <c r="FQ940" s="30"/>
    </row>
    <row r="941" spans="4:173">
      <c r="D941" s="76"/>
      <c r="E941" s="76"/>
      <c r="F941" s="76"/>
      <c r="G941" s="76"/>
      <c r="H941" s="76"/>
      <c r="I941" s="76"/>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0"/>
      <c r="BI941" s="30"/>
      <c r="BJ941" s="30"/>
      <c r="BK941" s="30"/>
      <c r="BL941" s="30"/>
      <c r="BM941" s="30"/>
      <c r="BN941" s="30"/>
      <c r="BO941" s="30"/>
      <c r="BP941" s="30"/>
      <c r="BQ941" s="30"/>
      <c r="BR941" s="30"/>
      <c r="BS941" s="30"/>
      <c r="BT941" s="30"/>
      <c r="BU941" s="30"/>
      <c r="BV941" s="30"/>
      <c r="BW941" s="30"/>
      <c r="BX941" s="30"/>
      <c r="BY941" s="30"/>
      <c r="BZ941" s="30"/>
      <c r="CA941" s="30"/>
      <c r="CB941" s="30"/>
      <c r="CC941" s="30"/>
      <c r="CD941" s="30"/>
      <c r="CE941" s="30"/>
      <c r="CF941" s="30"/>
      <c r="CG941" s="30"/>
      <c r="CH941" s="30"/>
      <c r="CI941" s="30"/>
      <c r="CJ941" s="30"/>
      <c r="CK941" s="30"/>
      <c r="CL941" s="30"/>
      <c r="CM941" s="30"/>
      <c r="CN941" s="30"/>
      <c r="CO941" s="30"/>
      <c r="CP941" s="30"/>
      <c r="CQ941" s="30"/>
      <c r="CR941" s="30"/>
      <c r="CS941" s="30"/>
      <c r="CT941" s="30"/>
      <c r="CU941" s="30"/>
      <c r="CV941" s="30"/>
      <c r="CW941" s="30"/>
      <c r="CX941" s="30"/>
      <c r="CY941" s="30"/>
      <c r="CZ941" s="30"/>
      <c r="DA941" s="30"/>
      <c r="DB941" s="30"/>
      <c r="DC941" s="30"/>
      <c r="DD941" s="30"/>
      <c r="DE941" s="30"/>
      <c r="DF941" s="30"/>
      <c r="DG941" s="30"/>
      <c r="DH941" s="30"/>
      <c r="DI941" s="30"/>
      <c r="DJ941" s="30"/>
      <c r="DK941" s="30"/>
      <c r="DL941" s="30"/>
      <c r="DM941" s="30"/>
      <c r="DN941" s="30"/>
      <c r="DO941" s="30"/>
      <c r="DP941" s="30"/>
      <c r="DQ941" s="30"/>
      <c r="DR941" s="30"/>
      <c r="DS941" s="30"/>
      <c r="DT941" s="30"/>
      <c r="DU941" s="30"/>
      <c r="DV941" s="30"/>
      <c r="DW941" s="30"/>
      <c r="DX941" s="30"/>
      <c r="DY941" s="30"/>
      <c r="DZ941" s="30"/>
      <c r="EA941" s="30"/>
      <c r="EB941" s="30"/>
      <c r="EC941" s="30"/>
      <c r="ED941" s="30"/>
      <c r="EE941" s="30"/>
      <c r="EF941" s="30"/>
      <c r="EG941" s="30"/>
      <c r="EH941" s="30"/>
      <c r="EI941" s="30"/>
      <c r="EJ941" s="30"/>
      <c r="EK941" s="30"/>
      <c r="EL941" s="30"/>
      <c r="EM941" s="30"/>
      <c r="EN941" s="30"/>
      <c r="EO941" s="30"/>
      <c r="EP941" s="30"/>
      <c r="EQ941" s="30"/>
      <c r="ER941" s="30"/>
      <c r="ES941" s="30"/>
      <c r="ET941" s="30"/>
      <c r="EU941" s="30"/>
      <c r="EV941" s="30"/>
      <c r="EW941" s="30"/>
      <c r="EX941" s="30"/>
      <c r="EY941" s="30"/>
      <c r="EZ941" s="30"/>
      <c r="FA941" s="30"/>
      <c r="FB941" s="30"/>
      <c r="FC941" s="30"/>
      <c r="FD941" s="30"/>
      <c r="FE941" s="30"/>
      <c r="FF941" s="30"/>
      <c r="FG941" s="30"/>
      <c r="FH941" s="30"/>
      <c r="FI941" s="30"/>
      <c r="FJ941" s="30"/>
      <c r="FK941" s="30"/>
      <c r="FL941" s="30"/>
      <c r="FM941" s="30"/>
      <c r="FN941" s="30"/>
      <c r="FO941" s="30"/>
      <c r="FP941" s="30"/>
      <c r="FQ941" s="30"/>
    </row>
    <row r="942" spans="4:173">
      <c r="D942" s="76"/>
      <c r="E942" s="76"/>
      <c r="F942" s="76"/>
      <c r="G942" s="76"/>
      <c r="H942" s="76"/>
      <c r="I942" s="76"/>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0"/>
      <c r="BI942" s="30"/>
      <c r="BJ942" s="30"/>
      <c r="BK942" s="30"/>
      <c r="BL942" s="30"/>
      <c r="BM942" s="30"/>
      <c r="BN942" s="30"/>
      <c r="BO942" s="30"/>
      <c r="BP942" s="30"/>
      <c r="BQ942" s="30"/>
      <c r="BR942" s="30"/>
      <c r="BS942" s="30"/>
      <c r="BT942" s="30"/>
      <c r="BU942" s="30"/>
      <c r="BV942" s="30"/>
      <c r="BW942" s="30"/>
      <c r="BX942" s="30"/>
      <c r="BY942" s="30"/>
      <c r="BZ942" s="30"/>
      <c r="CA942" s="30"/>
      <c r="CB942" s="30"/>
      <c r="CC942" s="30"/>
      <c r="CD942" s="30"/>
      <c r="CE942" s="30"/>
      <c r="CF942" s="30"/>
      <c r="CG942" s="30"/>
      <c r="CH942" s="30"/>
      <c r="CI942" s="30"/>
      <c r="CJ942" s="30"/>
      <c r="CK942" s="30"/>
      <c r="CL942" s="30"/>
      <c r="CM942" s="30"/>
      <c r="CN942" s="30"/>
      <c r="CO942" s="30"/>
      <c r="CP942" s="30"/>
      <c r="CQ942" s="30"/>
      <c r="CR942" s="30"/>
      <c r="CS942" s="30"/>
      <c r="CT942" s="30"/>
      <c r="CU942" s="30"/>
      <c r="CV942" s="30"/>
      <c r="CW942" s="30"/>
      <c r="CX942" s="30"/>
      <c r="CY942" s="30"/>
      <c r="CZ942" s="30"/>
      <c r="DA942" s="30"/>
      <c r="DB942" s="30"/>
      <c r="DC942" s="30"/>
      <c r="DD942" s="30"/>
      <c r="DE942" s="30"/>
      <c r="DF942" s="30"/>
      <c r="DG942" s="30"/>
      <c r="DH942" s="30"/>
      <c r="DI942" s="30"/>
      <c r="DJ942" s="30"/>
      <c r="DK942" s="30"/>
      <c r="DL942" s="30"/>
      <c r="DM942" s="30"/>
      <c r="DN942" s="30"/>
      <c r="DO942" s="30"/>
      <c r="DP942" s="30"/>
      <c r="DQ942" s="30"/>
      <c r="DR942" s="30"/>
      <c r="DS942" s="30"/>
      <c r="DT942" s="30"/>
      <c r="DU942" s="30"/>
      <c r="DV942" s="30"/>
      <c r="DW942" s="30"/>
      <c r="DX942" s="30"/>
      <c r="DY942" s="30"/>
      <c r="DZ942" s="30"/>
      <c r="EA942" s="30"/>
      <c r="EB942" s="30"/>
      <c r="EC942" s="30"/>
      <c r="ED942" s="30"/>
      <c r="EE942" s="30"/>
      <c r="EF942" s="30"/>
      <c r="EG942" s="30"/>
      <c r="EH942" s="30"/>
      <c r="EI942" s="30"/>
      <c r="EJ942" s="30"/>
      <c r="EK942" s="30"/>
      <c r="EL942" s="30"/>
      <c r="EM942" s="30"/>
      <c r="EN942" s="30"/>
      <c r="EO942" s="30"/>
      <c r="EP942" s="30"/>
      <c r="EQ942" s="30"/>
      <c r="ER942" s="30"/>
      <c r="ES942" s="30"/>
      <c r="ET942" s="30"/>
      <c r="EU942" s="30"/>
      <c r="EV942" s="30"/>
      <c r="EW942" s="30"/>
      <c r="EX942" s="30"/>
      <c r="EY942" s="30"/>
      <c r="EZ942" s="30"/>
      <c r="FA942" s="30"/>
      <c r="FB942" s="30"/>
      <c r="FC942" s="30"/>
      <c r="FD942" s="30"/>
      <c r="FE942" s="30"/>
      <c r="FF942" s="30"/>
      <c r="FG942" s="30"/>
      <c r="FH942" s="30"/>
      <c r="FI942" s="30"/>
      <c r="FJ942" s="30"/>
      <c r="FK942" s="30"/>
      <c r="FL942" s="30"/>
      <c r="FM942" s="30"/>
      <c r="FN942" s="30"/>
      <c r="FO942" s="30"/>
      <c r="FP942" s="30"/>
      <c r="FQ942" s="30"/>
    </row>
    <row r="943" spans="4:173">
      <c r="D943" s="76"/>
      <c r="E943" s="76"/>
      <c r="F943" s="76"/>
      <c r="G943" s="76"/>
      <c r="H943" s="76"/>
      <c r="I943" s="76"/>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0"/>
      <c r="BI943" s="30"/>
      <c r="BJ943" s="30"/>
      <c r="BK943" s="30"/>
      <c r="BL943" s="30"/>
      <c r="BM943" s="30"/>
      <c r="BN943" s="30"/>
      <c r="BO943" s="30"/>
      <c r="BP943" s="30"/>
      <c r="BQ943" s="30"/>
      <c r="BR943" s="30"/>
      <c r="BS943" s="30"/>
      <c r="BT943" s="30"/>
      <c r="BU943" s="30"/>
      <c r="BV943" s="30"/>
      <c r="BW943" s="30"/>
      <c r="BX943" s="30"/>
      <c r="BY943" s="30"/>
      <c r="BZ943" s="30"/>
      <c r="CA943" s="30"/>
      <c r="CB943" s="30"/>
      <c r="CC943" s="30"/>
      <c r="CD943" s="30"/>
      <c r="CE943" s="30"/>
      <c r="CF943" s="30"/>
      <c r="CG943" s="30"/>
      <c r="CH943" s="30"/>
      <c r="CI943" s="30"/>
      <c r="CJ943" s="30"/>
      <c r="CK943" s="30"/>
      <c r="CL943" s="30"/>
      <c r="CM943" s="30"/>
      <c r="CN943" s="30"/>
      <c r="CO943" s="30"/>
      <c r="CP943" s="30"/>
      <c r="CQ943" s="30"/>
      <c r="CR943" s="30"/>
      <c r="CS943" s="30"/>
      <c r="CT943" s="30"/>
      <c r="CU943" s="30"/>
      <c r="CV943" s="30"/>
      <c r="CW943" s="30"/>
      <c r="CX943" s="30"/>
      <c r="CY943" s="30"/>
      <c r="CZ943" s="30"/>
      <c r="DA943" s="30"/>
      <c r="DB943" s="30"/>
      <c r="DC943" s="30"/>
      <c r="DD943" s="30"/>
      <c r="DE943" s="30"/>
      <c r="DF943" s="30"/>
      <c r="DG943" s="30"/>
      <c r="DH943" s="30"/>
      <c r="DI943" s="30"/>
      <c r="DJ943" s="30"/>
      <c r="DK943" s="30"/>
      <c r="DL943" s="30"/>
      <c r="DM943" s="30"/>
      <c r="DN943" s="30"/>
      <c r="DO943" s="30"/>
      <c r="DP943" s="30"/>
      <c r="DQ943" s="30"/>
      <c r="DR943" s="30"/>
      <c r="DS943" s="30"/>
      <c r="DT943" s="30"/>
      <c r="DU943" s="30"/>
      <c r="DV943" s="30"/>
      <c r="DW943" s="30"/>
      <c r="DX943" s="30"/>
      <c r="DY943" s="30"/>
      <c r="DZ943" s="30"/>
      <c r="EA943" s="30"/>
      <c r="EB943" s="30"/>
      <c r="EC943" s="30"/>
      <c r="ED943" s="30"/>
      <c r="EE943" s="30"/>
      <c r="EF943" s="30"/>
      <c r="EG943" s="30"/>
      <c r="EH943" s="30"/>
      <c r="EI943" s="30"/>
      <c r="EJ943" s="30"/>
      <c r="EK943" s="30"/>
      <c r="EL943" s="30"/>
      <c r="EM943" s="30"/>
      <c r="EN943" s="30"/>
      <c r="EO943" s="30"/>
      <c r="EP943" s="30"/>
      <c r="EQ943" s="30"/>
      <c r="ER943" s="30"/>
      <c r="ES943" s="30"/>
      <c r="ET943" s="30"/>
      <c r="EU943" s="30"/>
      <c r="EV943" s="30"/>
      <c r="EW943" s="30"/>
      <c r="EX943" s="30"/>
      <c r="EY943" s="30"/>
      <c r="EZ943" s="30"/>
      <c r="FA943" s="30"/>
      <c r="FB943" s="30"/>
      <c r="FC943" s="30"/>
      <c r="FD943" s="30"/>
      <c r="FE943" s="30"/>
      <c r="FF943" s="30"/>
      <c r="FG943" s="30"/>
      <c r="FH943" s="30"/>
      <c r="FI943" s="30"/>
      <c r="FJ943" s="30"/>
      <c r="FK943" s="30"/>
      <c r="FL943" s="30"/>
      <c r="FM943" s="30"/>
      <c r="FN943" s="30"/>
      <c r="FO943" s="30"/>
      <c r="FP943" s="30"/>
      <c r="FQ943" s="30"/>
    </row>
    <row r="944" spans="4:173">
      <c r="D944" s="76"/>
      <c r="E944" s="76"/>
      <c r="F944" s="76"/>
      <c r="G944" s="76"/>
      <c r="H944" s="76"/>
      <c r="I944" s="76"/>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0"/>
      <c r="BI944" s="30"/>
      <c r="BJ944" s="30"/>
      <c r="BK944" s="30"/>
      <c r="BL944" s="30"/>
      <c r="BM944" s="30"/>
      <c r="BN944" s="30"/>
      <c r="BO944" s="30"/>
      <c r="BP944" s="30"/>
      <c r="BQ944" s="30"/>
      <c r="BR944" s="30"/>
      <c r="BS944" s="30"/>
      <c r="BT944" s="30"/>
      <c r="BU944" s="30"/>
      <c r="BV944" s="30"/>
      <c r="BW944" s="30"/>
      <c r="BX944" s="30"/>
      <c r="BY944" s="30"/>
      <c r="BZ944" s="30"/>
      <c r="CA944" s="30"/>
      <c r="CB944" s="30"/>
      <c r="CC944" s="30"/>
      <c r="CD944" s="30"/>
      <c r="CE944" s="30"/>
      <c r="CF944" s="30"/>
      <c r="CG944" s="30"/>
      <c r="CH944" s="30"/>
      <c r="CI944" s="30"/>
      <c r="CJ944" s="30"/>
      <c r="CK944" s="30"/>
      <c r="CL944" s="30"/>
      <c r="CM944" s="30"/>
      <c r="CN944" s="30"/>
      <c r="CO944" s="30"/>
      <c r="CP944" s="30"/>
      <c r="CQ944" s="30"/>
      <c r="CR944" s="30"/>
      <c r="CS944" s="30"/>
      <c r="CT944" s="30"/>
      <c r="CU944" s="30"/>
      <c r="CV944" s="30"/>
      <c r="CW944" s="30"/>
      <c r="CX944" s="30"/>
      <c r="CY944" s="30"/>
      <c r="CZ944" s="30"/>
      <c r="DA944" s="30"/>
      <c r="DB944" s="30"/>
      <c r="DC944" s="30"/>
      <c r="DD944" s="30"/>
      <c r="DE944" s="30"/>
      <c r="DF944" s="30"/>
      <c r="DG944" s="30"/>
      <c r="DH944" s="30"/>
      <c r="DI944" s="30"/>
      <c r="DJ944" s="30"/>
      <c r="DK944" s="30"/>
      <c r="DL944" s="30"/>
      <c r="DM944" s="30"/>
      <c r="DN944" s="30"/>
      <c r="DO944" s="30"/>
      <c r="DP944" s="30"/>
      <c r="DQ944" s="30"/>
      <c r="DR944" s="30"/>
      <c r="DS944" s="30"/>
      <c r="DT944" s="30"/>
      <c r="DU944" s="30"/>
      <c r="DV944" s="30"/>
      <c r="DW944" s="30"/>
      <c r="DX944" s="30"/>
      <c r="DY944" s="30"/>
      <c r="DZ944" s="30"/>
      <c r="EA944" s="30"/>
      <c r="EB944" s="30"/>
      <c r="EC944" s="30"/>
      <c r="ED944" s="30"/>
      <c r="EE944" s="30"/>
      <c r="EF944" s="30"/>
      <c r="EG944" s="30"/>
      <c r="EH944" s="30"/>
      <c r="EI944" s="30"/>
      <c r="EJ944" s="30"/>
      <c r="EK944" s="30"/>
      <c r="EL944" s="30"/>
      <c r="EM944" s="30"/>
      <c r="EN944" s="30"/>
      <c r="EO944" s="30"/>
      <c r="EP944" s="30"/>
      <c r="EQ944" s="30"/>
      <c r="ER944" s="30"/>
      <c r="ES944" s="30"/>
      <c r="ET944" s="30"/>
      <c r="EU944" s="30"/>
      <c r="EV944" s="30"/>
      <c r="EW944" s="30"/>
      <c r="EX944" s="30"/>
      <c r="EY944" s="30"/>
      <c r="EZ944" s="30"/>
      <c r="FA944" s="30"/>
      <c r="FB944" s="30"/>
      <c r="FC944" s="30"/>
      <c r="FD944" s="30"/>
      <c r="FE944" s="30"/>
      <c r="FF944" s="30"/>
      <c r="FG944" s="30"/>
      <c r="FH944" s="30"/>
      <c r="FI944" s="30"/>
      <c r="FJ944" s="30"/>
      <c r="FK944" s="30"/>
      <c r="FL944" s="30"/>
      <c r="FM944" s="30"/>
      <c r="FN944" s="30"/>
      <c r="FO944" s="30"/>
      <c r="FP944" s="30"/>
      <c r="FQ944" s="30"/>
    </row>
    <row r="945" spans="4:173">
      <c r="D945" s="76"/>
      <c r="E945" s="76"/>
      <c r="F945" s="76"/>
      <c r="G945" s="76"/>
      <c r="H945" s="76"/>
      <c r="I945" s="76"/>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0"/>
      <c r="BI945" s="30"/>
      <c r="BJ945" s="30"/>
      <c r="BK945" s="30"/>
      <c r="BL945" s="30"/>
      <c r="BM945" s="30"/>
      <c r="BN945" s="30"/>
      <c r="BO945" s="30"/>
      <c r="BP945" s="30"/>
      <c r="BQ945" s="30"/>
      <c r="BR945" s="30"/>
      <c r="BS945" s="30"/>
      <c r="BT945" s="30"/>
      <c r="BU945" s="30"/>
      <c r="BV945" s="30"/>
      <c r="BW945" s="30"/>
      <c r="BX945" s="30"/>
      <c r="BY945" s="30"/>
      <c r="BZ945" s="30"/>
      <c r="CA945" s="30"/>
      <c r="CB945" s="30"/>
      <c r="CC945" s="30"/>
      <c r="CD945" s="30"/>
      <c r="CE945" s="30"/>
      <c r="CF945" s="30"/>
      <c r="CG945" s="30"/>
      <c r="CH945" s="30"/>
      <c r="CI945" s="30"/>
      <c r="CJ945" s="30"/>
      <c r="CK945" s="30"/>
      <c r="CL945" s="30"/>
      <c r="CM945" s="30"/>
      <c r="CN945" s="30"/>
      <c r="CO945" s="30"/>
      <c r="CP945" s="30"/>
      <c r="CQ945" s="30"/>
      <c r="CR945" s="30"/>
      <c r="CS945" s="30"/>
      <c r="CT945" s="30"/>
      <c r="CU945" s="30"/>
      <c r="CV945" s="30"/>
      <c r="CW945" s="30"/>
      <c r="CX945" s="30"/>
      <c r="CY945" s="30"/>
      <c r="CZ945" s="30"/>
      <c r="DA945" s="30"/>
      <c r="DB945" s="30"/>
      <c r="DC945" s="30"/>
      <c r="DD945" s="30"/>
      <c r="DE945" s="30"/>
      <c r="DF945" s="30"/>
      <c r="DG945" s="30"/>
      <c r="DH945" s="30"/>
      <c r="DI945" s="30"/>
      <c r="DJ945" s="30"/>
      <c r="DK945" s="30"/>
      <c r="DL945" s="30"/>
      <c r="DM945" s="30"/>
      <c r="DN945" s="30"/>
      <c r="DO945" s="30"/>
      <c r="DP945" s="30"/>
      <c r="DQ945" s="30"/>
      <c r="DR945" s="30"/>
      <c r="DS945" s="30"/>
      <c r="DT945" s="30"/>
      <c r="DU945" s="30"/>
      <c r="DV945" s="30"/>
      <c r="DW945" s="30"/>
      <c r="DX945" s="30"/>
      <c r="DY945" s="30"/>
      <c r="DZ945" s="30"/>
      <c r="EA945" s="30"/>
      <c r="EB945" s="30"/>
      <c r="EC945" s="30"/>
      <c r="ED945" s="30"/>
      <c r="EE945" s="30"/>
      <c r="EF945" s="30"/>
      <c r="EG945" s="30"/>
      <c r="EH945" s="30"/>
      <c r="EI945" s="30"/>
      <c r="EJ945" s="30"/>
      <c r="EK945" s="30"/>
      <c r="EL945" s="30"/>
      <c r="EM945" s="30"/>
      <c r="EN945" s="30"/>
      <c r="EO945" s="30"/>
      <c r="EP945" s="30"/>
      <c r="EQ945" s="30"/>
      <c r="ER945" s="30"/>
      <c r="ES945" s="30"/>
      <c r="ET945" s="30"/>
      <c r="EU945" s="30"/>
      <c r="EV945" s="30"/>
      <c r="EW945" s="30"/>
      <c r="EX945" s="30"/>
      <c r="EY945" s="30"/>
      <c r="EZ945" s="30"/>
      <c r="FA945" s="30"/>
      <c r="FB945" s="30"/>
      <c r="FC945" s="30"/>
      <c r="FD945" s="30"/>
      <c r="FE945" s="30"/>
      <c r="FF945" s="30"/>
      <c r="FG945" s="30"/>
      <c r="FH945" s="30"/>
      <c r="FI945" s="30"/>
      <c r="FJ945" s="30"/>
      <c r="FK945" s="30"/>
      <c r="FL945" s="30"/>
      <c r="FM945" s="30"/>
      <c r="FN945" s="30"/>
      <c r="FO945" s="30"/>
      <c r="FP945" s="30"/>
      <c r="FQ945" s="30"/>
    </row>
    <row r="946" spans="4:173">
      <c r="D946" s="76"/>
      <c r="E946" s="76"/>
      <c r="F946" s="76"/>
      <c r="G946" s="76"/>
      <c r="H946" s="76"/>
      <c r="I946" s="76"/>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c r="AS946" s="30"/>
      <c r="AT946" s="30"/>
      <c r="AU946" s="30"/>
      <c r="AV946" s="30"/>
      <c r="AW946" s="30"/>
      <c r="AX946" s="30"/>
      <c r="AY946" s="30"/>
      <c r="AZ946" s="30"/>
      <c r="BA946" s="30"/>
      <c r="BB946" s="30"/>
      <c r="BC946" s="30"/>
      <c r="BD946" s="30"/>
      <c r="BE946" s="30"/>
      <c r="BF946" s="30"/>
      <c r="BG946" s="30"/>
      <c r="BH946" s="30"/>
      <c r="BI946" s="30"/>
      <c r="BJ946" s="30"/>
      <c r="BK946" s="30"/>
      <c r="BL946" s="30"/>
      <c r="BM946" s="30"/>
      <c r="BN946" s="30"/>
      <c r="BO946" s="30"/>
      <c r="BP946" s="30"/>
      <c r="BQ946" s="30"/>
      <c r="BR946" s="30"/>
      <c r="BS946" s="30"/>
      <c r="BT946" s="30"/>
      <c r="BU946" s="30"/>
      <c r="BV946" s="30"/>
      <c r="BW946" s="30"/>
      <c r="BX946" s="30"/>
      <c r="BY946" s="30"/>
      <c r="BZ946" s="30"/>
      <c r="CA946" s="30"/>
      <c r="CB946" s="30"/>
      <c r="CC946" s="30"/>
      <c r="CD946" s="30"/>
      <c r="CE946" s="30"/>
      <c r="CF946" s="30"/>
      <c r="CG946" s="30"/>
      <c r="CH946" s="30"/>
      <c r="CI946" s="30"/>
      <c r="CJ946" s="30"/>
      <c r="CK946" s="30"/>
      <c r="CL946" s="30"/>
      <c r="CM946" s="30"/>
      <c r="CN946" s="30"/>
      <c r="CO946" s="30"/>
      <c r="CP946" s="30"/>
      <c r="CQ946" s="30"/>
      <c r="CR946" s="30"/>
      <c r="CS946" s="30"/>
      <c r="CT946" s="30"/>
      <c r="CU946" s="30"/>
      <c r="CV946" s="30"/>
      <c r="CW946" s="30"/>
      <c r="CX946" s="30"/>
      <c r="CY946" s="30"/>
      <c r="CZ946" s="30"/>
      <c r="DA946" s="30"/>
      <c r="DB946" s="30"/>
      <c r="DC946" s="30"/>
      <c r="DD946" s="30"/>
      <c r="DE946" s="30"/>
      <c r="DF946" s="30"/>
      <c r="DG946" s="30"/>
      <c r="DH946" s="30"/>
      <c r="DI946" s="30"/>
      <c r="DJ946" s="30"/>
      <c r="DK946" s="30"/>
      <c r="DL946" s="30"/>
      <c r="DM946" s="30"/>
      <c r="DN946" s="30"/>
      <c r="DO946" s="30"/>
      <c r="DP946" s="30"/>
      <c r="DQ946" s="30"/>
      <c r="DR946" s="30"/>
      <c r="DS946" s="30"/>
      <c r="DT946" s="30"/>
      <c r="DU946" s="30"/>
      <c r="DV946" s="30"/>
      <c r="DW946" s="30"/>
      <c r="DX946" s="30"/>
      <c r="DY946" s="30"/>
      <c r="DZ946" s="30"/>
      <c r="EA946" s="30"/>
      <c r="EB946" s="30"/>
      <c r="EC946" s="30"/>
      <c r="ED946" s="30"/>
      <c r="EE946" s="30"/>
      <c r="EF946" s="30"/>
      <c r="EG946" s="30"/>
      <c r="EH946" s="30"/>
      <c r="EI946" s="30"/>
      <c r="EJ946" s="30"/>
      <c r="EK946" s="30"/>
      <c r="EL946" s="30"/>
      <c r="EM946" s="30"/>
      <c r="EN946" s="30"/>
      <c r="EO946" s="30"/>
      <c r="EP946" s="30"/>
      <c r="EQ946" s="30"/>
      <c r="ER946" s="30"/>
      <c r="ES946" s="30"/>
      <c r="ET946" s="30"/>
      <c r="EU946" s="30"/>
      <c r="EV946" s="30"/>
      <c r="EW946" s="30"/>
      <c r="EX946" s="30"/>
      <c r="EY946" s="30"/>
      <c r="EZ946" s="30"/>
      <c r="FA946" s="30"/>
      <c r="FB946" s="30"/>
      <c r="FC946" s="30"/>
      <c r="FD946" s="30"/>
      <c r="FE946" s="30"/>
      <c r="FF946" s="30"/>
      <c r="FG946" s="30"/>
      <c r="FH946" s="30"/>
      <c r="FI946" s="30"/>
      <c r="FJ946" s="30"/>
      <c r="FK946" s="30"/>
      <c r="FL946" s="30"/>
      <c r="FM946" s="30"/>
      <c r="FN946" s="30"/>
      <c r="FO946" s="30"/>
      <c r="FP946" s="30"/>
      <c r="FQ946" s="30"/>
    </row>
    <row r="947" spans="4:173">
      <c r="D947" s="76"/>
      <c r="E947" s="76"/>
      <c r="F947" s="76"/>
      <c r="G947" s="76"/>
      <c r="H947" s="76"/>
      <c r="I947" s="76"/>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c r="AS947" s="30"/>
      <c r="AT947" s="30"/>
      <c r="AU947" s="30"/>
      <c r="AV947" s="30"/>
      <c r="AW947" s="30"/>
      <c r="AX947" s="30"/>
      <c r="AY947" s="30"/>
      <c r="AZ947" s="30"/>
      <c r="BA947" s="30"/>
      <c r="BB947" s="30"/>
      <c r="BC947" s="30"/>
      <c r="BD947" s="30"/>
      <c r="BE947" s="30"/>
      <c r="BF947" s="30"/>
      <c r="BG947" s="30"/>
      <c r="BH947" s="30"/>
      <c r="BI947" s="30"/>
      <c r="BJ947" s="30"/>
      <c r="BK947" s="30"/>
      <c r="BL947" s="30"/>
      <c r="BM947" s="30"/>
      <c r="BN947" s="30"/>
      <c r="BO947" s="30"/>
      <c r="BP947" s="30"/>
      <c r="BQ947" s="30"/>
      <c r="BR947" s="30"/>
      <c r="BS947" s="30"/>
      <c r="BT947" s="30"/>
      <c r="BU947" s="30"/>
      <c r="BV947" s="30"/>
      <c r="BW947" s="30"/>
      <c r="BX947" s="30"/>
      <c r="BY947" s="30"/>
      <c r="BZ947" s="30"/>
      <c r="CA947" s="30"/>
      <c r="CB947" s="30"/>
      <c r="CC947" s="30"/>
      <c r="CD947" s="30"/>
      <c r="CE947" s="30"/>
      <c r="CF947" s="30"/>
      <c r="CG947" s="30"/>
      <c r="CH947" s="30"/>
      <c r="CI947" s="30"/>
      <c r="CJ947" s="30"/>
      <c r="CK947" s="30"/>
      <c r="CL947" s="30"/>
      <c r="CM947" s="30"/>
      <c r="CN947" s="30"/>
      <c r="CO947" s="30"/>
      <c r="CP947" s="30"/>
      <c r="CQ947" s="30"/>
      <c r="CR947" s="30"/>
      <c r="CS947" s="30"/>
      <c r="CT947" s="30"/>
      <c r="CU947" s="30"/>
      <c r="CV947" s="30"/>
      <c r="CW947" s="30"/>
      <c r="CX947" s="30"/>
      <c r="CY947" s="30"/>
      <c r="CZ947" s="30"/>
      <c r="DA947" s="30"/>
      <c r="DB947" s="30"/>
      <c r="DC947" s="30"/>
      <c r="DD947" s="30"/>
      <c r="DE947" s="30"/>
      <c r="DF947" s="30"/>
      <c r="DG947" s="30"/>
      <c r="DH947" s="30"/>
      <c r="DI947" s="30"/>
      <c r="DJ947" s="30"/>
      <c r="DK947" s="30"/>
      <c r="DL947" s="30"/>
      <c r="DM947" s="30"/>
      <c r="DN947" s="30"/>
      <c r="DO947" s="30"/>
      <c r="DP947" s="30"/>
      <c r="DQ947" s="30"/>
      <c r="DR947" s="30"/>
      <c r="DS947" s="30"/>
      <c r="DT947" s="30"/>
      <c r="DU947" s="30"/>
      <c r="DV947" s="30"/>
      <c r="DW947" s="30"/>
      <c r="DX947" s="30"/>
      <c r="DY947" s="30"/>
      <c r="DZ947" s="30"/>
      <c r="EA947" s="30"/>
      <c r="EB947" s="30"/>
      <c r="EC947" s="30"/>
      <c r="ED947" s="30"/>
      <c r="EE947" s="30"/>
      <c r="EF947" s="30"/>
      <c r="EG947" s="30"/>
      <c r="EH947" s="30"/>
      <c r="EI947" s="30"/>
      <c r="EJ947" s="30"/>
      <c r="EK947" s="30"/>
      <c r="EL947" s="30"/>
      <c r="EM947" s="30"/>
      <c r="EN947" s="30"/>
      <c r="EO947" s="30"/>
      <c r="EP947" s="30"/>
      <c r="EQ947" s="30"/>
      <c r="ER947" s="30"/>
      <c r="ES947" s="30"/>
      <c r="ET947" s="30"/>
      <c r="EU947" s="30"/>
      <c r="EV947" s="30"/>
      <c r="EW947" s="30"/>
      <c r="EX947" s="30"/>
      <c r="EY947" s="30"/>
      <c r="EZ947" s="30"/>
      <c r="FA947" s="30"/>
      <c r="FB947" s="30"/>
      <c r="FC947" s="30"/>
      <c r="FD947" s="30"/>
      <c r="FE947" s="30"/>
      <c r="FF947" s="30"/>
      <c r="FG947" s="30"/>
      <c r="FH947" s="30"/>
      <c r="FI947" s="30"/>
      <c r="FJ947" s="30"/>
      <c r="FK947" s="30"/>
      <c r="FL947" s="30"/>
      <c r="FM947" s="30"/>
      <c r="FN947" s="30"/>
      <c r="FO947" s="30"/>
      <c r="FP947" s="30"/>
      <c r="FQ947" s="30"/>
    </row>
    <row r="948" spans="4:173">
      <c r="D948" s="76"/>
      <c r="E948" s="76"/>
      <c r="F948" s="76"/>
      <c r="G948" s="76"/>
      <c r="H948" s="76"/>
      <c r="I948" s="76"/>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c r="AS948" s="30"/>
      <c r="AT948" s="30"/>
      <c r="AU948" s="30"/>
      <c r="AV948" s="30"/>
      <c r="AW948" s="30"/>
      <c r="AX948" s="30"/>
      <c r="AY948" s="30"/>
      <c r="AZ948" s="30"/>
      <c r="BA948" s="30"/>
      <c r="BB948" s="30"/>
      <c r="BC948" s="30"/>
      <c r="BD948" s="30"/>
      <c r="BE948" s="30"/>
      <c r="BF948" s="30"/>
      <c r="BG948" s="30"/>
      <c r="BH948" s="30"/>
      <c r="BI948" s="30"/>
      <c r="BJ948" s="30"/>
      <c r="BK948" s="30"/>
      <c r="BL948" s="30"/>
      <c r="BM948" s="30"/>
      <c r="BN948" s="30"/>
      <c r="BO948" s="30"/>
      <c r="BP948" s="30"/>
      <c r="BQ948" s="30"/>
      <c r="BR948" s="30"/>
      <c r="BS948" s="30"/>
      <c r="BT948" s="30"/>
      <c r="BU948" s="30"/>
      <c r="BV948" s="30"/>
      <c r="BW948" s="30"/>
      <c r="BX948" s="30"/>
      <c r="BY948" s="30"/>
      <c r="BZ948" s="30"/>
      <c r="CA948" s="30"/>
      <c r="CB948" s="30"/>
      <c r="CC948" s="30"/>
      <c r="CD948" s="30"/>
      <c r="CE948" s="30"/>
      <c r="CF948" s="30"/>
      <c r="CG948" s="30"/>
      <c r="CH948" s="30"/>
      <c r="CI948" s="30"/>
      <c r="CJ948" s="30"/>
      <c r="CK948" s="30"/>
      <c r="CL948" s="30"/>
      <c r="CM948" s="30"/>
      <c r="CN948" s="30"/>
      <c r="CO948" s="30"/>
      <c r="CP948" s="30"/>
      <c r="CQ948" s="30"/>
      <c r="CR948" s="30"/>
      <c r="CS948" s="30"/>
      <c r="CT948" s="30"/>
      <c r="CU948" s="30"/>
      <c r="CV948" s="30"/>
      <c r="CW948" s="30"/>
      <c r="CX948" s="30"/>
      <c r="CY948" s="30"/>
      <c r="CZ948" s="30"/>
      <c r="DA948" s="30"/>
      <c r="DB948" s="30"/>
      <c r="DC948" s="30"/>
      <c r="DD948" s="30"/>
      <c r="DE948" s="30"/>
      <c r="DF948" s="30"/>
      <c r="DG948" s="30"/>
      <c r="DH948" s="30"/>
      <c r="DI948" s="30"/>
      <c r="DJ948" s="30"/>
      <c r="DK948" s="30"/>
      <c r="DL948" s="30"/>
      <c r="DM948" s="30"/>
      <c r="DN948" s="30"/>
      <c r="DO948" s="30"/>
      <c r="DP948" s="30"/>
      <c r="DQ948" s="30"/>
      <c r="DR948" s="30"/>
      <c r="DS948" s="30"/>
      <c r="DT948" s="30"/>
      <c r="DU948" s="30"/>
      <c r="DV948" s="30"/>
      <c r="DW948" s="30"/>
      <c r="DX948" s="30"/>
      <c r="DY948" s="30"/>
      <c r="DZ948" s="30"/>
      <c r="EA948" s="30"/>
      <c r="EB948" s="30"/>
      <c r="EC948" s="30"/>
      <c r="ED948" s="30"/>
      <c r="EE948" s="30"/>
      <c r="EF948" s="30"/>
      <c r="EG948" s="30"/>
      <c r="EH948" s="30"/>
      <c r="EI948" s="30"/>
      <c r="EJ948" s="30"/>
      <c r="EK948" s="30"/>
      <c r="EL948" s="30"/>
      <c r="EM948" s="30"/>
      <c r="EN948" s="30"/>
      <c r="EO948" s="30"/>
      <c r="EP948" s="30"/>
      <c r="EQ948" s="30"/>
      <c r="ER948" s="30"/>
      <c r="ES948" s="30"/>
      <c r="ET948" s="30"/>
      <c r="EU948" s="30"/>
      <c r="EV948" s="30"/>
      <c r="EW948" s="30"/>
      <c r="EX948" s="30"/>
      <c r="EY948" s="30"/>
      <c r="EZ948" s="30"/>
      <c r="FA948" s="30"/>
      <c r="FB948" s="30"/>
      <c r="FC948" s="30"/>
      <c r="FD948" s="30"/>
      <c r="FE948" s="30"/>
      <c r="FF948" s="30"/>
      <c r="FG948" s="30"/>
      <c r="FH948" s="30"/>
      <c r="FI948" s="30"/>
      <c r="FJ948" s="30"/>
      <c r="FK948" s="30"/>
      <c r="FL948" s="30"/>
      <c r="FM948" s="30"/>
      <c r="FN948" s="30"/>
      <c r="FO948" s="30"/>
      <c r="FP948" s="30"/>
      <c r="FQ948" s="30"/>
    </row>
    <row r="949" spans="4:173">
      <c r="D949" s="76"/>
      <c r="E949" s="76"/>
      <c r="F949" s="76"/>
      <c r="G949" s="76"/>
      <c r="H949" s="76"/>
      <c r="I949" s="76"/>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0"/>
      <c r="BI949" s="30"/>
      <c r="BJ949" s="30"/>
      <c r="BK949" s="30"/>
      <c r="BL949" s="30"/>
      <c r="BM949" s="30"/>
      <c r="BN949" s="30"/>
      <c r="BO949" s="30"/>
      <c r="BP949" s="30"/>
      <c r="BQ949" s="30"/>
      <c r="BR949" s="30"/>
      <c r="BS949" s="30"/>
      <c r="BT949" s="30"/>
      <c r="BU949" s="30"/>
      <c r="BV949" s="30"/>
      <c r="BW949" s="30"/>
      <c r="BX949" s="30"/>
      <c r="BY949" s="30"/>
      <c r="BZ949" s="30"/>
      <c r="CA949" s="30"/>
      <c r="CB949" s="30"/>
      <c r="CC949" s="30"/>
      <c r="CD949" s="30"/>
      <c r="CE949" s="30"/>
      <c r="CF949" s="30"/>
      <c r="CG949" s="30"/>
      <c r="CH949" s="30"/>
      <c r="CI949" s="30"/>
      <c r="CJ949" s="30"/>
      <c r="CK949" s="30"/>
      <c r="CL949" s="30"/>
      <c r="CM949" s="30"/>
      <c r="CN949" s="30"/>
      <c r="CO949" s="30"/>
      <c r="CP949" s="30"/>
      <c r="CQ949" s="30"/>
      <c r="CR949" s="30"/>
      <c r="CS949" s="30"/>
      <c r="CT949" s="30"/>
      <c r="CU949" s="30"/>
      <c r="CV949" s="30"/>
      <c r="CW949" s="30"/>
      <c r="CX949" s="30"/>
      <c r="CY949" s="30"/>
      <c r="CZ949" s="30"/>
      <c r="DA949" s="30"/>
      <c r="DB949" s="30"/>
      <c r="DC949" s="30"/>
      <c r="DD949" s="30"/>
      <c r="DE949" s="30"/>
      <c r="DF949" s="30"/>
      <c r="DG949" s="30"/>
      <c r="DH949" s="30"/>
      <c r="DI949" s="30"/>
      <c r="DJ949" s="30"/>
      <c r="DK949" s="30"/>
      <c r="DL949" s="30"/>
      <c r="DM949" s="30"/>
      <c r="DN949" s="30"/>
      <c r="DO949" s="30"/>
      <c r="DP949" s="30"/>
      <c r="DQ949" s="30"/>
      <c r="DR949" s="30"/>
      <c r="DS949" s="30"/>
      <c r="DT949" s="30"/>
      <c r="DU949" s="30"/>
      <c r="DV949" s="30"/>
      <c r="DW949" s="30"/>
      <c r="DX949" s="30"/>
      <c r="DY949" s="30"/>
      <c r="DZ949" s="30"/>
      <c r="EA949" s="30"/>
      <c r="EB949" s="30"/>
      <c r="EC949" s="30"/>
      <c r="ED949" s="30"/>
      <c r="EE949" s="30"/>
      <c r="EF949" s="30"/>
      <c r="EG949" s="30"/>
      <c r="EH949" s="30"/>
      <c r="EI949" s="30"/>
      <c r="EJ949" s="30"/>
      <c r="EK949" s="30"/>
      <c r="EL949" s="30"/>
      <c r="EM949" s="30"/>
      <c r="EN949" s="30"/>
      <c r="EO949" s="30"/>
      <c r="EP949" s="30"/>
      <c r="EQ949" s="30"/>
      <c r="ER949" s="30"/>
      <c r="ES949" s="30"/>
      <c r="ET949" s="30"/>
      <c r="EU949" s="30"/>
      <c r="EV949" s="30"/>
      <c r="EW949" s="30"/>
      <c r="EX949" s="30"/>
      <c r="EY949" s="30"/>
      <c r="EZ949" s="30"/>
      <c r="FA949" s="30"/>
      <c r="FB949" s="30"/>
      <c r="FC949" s="30"/>
      <c r="FD949" s="30"/>
      <c r="FE949" s="30"/>
      <c r="FF949" s="30"/>
      <c r="FG949" s="30"/>
      <c r="FH949" s="30"/>
      <c r="FI949" s="30"/>
      <c r="FJ949" s="30"/>
      <c r="FK949" s="30"/>
      <c r="FL949" s="30"/>
      <c r="FM949" s="30"/>
      <c r="FN949" s="30"/>
      <c r="FO949" s="30"/>
      <c r="FP949" s="30"/>
      <c r="FQ949" s="30"/>
    </row>
    <row r="950" spans="4:173">
      <c r="D950" s="76"/>
      <c r="E950" s="76"/>
      <c r="F950" s="76"/>
      <c r="G950" s="76"/>
      <c r="H950" s="76"/>
      <c r="I950" s="76"/>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c r="AS950" s="30"/>
      <c r="AT950" s="30"/>
      <c r="AU950" s="30"/>
      <c r="AV950" s="30"/>
      <c r="AW950" s="30"/>
      <c r="AX950" s="30"/>
      <c r="AY950" s="30"/>
      <c r="AZ950" s="30"/>
      <c r="BA950" s="30"/>
      <c r="BB950" s="30"/>
      <c r="BC950" s="30"/>
      <c r="BD950" s="30"/>
      <c r="BE950" s="30"/>
      <c r="BF950" s="30"/>
      <c r="BG950" s="30"/>
      <c r="BH950" s="30"/>
      <c r="BI950" s="30"/>
      <c r="BJ950" s="30"/>
      <c r="BK950" s="30"/>
      <c r="BL950" s="30"/>
      <c r="BM950" s="30"/>
      <c r="BN950" s="30"/>
      <c r="BO950" s="30"/>
      <c r="BP950" s="30"/>
      <c r="BQ950" s="30"/>
      <c r="BR950" s="30"/>
      <c r="BS950" s="30"/>
      <c r="BT950" s="30"/>
      <c r="BU950" s="30"/>
      <c r="BV950" s="30"/>
      <c r="BW950" s="30"/>
      <c r="BX950" s="30"/>
      <c r="BY950" s="30"/>
      <c r="BZ950" s="30"/>
      <c r="CA950" s="30"/>
      <c r="CB950" s="30"/>
      <c r="CC950" s="30"/>
      <c r="CD950" s="30"/>
      <c r="CE950" s="30"/>
      <c r="CF950" s="30"/>
      <c r="CG950" s="30"/>
      <c r="CH950" s="30"/>
      <c r="CI950" s="30"/>
      <c r="CJ950" s="30"/>
      <c r="CK950" s="30"/>
      <c r="CL950" s="30"/>
      <c r="CM950" s="30"/>
      <c r="CN950" s="30"/>
      <c r="CO950" s="30"/>
      <c r="CP950" s="30"/>
      <c r="CQ950" s="30"/>
      <c r="CR950" s="30"/>
      <c r="CS950" s="30"/>
      <c r="CT950" s="30"/>
      <c r="CU950" s="30"/>
      <c r="CV950" s="30"/>
      <c r="CW950" s="30"/>
      <c r="CX950" s="30"/>
      <c r="CY950" s="30"/>
      <c r="CZ950" s="30"/>
      <c r="DA950" s="30"/>
      <c r="DB950" s="30"/>
      <c r="DC950" s="30"/>
      <c r="DD950" s="30"/>
      <c r="DE950" s="30"/>
      <c r="DF950" s="30"/>
      <c r="DG950" s="30"/>
      <c r="DH950" s="30"/>
      <c r="DI950" s="30"/>
      <c r="DJ950" s="30"/>
      <c r="DK950" s="30"/>
      <c r="DL950" s="30"/>
      <c r="DM950" s="30"/>
      <c r="DN950" s="30"/>
      <c r="DO950" s="30"/>
      <c r="DP950" s="30"/>
      <c r="DQ950" s="30"/>
      <c r="DR950" s="30"/>
      <c r="DS950" s="30"/>
      <c r="DT950" s="30"/>
      <c r="DU950" s="30"/>
      <c r="DV950" s="30"/>
      <c r="DW950" s="30"/>
      <c r="DX950" s="30"/>
      <c r="DY950" s="30"/>
      <c r="DZ950" s="30"/>
      <c r="EA950" s="30"/>
      <c r="EB950" s="30"/>
      <c r="EC950" s="30"/>
      <c r="ED950" s="30"/>
      <c r="EE950" s="30"/>
      <c r="EF950" s="30"/>
      <c r="EG950" s="30"/>
      <c r="EH950" s="30"/>
      <c r="EI950" s="30"/>
      <c r="EJ950" s="30"/>
      <c r="EK950" s="30"/>
      <c r="EL950" s="30"/>
      <c r="EM950" s="30"/>
      <c r="EN950" s="30"/>
      <c r="EO950" s="30"/>
      <c r="EP950" s="30"/>
      <c r="EQ950" s="30"/>
      <c r="ER950" s="30"/>
      <c r="ES950" s="30"/>
      <c r="ET950" s="30"/>
      <c r="EU950" s="30"/>
      <c r="EV950" s="30"/>
      <c r="EW950" s="30"/>
      <c r="EX950" s="30"/>
      <c r="EY950" s="30"/>
      <c r="EZ950" s="30"/>
      <c r="FA950" s="30"/>
      <c r="FB950" s="30"/>
      <c r="FC950" s="30"/>
      <c r="FD950" s="30"/>
      <c r="FE950" s="30"/>
      <c r="FF950" s="30"/>
      <c r="FG950" s="30"/>
      <c r="FH950" s="30"/>
      <c r="FI950" s="30"/>
      <c r="FJ950" s="30"/>
      <c r="FK950" s="30"/>
      <c r="FL950" s="30"/>
      <c r="FM950" s="30"/>
      <c r="FN950" s="30"/>
      <c r="FO950" s="30"/>
      <c r="FP950" s="30"/>
      <c r="FQ950" s="30"/>
    </row>
    <row r="951" spans="4:173">
      <c r="D951" s="76"/>
      <c r="E951" s="76"/>
      <c r="F951" s="76"/>
      <c r="G951" s="76"/>
      <c r="H951" s="76"/>
      <c r="I951" s="76"/>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c r="AS951" s="30"/>
      <c r="AT951" s="30"/>
      <c r="AU951" s="30"/>
      <c r="AV951" s="30"/>
      <c r="AW951" s="30"/>
      <c r="AX951" s="30"/>
      <c r="AY951" s="30"/>
      <c r="AZ951" s="30"/>
      <c r="BA951" s="30"/>
      <c r="BB951" s="30"/>
      <c r="BC951" s="30"/>
      <c r="BD951" s="30"/>
      <c r="BE951" s="30"/>
      <c r="BF951" s="30"/>
      <c r="BG951" s="30"/>
      <c r="BH951" s="30"/>
      <c r="BI951" s="30"/>
      <c r="BJ951" s="30"/>
      <c r="BK951" s="30"/>
      <c r="BL951" s="30"/>
      <c r="BM951" s="30"/>
      <c r="BN951" s="30"/>
      <c r="BO951" s="30"/>
      <c r="BP951" s="30"/>
      <c r="BQ951" s="30"/>
      <c r="BR951" s="30"/>
      <c r="BS951" s="30"/>
      <c r="BT951" s="30"/>
      <c r="BU951" s="30"/>
      <c r="BV951" s="30"/>
      <c r="BW951" s="30"/>
      <c r="BX951" s="30"/>
      <c r="BY951" s="30"/>
      <c r="BZ951" s="30"/>
      <c r="CA951" s="30"/>
      <c r="CB951" s="30"/>
      <c r="CC951" s="30"/>
      <c r="CD951" s="30"/>
      <c r="CE951" s="30"/>
      <c r="CF951" s="30"/>
      <c r="CG951" s="30"/>
      <c r="CH951" s="30"/>
      <c r="CI951" s="30"/>
      <c r="CJ951" s="30"/>
      <c r="CK951" s="30"/>
      <c r="CL951" s="30"/>
      <c r="CM951" s="30"/>
      <c r="CN951" s="30"/>
      <c r="CO951" s="30"/>
      <c r="CP951" s="30"/>
      <c r="CQ951" s="30"/>
      <c r="CR951" s="30"/>
      <c r="CS951" s="30"/>
      <c r="CT951" s="30"/>
      <c r="CU951" s="30"/>
      <c r="CV951" s="30"/>
      <c r="CW951" s="30"/>
      <c r="CX951" s="30"/>
      <c r="CY951" s="30"/>
      <c r="CZ951" s="30"/>
      <c r="DA951" s="30"/>
      <c r="DB951" s="30"/>
      <c r="DC951" s="30"/>
      <c r="DD951" s="30"/>
      <c r="DE951" s="30"/>
      <c r="DF951" s="30"/>
      <c r="DG951" s="30"/>
      <c r="DH951" s="30"/>
      <c r="DI951" s="30"/>
      <c r="DJ951" s="30"/>
      <c r="DK951" s="30"/>
      <c r="DL951" s="30"/>
      <c r="DM951" s="30"/>
      <c r="DN951" s="30"/>
      <c r="DO951" s="30"/>
      <c r="DP951" s="30"/>
      <c r="DQ951" s="30"/>
      <c r="DR951" s="30"/>
      <c r="DS951" s="30"/>
      <c r="DT951" s="30"/>
      <c r="DU951" s="30"/>
      <c r="DV951" s="30"/>
      <c r="DW951" s="30"/>
      <c r="DX951" s="30"/>
      <c r="DY951" s="30"/>
      <c r="DZ951" s="30"/>
      <c r="EA951" s="30"/>
      <c r="EB951" s="30"/>
      <c r="EC951" s="30"/>
      <c r="ED951" s="30"/>
      <c r="EE951" s="30"/>
      <c r="EF951" s="30"/>
      <c r="EG951" s="30"/>
      <c r="EH951" s="30"/>
      <c r="EI951" s="30"/>
      <c r="EJ951" s="30"/>
      <c r="EK951" s="30"/>
      <c r="EL951" s="30"/>
      <c r="EM951" s="30"/>
      <c r="EN951" s="30"/>
      <c r="EO951" s="30"/>
      <c r="EP951" s="30"/>
      <c r="EQ951" s="30"/>
      <c r="ER951" s="30"/>
      <c r="ES951" s="30"/>
      <c r="ET951" s="30"/>
      <c r="EU951" s="30"/>
      <c r="EV951" s="30"/>
      <c r="EW951" s="30"/>
      <c r="EX951" s="30"/>
      <c r="EY951" s="30"/>
      <c r="EZ951" s="30"/>
      <c r="FA951" s="30"/>
      <c r="FB951" s="30"/>
      <c r="FC951" s="30"/>
      <c r="FD951" s="30"/>
      <c r="FE951" s="30"/>
      <c r="FF951" s="30"/>
      <c r="FG951" s="30"/>
      <c r="FH951" s="30"/>
      <c r="FI951" s="30"/>
      <c r="FJ951" s="30"/>
      <c r="FK951" s="30"/>
      <c r="FL951" s="30"/>
      <c r="FM951" s="30"/>
      <c r="FN951" s="30"/>
      <c r="FO951" s="30"/>
      <c r="FP951" s="30"/>
      <c r="FQ951" s="30"/>
    </row>
    <row r="952" spans="4:173">
      <c r="D952" s="76"/>
      <c r="E952" s="76"/>
      <c r="F952" s="76"/>
      <c r="G952" s="76"/>
      <c r="H952" s="76"/>
      <c r="I952" s="76"/>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c r="AS952" s="30"/>
      <c r="AT952" s="30"/>
      <c r="AU952" s="30"/>
      <c r="AV952" s="30"/>
      <c r="AW952" s="30"/>
      <c r="AX952" s="30"/>
      <c r="AY952" s="30"/>
      <c r="AZ952" s="30"/>
      <c r="BA952" s="30"/>
      <c r="BB952" s="30"/>
      <c r="BC952" s="30"/>
      <c r="BD952" s="30"/>
      <c r="BE952" s="30"/>
      <c r="BF952" s="30"/>
      <c r="BG952" s="30"/>
      <c r="BH952" s="30"/>
      <c r="BI952" s="30"/>
      <c r="BJ952" s="30"/>
      <c r="BK952" s="30"/>
      <c r="BL952" s="30"/>
      <c r="BM952" s="30"/>
      <c r="BN952" s="30"/>
      <c r="BO952" s="30"/>
      <c r="BP952" s="30"/>
      <c r="BQ952" s="30"/>
      <c r="BR952" s="30"/>
      <c r="BS952" s="30"/>
      <c r="BT952" s="30"/>
      <c r="BU952" s="30"/>
      <c r="BV952" s="30"/>
      <c r="BW952" s="30"/>
      <c r="BX952" s="30"/>
      <c r="BY952" s="30"/>
      <c r="BZ952" s="30"/>
      <c r="CA952" s="30"/>
      <c r="CB952" s="30"/>
      <c r="CC952" s="30"/>
      <c r="CD952" s="30"/>
      <c r="CE952" s="30"/>
      <c r="CF952" s="30"/>
      <c r="CG952" s="30"/>
      <c r="CH952" s="30"/>
      <c r="CI952" s="30"/>
      <c r="CJ952" s="30"/>
      <c r="CK952" s="30"/>
      <c r="CL952" s="30"/>
      <c r="CM952" s="30"/>
      <c r="CN952" s="30"/>
      <c r="CO952" s="30"/>
      <c r="CP952" s="30"/>
      <c r="CQ952" s="30"/>
      <c r="CR952" s="30"/>
      <c r="CS952" s="30"/>
      <c r="CT952" s="30"/>
      <c r="CU952" s="30"/>
      <c r="CV952" s="30"/>
      <c r="CW952" s="30"/>
      <c r="CX952" s="30"/>
      <c r="CY952" s="30"/>
      <c r="CZ952" s="30"/>
      <c r="DA952" s="30"/>
      <c r="DB952" s="30"/>
      <c r="DC952" s="30"/>
      <c r="DD952" s="30"/>
      <c r="DE952" s="30"/>
      <c r="DF952" s="30"/>
      <c r="DG952" s="30"/>
      <c r="DH952" s="30"/>
      <c r="DI952" s="30"/>
      <c r="DJ952" s="30"/>
      <c r="DK952" s="30"/>
      <c r="DL952" s="30"/>
      <c r="DM952" s="30"/>
      <c r="DN952" s="30"/>
      <c r="DO952" s="30"/>
      <c r="DP952" s="30"/>
      <c r="DQ952" s="30"/>
      <c r="DR952" s="30"/>
      <c r="DS952" s="30"/>
      <c r="DT952" s="30"/>
      <c r="DU952" s="30"/>
      <c r="DV952" s="30"/>
      <c r="DW952" s="30"/>
      <c r="DX952" s="30"/>
      <c r="DY952" s="30"/>
      <c r="DZ952" s="30"/>
      <c r="EA952" s="30"/>
      <c r="EB952" s="30"/>
      <c r="EC952" s="30"/>
      <c r="ED952" s="30"/>
      <c r="EE952" s="30"/>
      <c r="EF952" s="30"/>
      <c r="EG952" s="30"/>
      <c r="EH952" s="30"/>
      <c r="EI952" s="30"/>
      <c r="EJ952" s="30"/>
      <c r="EK952" s="30"/>
      <c r="EL952" s="30"/>
      <c r="EM952" s="30"/>
      <c r="EN952" s="30"/>
      <c r="EO952" s="30"/>
      <c r="EP952" s="30"/>
      <c r="EQ952" s="30"/>
      <c r="ER952" s="30"/>
      <c r="ES952" s="30"/>
      <c r="ET952" s="30"/>
      <c r="EU952" s="30"/>
      <c r="EV952" s="30"/>
      <c r="EW952" s="30"/>
      <c r="EX952" s="30"/>
      <c r="EY952" s="30"/>
      <c r="EZ952" s="30"/>
      <c r="FA952" s="30"/>
      <c r="FB952" s="30"/>
      <c r="FC952" s="30"/>
      <c r="FD952" s="30"/>
      <c r="FE952" s="30"/>
      <c r="FF952" s="30"/>
      <c r="FG952" s="30"/>
      <c r="FH952" s="30"/>
      <c r="FI952" s="30"/>
      <c r="FJ952" s="30"/>
      <c r="FK952" s="30"/>
      <c r="FL952" s="30"/>
      <c r="FM952" s="30"/>
      <c r="FN952" s="30"/>
      <c r="FO952" s="30"/>
      <c r="FP952" s="30"/>
      <c r="FQ952" s="30"/>
    </row>
    <row r="953" spans="4:173">
      <c r="D953" s="76"/>
      <c r="E953" s="76"/>
      <c r="F953" s="76"/>
      <c r="G953" s="76"/>
      <c r="H953" s="76"/>
      <c r="I953" s="76"/>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c r="AS953" s="30"/>
      <c r="AT953" s="30"/>
      <c r="AU953" s="30"/>
      <c r="AV953" s="30"/>
      <c r="AW953" s="30"/>
      <c r="AX953" s="30"/>
      <c r="AY953" s="30"/>
      <c r="AZ953" s="30"/>
      <c r="BA953" s="30"/>
      <c r="BB953" s="30"/>
      <c r="BC953" s="30"/>
      <c r="BD953" s="30"/>
      <c r="BE953" s="30"/>
      <c r="BF953" s="30"/>
      <c r="BG953" s="30"/>
      <c r="BH953" s="30"/>
      <c r="BI953" s="30"/>
      <c r="BJ953" s="30"/>
      <c r="BK953" s="30"/>
      <c r="BL953" s="30"/>
      <c r="BM953" s="30"/>
      <c r="BN953" s="30"/>
      <c r="BO953" s="30"/>
      <c r="BP953" s="30"/>
      <c r="BQ953" s="30"/>
      <c r="BR953" s="30"/>
      <c r="BS953" s="30"/>
      <c r="BT953" s="30"/>
      <c r="BU953" s="30"/>
      <c r="BV953" s="30"/>
      <c r="BW953" s="30"/>
      <c r="BX953" s="30"/>
      <c r="BY953" s="30"/>
      <c r="BZ953" s="30"/>
      <c r="CA953" s="30"/>
      <c r="CB953" s="30"/>
      <c r="CC953" s="30"/>
      <c r="CD953" s="30"/>
      <c r="CE953" s="30"/>
      <c r="CF953" s="30"/>
      <c r="CG953" s="30"/>
      <c r="CH953" s="30"/>
      <c r="CI953" s="30"/>
      <c r="CJ953" s="30"/>
      <c r="CK953" s="30"/>
      <c r="CL953" s="30"/>
      <c r="CM953" s="30"/>
      <c r="CN953" s="30"/>
      <c r="CO953" s="30"/>
      <c r="CP953" s="30"/>
      <c r="CQ953" s="30"/>
      <c r="CR953" s="30"/>
      <c r="CS953" s="30"/>
      <c r="CT953" s="30"/>
      <c r="CU953" s="30"/>
      <c r="CV953" s="30"/>
      <c r="CW953" s="30"/>
      <c r="CX953" s="30"/>
      <c r="CY953" s="30"/>
      <c r="CZ953" s="30"/>
      <c r="DA953" s="30"/>
      <c r="DB953" s="30"/>
      <c r="DC953" s="30"/>
      <c r="DD953" s="30"/>
      <c r="DE953" s="30"/>
      <c r="DF953" s="30"/>
      <c r="DG953" s="30"/>
      <c r="DH953" s="30"/>
      <c r="DI953" s="30"/>
      <c r="DJ953" s="30"/>
      <c r="DK953" s="30"/>
      <c r="DL953" s="30"/>
      <c r="DM953" s="30"/>
      <c r="DN953" s="30"/>
      <c r="DO953" s="30"/>
      <c r="DP953" s="30"/>
      <c r="DQ953" s="30"/>
      <c r="DR953" s="30"/>
      <c r="DS953" s="30"/>
      <c r="DT953" s="30"/>
      <c r="DU953" s="30"/>
      <c r="DV953" s="30"/>
      <c r="DW953" s="30"/>
      <c r="DX953" s="30"/>
      <c r="DY953" s="30"/>
      <c r="DZ953" s="30"/>
      <c r="EA953" s="30"/>
      <c r="EB953" s="30"/>
      <c r="EC953" s="30"/>
      <c r="ED953" s="30"/>
      <c r="EE953" s="30"/>
      <c r="EF953" s="30"/>
      <c r="EG953" s="30"/>
      <c r="EH953" s="30"/>
      <c r="EI953" s="30"/>
      <c r="EJ953" s="30"/>
      <c r="EK953" s="30"/>
      <c r="EL953" s="30"/>
      <c r="EM953" s="30"/>
      <c r="EN953" s="30"/>
      <c r="EO953" s="30"/>
      <c r="EP953" s="30"/>
      <c r="EQ953" s="30"/>
      <c r="ER953" s="30"/>
      <c r="ES953" s="30"/>
      <c r="ET953" s="30"/>
      <c r="EU953" s="30"/>
      <c r="EV953" s="30"/>
      <c r="EW953" s="30"/>
      <c r="EX953" s="30"/>
      <c r="EY953" s="30"/>
      <c r="EZ953" s="30"/>
      <c r="FA953" s="30"/>
      <c r="FB953" s="30"/>
      <c r="FC953" s="30"/>
      <c r="FD953" s="30"/>
      <c r="FE953" s="30"/>
      <c r="FF953" s="30"/>
      <c r="FG953" s="30"/>
      <c r="FH953" s="30"/>
      <c r="FI953" s="30"/>
      <c r="FJ953" s="30"/>
      <c r="FK953" s="30"/>
      <c r="FL953" s="30"/>
      <c r="FM953" s="30"/>
      <c r="FN953" s="30"/>
      <c r="FO953" s="30"/>
      <c r="FP953" s="30"/>
      <c r="FQ953" s="30"/>
    </row>
    <row r="954" spans="4:173">
      <c r="D954" s="76"/>
      <c r="E954" s="76"/>
      <c r="F954" s="76"/>
      <c r="G954" s="76"/>
      <c r="H954" s="76"/>
      <c r="I954" s="76"/>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c r="AS954" s="30"/>
      <c r="AT954" s="30"/>
      <c r="AU954" s="30"/>
      <c r="AV954" s="30"/>
      <c r="AW954" s="30"/>
      <c r="AX954" s="30"/>
      <c r="AY954" s="30"/>
      <c r="AZ954" s="30"/>
      <c r="BA954" s="30"/>
      <c r="BB954" s="30"/>
      <c r="BC954" s="30"/>
      <c r="BD954" s="30"/>
      <c r="BE954" s="30"/>
      <c r="BF954" s="30"/>
      <c r="BG954" s="30"/>
      <c r="BH954" s="30"/>
      <c r="BI954" s="30"/>
      <c r="BJ954" s="30"/>
      <c r="BK954" s="30"/>
      <c r="BL954" s="30"/>
      <c r="BM954" s="30"/>
      <c r="BN954" s="30"/>
      <c r="BO954" s="30"/>
      <c r="BP954" s="30"/>
      <c r="BQ954" s="30"/>
      <c r="BR954" s="30"/>
      <c r="BS954" s="30"/>
      <c r="BT954" s="30"/>
      <c r="BU954" s="30"/>
      <c r="BV954" s="30"/>
      <c r="BW954" s="30"/>
      <c r="BX954" s="30"/>
      <c r="BY954" s="30"/>
      <c r="BZ954" s="30"/>
      <c r="CA954" s="30"/>
      <c r="CB954" s="30"/>
      <c r="CC954" s="30"/>
      <c r="CD954" s="30"/>
      <c r="CE954" s="30"/>
      <c r="CF954" s="30"/>
      <c r="CG954" s="30"/>
      <c r="CH954" s="30"/>
      <c r="CI954" s="30"/>
      <c r="CJ954" s="30"/>
      <c r="CK954" s="30"/>
      <c r="CL954" s="30"/>
      <c r="CM954" s="30"/>
      <c r="CN954" s="30"/>
      <c r="CO954" s="30"/>
      <c r="CP954" s="30"/>
      <c r="CQ954" s="30"/>
      <c r="CR954" s="30"/>
      <c r="CS954" s="30"/>
      <c r="CT954" s="30"/>
      <c r="CU954" s="30"/>
      <c r="CV954" s="30"/>
      <c r="CW954" s="30"/>
      <c r="CX954" s="30"/>
      <c r="CY954" s="30"/>
      <c r="CZ954" s="30"/>
      <c r="DA954" s="30"/>
      <c r="DB954" s="30"/>
      <c r="DC954" s="30"/>
      <c r="DD954" s="30"/>
      <c r="DE954" s="30"/>
      <c r="DF954" s="30"/>
      <c r="DG954" s="30"/>
      <c r="DH954" s="30"/>
      <c r="DI954" s="30"/>
      <c r="DJ954" s="30"/>
      <c r="DK954" s="30"/>
      <c r="DL954" s="30"/>
      <c r="DM954" s="30"/>
      <c r="DN954" s="30"/>
      <c r="DO954" s="30"/>
      <c r="DP954" s="30"/>
      <c r="DQ954" s="30"/>
      <c r="DR954" s="30"/>
      <c r="DS954" s="30"/>
      <c r="DT954" s="30"/>
      <c r="DU954" s="30"/>
      <c r="DV954" s="30"/>
      <c r="DW954" s="30"/>
      <c r="DX954" s="30"/>
      <c r="DY954" s="30"/>
      <c r="DZ954" s="30"/>
      <c r="EA954" s="30"/>
      <c r="EB954" s="30"/>
      <c r="EC954" s="30"/>
      <c r="ED954" s="30"/>
      <c r="EE954" s="30"/>
      <c r="EF954" s="30"/>
      <c r="EG954" s="30"/>
      <c r="EH954" s="30"/>
      <c r="EI954" s="30"/>
      <c r="EJ954" s="30"/>
      <c r="EK954" s="30"/>
      <c r="EL954" s="30"/>
      <c r="EM954" s="30"/>
      <c r="EN954" s="30"/>
      <c r="EO954" s="30"/>
      <c r="EP954" s="30"/>
      <c r="EQ954" s="30"/>
      <c r="ER954" s="30"/>
      <c r="ES954" s="30"/>
      <c r="ET954" s="30"/>
      <c r="EU954" s="30"/>
      <c r="EV954" s="30"/>
      <c r="EW954" s="30"/>
      <c r="EX954" s="30"/>
      <c r="EY954" s="30"/>
      <c r="EZ954" s="30"/>
      <c r="FA954" s="30"/>
      <c r="FB954" s="30"/>
      <c r="FC954" s="30"/>
      <c r="FD954" s="30"/>
      <c r="FE954" s="30"/>
      <c r="FF954" s="30"/>
      <c r="FG954" s="30"/>
      <c r="FH954" s="30"/>
      <c r="FI954" s="30"/>
      <c r="FJ954" s="30"/>
      <c r="FK954" s="30"/>
      <c r="FL954" s="30"/>
      <c r="FM954" s="30"/>
      <c r="FN954" s="30"/>
      <c r="FO954" s="30"/>
      <c r="FP954" s="30"/>
      <c r="FQ954" s="30"/>
    </row>
    <row r="955" spans="4:173">
      <c r="D955" s="76"/>
      <c r="E955" s="76"/>
      <c r="F955" s="76"/>
      <c r="G955" s="76"/>
      <c r="H955" s="76"/>
      <c r="I955" s="76"/>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c r="AX955" s="30"/>
      <c r="AY955" s="30"/>
      <c r="AZ955" s="30"/>
      <c r="BA955" s="30"/>
      <c r="BB955" s="30"/>
      <c r="BC955" s="30"/>
      <c r="BD955" s="30"/>
      <c r="BE955" s="30"/>
      <c r="BF955" s="30"/>
      <c r="BG955" s="30"/>
      <c r="BH955" s="30"/>
      <c r="BI955" s="30"/>
      <c r="BJ955" s="30"/>
      <c r="BK955" s="30"/>
      <c r="BL955" s="30"/>
      <c r="BM955" s="30"/>
      <c r="BN955" s="30"/>
      <c r="BO955" s="30"/>
      <c r="BP955" s="30"/>
      <c r="BQ955" s="30"/>
      <c r="BR955" s="30"/>
      <c r="BS955" s="30"/>
      <c r="BT955" s="30"/>
      <c r="BU955" s="30"/>
      <c r="BV955" s="30"/>
      <c r="BW955" s="30"/>
      <c r="BX955" s="30"/>
      <c r="BY955" s="30"/>
      <c r="BZ955" s="30"/>
      <c r="CA955" s="30"/>
      <c r="CB955" s="30"/>
      <c r="CC955" s="30"/>
      <c r="CD955" s="30"/>
      <c r="CE955" s="30"/>
      <c r="CF955" s="30"/>
      <c r="CG955" s="30"/>
      <c r="CH955" s="30"/>
      <c r="CI955" s="30"/>
      <c r="CJ955" s="30"/>
      <c r="CK955" s="30"/>
      <c r="CL955" s="30"/>
      <c r="CM955" s="30"/>
      <c r="CN955" s="30"/>
      <c r="CO955" s="30"/>
      <c r="CP955" s="30"/>
      <c r="CQ955" s="30"/>
      <c r="CR955" s="30"/>
      <c r="CS955" s="30"/>
      <c r="CT955" s="30"/>
      <c r="CU955" s="30"/>
      <c r="CV955" s="30"/>
      <c r="CW955" s="30"/>
      <c r="CX955" s="30"/>
      <c r="CY955" s="30"/>
      <c r="CZ955" s="30"/>
      <c r="DA955" s="30"/>
      <c r="DB955" s="30"/>
      <c r="DC955" s="30"/>
      <c r="DD955" s="30"/>
      <c r="DE955" s="30"/>
      <c r="DF955" s="30"/>
      <c r="DG955" s="30"/>
      <c r="DH955" s="30"/>
      <c r="DI955" s="30"/>
      <c r="DJ955" s="30"/>
      <c r="DK955" s="30"/>
      <c r="DL955" s="30"/>
      <c r="DM955" s="30"/>
      <c r="DN955" s="30"/>
      <c r="DO955" s="30"/>
      <c r="DP955" s="30"/>
      <c r="DQ955" s="30"/>
      <c r="DR955" s="30"/>
      <c r="DS955" s="30"/>
      <c r="DT955" s="30"/>
      <c r="DU955" s="30"/>
      <c r="DV955" s="30"/>
      <c r="DW955" s="30"/>
      <c r="DX955" s="30"/>
      <c r="DY955" s="30"/>
      <c r="DZ955" s="30"/>
      <c r="EA955" s="30"/>
      <c r="EB955" s="30"/>
      <c r="EC955" s="30"/>
      <c r="ED955" s="30"/>
      <c r="EE955" s="30"/>
      <c r="EF955" s="30"/>
      <c r="EG955" s="30"/>
      <c r="EH955" s="30"/>
      <c r="EI955" s="30"/>
      <c r="EJ955" s="30"/>
      <c r="EK955" s="30"/>
      <c r="EL955" s="30"/>
      <c r="EM955" s="30"/>
      <c r="EN955" s="30"/>
      <c r="EO955" s="30"/>
      <c r="EP955" s="30"/>
      <c r="EQ955" s="30"/>
      <c r="ER955" s="30"/>
      <c r="ES955" s="30"/>
      <c r="ET955" s="30"/>
      <c r="EU955" s="30"/>
      <c r="EV955" s="30"/>
      <c r="EW955" s="30"/>
      <c r="EX955" s="30"/>
      <c r="EY955" s="30"/>
      <c r="EZ955" s="30"/>
      <c r="FA955" s="30"/>
      <c r="FB955" s="30"/>
      <c r="FC955" s="30"/>
      <c r="FD955" s="30"/>
      <c r="FE955" s="30"/>
      <c r="FF955" s="30"/>
      <c r="FG955" s="30"/>
      <c r="FH955" s="30"/>
      <c r="FI955" s="30"/>
      <c r="FJ955" s="30"/>
      <c r="FK955" s="30"/>
      <c r="FL955" s="30"/>
      <c r="FM955" s="30"/>
      <c r="FN955" s="30"/>
      <c r="FO955" s="30"/>
      <c r="FP955" s="30"/>
      <c r="FQ955" s="30"/>
    </row>
    <row r="956" spans="4:173">
      <c r="D956" s="76"/>
      <c r="E956" s="76"/>
      <c r="F956" s="76"/>
      <c r="G956" s="76"/>
      <c r="H956" s="76"/>
      <c r="I956" s="76"/>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0"/>
      <c r="BI956" s="30"/>
      <c r="BJ956" s="30"/>
      <c r="BK956" s="30"/>
      <c r="BL956" s="30"/>
      <c r="BM956" s="30"/>
      <c r="BN956" s="30"/>
      <c r="BO956" s="30"/>
      <c r="BP956" s="30"/>
      <c r="BQ956" s="30"/>
      <c r="BR956" s="30"/>
      <c r="BS956" s="30"/>
      <c r="BT956" s="30"/>
      <c r="BU956" s="30"/>
      <c r="BV956" s="30"/>
      <c r="BW956" s="30"/>
      <c r="BX956" s="30"/>
      <c r="BY956" s="30"/>
      <c r="BZ956" s="30"/>
      <c r="CA956" s="30"/>
      <c r="CB956" s="30"/>
      <c r="CC956" s="30"/>
      <c r="CD956" s="30"/>
      <c r="CE956" s="30"/>
      <c r="CF956" s="30"/>
      <c r="CG956" s="30"/>
      <c r="CH956" s="30"/>
      <c r="CI956" s="30"/>
      <c r="CJ956" s="30"/>
      <c r="CK956" s="30"/>
      <c r="CL956" s="30"/>
      <c r="CM956" s="30"/>
      <c r="CN956" s="30"/>
      <c r="CO956" s="30"/>
      <c r="CP956" s="30"/>
      <c r="CQ956" s="30"/>
      <c r="CR956" s="30"/>
      <c r="CS956" s="30"/>
      <c r="CT956" s="30"/>
      <c r="CU956" s="30"/>
      <c r="CV956" s="30"/>
      <c r="CW956" s="30"/>
      <c r="CX956" s="30"/>
      <c r="CY956" s="30"/>
      <c r="CZ956" s="30"/>
      <c r="DA956" s="30"/>
      <c r="DB956" s="30"/>
      <c r="DC956" s="30"/>
      <c r="DD956" s="30"/>
      <c r="DE956" s="30"/>
      <c r="DF956" s="30"/>
      <c r="DG956" s="30"/>
      <c r="DH956" s="30"/>
      <c r="DI956" s="30"/>
      <c r="DJ956" s="30"/>
      <c r="DK956" s="30"/>
      <c r="DL956" s="30"/>
      <c r="DM956" s="30"/>
      <c r="DN956" s="30"/>
      <c r="DO956" s="30"/>
      <c r="DP956" s="30"/>
      <c r="DQ956" s="30"/>
      <c r="DR956" s="30"/>
      <c r="DS956" s="30"/>
      <c r="DT956" s="30"/>
      <c r="DU956" s="30"/>
      <c r="DV956" s="30"/>
      <c r="DW956" s="30"/>
      <c r="DX956" s="30"/>
      <c r="DY956" s="30"/>
      <c r="DZ956" s="30"/>
      <c r="EA956" s="30"/>
      <c r="EB956" s="30"/>
      <c r="EC956" s="30"/>
      <c r="ED956" s="30"/>
      <c r="EE956" s="30"/>
      <c r="EF956" s="30"/>
      <c r="EG956" s="30"/>
      <c r="EH956" s="30"/>
      <c r="EI956" s="30"/>
      <c r="EJ956" s="30"/>
      <c r="EK956" s="30"/>
      <c r="EL956" s="30"/>
      <c r="EM956" s="30"/>
      <c r="EN956" s="30"/>
      <c r="EO956" s="30"/>
      <c r="EP956" s="30"/>
      <c r="EQ956" s="30"/>
      <c r="ER956" s="30"/>
      <c r="ES956" s="30"/>
      <c r="ET956" s="30"/>
      <c r="EU956" s="30"/>
      <c r="EV956" s="30"/>
      <c r="EW956" s="30"/>
      <c r="EX956" s="30"/>
      <c r="EY956" s="30"/>
      <c r="EZ956" s="30"/>
      <c r="FA956" s="30"/>
      <c r="FB956" s="30"/>
      <c r="FC956" s="30"/>
      <c r="FD956" s="30"/>
      <c r="FE956" s="30"/>
      <c r="FF956" s="30"/>
      <c r="FG956" s="30"/>
      <c r="FH956" s="30"/>
      <c r="FI956" s="30"/>
      <c r="FJ956" s="30"/>
      <c r="FK956" s="30"/>
      <c r="FL956" s="30"/>
      <c r="FM956" s="30"/>
      <c r="FN956" s="30"/>
      <c r="FO956" s="30"/>
      <c r="FP956" s="30"/>
      <c r="FQ956" s="30"/>
    </row>
    <row r="957" spans="4:173">
      <c r="D957" s="76"/>
      <c r="E957" s="76"/>
      <c r="F957" s="76"/>
      <c r="G957" s="76"/>
      <c r="H957" s="76"/>
      <c r="I957" s="76"/>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0"/>
      <c r="BI957" s="30"/>
      <c r="BJ957" s="30"/>
      <c r="BK957" s="30"/>
      <c r="BL957" s="30"/>
      <c r="BM957" s="30"/>
      <c r="BN957" s="30"/>
      <c r="BO957" s="30"/>
      <c r="BP957" s="30"/>
      <c r="BQ957" s="30"/>
      <c r="BR957" s="30"/>
      <c r="BS957" s="30"/>
      <c r="BT957" s="30"/>
      <c r="BU957" s="30"/>
      <c r="BV957" s="30"/>
      <c r="BW957" s="30"/>
      <c r="BX957" s="30"/>
      <c r="BY957" s="30"/>
      <c r="BZ957" s="30"/>
      <c r="CA957" s="30"/>
      <c r="CB957" s="30"/>
      <c r="CC957" s="30"/>
      <c r="CD957" s="30"/>
      <c r="CE957" s="30"/>
      <c r="CF957" s="30"/>
      <c r="CG957" s="30"/>
      <c r="CH957" s="30"/>
      <c r="CI957" s="30"/>
      <c r="CJ957" s="30"/>
      <c r="CK957" s="30"/>
      <c r="CL957" s="30"/>
      <c r="CM957" s="30"/>
      <c r="CN957" s="30"/>
      <c r="CO957" s="30"/>
      <c r="CP957" s="30"/>
      <c r="CQ957" s="30"/>
      <c r="CR957" s="30"/>
      <c r="CS957" s="30"/>
      <c r="CT957" s="30"/>
      <c r="CU957" s="30"/>
      <c r="CV957" s="30"/>
      <c r="CW957" s="30"/>
      <c r="CX957" s="30"/>
      <c r="CY957" s="30"/>
      <c r="CZ957" s="30"/>
      <c r="DA957" s="30"/>
      <c r="DB957" s="30"/>
      <c r="DC957" s="30"/>
      <c r="DD957" s="30"/>
      <c r="DE957" s="30"/>
      <c r="DF957" s="30"/>
      <c r="DG957" s="30"/>
      <c r="DH957" s="30"/>
      <c r="DI957" s="30"/>
      <c r="DJ957" s="30"/>
      <c r="DK957" s="30"/>
      <c r="DL957" s="30"/>
      <c r="DM957" s="30"/>
      <c r="DN957" s="30"/>
      <c r="DO957" s="30"/>
      <c r="DP957" s="30"/>
      <c r="DQ957" s="30"/>
      <c r="DR957" s="30"/>
      <c r="DS957" s="30"/>
      <c r="DT957" s="30"/>
      <c r="DU957" s="30"/>
      <c r="DV957" s="30"/>
      <c r="DW957" s="30"/>
      <c r="DX957" s="30"/>
      <c r="DY957" s="30"/>
      <c r="DZ957" s="30"/>
      <c r="EA957" s="30"/>
      <c r="EB957" s="30"/>
      <c r="EC957" s="30"/>
      <c r="ED957" s="30"/>
      <c r="EE957" s="30"/>
      <c r="EF957" s="30"/>
      <c r="EG957" s="30"/>
      <c r="EH957" s="30"/>
      <c r="EI957" s="30"/>
      <c r="EJ957" s="30"/>
      <c r="EK957" s="30"/>
      <c r="EL957" s="30"/>
      <c r="EM957" s="30"/>
      <c r="EN957" s="30"/>
      <c r="EO957" s="30"/>
      <c r="EP957" s="30"/>
      <c r="EQ957" s="30"/>
      <c r="ER957" s="30"/>
      <c r="ES957" s="30"/>
      <c r="ET957" s="30"/>
      <c r="EU957" s="30"/>
      <c r="EV957" s="30"/>
      <c r="EW957" s="30"/>
      <c r="EX957" s="30"/>
      <c r="EY957" s="30"/>
      <c r="EZ957" s="30"/>
      <c r="FA957" s="30"/>
      <c r="FB957" s="30"/>
      <c r="FC957" s="30"/>
      <c r="FD957" s="30"/>
      <c r="FE957" s="30"/>
      <c r="FF957" s="30"/>
      <c r="FG957" s="30"/>
      <c r="FH957" s="30"/>
      <c r="FI957" s="30"/>
      <c r="FJ957" s="30"/>
      <c r="FK957" s="30"/>
      <c r="FL957" s="30"/>
      <c r="FM957" s="30"/>
      <c r="FN957" s="30"/>
      <c r="FO957" s="30"/>
      <c r="FP957" s="30"/>
      <c r="FQ957" s="30"/>
    </row>
    <row r="958" spans="4:173">
      <c r="D958" s="76"/>
      <c r="E958" s="76"/>
      <c r="F958" s="76"/>
      <c r="G958" s="76"/>
      <c r="H958" s="76"/>
      <c r="I958" s="76"/>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c r="BL958" s="30"/>
      <c r="BM958" s="30"/>
      <c r="BN958" s="30"/>
      <c r="BO958" s="30"/>
      <c r="BP958" s="30"/>
      <c r="BQ958" s="30"/>
      <c r="BR958" s="30"/>
      <c r="BS958" s="30"/>
      <c r="BT958" s="30"/>
      <c r="BU958" s="30"/>
      <c r="BV958" s="30"/>
      <c r="BW958" s="30"/>
      <c r="BX958" s="30"/>
      <c r="BY958" s="30"/>
      <c r="BZ958" s="30"/>
      <c r="CA958" s="30"/>
      <c r="CB958" s="30"/>
      <c r="CC958" s="30"/>
      <c r="CD958" s="30"/>
      <c r="CE958" s="30"/>
      <c r="CF958" s="30"/>
      <c r="CG958" s="30"/>
      <c r="CH958" s="30"/>
      <c r="CI958" s="30"/>
      <c r="CJ958" s="30"/>
      <c r="CK958" s="30"/>
      <c r="CL958" s="30"/>
      <c r="CM958" s="30"/>
      <c r="CN958" s="30"/>
      <c r="CO958" s="30"/>
      <c r="CP958" s="30"/>
      <c r="CQ958" s="30"/>
      <c r="CR958" s="30"/>
      <c r="CS958" s="30"/>
      <c r="CT958" s="30"/>
      <c r="CU958" s="30"/>
      <c r="CV958" s="30"/>
      <c r="CW958" s="30"/>
      <c r="CX958" s="30"/>
      <c r="CY958" s="30"/>
      <c r="CZ958" s="30"/>
      <c r="DA958" s="30"/>
      <c r="DB958" s="30"/>
      <c r="DC958" s="30"/>
      <c r="DD958" s="30"/>
      <c r="DE958" s="30"/>
      <c r="DF958" s="30"/>
      <c r="DG958" s="30"/>
      <c r="DH958" s="30"/>
      <c r="DI958" s="30"/>
      <c r="DJ958" s="30"/>
      <c r="DK958" s="30"/>
      <c r="DL958" s="30"/>
      <c r="DM958" s="30"/>
      <c r="DN958" s="30"/>
      <c r="DO958" s="30"/>
      <c r="DP958" s="30"/>
      <c r="DQ958" s="30"/>
      <c r="DR958" s="30"/>
      <c r="DS958" s="30"/>
      <c r="DT958" s="30"/>
      <c r="DU958" s="30"/>
      <c r="DV958" s="30"/>
      <c r="DW958" s="30"/>
      <c r="DX958" s="30"/>
      <c r="DY958" s="30"/>
      <c r="DZ958" s="30"/>
      <c r="EA958" s="30"/>
      <c r="EB958" s="30"/>
      <c r="EC958" s="30"/>
      <c r="ED958" s="30"/>
      <c r="EE958" s="30"/>
      <c r="EF958" s="30"/>
      <c r="EG958" s="30"/>
      <c r="EH958" s="30"/>
      <c r="EI958" s="30"/>
      <c r="EJ958" s="30"/>
      <c r="EK958" s="30"/>
      <c r="EL958" s="30"/>
      <c r="EM958" s="30"/>
      <c r="EN958" s="30"/>
      <c r="EO958" s="30"/>
      <c r="EP958" s="30"/>
      <c r="EQ958" s="30"/>
      <c r="ER958" s="30"/>
      <c r="ES958" s="30"/>
      <c r="ET958" s="30"/>
      <c r="EU958" s="30"/>
      <c r="EV958" s="30"/>
      <c r="EW958" s="30"/>
      <c r="EX958" s="30"/>
      <c r="EY958" s="30"/>
      <c r="EZ958" s="30"/>
      <c r="FA958" s="30"/>
      <c r="FB958" s="30"/>
      <c r="FC958" s="30"/>
      <c r="FD958" s="30"/>
      <c r="FE958" s="30"/>
      <c r="FF958" s="30"/>
      <c r="FG958" s="30"/>
      <c r="FH958" s="30"/>
      <c r="FI958" s="30"/>
      <c r="FJ958" s="30"/>
      <c r="FK958" s="30"/>
      <c r="FL958" s="30"/>
      <c r="FM958" s="30"/>
      <c r="FN958" s="30"/>
      <c r="FO958" s="30"/>
      <c r="FP958" s="30"/>
      <c r="FQ958" s="30"/>
    </row>
    <row r="959" spans="4:173">
      <c r="D959" s="76"/>
      <c r="E959" s="76"/>
      <c r="F959" s="76"/>
      <c r="G959" s="76"/>
      <c r="H959" s="76"/>
      <c r="I959" s="76"/>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0"/>
      <c r="BI959" s="30"/>
      <c r="BJ959" s="30"/>
      <c r="BK959" s="30"/>
      <c r="BL959" s="30"/>
      <c r="BM959" s="30"/>
      <c r="BN959" s="30"/>
      <c r="BO959" s="30"/>
      <c r="BP959" s="30"/>
      <c r="BQ959" s="30"/>
      <c r="BR959" s="30"/>
      <c r="BS959" s="30"/>
      <c r="BT959" s="30"/>
      <c r="BU959" s="30"/>
      <c r="BV959" s="30"/>
      <c r="BW959" s="30"/>
      <c r="BX959" s="30"/>
      <c r="BY959" s="30"/>
      <c r="BZ959" s="30"/>
      <c r="CA959" s="30"/>
      <c r="CB959" s="30"/>
      <c r="CC959" s="30"/>
      <c r="CD959" s="30"/>
      <c r="CE959" s="30"/>
      <c r="CF959" s="30"/>
      <c r="CG959" s="30"/>
      <c r="CH959" s="30"/>
      <c r="CI959" s="30"/>
      <c r="CJ959" s="30"/>
      <c r="CK959" s="30"/>
      <c r="CL959" s="30"/>
      <c r="CM959" s="30"/>
      <c r="CN959" s="30"/>
      <c r="CO959" s="30"/>
      <c r="CP959" s="30"/>
      <c r="CQ959" s="30"/>
      <c r="CR959" s="30"/>
      <c r="CS959" s="30"/>
      <c r="CT959" s="30"/>
      <c r="CU959" s="30"/>
      <c r="CV959" s="30"/>
      <c r="CW959" s="30"/>
      <c r="CX959" s="30"/>
      <c r="CY959" s="30"/>
      <c r="CZ959" s="30"/>
      <c r="DA959" s="30"/>
      <c r="DB959" s="30"/>
      <c r="DC959" s="30"/>
      <c r="DD959" s="30"/>
      <c r="DE959" s="30"/>
      <c r="DF959" s="30"/>
      <c r="DG959" s="30"/>
      <c r="DH959" s="30"/>
      <c r="DI959" s="30"/>
      <c r="DJ959" s="30"/>
      <c r="DK959" s="30"/>
      <c r="DL959" s="30"/>
      <c r="DM959" s="30"/>
      <c r="DN959" s="30"/>
      <c r="DO959" s="30"/>
      <c r="DP959" s="30"/>
      <c r="DQ959" s="30"/>
      <c r="DR959" s="30"/>
      <c r="DS959" s="30"/>
      <c r="DT959" s="30"/>
      <c r="DU959" s="30"/>
      <c r="DV959" s="30"/>
      <c r="DW959" s="30"/>
      <c r="DX959" s="30"/>
      <c r="DY959" s="30"/>
      <c r="DZ959" s="30"/>
      <c r="EA959" s="30"/>
      <c r="EB959" s="30"/>
      <c r="EC959" s="30"/>
      <c r="ED959" s="30"/>
      <c r="EE959" s="30"/>
      <c r="EF959" s="30"/>
      <c r="EG959" s="30"/>
      <c r="EH959" s="30"/>
      <c r="EI959" s="30"/>
      <c r="EJ959" s="30"/>
      <c r="EK959" s="30"/>
      <c r="EL959" s="30"/>
      <c r="EM959" s="30"/>
      <c r="EN959" s="30"/>
      <c r="EO959" s="30"/>
      <c r="EP959" s="30"/>
      <c r="EQ959" s="30"/>
      <c r="ER959" s="30"/>
      <c r="ES959" s="30"/>
      <c r="ET959" s="30"/>
      <c r="EU959" s="30"/>
      <c r="EV959" s="30"/>
      <c r="EW959" s="30"/>
      <c r="EX959" s="30"/>
      <c r="EY959" s="30"/>
      <c r="EZ959" s="30"/>
      <c r="FA959" s="30"/>
      <c r="FB959" s="30"/>
      <c r="FC959" s="30"/>
      <c r="FD959" s="30"/>
      <c r="FE959" s="30"/>
      <c r="FF959" s="30"/>
      <c r="FG959" s="30"/>
      <c r="FH959" s="30"/>
      <c r="FI959" s="30"/>
      <c r="FJ959" s="30"/>
      <c r="FK959" s="30"/>
      <c r="FL959" s="30"/>
      <c r="FM959" s="30"/>
      <c r="FN959" s="30"/>
      <c r="FO959" s="30"/>
      <c r="FP959" s="30"/>
      <c r="FQ959" s="30"/>
    </row>
    <row r="960" spans="4:173">
      <c r="D960" s="76"/>
      <c r="E960" s="76"/>
      <c r="F960" s="76"/>
      <c r="G960" s="76"/>
      <c r="H960" s="76"/>
      <c r="I960" s="76"/>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0"/>
      <c r="BI960" s="30"/>
      <c r="BJ960" s="30"/>
      <c r="BK960" s="30"/>
      <c r="BL960" s="30"/>
      <c r="BM960" s="30"/>
      <c r="BN960" s="30"/>
      <c r="BO960" s="30"/>
      <c r="BP960" s="30"/>
      <c r="BQ960" s="30"/>
      <c r="BR960" s="30"/>
      <c r="BS960" s="30"/>
      <c r="BT960" s="30"/>
      <c r="BU960" s="30"/>
      <c r="BV960" s="30"/>
      <c r="BW960" s="30"/>
      <c r="BX960" s="30"/>
      <c r="BY960" s="30"/>
      <c r="BZ960" s="30"/>
      <c r="CA960" s="30"/>
      <c r="CB960" s="30"/>
      <c r="CC960" s="30"/>
      <c r="CD960" s="30"/>
      <c r="CE960" s="30"/>
      <c r="CF960" s="30"/>
      <c r="CG960" s="30"/>
      <c r="CH960" s="30"/>
      <c r="CI960" s="30"/>
      <c r="CJ960" s="30"/>
      <c r="CK960" s="30"/>
      <c r="CL960" s="30"/>
      <c r="CM960" s="30"/>
      <c r="CN960" s="30"/>
      <c r="CO960" s="30"/>
      <c r="CP960" s="30"/>
      <c r="CQ960" s="30"/>
      <c r="CR960" s="30"/>
      <c r="CS960" s="30"/>
      <c r="CT960" s="30"/>
      <c r="CU960" s="30"/>
      <c r="CV960" s="30"/>
      <c r="CW960" s="30"/>
      <c r="CX960" s="30"/>
      <c r="CY960" s="30"/>
      <c r="CZ960" s="30"/>
      <c r="DA960" s="30"/>
      <c r="DB960" s="30"/>
      <c r="DC960" s="30"/>
      <c r="DD960" s="30"/>
      <c r="DE960" s="30"/>
      <c r="DF960" s="30"/>
      <c r="DG960" s="30"/>
      <c r="DH960" s="30"/>
      <c r="DI960" s="30"/>
      <c r="DJ960" s="30"/>
      <c r="DK960" s="30"/>
      <c r="DL960" s="30"/>
      <c r="DM960" s="30"/>
      <c r="DN960" s="30"/>
      <c r="DO960" s="30"/>
      <c r="DP960" s="30"/>
      <c r="DQ960" s="30"/>
      <c r="DR960" s="30"/>
      <c r="DS960" s="30"/>
      <c r="DT960" s="30"/>
      <c r="DU960" s="30"/>
      <c r="DV960" s="30"/>
      <c r="DW960" s="30"/>
      <c r="DX960" s="30"/>
      <c r="DY960" s="30"/>
      <c r="DZ960" s="30"/>
      <c r="EA960" s="30"/>
      <c r="EB960" s="30"/>
      <c r="EC960" s="30"/>
      <c r="ED960" s="30"/>
      <c r="EE960" s="30"/>
      <c r="EF960" s="30"/>
      <c r="EG960" s="30"/>
      <c r="EH960" s="30"/>
      <c r="EI960" s="30"/>
      <c r="EJ960" s="30"/>
      <c r="EK960" s="30"/>
      <c r="EL960" s="30"/>
      <c r="EM960" s="30"/>
      <c r="EN960" s="30"/>
      <c r="EO960" s="30"/>
      <c r="EP960" s="30"/>
      <c r="EQ960" s="30"/>
      <c r="ER960" s="30"/>
      <c r="ES960" s="30"/>
      <c r="ET960" s="30"/>
      <c r="EU960" s="30"/>
      <c r="EV960" s="30"/>
      <c r="EW960" s="30"/>
      <c r="EX960" s="30"/>
      <c r="EY960" s="30"/>
      <c r="EZ960" s="30"/>
      <c r="FA960" s="30"/>
      <c r="FB960" s="30"/>
      <c r="FC960" s="30"/>
      <c r="FD960" s="30"/>
      <c r="FE960" s="30"/>
      <c r="FF960" s="30"/>
      <c r="FG960" s="30"/>
      <c r="FH960" s="30"/>
      <c r="FI960" s="30"/>
      <c r="FJ960" s="30"/>
      <c r="FK960" s="30"/>
      <c r="FL960" s="30"/>
      <c r="FM960" s="30"/>
      <c r="FN960" s="30"/>
      <c r="FO960" s="30"/>
      <c r="FP960" s="30"/>
      <c r="FQ960" s="30"/>
    </row>
    <row r="961" spans="4:173">
      <c r="D961" s="76"/>
      <c r="E961" s="76"/>
      <c r="F961" s="76"/>
      <c r="G961" s="76"/>
      <c r="H961" s="76"/>
      <c r="I961" s="76"/>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c r="BL961" s="30"/>
      <c r="BM961" s="30"/>
      <c r="BN961" s="30"/>
      <c r="BO961" s="30"/>
      <c r="BP961" s="30"/>
      <c r="BQ961" s="30"/>
      <c r="BR961" s="30"/>
      <c r="BS961" s="30"/>
      <c r="BT961" s="30"/>
      <c r="BU961" s="30"/>
      <c r="BV961" s="30"/>
      <c r="BW961" s="30"/>
      <c r="BX961" s="30"/>
      <c r="BY961" s="30"/>
      <c r="BZ961" s="30"/>
      <c r="CA961" s="30"/>
      <c r="CB961" s="30"/>
      <c r="CC961" s="30"/>
      <c r="CD961" s="30"/>
      <c r="CE961" s="30"/>
      <c r="CF961" s="30"/>
      <c r="CG961" s="30"/>
      <c r="CH961" s="30"/>
      <c r="CI961" s="30"/>
      <c r="CJ961" s="30"/>
      <c r="CK961" s="30"/>
      <c r="CL961" s="30"/>
      <c r="CM961" s="30"/>
      <c r="CN961" s="30"/>
      <c r="CO961" s="30"/>
      <c r="CP961" s="30"/>
      <c r="CQ961" s="30"/>
      <c r="CR961" s="30"/>
      <c r="CS961" s="30"/>
      <c r="CT961" s="30"/>
      <c r="CU961" s="30"/>
      <c r="CV961" s="30"/>
      <c r="CW961" s="30"/>
      <c r="CX961" s="30"/>
      <c r="CY961" s="30"/>
      <c r="CZ961" s="30"/>
      <c r="DA961" s="30"/>
      <c r="DB961" s="30"/>
      <c r="DC961" s="30"/>
      <c r="DD961" s="30"/>
      <c r="DE961" s="30"/>
      <c r="DF961" s="30"/>
      <c r="DG961" s="30"/>
      <c r="DH961" s="30"/>
      <c r="DI961" s="30"/>
      <c r="DJ961" s="30"/>
      <c r="DK961" s="30"/>
      <c r="DL961" s="30"/>
      <c r="DM961" s="30"/>
      <c r="DN961" s="30"/>
      <c r="DO961" s="30"/>
      <c r="DP961" s="30"/>
      <c r="DQ961" s="30"/>
      <c r="DR961" s="30"/>
      <c r="DS961" s="30"/>
      <c r="DT961" s="30"/>
      <c r="DU961" s="30"/>
      <c r="DV961" s="30"/>
      <c r="DW961" s="30"/>
      <c r="DX961" s="30"/>
      <c r="DY961" s="30"/>
      <c r="DZ961" s="30"/>
      <c r="EA961" s="30"/>
      <c r="EB961" s="30"/>
      <c r="EC961" s="30"/>
      <c r="ED961" s="30"/>
      <c r="EE961" s="30"/>
      <c r="EF961" s="30"/>
      <c r="EG961" s="30"/>
      <c r="EH961" s="30"/>
      <c r="EI961" s="30"/>
      <c r="EJ961" s="30"/>
      <c r="EK961" s="30"/>
      <c r="EL961" s="30"/>
      <c r="EM961" s="30"/>
      <c r="EN961" s="30"/>
      <c r="EO961" s="30"/>
      <c r="EP961" s="30"/>
      <c r="EQ961" s="30"/>
      <c r="ER961" s="30"/>
      <c r="ES961" s="30"/>
      <c r="ET961" s="30"/>
      <c r="EU961" s="30"/>
      <c r="EV961" s="30"/>
      <c r="EW961" s="30"/>
      <c r="EX961" s="30"/>
      <c r="EY961" s="30"/>
      <c r="EZ961" s="30"/>
      <c r="FA961" s="30"/>
      <c r="FB961" s="30"/>
      <c r="FC961" s="30"/>
      <c r="FD961" s="30"/>
      <c r="FE961" s="30"/>
      <c r="FF961" s="30"/>
      <c r="FG961" s="30"/>
      <c r="FH961" s="30"/>
      <c r="FI961" s="30"/>
      <c r="FJ961" s="30"/>
      <c r="FK961" s="30"/>
      <c r="FL961" s="30"/>
      <c r="FM961" s="30"/>
      <c r="FN961" s="30"/>
      <c r="FO961" s="30"/>
      <c r="FP961" s="30"/>
      <c r="FQ961" s="30"/>
    </row>
    <row r="962" spans="4:173">
      <c r="D962" s="76"/>
      <c r="E962" s="76"/>
      <c r="F962" s="76"/>
      <c r="G962" s="76"/>
      <c r="H962" s="76"/>
      <c r="I962" s="76"/>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0"/>
      <c r="BI962" s="30"/>
      <c r="BJ962" s="30"/>
      <c r="BK962" s="30"/>
      <c r="BL962" s="30"/>
      <c r="BM962" s="30"/>
      <c r="BN962" s="30"/>
      <c r="BO962" s="30"/>
      <c r="BP962" s="30"/>
      <c r="BQ962" s="30"/>
      <c r="BR962" s="30"/>
      <c r="BS962" s="30"/>
      <c r="BT962" s="30"/>
      <c r="BU962" s="30"/>
      <c r="BV962" s="30"/>
      <c r="BW962" s="30"/>
      <c r="BX962" s="30"/>
      <c r="BY962" s="30"/>
      <c r="BZ962" s="30"/>
      <c r="CA962" s="30"/>
      <c r="CB962" s="30"/>
      <c r="CC962" s="30"/>
      <c r="CD962" s="30"/>
      <c r="CE962" s="30"/>
      <c r="CF962" s="30"/>
      <c r="CG962" s="30"/>
      <c r="CH962" s="30"/>
      <c r="CI962" s="30"/>
      <c r="CJ962" s="30"/>
      <c r="CK962" s="30"/>
      <c r="CL962" s="30"/>
      <c r="CM962" s="30"/>
      <c r="CN962" s="30"/>
      <c r="CO962" s="30"/>
      <c r="CP962" s="30"/>
      <c r="CQ962" s="30"/>
      <c r="CR962" s="30"/>
      <c r="CS962" s="30"/>
      <c r="CT962" s="30"/>
      <c r="CU962" s="30"/>
      <c r="CV962" s="30"/>
      <c r="CW962" s="30"/>
      <c r="CX962" s="30"/>
      <c r="CY962" s="30"/>
      <c r="CZ962" s="30"/>
      <c r="DA962" s="30"/>
      <c r="DB962" s="30"/>
      <c r="DC962" s="30"/>
      <c r="DD962" s="30"/>
      <c r="DE962" s="30"/>
      <c r="DF962" s="30"/>
      <c r="DG962" s="30"/>
      <c r="DH962" s="30"/>
      <c r="DI962" s="30"/>
      <c r="DJ962" s="30"/>
      <c r="DK962" s="30"/>
      <c r="DL962" s="30"/>
      <c r="DM962" s="30"/>
      <c r="DN962" s="30"/>
      <c r="DO962" s="30"/>
      <c r="DP962" s="30"/>
      <c r="DQ962" s="30"/>
      <c r="DR962" s="30"/>
      <c r="DS962" s="30"/>
      <c r="DT962" s="30"/>
      <c r="DU962" s="30"/>
      <c r="DV962" s="30"/>
      <c r="DW962" s="30"/>
      <c r="DX962" s="30"/>
      <c r="DY962" s="30"/>
      <c r="DZ962" s="30"/>
      <c r="EA962" s="30"/>
      <c r="EB962" s="30"/>
      <c r="EC962" s="30"/>
      <c r="ED962" s="30"/>
      <c r="EE962" s="30"/>
      <c r="EF962" s="30"/>
      <c r="EG962" s="30"/>
      <c r="EH962" s="30"/>
      <c r="EI962" s="30"/>
      <c r="EJ962" s="30"/>
      <c r="EK962" s="30"/>
      <c r="EL962" s="30"/>
      <c r="EM962" s="30"/>
      <c r="EN962" s="30"/>
      <c r="EO962" s="30"/>
      <c r="EP962" s="30"/>
      <c r="EQ962" s="30"/>
      <c r="ER962" s="30"/>
      <c r="ES962" s="30"/>
      <c r="ET962" s="30"/>
      <c r="EU962" s="30"/>
      <c r="EV962" s="30"/>
      <c r="EW962" s="30"/>
      <c r="EX962" s="30"/>
      <c r="EY962" s="30"/>
      <c r="EZ962" s="30"/>
      <c r="FA962" s="30"/>
      <c r="FB962" s="30"/>
      <c r="FC962" s="30"/>
      <c r="FD962" s="30"/>
      <c r="FE962" s="30"/>
      <c r="FF962" s="30"/>
      <c r="FG962" s="30"/>
      <c r="FH962" s="30"/>
      <c r="FI962" s="30"/>
      <c r="FJ962" s="30"/>
      <c r="FK962" s="30"/>
      <c r="FL962" s="30"/>
      <c r="FM962" s="30"/>
      <c r="FN962" s="30"/>
      <c r="FO962" s="30"/>
      <c r="FP962" s="30"/>
      <c r="FQ962" s="30"/>
    </row>
    <row r="963" spans="4:173">
      <c r="D963" s="76"/>
      <c r="E963" s="76"/>
      <c r="F963" s="76"/>
      <c r="G963" s="76"/>
      <c r="H963" s="76"/>
      <c r="I963" s="76"/>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0"/>
      <c r="BI963" s="30"/>
      <c r="BJ963" s="30"/>
      <c r="BK963" s="30"/>
      <c r="BL963" s="30"/>
      <c r="BM963" s="30"/>
      <c r="BN963" s="30"/>
      <c r="BO963" s="30"/>
      <c r="BP963" s="30"/>
      <c r="BQ963" s="30"/>
      <c r="BR963" s="30"/>
      <c r="BS963" s="30"/>
      <c r="BT963" s="30"/>
      <c r="BU963" s="30"/>
      <c r="BV963" s="30"/>
      <c r="BW963" s="30"/>
      <c r="BX963" s="30"/>
      <c r="BY963" s="30"/>
      <c r="BZ963" s="30"/>
      <c r="CA963" s="30"/>
      <c r="CB963" s="30"/>
      <c r="CC963" s="30"/>
      <c r="CD963" s="30"/>
      <c r="CE963" s="30"/>
      <c r="CF963" s="30"/>
      <c r="CG963" s="30"/>
      <c r="CH963" s="30"/>
      <c r="CI963" s="30"/>
      <c r="CJ963" s="30"/>
      <c r="CK963" s="30"/>
      <c r="CL963" s="30"/>
      <c r="CM963" s="30"/>
      <c r="CN963" s="30"/>
      <c r="CO963" s="30"/>
      <c r="CP963" s="30"/>
      <c r="CQ963" s="30"/>
      <c r="CR963" s="30"/>
      <c r="CS963" s="30"/>
      <c r="CT963" s="30"/>
      <c r="CU963" s="30"/>
      <c r="CV963" s="30"/>
      <c r="CW963" s="30"/>
      <c r="CX963" s="30"/>
      <c r="CY963" s="30"/>
      <c r="CZ963" s="30"/>
      <c r="DA963" s="30"/>
      <c r="DB963" s="30"/>
      <c r="DC963" s="30"/>
      <c r="DD963" s="30"/>
      <c r="DE963" s="30"/>
      <c r="DF963" s="30"/>
      <c r="DG963" s="30"/>
      <c r="DH963" s="30"/>
      <c r="DI963" s="30"/>
      <c r="DJ963" s="30"/>
      <c r="DK963" s="30"/>
      <c r="DL963" s="30"/>
      <c r="DM963" s="30"/>
      <c r="DN963" s="30"/>
      <c r="DO963" s="30"/>
      <c r="DP963" s="30"/>
      <c r="DQ963" s="30"/>
      <c r="DR963" s="30"/>
      <c r="DS963" s="30"/>
      <c r="DT963" s="30"/>
      <c r="DU963" s="30"/>
      <c r="DV963" s="30"/>
      <c r="DW963" s="30"/>
      <c r="DX963" s="30"/>
      <c r="DY963" s="30"/>
      <c r="DZ963" s="30"/>
      <c r="EA963" s="30"/>
      <c r="EB963" s="30"/>
      <c r="EC963" s="30"/>
      <c r="ED963" s="30"/>
      <c r="EE963" s="30"/>
      <c r="EF963" s="30"/>
      <c r="EG963" s="30"/>
      <c r="EH963" s="30"/>
      <c r="EI963" s="30"/>
      <c r="EJ963" s="30"/>
      <c r="EK963" s="30"/>
      <c r="EL963" s="30"/>
      <c r="EM963" s="30"/>
      <c r="EN963" s="30"/>
      <c r="EO963" s="30"/>
      <c r="EP963" s="30"/>
      <c r="EQ963" s="30"/>
      <c r="ER963" s="30"/>
      <c r="ES963" s="30"/>
      <c r="ET963" s="30"/>
      <c r="EU963" s="30"/>
      <c r="EV963" s="30"/>
      <c r="EW963" s="30"/>
      <c r="EX963" s="30"/>
      <c r="EY963" s="30"/>
      <c r="EZ963" s="30"/>
      <c r="FA963" s="30"/>
      <c r="FB963" s="30"/>
      <c r="FC963" s="30"/>
      <c r="FD963" s="30"/>
      <c r="FE963" s="30"/>
      <c r="FF963" s="30"/>
      <c r="FG963" s="30"/>
      <c r="FH963" s="30"/>
      <c r="FI963" s="30"/>
      <c r="FJ963" s="30"/>
      <c r="FK963" s="30"/>
      <c r="FL963" s="30"/>
      <c r="FM963" s="30"/>
      <c r="FN963" s="30"/>
      <c r="FO963" s="30"/>
      <c r="FP963" s="30"/>
      <c r="FQ963" s="30"/>
    </row>
    <row r="964" spans="4:173">
      <c r="D964" s="76"/>
      <c r="E964" s="76"/>
      <c r="F964" s="76"/>
      <c r="G964" s="76"/>
      <c r="H964" s="76"/>
      <c r="I964" s="76"/>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0"/>
      <c r="BI964" s="30"/>
      <c r="BJ964" s="30"/>
      <c r="BK964" s="30"/>
      <c r="BL964" s="30"/>
      <c r="BM964" s="30"/>
      <c r="BN964" s="30"/>
      <c r="BO964" s="30"/>
      <c r="BP964" s="30"/>
      <c r="BQ964" s="30"/>
      <c r="BR964" s="30"/>
      <c r="BS964" s="30"/>
      <c r="BT964" s="30"/>
      <c r="BU964" s="30"/>
      <c r="BV964" s="30"/>
      <c r="BW964" s="30"/>
      <c r="BX964" s="30"/>
      <c r="BY964" s="30"/>
      <c r="BZ964" s="30"/>
      <c r="CA964" s="30"/>
      <c r="CB964" s="30"/>
      <c r="CC964" s="30"/>
      <c r="CD964" s="30"/>
      <c r="CE964" s="30"/>
      <c r="CF964" s="30"/>
      <c r="CG964" s="30"/>
      <c r="CH964" s="30"/>
      <c r="CI964" s="30"/>
      <c r="CJ964" s="30"/>
      <c r="CK964" s="30"/>
      <c r="CL964" s="30"/>
      <c r="CM964" s="30"/>
      <c r="CN964" s="30"/>
      <c r="CO964" s="30"/>
      <c r="CP964" s="30"/>
      <c r="CQ964" s="30"/>
      <c r="CR964" s="30"/>
      <c r="CS964" s="30"/>
      <c r="CT964" s="30"/>
      <c r="CU964" s="30"/>
      <c r="CV964" s="30"/>
      <c r="CW964" s="30"/>
      <c r="CX964" s="30"/>
      <c r="CY964" s="30"/>
      <c r="CZ964" s="30"/>
      <c r="DA964" s="30"/>
      <c r="DB964" s="30"/>
      <c r="DC964" s="30"/>
      <c r="DD964" s="30"/>
      <c r="DE964" s="30"/>
      <c r="DF964" s="30"/>
      <c r="DG964" s="30"/>
      <c r="DH964" s="30"/>
      <c r="DI964" s="30"/>
      <c r="DJ964" s="30"/>
      <c r="DK964" s="30"/>
      <c r="DL964" s="30"/>
      <c r="DM964" s="30"/>
      <c r="DN964" s="30"/>
      <c r="DO964" s="30"/>
      <c r="DP964" s="30"/>
      <c r="DQ964" s="30"/>
      <c r="DR964" s="30"/>
      <c r="DS964" s="30"/>
      <c r="DT964" s="30"/>
      <c r="DU964" s="30"/>
      <c r="DV964" s="30"/>
      <c r="DW964" s="30"/>
      <c r="DX964" s="30"/>
      <c r="DY964" s="30"/>
      <c r="DZ964" s="30"/>
      <c r="EA964" s="30"/>
      <c r="EB964" s="30"/>
      <c r="EC964" s="30"/>
      <c r="ED964" s="30"/>
      <c r="EE964" s="30"/>
      <c r="EF964" s="30"/>
      <c r="EG964" s="30"/>
      <c r="EH964" s="30"/>
      <c r="EI964" s="30"/>
      <c r="EJ964" s="30"/>
      <c r="EK964" s="30"/>
      <c r="EL964" s="30"/>
      <c r="EM964" s="30"/>
      <c r="EN964" s="30"/>
      <c r="EO964" s="30"/>
      <c r="EP964" s="30"/>
      <c r="EQ964" s="30"/>
      <c r="ER964" s="30"/>
      <c r="ES964" s="30"/>
      <c r="ET964" s="30"/>
      <c r="EU964" s="30"/>
      <c r="EV964" s="30"/>
      <c r="EW964" s="30"/>
      <c r="EX964" s="30"/>
      <c r="EY964" s="30"/>
      <c r="EZ964" s="30"/>
      <c r="FA964" s="30"/>
      <c r="FB964" s="30"/>
      <c r="FC964" s="30"/>
      <c r="FD964" s="30"/>
      <c r="FE964" s="30"/>
      <c r="FF964" s="30"/>
      <c r="FG964" s="30"/>
      <c r="FH964" s="30"/>
      <c r="FI964" s="30"/>
      <c r="FJ964" s="30"/>
      <c r="FK964" s="30"/>
      <c r="FL964" s="30"/>
      <c r="FM964" s="30"/>
      <c r="FN964" s="30"/>
      <c r="FO964" s="30"/>
      <c r="FP964" s="30"/>
      <c r="FQ964" s="30"/>
    </row>
    <row r="965" spans="4:173">
      <c r="D965" s="76"/>
      <c r="E965" s="76"/>
      <c r="F965" s="76"/>
      <c r="G965" s="76"/>
      <c r="H965" s="76"/>
      <c r="I965" s="76"/>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0"/>
      <c r="BI965" s="30"/>
      <c r="BJ965" s="30"/>
      <c r="BK965" s="30"/>
      <c r="BL965" s="30"/>
      <c r="BM965" s="30"/>
      <c r="BN965" s="30"/>
      <c r="BO965" s="30"/>
      <c r="BP965" s="30"/>
      <c r="BQ965" s="30"/>
      <c r="BR965" s="30"/>
      <c r="BS965" s="30"/>
      <c r="BT965" s="30"/>
      <c r="BU965" s="30"/>
      <c r="BV965" s="30"/>
      <c r="BW965" s="30"/>
      <c r="BX965" s="30"/>
      <c r="BY965" s="30"/>
      <c r="BZ965" s="30"/>
      <c r="CA965" s="30"/>
      <c r="CB965" s="30"/>
      <c r="CC965" s="30"/>
      <c r="CD965" s="30"/>
      <c r="CE965" s="30"/>
      <c r="CF965" s="30"/>
      <c r="CG965" s="30"/>
      <c r="CH965" s="30"/>
      <c r="CI965" s="30"/>
      <c r="CJ965" s="30"/>
      <c r="CK965" s="30"/>
      <c r="CL965" s="30"/>
      <c r="CM965" s="30"/>
      <c r="CN965" s="30"/>
      <c r="CO965" s="30"/>
      <c r="CP965" s="30"/>
      <c r="CQ965" s="30"/>
      <c r="CR965" s="30"/>
      <c r="CS965" s="30"/>
      <c r="CT965" s="30"/>
      <c r="CU965" s="30"/>
      <c r="CV965" s="30"/>
      <c r="CW965" s="30"/>
      <c r="CX965" s="30"/>
      <c r="CY965" s="30"/>
      <c r="CZ965" s="30"/>
      <c r="DA965" s="30"/>
      <c r="DB965" s="30"/>
      <c r="DC965" s="30"/>
      <c r="DD965" s="30"/>
      <c r="DE965" s="30"/>
      <c r="DF965" s="30"/>
      <c r="DG965" s="30"/>
      <c r="DH965" s="30"/>
      <c r="DI965" s="30"/>
      <c r="DJ965" s="30"/>
      <c r="DK965" s="30"/>
      <c r="DL965" s="30"/>
      <c r="DM965" s="30"/>
      <c r="DN965" s="30"/>
      <c r="DO965" s="30"/>
      <c r="DP965" s="30"/>
      <c r="DQ965" s="30"/>
      <c r="DR965" s="30"/>
      <c r="DS965" s="30"/>
      <c r="DT965" s="30"/>
      <c r="DU965" s="30"/>
      <c r="DV965" s="30"/>
      <c r="DW965" s="30"/>
      <c r="DX965" s="30"/>
      <c r="DY965" s="30"/>
      <c r="DZ965" s="30"/>
      <c r="EA965" s="30"/>
      <c r="EB965" s="30"/>
      <c r="EC965" s="30"/>
      <c r="ED965" s="30"/>
      <c r="EE965" s="30"/>
      <c r="EF965" s="30"/>
      <c r="EG965" s="30"/>
      <c r="EH965" s="30"/>
      <c r="EI965" s="30"/>
      <c r="EJ965" s="30"/>
      <c r="EK965" s="30"/>
      <c r="EL965" s="30"/>
      <c r="EM965" s="30"/>
      <c r="EN965" s="30"/>
      <c r="EO965" s="30"/>
      <c r="EP965" s="30"/>
      <c r="EQ965" s="30"/>
      <c r="ER965" s="30"/>
      <c r="ES965" s="30"/>
      <c r="ET965" s="30"/>
      <c r="EU965" s="30"/>
      <c r="EV965" s="30"/>
      <c r="EW965" s="30"/>
      <c r="EX965" s="30"/>
      <c r="EY965" s="30"/>
      <c r="EZ965" s="30"/>
      <c r="FA965" s="30"/>
      <c r="FB965" s="30"/>
      <c r="FC965" s="30"/>
      <c r="FD965" s="30"/>
      <c r="FE965" s="30"/>
      <c r="FF965" s="30"/>
      <c r="FG965" s="30"/>
      <c r="FH965" s="30"/>
      <c r="FI965" s="30"/>
      <c r="FJ965" s="30"/>
      <c r="FK965" s="30"/>
      <c r="FL965" s="30"/>
      <c r="FM965" s="30"/>
      <c r="FN965" s="30"/>
      <c r="FO965" s="30"/>
      <c r="FP965" s="30"/>
      <c r="FQ965" s="30"/>
    </row>
    <row r="966" spans="4:173">
      <c r="D966" s="76"/>
      <c r="E966" s="76"/>
      <c r="F966" s="76"/>
      <c r="G966" s="76"/>
      <c r="H966" s="76"/>
      <c r="I966" s="76"/>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0"/>
      <c r="BI966" s="30"/>
      <c r="BJ966" s="30"/>
      <c r="BK966" s="30"/>
      <c r="BL966" s="30"/>
      <c r="BM966" s="30"/>
      <c r="BN966" s="30"/>
      <c r="BO966" s="30"/>
      <c r="BP966" s="30"/>
      <c r="BQ966" s="30"/>
      <c r="BR966" s="30"/>
      <c r="BS966" s="30"/>
      <c r="BT966" s="30"/>
      <c r="BU966" s="30"/>
      <c r="BV966" s="30"/>
      <c r="BW966" s="30"/>
      <c r="BX966" s="30"/>
      <c r="BY966" s="30"/>
      <c r="BZ966" s="30"/>
      <c r="CA966" s="30"/>
      <c r="CB966" s="30"/>
      <c r="CC966" s="30"/>
      <c r="CD966" s="30"/>
      <c r="CE966" s="30"/>
      <c r="CF966" s="30"/>
      <c r="CG966" s="30"/>
      <c r="CH966" s="30"/>
      <c r="CI966" s="30"/>
      <c r="CJ966" s="30"/>
      <c r="CK966" s="30"/>
      <c r="CL966" s="30"/>
      <c r="CM966" s="30"/>
      <c r="CN966" s="30"/>
      <c r="CO966" s="30"/>
      <c r="CP966" s="30"/>
      <c r="CQ966" s="30"/>
      <c r="CR966" s="30"/>
      <c r="CS966" s="30"/>
      <c r="CT966" s="30"/>
      <c r="CU966" s="30"/>
      <c r="CV966" s="30"/>
      <c r="CW966" s="30"/>
      <c r="CX966" s="30"/>
      <c r="CY966" s="30"/>
      <c r="CZ966" s="30"/>
      <c r="DA966" s="30"/>
      <c r="DB966" s="30"/>
      <c r="DC966" s="30"/>
      <c r="DD966" s="30"/>
      <c r="DE966" s="30"/>
      <c r="DF966" s="30"/>
      <c r="DG966" s="30"/>
      <c r="DH966" s="30"/>
      <c r="DI966" s="30"/>
      <c r="DJ966" s="30"/>
      <c r="DK966" s="30"/>
      <c r="DL966" s="30"/>
      <c r="DM966" s="30"/>
      <c r="DN966" s="30"/>
      <c r="DO966" s="30"/>
      <c r="DP966" s="30"/>
      <c r="DQ966" s="30"/>
      <c r="DR966" s="30"/>
      <c r="DS966" s="30"/>
      <c r="DT966" s="30"/>
      <c r="DU966" s="30"/>
      <c r="DV966" s="30"/>
      <c r="DW966" s="30"/>
      <c r="DX966" s="30"/>
      <c r="DY966" s="30"/>
      <c r="DZ966" s="30"/>
      <c r="EA966" s="30"/>
      <c r="EB966" s="30"/>
      <c r="EC966" s="30"/>
      <c r="ED966" s="30"/>
      <c r="EE966" s="30"/>
      <c r="EF966" s="30"/>
      <c r="EG966" s="30"/>
      <c r="EH966" s="30"/>
      <c r="EI966" s="30"/>
      <c r="EJ966" s="30"/>
      <c r="EK966" s="30"/>
      <c r="EL966" s="30"/>
      <c r="EM966" s="30"/>
      <c r="EN966" s="30"/>
      <c r="EO966" s="30"/>
      <c r="EP966" s="30"/>
      <c r="EQ966" s="30"/>
      <c r="ER966" s="30"/>
      <c r="ES966" s="30"/>
      <c r="ET966" s="30"/>
      <c r="EU966" s="30"/>
      <c r="EV966" s="30"/>
      <c r="EW966" s="30"/>
      <c r="EX966" s="30"/>
      <c r="EY966" s="30"/>
      <c r="EZ966" s="30"/>
      <c r="FA966" s="30"/>
      <c r="FB966" s="30"/>
      <c r="FC966" s="30"/>
      <c r="FD966" s="30"/>
      <c r="FE966" s="30"/>
      <c r="FF966" s="30"/>
      <c r="FG966" s="30"/>
      <c r="FH966" s="30"/>
      <c r="FI966" s="30"/>
      <c r="FJ966" s="30"/>
      <c r="FK966" s="30"/>
      <c r="FL966" s="30"/>
      <c r="FM966" s="30"/>
      <c r="FN966" s="30"/>
      <c r="FO966" s="30"/>
      <c r="FP966" s="30"/>
      <c r="FQ966" s="30"/>
    </row>
    <row r="967" spans="4:173">
      <c r="D967" s="76"/>
      <c r="E967" s="76"/>
      <c r="F967" s="76"/>
      <c r="G967" s="76"/>
      <c r="H967" s="76"/>
      <c r="I967" s="76"/>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c r="AR967" s="30"/>
      <c r="AS967" s="30"/>
      <c r="AT967" s="30"/>
      <c r="AU967" s="30"/>
      <c r="AV967" s="30"/>
      <c r="AW967" s="30"/>
      <c r="AX967" s="30"/>
      <c r="AY967" s="30"/>
      <c r="AZ967" s="30"/>
      <c r="BA967" s="30"/>
      <c r="BB967" s="30"/>
      <c r="BC967" s="30"/>
      <c r="BD967" s="30"/>
      <c r="BE967" s="30"/>
      <c r="BF967" s="30"/>
      <c r="BG967" s="30"/>
      <c r="BH967" s="30"/>
      <c r="BI967" s="30"/>
      <c r="BJ967" s="30"/>
      <c r="BK967" s="30"/>
      <c r="BL967" s="30"/>
      <c r="BM967" s="30"/>
      <c r="BN967" s="30"/>
      <c r="BO967" s="30"/>
      <c r="BP967" s="30"/>
      <c r="BQ967" s="30"/>
      <c r="BR967" s="30"/>
      <c r="BS967" s="30"/>
      <c r="BT967" s="30"/>
      <c r="BU967" s="30"/>
      <c r="BV967" s="30"/>
      <c r="BW967" s="30"/>
      <c r="BX967" s="30"/>
      <c r="BY967" s="30"/>
      <c r="BZ967" s="30"/>
      <c r="CA967" s="30"/>
      <c r="CB967" s="30"/>
      <c r="CC967" s="30"/>
      <c r="CD967" s="30"/>
      <c r="CE967" s="30"/>
      <c r="CF967" s="30"/>
      <c r="CG967" s="30"/>
      <c r="CH967" s="30"/>
      <c r="CI967" s="30"/>
      <c r="CJ967" s="30"/>
      <c r="CK967" s="30"/>
      <c r="CL967" s="30"/>
      <c r="CM967" s="30"/>
      <c r="CN967" s="30"/>
      <c r="CO967" s="30"/>
      <c r="CP967" s="30"/>
      <c r="CQ967" s="30"/>
      <c r="CR967" s="30"/>
      <c r="CS967" s="30"/>
      <c r="CT967" s="30"/>
      <c r="CU967" s="30"/>
      <c r="CV967" s="30"/>
      <c r="CW967" s="30"/>
      <c r="CX967" s="30"/>
      <c r="CY967" s="30"/>
      <c r="CZ967" s="30"/>
      <c r="DA967" s="30"/>
      <c r="DB967" s="30"/>
      <c r="DC967" s="30"/>
      <c r="DD967" s="30"/>
      <c r="DE967" s="30"/>
      <c r="DF967" s="30"/>
      <c r="DG967" s="30"/>
      <c r="DH967" s="30"/>
      <c r="DI967" s="30"/>
      <c r="DJ967" s="30"/>
      <c r="DK967" s="30"/>
      <c r="DL967" s="30"/>
      <c r="DM967" s="30"/>
      <c r="DN967" s="30"/>
      <c r="DO967" s="30"/>
      <c r="DP967" s="30"/>
      <c r="DQ967" s="30"/>
      <c r="DR967" s="30"/>
      <c r="DS967" s="30"/>
      <c r="DT967" s="30"/>
      <c r="DU967" s="30"/>
      <c r="DV967" s="30"/>
      <c r="DW967" s="30"/>
      <c r="DX967" s="30"/>
      <c r="DY967" s="30"/>
      <c r="DZ967" s="30"/>
      <c r="EA967" s="30"/>
      <c r="EB967" s="30"/>
      <c r="EC967" s="30"/>
      <c r="ED967" s="30"/>
      <c r="EE967" s="30"/>
      <c r="EF967" s="30"/>
      <c r="EG967" s="30"/>
      <c r="EH967" s="30"/>
      <c r="EI967" s="30"/>
      <c r="EJ967" s="30"/>
      <c r="EK967" s="30"/>
      <c r="EL967" s="30"/>
      <c r="EM967" s="30"/>
      <c r="EN967" s="30"/>
      <c r="EO967" s="30"/>
      <c r="EP967" s="30"/>
      <c r="EQ967" s="30"/>
      <c r="ER967" s="30"/>
      <c r="ES967" s="30"/>
      <c r="ET967" s="30"/>
      <c r="EU967" s="30"/>
      <c r="EV967" s="30"/>
      <c r="EW967" s="30"/>
      <c r="EX967" s="30"/>
      <c r="EY967" s="30"/>
      <c r="EZ967" s="30"/>
      <c r="FA967" s="30"/>
      <c r="FB967" s="30"/>
      <c r="FC967" s="30"/>
      <c r="FD967" s="30"/>
      <c r="FE967" s="30"/>
      <c r="FF967" s="30"/>
      <c r="FG967" s="30"/>
      <c r="FH967" s="30"/>
      <c r="FI967" s="30"/>
      <c r="FJ967" s="30"/>
      <c r="FK967" s="30"/>
      <c r="FL967" s="30"/>
      <c r="FM967" s="30"/>
      <c r="FN967" s="30"/>
      <c r="FO967" s="30"/>
      <c r="FP967" s="30"/>
      <c r="FQ967" s="30"/>
    </row>
    <row r="968" spans="4:173">
      <c r="D968" s="76"/>
      <c r="E968" s="76"/>
      <c r="F968" s="76"/>
      <c r="G968" s="76"/>
      <c r="H968" s="76"/>
      <c r="I968" s="76"/>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c r="AR968" s="30"/>
      <c r="AS968" s="30"/>
      <c r="AT968" s="30"/>
      <c r="AU968" s="30"/>
      <c r="AV968" s="30"/>
      <c r="AW968" s="30"/>
      <c r="AX968" s="30"/>
      <c r="AY968" s="30"/>
      <c r="AZ968" s="30"/>
      <c r="BA968" s="30"/>
      <c r="BB968" s="30"/>
      <c r="BC968" s="30"/>
      <c r="BD968" s="30"/>
      <c r="BE968" s="30"/>
      <c r="BF968" s="30"/>
      <c r="BG968" s="30"/>
      <c r="BH968" s="30"/>
      <c r="BI968" s="30"/>
      <c r="BJ968" s="30"/>
      <c r="BK968" s="30"/>
      <c r="BL968" s="30"/>
      <c r="BM968" s="30"/>
      <c r="BN968" s="30"/>
      <c r="BO968" s="30"/>
      <c r="BP968" s="30"/>
      <c r="BQ968" s="30"/>
      <c r="BR968" s="30"/>
      <c r="BS968" s="30"/>
      <c r="BT968" s="30"/>
      <c r="BU968" s="30"/>
      <c r="BV968" s="30"/>
      <c r="BW968" s="30"/>
      <c r="BX968" s="30"/>
      <c r="BY968" s="30"/>
      <c r="BZ968" s="30"/>
      <c r="CA968" s="30"/>
      <c r="CB968" s="30"/>
      <c r="CC968" s="30"/>
      <c r="CD968" s="30"/>
      <c r="CE968" s="30"/>
      <c r="CF968" s="30"/>
      <c r="CG968" s="30"/>
      <c r="CH968" s="30"/>
      <c r="CI968" s="30"/>
      <c r="CJ968" s="30"/>
      <c r="CK968" s="30"/>
      <c r="CL968" s="30"/>
      <c r="CM968" s="30"/>
      <c r="CN968" s="30"/>
      <c r="CO968" s="30"/>
      <c r="CP968" s="30"/>
      <c r="CQ968" s="30"/>
      <c r="CR968" s="30"/>
      <c r="CS968" s="30"/>
      <c r="CT968" s="30"/>
      <c r="CU968" s="30"/>
      <c r="CV968" s="30"/>
      <c r="CW968" s="30"/>
      <c r="CX968" s="30"/>
      <c r="CY968" s="30"/>
      <c r="CZ968" s="30"/>
      <c r="DA968" s="30"/>
      <c r="DB968" s="30"/>
      <c r="DC968" s="30"/>
      <c r="DD968" s="30"/>
      <c r="DE968" s="30"/>
      <c r="DF968" s="30"/>
      <c r="DG968" s="30"/>
      <c r="DH968" s="30"/>
      <c r="DI968" s="30"/>
      <c r="DJ968" s="30"/>
      <c r="DK968" s="30"/>
      <c r="DL968" s="30"/>
      <c r="DM968" s="30"/>
      <c r="DN968" s="30"/>
      <c r="DO968" s="30"/>
      <c r="DP968" s="30"/>
      <c r="DQ968" s="30"/>
      <c r="DR968" s="30"/>
      <c r="DS968" s="30"/>
      <c r="DT968" s="30"/>
      <c r="DU968" s="30"/>
      <c r="DV968" s="30"/>
      <c r="DW968" s="30"/>
      <c r="DX968" s="30"/>
      <c r="DY968" s="30"/>
      <c r="DZ968" s="30"/>
      <c r="EA968" s="30"/>
      <c r="EB968" s="30"/>
      <c r="EC968" s="30"/>
      <c r="ED968" s="30"/>
      <c r="EE968" s="30"/>
      <c r="EF968" s="30"/>
      <c r="EG968" s="30"/>
      <c r="EH968" s="30"/>
      <c r="EI968" s="30"/>
      <c r="EJ968" s="30"/>
      <c r="EK968" s="30"/>
      <c r="EL968" s="30"/>
      <c r="EM968" s="30"/>
      <c r="EN968" s="30"/>
      <c r="EO968" s="30"/>
      <c r="EP968" s="30"/>
      <c r="EQ968" s="30"/>
      <c r="ER968" s="30"/>
      <c r="ES968" s="30"/>
      <c r="ET968" s="30"/>
      <c r="EU968" s="30"/>
      <c r="EV968" s="30"/>
      <c r="EW968" s="30"/>
      <c r="EX968" s="30"/>
      <c r="EY968" s="30"/>
      <c r="EZ968" s="30"/>
      <c r="FA968" s="30"/>
      <c r="FB968" s="30"/>
      <c r="FC968" s="30"/>
      <c r="FD968" s="30"/>
      <c r="FE968" s="30"/>
      <c r="FF968" s="30"/>
      <c r="FG968" s="30"/>
      <c r="FH968" s="30"/>
      <c r="FI968" s="30"/>
      <c r="FJ968" s="30"/>
      <c r="FK968" s="30"/>
      <c r="FL968" s="30"/>
      <c r="FM968" s="30"/>
      <c r="FN968" s="30"/>
      <c r="FO968" s="30"/>
      <c r="FP968" s="30"/>
      <c r="FQ968" s="30"/>
    </row>
    <row r="969" spans="4:173">
      <c r="D969" s="76"/>
      <c r="E969" s="76"/>
      <c r="F969" s="76"/>
      <c r="G969" s="76"/>
      <c r="H969" s="76"/>
      <c r="I969" s="76"/>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c r="AR969" s="30"/>
      <c r="AS969" s="30"/>
      <c r="AT969" s="30"/>
      <c r="AU969" s="30"/>
      <c r="AV969" s="30"/>
      <c r="AW969" s="30"/>
      <c r="AX969" s="30"/>
      <c r="AY969" s="30"/>
      <c r="AZ969" s="30"/>
      <c r="BA969" s="30"/>
      <c r="BB969" s="30"/>
      <c r="BC969" s="30"/>
      <c r="BD969" s="30"/>
      <c r="BE969" s="30"/>
      <c r="BF969" s="30"/>
      <c r="BG969" s="30"/>
      <c r="BH969" s="30"/>
      <c r="BI969" s="30"/>
      <c r="BJ969" s="30"/>
      <c r="BK969" s="30"/>
      <c r="BL969" s="30"/>
      <c r="BM969" s="30"/>
      <c r="BN969" s="30"/>
      <c r="BO969" s="30"/>
      <c r="BP969" s="30"/>
      <c r="BQ969" s="30"/>
      <c r="BR969" s="30"/>
      <c r="BS969" s="30"/>
      <c r="BT969" s="30"/>
      <c r="BU969" s="30"/>
      <c r="BV969" s="30"/>
      <c r="BW969" s="30"/>
      <c r="BX969" s="30"/>
      <c r="BY969" s="30"/>
      <c r="BZ969" s="30"/>
      <c r="CA969" s="30"/>
      <c r="CB969" s="30"/>
      <c r="CC969" s="30"/>
      <c r="CD969" s="30"/>
      <c r="CE969" s="30"/>
      <c r="CF969" s="30"/>
      <c r="CG969" s="30"/>
      <c r="CH969" s="30"/>
      <c r="CI969" s="30"/>
      <c r="CJ969" s="30"/>
      <c r="CK969" s="30"/>
      <c r="CL969" s="30"/>
      <c r="CM969" s="30"/>
      <c r="CN969" s="30"/>
      <c r="CO969" s="30"/>
      <c r="CP969" s="30"/>
      <c r="CQ969" s="30"/>
      <c r="CR969" s="30"/>
      <c r="CS969" s="30"/>
      <c r="CT969" s="30"/>
      <c r="CU969" s="30"/>
      <c r="CV969" s="30"/>
      <c r="CW969" s="30"/>
      <c r="CX969" s="30"/>
      <c r="CY969" s="30"/>
      <c r="CZ969" s="30"/>
      <c r="DA969" s="30"/>
      <c r="DB969" s="30"/>
      <c r="DC969" s="30"/>
      <c r="DD969" s="30"/>
      <c r="DE969" s="30"/>
      <c r="DF969" s="30"/>
      <c r="DG969" s="30"/>
      <c r="DH969" s="30"/>
      <c r="DI969" s="30"/>
      <c r="DJ969" s="30"/>
      <c r="DK969" s="30"/>
      <c r="DL969" s="30"/>
      <c r="DM969" s="30"/>
      <c r="DN969" s="30"/>
      <c r="DO969" s="30"/>
      <c r="DP969" s="30"/>
      <c r="DQ969" s="30"/>
      <c r="DR969" s="30"/>
      <c r="DS969" s="30"/>
      <c r="DT969" s="30"/>
      <c r="DU969" s="30"/>
      <c r="DV969" s="30"/>
      <c r="DW969" s="30"/>
      <c r="DX969" s="30"/>
      <c r="DY969" s="30"/>
      <c r="DZ969" s="30"/>
      <c r="EA969" s="30"/>
      <c r="EB969" s="30"/>
      <c r="EC969" s="30"/>
      <c r="ED969" s="30"/>
      <c r="EE969" s="30"/>
      <c r="EF969" s="30"/>
      <c r="EG969" s="30"/>
      <c r="EH969" s="30"/>
      <c r="EI969" s="30"/>
      <c r="EJ969" s="30"/>
      <c r="EK969" s="30"/>
      <c r="EL969" s="30"/>
      <c r="EM969" s="30"/>
      <c r="EN969" s="30"/>
      <c r="EO969" s="30"/>
      <c r="EP969" s="30"/>
      <c r="EQ969" s="30"/>
      <c r="ER969" s="30"/>
      <c r="ES969" s="30"/>
      <c r="ET969" s="30"/>
      <c r="EU969" s="30"/>
      <c r="EV969" s="30"/>
      <c r="EW969" s="30"/>
      <c r="EX969" s="30"/>
      <c r="EY969" s="30"/>
      <c r="EZ969" s="30"/>
      <c r="FA969" s="30"/>
      <c r="FB969" s="30"/>
      <c r="FC969" s="30"/>
      <c r="FD969" s="30"/>
      <c r="FE969" s="30"/>
      <c r="FF969" s="30"/>
      <c r="FG969" s="30"/>
      <c r="FH969" s="30"/>
      <c r="FI969" s="30"/>
      <c r="FJ969" s="30"/>
      <c r="FK969" s="30"/>
      <c r="FL969" s="30"/>
      <c r="FM969" s="30"/>
      <c r="FN969" s="30"/>
      <c r="FO969" s="30"/>
      <c r="FP969" s="30"/>
      <c r="FQ969" s="30"/>
    </row>
    <row r="970" spans="4:173">
      <c r="D970" s="76"/>
      <c r="E970" s="76"/>
      <c r="F970" s="76"/>
      <c r="G970" s="76"/>
      <c r="H970" s="76"/>
      <c r="I970" s="76"/>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c r="AR970" s="30"/>
      <c r="AS970" s="30"/>
      <c r="AT970" s="30"/>
      <c r="AU970" s="30"/>
      <c r="AV970" s="30"/>
      <c r="AW970" s="30"/>
      <c r="AX970" s="30"/>
      <c r="AY970" s="30"/>
      <c r="AZ970" s="30"/>
      <c r="BA970" s="30"/>
      <c r="BB970" s="30"/>
      <c r="BC970" s="30"/>
      <c r="BD970" s="30"/>
      <c r="BE970" s="30"/>
      <c r="BF970" s="30"/>
      <c r="BG970" s="30"/>
      <c r="BH970" s="30"/>
      <c r="BI970" s="30"/>
      <c r="BJ970" s="30"/>
      <c r="BK970" s="30"/>
      <c r="BL970" s="30"/>
      <c r="BM970" s="30"/>
      <c r="BN970" s="30"/>
      <c r="BO970" s="30"/>
      <c r="BP970" s="30"/>
      <c r="BQ970" s="30"/>
      <c r="BR970" s="30"/>
      <c r="BS970" s="30"/>
      <c r="BT970" s="30"/>
      <c r="BU970" s="30"/>
      <c r="BV970" s="30"/>
      <c r="BW970" s="30"/>
      <c r="BX970" s="30"/>
      <c r="BY970" s="30"/>
      <c r="BZ970" s="30"/>
      <c r="CA970" s="30"/>
      <c r="CB970" s="30"/>
      <c r="CC970" s="30"/>
      <c r="CD970" s="30"/>
      <c r="CE970" s="30"/>
      <c r="CF970" s="30"/>
      <c r="CG970" s="30"/>
      <c r="CH970" s="30"/>
      <c r="CI970" s="30"/>
      <c r="CJ970" s="30"/>
      <c r="CK970" s="30"/>
      <c r="CL970" s="30"/>
      <c r="CM970" s="30"/>
      <c r="CN970" s="30"/>
      <c r="CO970" s="30"/>
      <c r="CP970" s="30"/>
      <c r="CQ970" s="30"/>
      <c r="CR970" s="30"/>
      <c r="CS970" s="30"/>
      <c r="CT970" s="30"/>
      <c r="CU970" s="30"/>
      <c r="CV970" s="30"/>
      <c r="CW970" s="30"/>
      <c r="CX970" s="30"/>
      <c r="CY970" s="30"/>
      <c r="CZ970" s="30"/>
      <c r="DA970" s="30"/>
      <c r="DB970" s="30"/>
      <c r="DC970" s="30"/>
      <c r="DD970" s="30"/>
      <c r="DE970" s="30"/>
      <c r="DF970" s="30"/>
      <c r="DG970" s="30"/>
      <c r="DH970" s="30"/>
      <c r="DI970" s="30"/>
      <c r="DJ970" s="30"/>
      <c r="DK970" s="30"/>
      <c r="DL970" s="30"/>
      <c r="DM970" s="30"/>
      <c r="DN970" s="30"/>
      <c r="DO970" s="30"/>
      <c r="DP970" s="30"/>
      <c r="DQ970" s="30"/>
      <c r="DR970" s="30"/>
      <c r="DS970" s="30"/>
      <c r="DT970" s="30"/>
      <c r="DU970" s="30"/>
      <c r="DV970" s="30"/>
      <c r="DW970" s="30"/>
      <c r="DX970" s="30"/>
      <c r="DY970" s="30"/>
      <c r="DZ970" s="30"/>
      <c r="EA970" s="30"/>
      <c r="EB970" s="30"/>
      <c r="EC970" s="30"/>
      <c r="ED970" s="30"/>
      <c r="EE970" s="30"/>
      <c r="EF970" s="30"/>
      <c r="EG970" s="30"/>
      <c r="EH970" s="30"/>
      <c r="EI970" s="30"/>
      <c r="EJ970" s="30"/>
      <c r="EK970" s="30"/>
      <c r="EL970" s="30"/>
      <c r="EM970" s="30"/>
      <c r="EN970" s="30"/>
      <c r="EO970" s="30"/>
      <c r="EP970" s="30"/>
      <c r="EQ970" s="30"/>
      <c r="ER970" s="30"/>
      <c r="ES970" s="30"/>
      <c r="ET970" s="30"/>
      <c r="EU970" s="30"/>
      <c r="EV970" s="30"/>
      <c r="EW970" s="30"/>
      <c r="EX970" s="30"/>
      <c r="EY970" s="30"/>
      <c r="EZ970" s="30"/>
      <c r="FA970" s="30"/>
      <c r="FB970" s="30"/>
      <c r="FC970" s="30"/>
      <c r="FD970" s="30"/>
      <c r="FE970" s="30"/>
      <c r="FF970" s="30"/>
      <c r="FG970" s="30"/>
      <c r="FH970" s="30"/>
      <c r="FI970" s="30"/>
      <c r="FJ970" s="30"/>
      <c r="FK970" s="30"/>
      <c r="FL970" s="30"/>
      <c r="FM970" s="30"/>
      <c r="FN970" s="30"/>
      <c r="FO970" s="30"/>
      <c r="FP970" s="30"/>
      <c r="FQ970" s="30"/>
    </row>
    <row r="971" spans="4:173">
      <c r="D971" s="76"/>
      <c r="E971" s="76"/>
      <c r="F971" s="76"/>
      <c r="G971" s="76"/>
      <c r="H971" s="76"/>
      <c r="I971" s="76"/>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c r="AR971" s="30"/>
      <c r="AS971" s="30"/>
      <c r="AT971" s="30"/>
      <c r="AU971" s="30"/>
      <c r="AV971" s="30"/>
      <c r="AW971" s="30"/>
      <c r="AX971" s="30"/>
      <c r="AY971" s="30"/>
      <c r="AZ971" s="30"/>
      <c r="BA971" s="30"/>
      <c r="BB971" s="30"/>
      <c r="BC971" s="30"/>
      <c r="BD971" s="30"/>
      <c r="BE971" s="30"/>
      <c r="BF971" s="30"/>
      <c r="BG971" s="30"/>
      <c r="BH971" s="30"/>
      <c r="BI971" s="30"/>
      <c r="BJ971" s="30"/>
      <c r="BK971" s="30"/>
      <c r="BL971" s="30"/>
      <c r="BM971" s="30"/>
      <c r="BN971" s="30"/>
      <c r="BO971" s="30"/>
      <c r="BP971" s="30"/>
      <c r="BQ971" s="30"/>
      <c r="BR971" s="30"/>
      <c r="BS971" s="30"/>
      <c r="BT971" s="30"/>
      <c r="BU971" s="30"/>
      <c r="BV971" s="30"/>
      <c r="BW971" s="30"/>
      <c r="BX971" s="30"/>
      <c r="BY971" s="30"/>
      <c r="BZ971" s="30"/>
      <c r="CA971" s="30"/>
      <c r="CB971" s="30"/>
      <c r="CC971" s="30"/>
      <c r="CD971" s="30"/>
      <c r="CE971" s="30"/>
      <c r="CF971" s="30"/>
      <c r="CG971" s="30"/>
      <c r="CH971" s="30"/>
      <c r="CI971" s="30"/>
      <c r="CJ971" s="30"/>
      <c r="CK971" s="30"/>
      <c r="CL971" s="30"/>
      <c r="CM971" s="30"/>
      <c r="CN971" s="30"/>
      <c r="CO971" s="30"/>
      <c r="CP971" s="30"/>
      <c r="CQ971" s="30"/>
      <c r="CR971" s="30"/>
      <c r="CS971" s="30"/>
      <c r="CT971" s="30"/>
      <c r="CU971" s="30"/>
      <c r="CV971" s="30"/>
      <c r="CW971" s="30"/>
      <c r="CX971" s="30"/>
      <c r="CY971" s="30"/>
      <c r="CZ971" s="30"/>
      <c r="DA971" s="30"/>
      <c r="DB971" s="30"/>
      <c r="DC971" s="30"/>
      <c r="DD971" s="30"/>
      <c r="DE971" s="30"/>
      <c r="DF971" s="30"/>
      <c r="DG971" s="30"/>
      <c r="DH971" s="30"/>
      <c r="DI971" s="30"/>
      <c r="DJ971" s="30"/>
      <c r="DK971" s="30"/>
      <c r="DL971" s="30"/>
      <c r="DM971" s="30"/>
      <c r="DN971" s="30"/>
      <c r="DO971" s="30"/>
      <c r="DP971" s="30"/>
      <c r="DQ971" s="30"/>
      <c r="DR971" s="30"/>
      <c r="DS971" s="30"/>
      <c r="DT971" s="30"/>
      <c r="DU971" s="30"/>
      <c r="DV971" s="30"/>
      <c r="DW971" s="30"/>
      <c r="DX971" s="30"/>
      <c r="DY971" s="30"/>
      <c r="DZ971" s="30"/>
      <c r="EA971" s="30"/>
      <c r="EB971" s="30"/>
      <c r="EC971" s="30"/>
      <c r="ED971" s="30"/>
      <c r="EE971" s="30"/>
      <c r="EF971" s="30"/>
      <c r="EG971" s="30"/>
      <c r="EH971" s="30"/>
      <c r="EI971" s="30"/>
      <c r="EJ971" s="30"/>
      <c r="EK971" s="30"/>
      <c r="EL971" s="30"/>
      <c r="EM971" s="30"/>
      <c r="EN971" s="30"/>
      <c r="EO971" s="30"/>
      <c r="EP971" s="30"/>
      <c r="EQ971" s="30"/>
      <c r="ER971" s="30"/>
      <c r="ES971" s="30"/>
      <c r="ET971" s="30"/>
      <c r="EU971" s="30"/>
      <c r="EV971" s="30"/>
      <c r="EW971" s="30"/>
      <c r="EX971" s="30"/>
      <c r="EY971" s="30"/>
      <c r="EZ971" s="30"/>
      <c r="FA971" s="30"/>
      <c r="FB971" s="30"/>
      <c r="FC971" s="30"/>
      <c r="FD971" s="30"/>
      <c r="FE971" s="30"/>
      <c r="FF971" s="30"/>
      <c r="FG971" s="30"/>
      <c r="FH971" s="30"/>
      <c r="FI971" s="30"/>
      <c r="FJ971" s="30"/>
      <c r="FK971" s="30"/>
      <c r="FL971" s="30"/>
      <c r="FM971" s="30"/>
      <c r="FN971" s="30"/>
      <c r="FO971" s="30"/>
      <c r="FP971" s="30"/>
      <c r="FQ971" s="30"/>
    </row>
    <row r="972" spans="4:173">
      <c r="D972" s="76"/>
      <c r="E972" s="76"/>
      <c r="F972" s="76"/>
      <c r="G972" s="76"/>
      <c r="H972" s="76"/>
      <c r="I972" s="76"/>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c r="AR972" s="30"/>
      <c r="AS972" s="30"/>
      <c r="AT972" s="30"/>
      <c r="AU972" s="30"/>
      <c r="AV972" s="30"/>
      <c r="AW972" s="30"/>
      <c r="AX972" s="30"/>
      <c r="AY972" s="30"/>
      <c r="AZ972" s="30"/>
      <c r="BA972" s="30"/>
      <c r="BB972" s="30"/>
      <c r="BC972" s="30"/>
      <c r="BD972" s="30"/>
      <c r="BE972" s="30"/>
      <c r="BF972" s="30"/>
      <c r="BG972" s="30"/>
      <c r="BH972" s="30"/>
      <c r="BI972" s="30"/>
      <c r="BJ972" s="30"/>
      <c r="BK972" s="30"/>
      <c r="BL972" s="30"/>
      <c r="BM972" s="30"/>
      <c r="BN972" s="30"/>
      <c r="BO972" s="30"/>
      <c r="BP972" s="30"/>
      <c r="BQ972" s="30"/>
      <c r="BR972" s="30"/>
      <c r="BS972" s="30"/>
      <c r="BT972" s="30"/>
      <c r="BU972" s="30"/>
      <c r="BV972" s="30"/>
      <c r="BW972" s="30"/>
      <c r="BX972" s="30"/>
      <c r="BY972" s="30"/>
      <c r="BZ972" s="30"/>
      <c r="CA972" s="30"/>
      <c r="CB972" s="30"/>
      <c r="CC972" s="30"/>
      <c r="CD972" s="30"/>
      <c r="CE972" s="30"/>
      <c r="CF972" s="30"/>
      <c r="CG972" s="30"/>
      <c r="CH972" s="30"/>
      <c r="CI972" s="30"/>
      <c r="CJ972" s="30"/>
      <c r="CK972" s="30"/>
      <c r="CL972" s="30"/>
      <c r="CM972" s="30"/>
      <c r="CN972" s="30"/>
      <c r="CO972" s="30"/>
      <c r="CP972" s="30"/>
      <c r="CQ972" s="30"/>
      <c r="CR972" s="30"/>
      <c r="CS972" s="30"/>
      <c r="CT972" s="30"/>
      <c r="CU972" s="30"/>
      <c r="CV972" s="30"/>
      <c r="CW972" s="30"/>
      <c r="CX972" s="30"/>
      <c r="CY972" s="30"/>
      <c r="CZ972" s="30"/>
      <c r="DA972" s="30"/>
      <c r="DB972" s="30"/>
      <c r="DC972" s="30"/>
      <c r="DD972" s="30"/>
      <c r="DE972" s="30"/>
      <c r="DF972" s="30"/>
      <c r="DG972" s="30"/>
      <c r="DH972" s="30"/>
      <c r="DI972" s="30"/>
      <c r="DJ972" s="30"/>
      <c r="DK972" s="30"/>
      <c r="DL972" s="30"/>
      <c r="DM972" s="30"/>
      <c r="DN972" s="30"/>
      <c r="DO972" s="30"/>
      <c r="DP972" s="30"/>
      <c r="DQ972" s="30"/>
      <c r="DR972" s="30"/>
      <c r="DS972" s="30"/>
      <c r="DT972" s="30"/>
      <c r="DU972" s="30"/>
      <c r="DV972" s="30"/>
      <c r="DW972" s="30"/>
      <c r="DX972" s="30"/>
      <c r="DY972" s="30"/>
      <c r="DZ972" s="30"/>
      <c r="EA972" s="30"/>
      <c r="EB972" s="30"/>
      <c r="EC972" s="30"/>
      <c r="ED972" s="30"/>
      <c r="EE972" s="30"/>
      <c r="EF972" s="30"/>
      <c r="EG972" s="30"/>
      <c r="EH972" s="30"/>
      <c r="EI972" s="30"/>
      <c r="EJ972" s="30"/>
      <c r="EK972" s="30"/>
      <c r="EL972" s="30"/>
      <c r="EM972" s="30"/>
      <c r="EN972" s="30"/>
      <c r="EO972" s="30"/>
      <c r="EP972" s="30"/>
      <c r="EQ972" s="30"/>
      <c r="ER972" s="30"/>
      <c r="ES972" s="30"/>
      <c r="ET972" s="30"/>
      <c r="EU972" s="30"/>
      <c r="EV972" s="30"/>
      <c r="EW972" s="30"/>
      <c r="EX972" s="30"/>
      <c r="EY972" s="30"/>
      <c r="EZ972" s="30"/>
      <c r="FA972" s="30"/>
      <c r="FB972" s="30"/>
      <c r="FC972" s="30"/>
      <c r="FD972" s="30"/>
      <c r="FE972" s="30"/>
      <c r="FF972" s="30"/>
      <c r="FG972" s="30"/>
      <c r="FH972" s="30"/>
      <c r="FI972" s="30"/>
      <c r="FJ972" s="30"/>
      <c r="FK972" s="30"/>
      <c r="FL972" s="30"/>
      <c r="FM972" s="30"/>
      <c r="FN972" s="30"/>
      <c r="FO972" s="30"/>
      <c r="FP972" s="30"/>
      <c r="FQ972" s="30"/>
    </row>
    <row r="973" spans="4:173">
      <c r="D973" s="76"/>
      <c r="E973" s="76"/>
      <c r="F973" s="76"/>
      <c r="G973" s="76"/>
      <c r="H973" s="76"/>
      <c r="I973" s="76"/>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c r="AR973" s="30"/>
      <c r="AS973" s="30"/>
      <c r="AT973" s="30"/>
      <c r="AU973" s="30"/>
      <c r="AV973" s="30"/>
      <c r="AW973" s="30"/>
      <c r="AX973" s="30"/>
      <c r="AY973" s="30"/>
      <c r="AZ973" s="30"/>
      <c r="BA973" s="30"/>
      <c r="BB973" s="30"/>
      <c r="BC973" s="30"/>
      <c r="BD973" s="30"/>
      <c r="BE973" s="30"/>
      <c r="BF973" s="30"/>
      <c r="BG973" s="30"/>
      <c r="BH973" s="30"/>
      <c r="BI973" s="30"/>
      <c r="BJ973" s="30"/>
      <c r="BK973" s="30"/>
      <c r="BL973" s="30"/>
      <c r="BM973" s="30"/>
      <c r="BN973" s="30"/>
      <c r="BO973" s="30"/>
      <c r="BP973" s="30"/>
      <c r="BQ973" s="30"/>
      <c r="BR973" s="30"/>
      <c r="BS973" s="30"/>
      <c r="BT973" s="30"/>
      <c r="BU973" s="30"/>
      <c r="BV973" s="30"/>
      <c r="BW973" s="30"/>
      <c r="BX973" s="30"/>
      <c r="BY973" s="30"/>
      <c r="BZ973" s="30"/>
      <c r="CA973" s="30"/>
      <c r="CB973" s="30"/>
      <c r="CC973" s="30"/>
      <c r="CD973" s="30"/>
      <c r="CE973" s="30"/>
      <c r="CF973" s="30"/>
      <c r="CG973" s="30"/>
      <c r="CH973" s="30"/>
      <c r="CI973" s="30"/>
      <c r="CJ973" s="30"/>
      <c r="CK973" s="30"/>
      <c r="CL973" s="30"/>
      <c r="CM973" s="30"/>
      <c r="CN973" s="30"/>
      <c r="CO973" s="30"/>
      <c r="CP973" s="30"/>
      <c r="CQ973" s="30"/>
      <c r="CR973" s="30"/>
      <c r="CS973" s="30"/>
      <c r="CT973" s="30"/>
      <c r="CU973" s="30"/>
      <c r="CV973" s="30"/>
      <c r="CW973" s="30"/>
      <c r="CX973" s="30"/>
      <c r="CY973" s="30"/>
      <c r="CZ973" s="30"/>
      <c r="DA973" s="30"/>
      <c r="DB973" s="30"/>
      <c r="DC973" s="30"/>
      <c r="DD973" s="30"/>
      <c r="DE973" s="30"/>
      <c r="DF973" s="30"/>
      <c r="DG973" s="30"/>
      <c r="DH973" s="30"/>
      <c r="DI973" s="30"/>
      <c r="DJ973" s="30"/>
      <c r="DK973" s="30"/>
      <c r="DL973" s="30"/>
      <c r="DM973" s="30"/>
      <c r="DN973" s="30"/>
      <c r="DO973" s="30"/>
      <c r="DP973" s="30"/>
      <c r="DQ973" s="30"/>
      <c r="DR973" s="30"/>
      <c r="DS973" s="30"/>
      <c r="DT973" s="30"/>
      <c r="DU973" s="30"/>
      <c r="DV973" s="30"/>
      <c r="DW973" s="30"/>
      <c r="DX973" s="30"/>
      <c r="DY973" s="30"/>
      <c r="DZ973" s="30"/>
      <c r="EA973" s="30"/>
      <c r="EB973" s="30"/>
      <c r="EC973" s="30"/>
      <c r="ED973" s="30"/>
      <c r="EE973" s="30"/>
      <c r="EF973" s="30"/>
      <c r="EG973" s="30"/>
      <c r="EH973" s="30"/>
      <c r="EI973" s="30"/>
      <c r="EJ973" s="30"/>
      <c r="EK973" s="30"/>
      <c r="EL973" s="30"/>
      <c r="EM973" s="30"/>
      <c r="EN973" s="30"/>
      <c r="EO973" s="30"/>
      <c r="EP973" s="30"/>
      <c r="EQ973" s="30"/>
      <c r="ER973" s="30"/>
      <c r="ES973" s="30"/>
      <c r="ET973" s="30"/>
      <c r="EU973" s="30"/>
      <c r="EV973" s="30"/>
      <c r="EW973" s="30"/>
      <c r="EX973" s="30"/>
      <c r="EY973" s="30"/>
      <c r="EZ973" s="30"/>
      <c r="FA973" s="30"/>
      <c r="FB973" s="30"/>
      <c r="FC973" s="30"/>
      <c r="FD973" s="30"/>
      <c r="FE973" s="30"/>
      <c r="FF973" s="30"/>
      <c r="FG973" s="30"/>
      <c r="FH973" s="30"/>
      <c r="FI973" s="30"/>
      <c r="FJ973" s="30"/>
      <c r="FK973" s="30"/>
      <c r="FL973" s="30"/>
      <c r="FM973" s="30"/>
      <c r="FN973" s="30"/>
      <c r="FO973" s="30"/>
      <c r="FP973" s="30"/>
      <c r="FQ973" s="30"/>
    </row>
    <row r="974" spans="4:173">
      <c r="D974" s="76"/>
      <c r="E974" s="76"/>
      <c r="F974" s="76"/>
      <c r="G974" s="76"/>
      <c r="H974" s="76"/>
      <c r="I974" s="76"/>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c r="AR974" s="30"/>
      <c r="AS974" s="30"/>
      <c r="AT974" s="30"/>
      <c r="AU974" s="30"/>
      <c r="AV974" s="30"/>
      <c r="AW974" s="30"/>
      <c r="AX974" s="30"/>
      <c r="AY974" s="30"/>
      <c r="AZ974" s="30"/>
      <c r="BA974" s="30"/>
      <c r="BB974" s="30"/>
      <c r="BC974" s="30"/>
      <c r="BD974" s="30"/>
      <c r="BE974" s="30"/>
      <c r="BF974" s="30"/>
      <c r="BG974" s="30"/>
      <c r="BH974" s="30"/>
      <c r="BI974" s="30"/>
      <c r="BJ974" s="30"/>
      <c r="BK974" s="30"/>
      <c r="BL974" s="30"/>
      <c r="BM974" s="30"/>
      <c r="BN974" s="30"/>
      <c r="BO974" s="30"/>
      <c r="BP974" s="30"/>
      <c r="BQ974" s="30"/>
      <c r="BR974" s="30"/>
      <c r="BS974" s="30"/>
      <c r="BT974" s="30"/>
      <c r="BU974" s="30"/>
      <c r="BV974" s="30"/>
      <c r="BW974" s="30"/>
      <c r="BX974" s="30"/>
      <c r="BY974" s="30"/>
      <c r="BZ974" s="30"/>
      <c r="CA974" s="30"/>
      <c r="CB974" s="30"/>
      <c r="CC974" s="30"/>
      <c r="CD974" s="30"/>
      <c r="CE974" s="30"/>
      <c r="CF974" s="30"/>
      <c r="CG974" s="30"/>
      <c r="CH974" s="30"/>
      <c r="CI974" s="30"/>
      <c r="CJ974" s="30"/>
      <c r="CK974" s="30"/>
      <c r="CL974" s="30"/>
      <c r="CM974" s="30"/>
      <c r="CN974" s="30"/>
      <c r="CO974" s="30"/>
      <c r="CP974" s="30"/>
      <c r="CQ974" s="30"/>
      <c r="CR974" s="30"/>
      <c r="CS974" s="30"/>
      <c r="CT974" s="30"/>
      <c r="CU974" s="30"/>
      <c r="CV974" s="30"/>
      <c r="CW974" s="30"/>
      <c r="CX974" s="30"/>
      <c r="CY974" s="30"/>
      <c r="CZ974" s="30"/>
      <c r="DA974" s="30"/>
      <c r="DB974" s="30"/>
      <c r="DC974" s="30"/>
      <c r="DD974" s="30"/>
      <c r="DE974" s="30"/>
      <c r="DF974" s="30"/>
      <c r="DG974" s="30"/>
      <c r="DH974" s="30"/>
      <c r="DI974" s="30"/>
      <c r="DJ974" s="30"/>
      <c r="DK974" s="30"/>
      <c r="DL974" s="30"/>
      <c r="DM974" s="30"/>
      <c r="DN974" s="30"/>
      <c r="DO974" s="30"/>
      <c r="DP974" s="30"/>
      <c r="DQ974" s="30"/>
      <c r="DR974" s="30"/>
      <c r="DS974" s="30"/>
      <c r="DT974" s="30"/>
      <c r="DU974" s="30"/>
      <c r="DV974" s="30"/>
      <c r="DW974" s="30"/>
      <c r="DX974" s="30"/>
      <c r="DY974" s="30"/>
      <c r="DZ974" s="30"/>
      <c r="EA974" s="30"/>
      <c r="EB974" s="30"/>
      <c r="EC974" s="30"/>
      <c r="ED974" s="30"/>
      <c r="EE974" s="30"/>
      <c r="EF974" s="30"/>
      <c r="EG974" s="30"/>
      <c r="EH974" s="30"/>
      <c r="EI974" s="30"/>
      <c r="EJ974" s="30"/>
      <c r="EK974" s="30"/>
      <c r="EL974" s="30"/>
      <c r="EM974" s="30"/>
      <c r="EN974" s="30"/>
      <c r="EO974" s="30"/>
      <c r="EP974" s="30"/>
      <c r="EQ974" s="30"/>
      <c r="ER974" s="30"/>
      <c r="ES974" s="30"/>
      <c r="ET974" s="30"/>
      <c r="EU974" s="30"/>
      <c r="EV974" s="30"/>
      <c r="EW974" s="30"/>
      <c r="EX974" s="30"/>
      <c r="EY974" s="30"/>
      <c r="EZ974" s="30"/>
      <c r="FA974" s="30"/>
      <c r="FB974" s="30"/>
      <c r="FC974" s="30"/>
      <c r="FD974" s="30"/>
      <c r="FE974" s="30"/>
      <c r="FF974" s="30"/>
      <c r="FG974" s="30"/>
      <c r="FH974" s="30"/>
      <c r="FI974" s="30"/>
      <c r="FJ974" s="30"/>
      <c r="FK974" s="30"/>
      <c r="FL974" s="30"/>
      <c r="FM974" s="30"/>
      <c r="FN974" s="30"/>
      <c r="FO974" s="30"/>
      <c r="FP974" s="30"/>
      <c r="FQ974" s="30"/>
    </row>
    <row r="975" spans="4:173">
      <c r="D975" s="76"/>
      <c r="E975" s="76"/>
      <c r="F975" s="76"/>
      <c r="G975" s="76"/>
      <c r="H975" s="76"/>
      <c r="I975" s="76"/>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c r="AR975" s="30"/>
      <c r="AS975" s="30"/>
      <c r="AT975" s="30"/>
      <c r="AU975" s="30"/>
      <c r="AV975" s="30"/>
      <c r="AW975" s="30"/>
      <c r="AX975" s="30"/>
      <c r="AY975" s="30"/>
      <c r="AZ975" s="30"/>
      <c r="BA975" s="30"/>
      <c r="BB975" s="30"/>
      <c r="BC975" s="30"/>
      <c r="BD975" s="30"/>
      <c r="BE975" s="30"/>
      <c r="BF975" s="30"/>
      <c r="BG975" s="30"/>
      <c r="BH975" s="30"/>
      <c r="BI975" s="30"/>
      <c r="BJ975" s="30"/>
      <c r="BK975" s="30"/>
      <c r="BL975" s="30"/>
      <c r="BM975" s="30"/>
      <c r="BN975" s="30"/>
      <c r="BO975" s="30"/>
      <c r="BP975" s="30"/>
      <c r="BQ975" s="30"/>
      <c r="BR975" s="30"/>
      <c r="BS975" s="30"/>
      <c r="BT975" s="30"/>
      <c r="BU975" s="30"/>
      <c r="BV975" s="30"/>
      <c r="BW975" s="30"/>
      <c r="BX975" s="30"/>
      <c r="BY975" s="30"/>
      <c r="BZ975" s="30"/>
      <c r="CA975" s="30"/>
      <c r="CB975" s="30"/>
      <c r="CC975" s="30"/>
      <c r="CD975" s="30"/>
      <c r="CE975" s="30"/>
      <c r="CF975" s="30"/>
      <c r="CG975" s="30"/>
      <c r="CH975" s="30"/>
      <c r="CI975" s="30"/>
      <c r="CJ975" s="30"/>
      <c r="CK975" s="30"/>
      <c r="CL975" s="30"/>
      <c r="CM975" s="30"/>
      <c r="CN975" s="30"/>
      <c r="CO975" s="30"/>
      <c r="CP975" s="30"/>
      <c r="CQ975" s="30"/>
      <c r="CR975" s="30"/>
      <c r="CS975" s="30"/>
      <c r="CT975" s="30"/>
      <c r="CU975" s="30"/>
      <c r="CV975" s="30"/>
      <c r="CW975" s="30"/>
      <c r="CX975" s="30"/>
      <c r="CY975" s="30"/>
      <c r="CZ975" s="30"/>
      <c r="DA975" s="30"/>
      <c r="DB975" s="30"/>
      <c r="DC975" s="30"/>
      <c r="DD975" s="30"/>
      <c r="DE975" s="30"/>
      <c r="DF975" s="30"/>
      <c r="DG975" s="30"/>
      <c r="DH975" s="30"/>
      <c r="DI975" s="30"/>
      <c r="DJ975" s="30"/>
      <c r="DK975" s="30"/>
      <c r="DL975" s="30"/>
      <c r="DM975" s="30"/>
      <c r="DN975" s="30"/>
      <c r="DO975" s="30"/>
      <c r="DP975" s="30"/>
      <c r="DQ975" s="30"/>
      <c r="DR975" s="30"/>
      <c r="DS975" s="30"/>
      <c r="DT975" s="30"/>
      <c r="DU975" s="30"/>
      <c r="DV975" s="30"/>
      <c r="DW975" s="30"/>
      <c r="DX975" s="30"/>
      <c r="DY975" s="30"/>
      <c r="DZ975" s="30"/>
      <c r="EA975" s="30"/>
      <c r="EB975" s="30"/>
      <c r="EC975" s="30"/>
      <c r="ED975" s="30"/>
      <c r="EE975" s="30"/>
      <c r="EF975" s="30"/>
      <c r="EG975" s="30"/>
      <c r="EH975" s="30"/>
      <c r="EI975" s="30"/>
      <c r="EJ975" s="30"/>
      <c r="EK975" s="30"/>
      <c r="EL975" s="30"/>
      <c r="EM975" s="30"/>
      <c r="EN975" s="30"/>
      <c r="EO975" s="30"/>
      <c r="EP975" s="30"/>
      <c r="EQ975" s="30"/>
      <c r="ER975" s="30"/>
      <c r="ES975" s="30"/>
      <c r="ET975" s="30"/>
      <c r="EU975" s="30"/>
      <c r="EV975" s="30"/>
      <c r="EW975" s="30"/>
      <c r="EX975" s="30"/>
      <c r="EY975" s="30"/>
      <c r="EZ975" s="30"/>
      <c r="FA975" s="30"/>
      <c r="FB975" s="30"/>
      <c r="FC975" s="30"/>
      <c r="FD975" s="30"/>
      <c r="FE975" s="30"/>
      <c r="FF975" s="30"/>
      <c r="FG975" s="30"/>
      <c r="FH975" s="30"/>
      <c r="FI975" s="30"/>
      <c r="FJ975" s="30"/>
      <c r="FK975" s="30"/>
      <c r="FL975" s="30"/>
      <c r="FM975" s="30"/>
      <c r="FN975" s="30"/>
      <c r="FO975" s="30"/>
      <c r="FP975" s="30"/>
      <c r="FQ975" s="30"/>
    </row>
    <row r="976" spans="4:173">
      <c r="D976" s="76"/>
      <c r="E976" s="76"/>
      <c r="F976" s="76"/>
      <c r="G976" s="76"/>
      <c r="H976" s="76"/>
      <c r="I976" s="76"/>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c r="AR976" s="30"/>
      <c r="AS976" s="30"/>
      <c r="AT976" s="30"/>
      <c r="AU976" s="30"/>
      <c r="AV976" s="30"/>
      <c r="AW976" s="30"/>
      <c r="AX976" s="30"/>
      <c r="AY976" s="30"/>
      <c r="AZ976" s="30"/>
      <c r="BA976" s="30"/>
      <c r="BB976" s="30"/>
      <c r="BC976" s="30"/>
      <c r="BD976" s="30"/>
      <c r="BE976" s="30"/>
      <c r="BF976" s="30"/>
      <c r="BG976" s="30"/>
      <c r="BH976" s="30"/>
      <c r="BI976" s="30"/>
      <c r="BJ976" s="30"/>
      <c r="BK976" s="30"/>
      <c r="BL976" s="30"/>
      <c r="BM976" s="30"/>
      <c r="BN976" s="30"/>
      <c r="BO976" s="30"/>
      <c r="BP976" s="30"/>
      <c r="BQ976" s="30"/>
      <c r="BR976" s="30"/>
      <c r="BS976" s="30"/>
      <c r="BT976" s="30"/>
      <c r="BU976" s="30"/>
      <c r="BV976" s="30"/>
      <c r="BW976" s="30"/>
      <c r="BX976" s="30"/>
      <c r="BY976" s="30"/>
      <c r="BZ976" s="30"/>
      <c r="CA976" s="30"/>
      <c r="CB976" s="30"/>
      <c r="CC976" s="30"/>
      <c r="CD976" s="30"/>
      <c r="CE976" s="30"/>
      <c r="CF976" s="30"/>
      <c r="CG976" s="30"/>
      <c r="CH976" s="30"/>
      <c r="CI976" s="30"/>
      <c r="CJ976" s="30"/>
      <c r="CK976" s="30"/>
      <c r="CL976" s="30"/>
      <c r="CM976" s="30"/>
      <c r="CN976" s="30"/>
      <c r="CO976" s="30"/>
      <c r="CP976" s="30"/>
      <c r="CQ976" s="30"/>
      <c r="CR976" s="30"/>
      <c r="CS976" s="30"/>
      <c r="CT976" s="30"/>
      <c r="CU976" s="30"/>
      <c r="CV976" s="30"/>
      <c r="CW976" s="30"/>
      <c r="CX976" s="30"/>
      <c r="CY976" s="30"/>
      <c r="CZ976" s="30"/>
      <c r="DA976" s="30"/>
      <c r="DB976" s="30"/>
      <c r="DC976" s="30"/>
      <c r="DD976" s="30"/>
      <c r="DE976" s="30"/>
      <c r="DF976" s="30"/>
      <c r="DG976" s="30"/>
      <c r="DH976" s="30"/>
      <c r="DI976" s="30"/>
      <c r="DJ976" s="30"/>
      <c r="DK976" s="30"/>
      <c r="DL976" s="30"/>
      <c r="DM976" s="30"/>
      <c r="DN976" s="30"/>
      <c r="DO976" s="30"/>
      <c r="DP976" s="30"/>
      <c r="DQ976" s="30"/>
      <c r="DR976" s="30"/>
      <c r="DS976" s="30"/>
      <c r="DT976" s="30"/>
      <c r="DU976" s="30"/>
      <c r="DV976" s="30"/>
      <c r="DW976" s="30"/>
      <c r="DX976" s="30"/>
      <c r="DY976" s="30"/>
      <c r="DZ976" s="30"/>
      <c r="EA976" s="30"/>
      <c r="EB976" s="30"/>
      <c r="EC976" s="30"/>
      <c r="ED976" s="30"/>
      <c r="EE976" s="30"/>
      <c r="EF976" s="30"/>
      <c r="EG976" s="30"/>
      <c r="EH976" s="30"/>
      <c r="EI976" s="30"/>
      <c r="EJ976" s="30"/>
      <c r="EK976" s="30"/>
      <c r="EL976" s="30"/>
      <c r="EM976" s="30"/>
      <c r="EN976" s="30"/>
      <c r="EO976" s="30"/>
      <c r="EP976" s="30"/>
      <c r="EQ976" s="30"/>
      <c r="ER976" s="30"/>
      <c r="ES976" s="30"/>
      <c r="ET976" s="30"/>
      <c r="EU976" s="30"/>
      <c r="EV976" s="30"/>
      <c r="EW976" s="30"/>
      <c r="EX976" s="30"/>
      <c r="EY976" s="30"/>
      <c r="EZ976" s="30"/>
      <c r="FA976" s="30"/>
      <c r="FB976" s="30"/>
      <c r="FC976" s="30"/>
      <c r="FD976" s="30"/>
      <c r="FE976" s="30"/>
      <c r="FF976" s="30"/>
      <c r="FG976" s="30"/>
      <c r="FH976" s="30"/>
      <c r="FI976" s="30"/>
      <c r="FJ976" s="30"/>
      <c r="FK976" s="30"/>
      <c r="FL976" s="30"/>
      <c r="FM976" s="30"/>
      <c r="FN976" s="30"/>
      <c r="FO976" s="30"/>
      <c r="FP976" s="30"/>
      <c r="FQ976" s="30"/>
    </row>
    <row r="977" spans="4:173">
      <c r="D977" s="76"/>
      <c r="E977" s="76"/>
      <c r="F977" s="76"/>
      <c r="G977" s="76"/>
      <c r="H977" s="76"/>
      <c r="I977" s="76"/>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c r="AR977" s="30"/>
      <c r="AS977" s="30"/>
      <c r="AT977" s="30"/>
      <c r="AU977" s="30"/>
      <c r="AV977" s="30"/>
      <c r="AW977" s="30"/>
      <c r="AX977" s="30"/>
      <c r="AY977" s="30"/>
      <c r="AZ977" s="30"/>
      <c r="BA977" s="30"/>
      <c r="BB977" s="30"/>
      <c r="BC977" s="30"/>
      <c r="BD977" s="30"/>
      <c r="BE977" s="30"/>
      <c r="BF977" s="30"/>
      <c r="BG977" s="30"/>
      <c r="BH977" s="30"/>
      <c r="BI977" s="30"/>
      <c r="BJ977" s="30"/>
      <c r="BK977" s="30"/>
      <c r="BL977" s="30"/>
      <c r="BM977" s="30"/>
      <c r="BN977" s="30"/>
      <c r="BO977" s="30"/>
      <c r="BP977" s="30"/>
      <c r="BQ977" s="30"/>
      <c r="BR977" s="30"/>
      <c r="BS977" s="30"/>
      <c r="BT977" s="30"/>
      <c r="BU977" s="30"/>
      <c r="BV977" s="30"/>
      <c r="BW977" s="30"/>
      <c r="BX977" s="30"/>
      <c r="BY977" s="30"/>
      <c r="BZ977" s="30"/>
      <c r="CA977" s="30"/>
      <c r="CB977" s="30"/>
      <c r="CC977" s="30"/>
      <c r="CD977" s="30"/>
      <c r="CE977" s="30"/>
      <c r="CF977" s="30"/>
      <c r="CG977" s="30"/>
      <c r="CH977" s="30"/>
      <c r="CI977" s="30"/>
      <c r="CJ977" s="30"/>
      <c r="CK977" s="30"/>
      <c r="CL977" s="30"/>
      <c r="CM977" s="30"/>
      <c r="CN977" s="30"/>
      <c r="CO977" s="30"/>
      <c r="CP977" s="30"/>
      <c r="CQ977" s="30"/>
      <c r="CR977" s="30"/>
      <c r="CS977" s="30"/>
      <c r="CT977" s="30"/>
      <c r="CU977" s="30"/>
      <c r="CV977" s="30"/>
      <c r="CW977" s="30"/>
      <c r="CX977" s="30"/>
      <c r="CY977" s="30"/>
      <c r="CZ977" s="30"/>
      <c r="DA977" s="30"/>
      <c r="DB977" s="30"/>
      <c r="DC977" s="30"/>
      <c r="DD977" s="30"/>
      <c r="DE977" s="30"/>
      <c r="DF977" s="30"/>
      <c r="DG977" s="30"/>
      <c r="DH977" s="30"/>
      <c r="DI977" s="30"/>
      <c r="DJ977" s="30"/>
      <c r="DK977" s="30"/>
      <c r="DL977" s="30"/>
      <c r="DM977" s="30"/>
      <c r="DN977" s="30"/>
      <c r="DO977" s="30"/>
      <c r="DP977" s="30"/>
      <c r="DQ977" s="30"/>
      <c r="DR977" s="30"/>
      <c r="DS977" s="30"/>
      <c r="DT977" s="30"/>
      <c r="DU977" s="30"/>
      <c r="DV977" s="30"/>
      <c r="DW977" s="30"/>
      <c r="DX977" s="30"/>
      <c r="DY977" s="30"/>
      <c r="DZ977" s="30"/>
      <c r="EA977" s="30"/>
      <c r="EB977" s="30"/>
      <c r="EC977" s="30"/>
      <c r="ED977" s="30"/>
      <c r="EE977" s="30"/>
      <c r="EF977" s="30"/>
      <c r="EG977" s="30"/>
      <c r="EH977" s="30"/>
      <c r="EI977" s="30"/>
      <c r="EJ977" s="30"/>
      <c r="EK977" s="30"/>
      <c r="EL977" s="30"/>
      <c r="EM977" s="30"/>
      <c r="EN977" s="30"/>
      <c r="EO977" s="30"/>
      <c r="EP977" s="30"/>
      <c r="EQ977" s="30"/>
      <c r="ER977" s="30"/>
      <c r="ES977" s="30"/>
      <c r="ET977" s="30"/>
      <c r="EU977" s="30"/>
      <c r="EV977" s="30"/>
      <c r="EW977" s="30"/>
      <c r="EX977" s="30"/>
      <c r="EY977" s="30"/>
      <c r="EZ977" s="30"/>
      <c r="FA977" s="30"/>
      <c r="FB977" s="30"/>
      <c r="FC977" s="30"/>
      <c r="FD977" s="30"/>
      <c r="FE977" s="30"/>
      <c r="FF977" s="30"/>
      <c r="FG977" s="30"/>
      <c r="FH977" s="30"/>
      <c r="FI977" s="30"/>
      <c r="FJ977" s="30"/>
      <c r="FK977" s="30"/>
      <c r="FL977" s="30"/>
      <c r="FM977" s="30"/>
      <c r="FN977" s="30"/>
      <c r="FO977" s="30"/>
      <c r="FP977" s="30"/>
      <c r="FQ977" s="30"/>
    </row>
    <row r="978" spans="4:173">
      <c r="D978" s="76"/>
      <c r="E978" s="76"/>
      <c r="F978" s="76"/>
      <c r="G978" s="76"/>
      <c r="H978" s="76"/>
      <c r="I978" s="76"/>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c r="AR978" s="30"/>
      <c r="AS978" s="30"/>
      <c r="AT978" s="30"/>
      <c r="AU978" s="30"/>
      <c r="AV978" s="30"/>
      <c r="AW978" s="30"/>
      <c r="AX978" s="30"/>
      <c r="AY978" s="30"/>
      <c r="AZ978" s="30"/>
      <c r="BA978" s="30"/>
      <c r="BB978" s="30"/>
      <c r="BC978" s="30"/>
      <c r="BD978" s="30"/>
      <c r="BE978" s="30"/>
      <c r="BF978" s="30"/>
      <c r="BG978" s="30"/>
      <c r="BH978" s="30"/>
      <c r="BI978" s="30"/>
      <c r="BJ978" s="30"/>
      <c r="BK978" s="30"/>
      <c r="BL978" s="30"/>
      <c r="BM978" s="30"/>
      <c r="BN978" s="30"/>
      <c r="BO978" s="30"/>
      <c r="BP978" s="30"/>
      <c r="BQ978" s="30"/>
      <c r="BR978" s="30"/>
      <c r="BS978" s="30"/>
      <c r="BT978" s="30"/>
      <c r="BU978" s="30"/>
      <c r="BV978" s="30"/>
      <c r="BW978" s="30"/>
      <c r="BX978" s="30"/>
      <c r="BY978" s="30"/>
      <c r="BZ978" s="30"/>
      <c r="CA978" s="30"/>
      <c r="CB978" s="30"/>
      <c r="CC978" s="30"/>
      <c r="CD978" s="30"/>
      <c r="CE978" s="30"/>
      <c r="CF978" s="30"/>
      <c r="CG978" s="30"/>
      <c r="CH978" s="30"/>
      <c r="CI978" s="30"/>
      <c r="CJ978" s="30"/>
      <c r="CK978" s="30"/>
      <c r="CL978" s="30"/>
      <c r="CM978" s="30"/>
      <c r="CN978" s="30"/>
      <c r="CO978" s="30"/>
      <c r="CP978" s="30"/>
      <c r="CQ978" s="30"/>
      <c r="CR978" s="30"/>
      <c r="CS978" s="30"/>
      <c r="CT978" s="30"/>
      <c r="CU978" s="30"/>
      <c r="CV978" s="30"/>
      <c r="CW978" s="30"/>
      <c r="CX978" s="30"/>
      <c r="CY978" s="30"/>
      <c r="CZ978" s="30"/>
      <c r="DA978" s="30"/>
      <c r="DB978" s="30"/>
      <c r="DC978" s="30"/>
      <c r="DD978" s="30"/>
      <c r="DE978" s="30"/>
      <c r="DF978" s="30"/>
      <c r="DG978" s="30"/>
      <c r="DH978" s="30"/>
      <c r="DI978" s="30"/>
      <c r="DJ978" s="30"/>
      <c r="DK978" s="30"/>
      <c r="DL978" s="30"/>
      <c r="DM978" s="30"/>
      <c r="DN978" s="30"/>
      <c r="DO978" s="30"/>
      <c r="DP978" s="30"/>
      <c r="DQ978" s="30"/>
      <c r="DR978" s="30"/>
      <c r="DS978" s="30"/>
      <c r="DT978" s="30"/>
      <c r="DU978" s="30"/>
      <c r="DV978" s="30"/>
      <c r="DW978" s="30"/>
      <c r="DX978" s="30"/>
      <c r="DY978" s="30"/>
      <c r="DZ978" s="30"/>
      <c r="EA978" s="30"/>
      <c r="EB978" s="30"/>
      <c r="EC978" s="30"/>
      <c r="ED978" s="30"/>
      <c r="EE978" s="30"/>
      <c r="EF978" s="30"/>
      <c r="EG978" s="30"/>
      <c r="EH978" s="30"/>
      <c r="EI978" s="30"/>
      <c r="EJ978" s="30"/>
      <c r="EK978" s="30"/>
      <c r="EL978" s="30"/>
      <c r="EM978" s="30"/>
      <c r="EN978" s="30"/>
      <c r="EO978" s="30"/>
      <c r="EP978" s="30"/>
      <c r="EQ978" s="30"/>
      <c r="ER978" s="30"/>
      <c r="ES978" s="30"/>
      <c r="ET978" s="30"/>
      <c r="EU978" s="30"/>
      <c r="EV978" s="30"/>
      <c r="EW978" s="30"/>
      <c r="EX978" s="30"/>
      <c r="EY978" s="30"/>
      <c r="EZ978" s="30"/>
      <c r="FA978" s="30"/>
      <c r="FB978" s="30"/>
      <c r="FC978" s="30"/>
      <c r="FD978" s="30"/>
      <c r="FE978" s="30"/>
      <c r="FF978" s="30"/>
      <c r="FG978" s="30"/>
      <c r="FH978" s="30"/>
      <c r="FI978" s="30"/>
      <c r="FJ978" s="30"/>
      <c r="FK978" s="30"/>
      <c r="FL978" s="30"/>
      <c r="FM978" s="30"/>
      <c r="FN978" s="30"/>
      <c r="FO978" s="30"/>
      <c r="FP978" s="30"/>
      <c r="FQ978" s="30"/>
    </row>
    <row r="979" spans="4:173">
      <c r="D979" s="76"/>
      <c r="E979" s="76"/>
      <c r="F979" s="76"/>
      <c r="G979" s="76"/>
      <c r="H979" s="76"/>
      <c r="I979" s="76"/>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c r="AR979" s="30"/>
      <c r="AS979" s="30"/>
      <c r="AT979" s="30"/>
      <c r="AU979" s="30"/>
      <c r="AV979" s="30"/>
      <c r="AW979" s="30"/>
      <c r="AX979" s="30"/>
      <c r="AY979" s="30"/>
      <c r="AZ979" s="30"/>
      <c r="BA979" s="30"/>
      <c r="BB979" s="30"/>
      <c r="BC979" s="30"/>
      <c r="BD979" s="30"/>
      <c r="BE979" s="30"/>
      <c r="BF979" s="30"/>
      <c r="BG979" s="30"/>
      <c r="BH979" s="30"/>
      <c r="BI979" s="30"/>
      <c r="BJ979" s="30"/>
      <c r="BK979" s="30"/>
      <c r="BL979" s="30"/>
      <c r="BM979" s="30"/>
      <c r="BN979" s="30"/>
      <c r="BO979" s="30"/>
      <c r="BP979" s="30"/>
      <c r="BQ979" s="30"/>
      <c r="BR979" s="30"/>
      <c r="BS979" s="30"/>
      <c r="BT979" s="30"/>
      <c r="BU979" s="30"/>
      <c r="BV979" s="30"/>
      <c r="BW979" s="30"/>
      <c r="BX979" s="30"/>
      <c r="BY979" s="30"/>
      <c r="BZ979" s="30"/>
      <c r="CA979" s="30"/>
      <c r="CB979" s="30"/>
      <c r="CC979" s="30"/>
      <c r="CD979" s="30"/>
      <c r="CE979" s="30"/>
      <c r="CF979" s="30"/>
      <c r="CG979" s="30"/>
      <c r="CH979" s="30"/>
      <c r="CI979" s="30"/>
      <c r="CJ979" s="30"/>
      <c r="CK979" s="30"/>
      <c r="CL979" s="30"/>
      <c r="CM979" s="30"/>
      <c r="CN979" s="30"/>
      <c r="CO979" s="30"/>
      <c r="CP979" s="30"/>
      <c r="CQ979" s="30"/>
      <c r="CR979" s="30"/>
      <c r="CS979" s="30"/>
      <c r="CT979" s="30"/>
      <c r="CU979" s="30"/>
      <c r="CV979" s="30"/>
      <c r="CW979" s="30"/>
      <c r="CX979" s="30"/>
      <c r="CY979" s="30"/>
      <c r="CZ979" s="30"/>
      <c r="DA979" s="30"/>
      <c r="DB979" s="30"/>
      <c r="DC979" s="30"/>
      <c r="DD979" s="30"/>
      <c r="DE979" s="30"/>
      <c r="DF979" s="30"/>
      <c r="DG979" s="30"/>
      <c r="DH979" s="30"/>
      <c r="DI979" s="30"/>
      <c r="DJ979" s="30"/>
      <c r="DK979" s="30"/>
      <c r="DL979" s="30"/>
      <c r="DM979" s="30"/>
      <c r="DN979" s="30"/>
      <c r="DO979" s="30"/>
      <c r="DP979" s="30"/>
      <c r="DQ979" s="30"/>
      <c r="DR979" s="30"/>
      <c r="DS979" s="30"/>
      <c r="DT979" s="30"/>
      <c r="DU979" s="30"/>
      <c r="DV979" s="30"/>
      <c r="DW979" s="30"/>
      <c r="DX979" s="30"/>
      <c r="DY979" s="30"/>
      <c r="DZ979" s="30"/>
      <c r="EA979" s="30"/>
      <c r="EB979" s="30"/>
      <c r="EC979" s="30"/>
      <c r="ED979" s="30"/>
      <c r="EE979" s="30"/>
      <c r="EF979" s="30"/>
      <c r="EG979" s="30"/>
      <c r="EH979" s="30"/>
      <c r="EI979" s="30"/>
      <c r="EJ979" s="30"/>
      <c r="EK979" s="30"/>
      <c r="EL979" s="30"/>
      <c r="EM979" s="30"/>
      <c r="EN979" s="30"/>
      <c r="EO979" s="30"/>
      <c r="EP979" s="30"/>
      <c r="EQ979" s="30"/>
      <c r="ER979" s="30"/>
      <c r="ES979" s="30"/>
      <c r="ET979" s="30"/>
      <c r="EU979" s="30"/>
      <c r="EV979" s="30"/>
      <c r="EW979" s="30"/>
      <c r="EX979" s="30"/>
      <c r="EY979" s="30"/>
      <c r="EZ979" s="30"/>
      <c r="FA979" s="30"/>
      <c r="FB979" s="30"/>
      <c r="FC979" s="30"/>
      <c r="FD979" s="30"/>
      <c r="FE979" s="30"/>
      <c r="FF979" s="30"/>
      <c r="FG979" s="30"/>
      <c r="FH979" s="30"/>
      <c r="FI979" s="30"/>
      <c r="FJ979" s="30"/>
      <c r="FK979" s="30"/>
      <c r="FL979" s="30"/>
      <c r="FM979" s="30"/>
      <c r="FN979" s="30"/>
      <c r="FO979" s="30"/>
      <c r="FP979" s="30"/>
      <c r="FQ979" s="30"/>
    </row>
    <row r="980" spans="4:173">
      <c r="D980" s="76"/>
      <c r="E980" s="76"/>
      <c r="F980" s="76"/>
      <c r="G980" s="76"/>
      <c r="H980" s="76"/>
      <c r="I980" s="76"/>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c r="AR980" s="30"/>
      <c r="AS980" s="30"/>
      <c r="AT980" s="30"/>
      <c r="AU980" s="30"/>
      <c r="AV980" s="30"/>
      <c r="AW980" s="30"/>
      <c r="AX980" s="30"/>
      <c r="AY980" s="30"/>
      <c r="AZ980" s="30"/>
      <c r="BA980" s="30"/>
      <c r="BB980" s="30"/>
      <c r="BC980" s="30"/>
      <c r="BD980" s="30"/>
      <c r="BE980" s="30"/>
      <c r="BF980" s="30"/>
      <c r="BG980" s="30"/>
      <c r="BH980" s="30"/>
      <c r="BI980" s="30"/>
      <c r="BJ980" s="30"/>
      <c r="BK980" s="30"/>
      <c r="BL980" s="30"/>
      <c r="BM980" s="30"/>
      <c r="BN980" s="30"/>
      <c r="BO980" s="30"/>
      <c r="BP980" s="30"/>
      <c r="BQ980" s="30"/>
      <c r="BR980" s="30"/>
      <c r="BS980" s="30"/>
      <c r="BT980" s="30"/>
      <c r="BU980" s="30"/>
      <c r="BV980" s="30"/>
      <c r="BW980" s="30"/>
      <c r="BX980" s="30"/>
      <c r="BY980" s="30"/>
      <c r="BZ980" s="30"/>
      <c r="CA980" s="30"/>
      <c r="CB980" s="30"/>
      <c r="CC980" s="30"/>
      <c r="CD980" s="30"/>
      <c r="CE980" s="30"/>
      <c r="CF980" s="30"/>
      <c r="CG980" s="30"/>
      <c r="CH980" s="30"/>
      <c r="CI980" s="30"/>
      <c r="CJ980" s="30"/>
      <c r="CK980" s="30"/>
      <c r="CL980" s="30"/>
      <c r="CM980" s="30"/>
      <c r="CN980" s="30"/>
      <c r="CO980" s="30"/>
      <c r="CP980" s="30"/>
      <c r="CQ980" s="30"/>
      <c r="CR980" s="30"/>
      <c r="CS980" s="30"/>
      <c r="CT980" s="30"/>
      <c r="CU980" s="30"/>
      <c r="CV980" s="30"/>
      <c r="CW980" s="30"/>
      <c r="CX980" s="30"/>
      <c r="CY980" s="30"/>
      <c r="CZ980" s="30"/>
      <c r="DA980" s="30"/>
      <c r="DB980" s="30"/>
      <c r="DC980" s="30"/>
      <c r="DD980" s="30"/>
      <c r="DE980" s="30"/>
      <c r="DF980" s="30"/>
      <c r="DG980" s="30"/>
      <c r="DH980" s="30"/>
      <c r="DI980" s="30"/>
      <c r="DJ980" s="30"/>
      <c r="DK980" s="30"/>
      <c r="DL980" s="30"/>
      <c r="DM980" s="30"/>
      <c r="DN980" s="30"/>
      <c r="DO980" s="30"/>
      <c r="DP980" s="30"/>
      <c r="DQ980" s="30"/>
      <c r="DR980" s="30"/>
      <c r="DS980" s="30"/>
      <c r="DT980" s="30"/>
      <c r="DU980" s="30"/>
      <c r="DV980" s="30"/>
      <c r="DW980" s="30"/>
      <c r="DX980" s="30"/>
      <c r="DY980" s="30"/>
      <c r="DZ980" s="30"/>
      <c r="EA980" s="30"/>
      <c r="EB980" s="30"/>
      <c r="EC980" s="30"/>
      <c r="ED980" s="30"/>
      <c r="EE980" s="30"/>
      <c r="EF980" s="30"/>
      <c r="EG980" s="30"/>
      <c r="EH980" s="30"/>
      <c r="EI980" s="30"/>
      <c r="EJ980" s="30"/>
      <c r="EK980" s="30"/>
      <c r="EL980" s="30"/>
      <c r="EM980" s="30"/>
      <c r="EN980" s="30"/>
      <c r="EO980" s="30"/>
      <c r="EP980" s="30"/>
      <c r="EQ980" s="30"/>
      <c r="ER980" s="30"/>
      <c r="ES980" s="30"/>
      <c r="ET980" s="30"/>
      <c r="EU980" s="30"/>
      <c r="EV980" s="30"/>
      <c r="EW980" s="30"/>
      <c r="EX980" s="30"/>
      <c r="EY980" s="30"/>
      <c r="EZ980" s="30"/>
      <c r="FA980" s="30"/>
      <c r="FB980" s="30"/>
      <c r="FC980" s="30"/>
      <c r="FD980" s="30"/>
      <c r="FE980" s="30"/>
      <c r="FF980" s="30"/>
      <c r="FG980" s="30"/>
      <c r="FH980" s="30"/>
      <c r="FI980" s="30"/>
      <c r="FJ980" s="30"/>
      <c r="FK980" s="30"/>
      <c r="FL980" s="30"/>
      <c r="FM980" s="30"/>
      <c r="FN980" s="30"/>
      <c r="FO980" s="30"/>
      <c r="FP980" s="30"/>
      <c r="FQ980" s="30"/>
    </row>
    <row r="981" spans="4:173">
      <c r="D981" s="76"/>
      <c r="E981" s="76"/>
      <c r="F981" s="76"/>
      <c r="G981" s="76"/>
      <c r="H981" s="76"/>
      <c r="I981" s="76"/>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c r="AR981" s="30"/>
      <c r="AS981" s="30"/>
      <c r="AT981" s="30"/>
      <c r="AU981" s="30"/>
      <c r="AV981" s="30"/>
      <c r="AW981" s="30"/>
      <c r="AX981" s="30"/>
      <c r="AY981" s="30"/>
      <c r="AZ981" s="30"/>
      <c r="BA981" s="30"/>
      <c r="BB981" s="30"/>
      <c r="BC981" s="30"/>
      <c r="BD981" s="30"/>
      <c r="BE981" s="30"/>
      <c r="BF981" s="30"/>
      <c r="BG981" s="30"/>
      <c r="BH981" s="30"/>
      <c r="BI981" s="30"/>
      <c r="BJ981" s="30"/>
      <c r="BK981" s="30"/>
      <c r="BL981" s="30"/>
      <c r="BM981" s="30"/>
      <c r="BN981" s="30"/>
      <c r="BO981" s="30"/>
      <c r="BP981" s="30"/>
      <c r="BQ981" s="30"/>
      <c r="BR981" s="30"/>
      <c r="BS981" s="30"/>
      <c r="BT981" s="30"/>
      <c r="BU981" s="30"/>
      <c r="BV981" s="30"/>
      <c r="BW981" s="30"/>
      <c r="BX981" s="30"/>
      <c r="BY981" s="30"/>
      <c r="BZ981" s="30"/>
      <c r="CA981" s="30"/>
      <c r="CB981" s="30"/>
      <c r="CC981" s="30"/>
      <c r="CD981" s="30"/>
      <c r="CE981" s="30"/>
      <c r="CF981" s="30"/>
      <c r="CG981" s="30"/>
      <c r="CH981" s="30"/>
      <c r="CI981" s="30"/>
      <c r="CJ981" s="30"/>
      <c r="CK981" s="30"/>
      <c r="CL981" s="30"/>
      <c r="CM981" s="30"/>
      <c r="CN981" s="30"/>
      <c r="CO981" s="30"/>
      <c r="CP981" s="30"/>
      <c r="CQ981" s="30"/>
      <c r="CR981" s="30"/>
      <c r="CS981" s="30"/>
      <c r="CT981" s="30"/>
      <c r="CU981" s="30"/>
      <c r="CV981" s="30"/>
      <c r="CW981" s="30"/>
      <c r="CX981" s="30"/>
      <c r="CY981" s="30"/>
      <c r="CZ981" s="30"/>
      <c r="DA981" s="30"/>
      <c r="DB981" s="30"/>
      <c r="DC981" s="30"/>
      <c r="DD981" s="30"/>
      <c r="DE981" s="30"/>
      <c r="DF981" s="30"/>
      <c r="DG981" s="30"/>
      <c r="DH981" s="30"/>
      <c r="DI981" s="30"/>
      <c r="DJ981" s="30"/>
      <c r="DK981" s="30"/>
      <c r="DL981" s="30"/>
      <c r="DM981" s="30"/>
      <c r="DN981" s="30"/>
      <c r="DO981" s="30"/>
      <c r="DP981" s="30"/>
      <c r="DQ981" s="30"/>
      <c r="DR981" s="30"/>
      <c r="DS981" s="30"/>
      <c r="DT981" s="30"/>
      <c r="DU981" s="30"/>
      <c r="DV981" s="30"/>
      <c r="DW981" s="30"/>
      <c r="DX981" s="30"/>
      <c r="DY981" s="30"/>
      <c r="DZ981" s="30"/>
      <c r="EA981" s="30"/>
      <c r="EB981" s="30"/>
      <c r="EC981" s="30"/>
      <c r="ED981" s="30"/>
      <c r="EE981" s="30"/>
      <c r="EF981" s="30"/>
      <c r="EG981" s="30"/>
      <c r="EH981" s="30"/>
      <c r="EI981" s="30"/>
      <c r="EJ981" s="30"/>
      <c r="EK981" s="30"/>
      <c r="EL981" s="30"/>
      <c r="EM981" s="30"/>
      <c r="EN981" s="30"/>
      <c r="EO981" s="30"/>
      <c r="EP981" s="30"/>
      <c r="EQ981" s="30"/>
      <c r="ER981" s="30"/>
      <c r="ES981" s="30"/>
      <c r="ET981" s="30"/>
      <c r="EU981" s="30"/>
      <c r="EV981" s="30"/>
      <c r="EW981" s="30"/>
      <c r="EX981" s="30"/>
      <c r="EY981" s="30"/>
      <c r="EZ981" s="30"/>
      <c r="FA981" s="30"/>
      <c r="FB981" s="30"/>
      <c r="FC981" s="30"/>
      <c r="FD981" s="30"/>
      <c r="FE981" s="30"/>
      <c r="FF981" s="30"/>
      <c r="FG981" s="30"/>
      <c r="FH981" s="30"/>
      <c r="FI981" s="30"/>
      <c r="FJ981" s="30"/>
      <c r="FK981" s="30"/>
      <c r="FL981" s="30"/>
      <c r="FM981" s="30"/>
      <c r="FN981" s="30"/>
      <c r="FO981" s="30"/>
      <c r="FP981" s="30"/>
      <c r="FQ981" s="30"/>
    </row>
    <row r="982" spans="4:173">
      <c r="D982" s="76"/>
      <c r="E982" s="76"/>
      <c r="F982" s="76"/>
      <c r="G982" s="76"/>
      <c r="H982" s="76"/>
      <c r="I982" s="76"/>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c r="AR982" s="30"/>
      <c r="AS982" s="30"/>
      <c r="AT982" s="30"/>
      <c r="AU982" s="30"/>
      <c r="AV982" s="30"/>
      <c r="AW982" s="30"/>
      <c r="AX982" s="30"/>
      <c r="AY982" s="30"/>
      <c r="AZ982" s="30"/>
      <c r="BA982" s="30"/>
      <c r="BB982" s="30"/>
      <c r="BC982" s="30"/>
      <c r="BD982" s="30"/>
      <c r="BE982" s="30"/>
      <c r="BF982" s="30"/>
      <c r="BG982" s="30"/>
      <c r="BH982" s="30"/>
      <c r="BI982" s="30"/>
      <c r="BJ982" s="30"/>
      <c r="BK982" s="30"/>
      <c r="BL982" s="30"/>
      <c r="BM982" s="30"/>
      <c r="BN982" s="30"/>
      <c r="BO982" s="30"/>
      <c r="BP982" s="30"/>
      <c r="BQ982" s="30"/>
      <c r="BR982" s="30"/>
      <c r="BS982" s="30"/>
      <c r="BT982" s="30"/>
      <c r="BU982" s="30"/>
      <c r="BV982" s="30"/>
      <c r="BW982" s="30"/>
      <c r="BX982" s="30"/>
      <c r="BY982" s="30"/>
      <c r="BZ982" s="30"/>
      <c r="CA982" s="30"/>
      <c r="CB982" s="30"/>
      <c r="CC982" s="30"/>
      <c r="CD982" s="30"/>
      <c r="CE982" s="30"/>
      <c r="CF982" s="30"/>
      <c r="CG982" s="30"/>
      <c r="CH982" s="30"/>
      <c r="CI982" s="30"/>
      <c r="CJ982" s="30"/>
      <c r="CK982" s="30"/>
      <c r="CL982" s="30"/>
      <c r="CM982" s="30"/>
      <c r="CN982" s="30"/>
      <c r="CO982" s="30"/>
      <c r="CP982" s="30"/>
      <c r="CQ982" s="30"/>
      <c r="CR982" s="30"/>
      <c r="CS982" s="30"/>
      <c r="CT982" s="30"/>
      <c r="CU982" s="30"/>
      <c r="CV982" s="30"/>
      <c r="CW982" s="30"/>
      <c r="CX982" s="30"/>
      <c r="CY982" s="30"/>
      <c r="CZ982" s="30"/>
      <c r="DA982" s="30"/>
      <c r="DB982" s="30"/>
      <c r="DC982" s="30"/>
      <c r="DD982" s="30"/>
      <c r="DE982" s="30"/>
      <c r="DF982" s="30"/>
      <c r="DG982" s="30"/>
      <c r="DH982" s="30"/>
      <c r="DI982" s="30"/>
      <c r="DJ982" s="30"/>
      <c r="DK982" s="30"/>
      <c r="DL982" s="30"/>
      <c r="DM982" s="30"/>
      <c r="DN982" s="30"/>
      <c r="DO982" s="30"/>
      <c r="DP982" s="30"/>
      <c r="DQ982" s="30"/>
      <c r="DR982" s="30"/>
      <c r="DS982" s="30"/>
      <c r="DT982" s="30"/>
      <c r="DU982" s="30"/>
      <c r="DV982" s="30"/>
      <c r="DW982" s="30"/>
      <c r="DX982" s="30"/>
      <c r="DY982" s="30"/>
      <c r="DZ982" s="30"/>
      <c r="EA982" s="30"/>
      <c r="EB982" s="30"/>
      <c r="EC982" s="30"/>
      <c r="ED982" s="30"/>
      <c r="EE982" s="30"/>
      <c r="EF982" s="30"/>
      <c r="EG982" s="30"/>
      <c r="EH982" s="30"/>
      <c r="EI982" s="30"/>
      <c r="EJ982" s="30"/>
      <c r="EK982" s="30"/>
      <c r="EL982" s="30"/>
      <c r="EM982" s="30"/>
      <c r="EN982" s="30"/>
      <c r="EO982" s="30"/>
      <c r="EP982" s="30"/>
      <c r="EQ982" s="30"/>
      <c r="ER982" s="30"/>
      <c r="ES982" s="30"/>
      <c r="ET982" s="30"/>
      <c r="EU982" s="30"/>
      <c r="EV982" s="30"/>
      <c r="EW982" s="30"/>
      <c r="EX982" s="30"/>
      <c r="EY982" s="30"/>
      <c r="EZ982" s="30"/>
      <c r="FA982" s="30"/>
      <c r="FB982" s="30"/>
      <c r="FC982" s="30"/>
      <c r="FD982" s="30"/>
      <c r="FE982" s="30"/>
      <c r="FF982" s="30"/>
      <c r="FG982" s="30"/>
      <c r="FH982" s="30"/>
      <c r="FI982" s="30"/>
      <c r="FJ982" s="30"/>
      <c r="FK982" s="30"/>
      <c r="FL982" s="30"/>
      <c r="FM982" s="30"/>
      <c r="FN982" s="30"/>
      <c r="FO982" s="30"/>
      <c r="FP982" s="30"/>
      <c r="FQ982" s="30"/>
    </row>
    <row r="983" spans="4:173">
      <c r="D983" s="76"/>
      <c r="E983" s="76"/>
      <c r="F983" s="76"/>
      <c r="G983" s="76"/>
      <c r="H983" s="76"/>
      <c r="I983" s="76"/>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c r="AR983" s="30"/>
      <c r="AS983" s="30"/>
      <c r="AT983" s="30"/>
      <c r="AU983" s="30"/>
      <c r="AV983" s="30"/>
      <c r="AW983" s="30"/>
      <c r="AX983" s="30"/>
      <c r="AY983" s="30"/>
      <c r="AZ983" s="30"/>
      <c r="BA983" s="30"/>
      <c r="BB983" s="30"/>
      <c r="BC983" s="30"/>
      <c r="BD983" s="30"/>
      <c r="BE983" s="30"/>
      <c r="BF983" s="30"/>
      <c r="BG983" s="30"/>
      <c r="BH983" s="30"/>
      <c r="BI983" s="30"/>
      <c r="BJ983" s="30"/>
      <c r="BK983" s="30"/>
      <c r="BL983" s="30"/>
      <c r="BM983" s="30"/>
      <c r="BN983" s="30"/>
      <c r="BO983" s="30"/>
      <c r="BP983" s="30"/>
      <c r="BQ983" s="30"/>
      <c r="BR983" s="30"/>
      <c r="BS983" s="30"/>
      <c r="BT983" s="30"/>
      <c r="BU983" s="30"/>
      <c r="BV983" s="30"/>
      <c r="BW983" s="30"/>
      <c r="BX983" s="30"/>
      <c r="BY983" s="30"/>
      <c r="BZ983" s="30"/>
      <c r="CA983" s="30"/>
      <c r="CB983" s="30"/>
      <c r="CC983" s="30"/>
      <c r="CD983" s="30"/>
      <c r="CE983" s="30"/>
      <c r="CF983" s="30"/>
      <c r="CG983" s="30"/>
      <c r="CH983" s="30"/>
      <c r="CI983" s="30"/>
      <c r="CJ983" s="30"/>
      <c r="CK983" s="30"/>
      <c r="CL983" s="30"/>
      <c r="CM983" s="30"/>
      <c r="CN983" s="30"/>
      <c r="CO983" s="30"/>
      <c r="CP983" s="30"/>
      <c r="CQ983" s="30"/>
      <c r="CR983" s="30"/>
      <c r="CS983" s="30"/>
      <c r="CT983" s="30"/>
      <c r="CU983" s="30"/>
      <c r="CV983" s="30"/>
      <c r="CW983" s="30"/>
      <c r="CX983" s="30"/>
      <c r="CY983" s="30"/>
      <c r="CZ983" s="30"/>
      <c r="DA983" s="30"/>
      <c r="DB983" s="30"/>
      <c r="DC983" s="30"/>
      <c r="DD983" s="30"/>
      <c r="DE983" s="30"/>
      <c r="DF983" s="30"/>
      <c r="DG983" s="30"/>
      <c r="DH983" s="30"/>
      <c r="DI983" s="30"/>
      <c r="DJ983" s="30"/>
      <c r="DK983" s="30"/>
      <c r="DL983" s="30"/>
      <c r="DM983" s="30"/>
      <c r="DN983" s="30"/>
      <c r="DO983" s="30"/>
      <c r="DP983" s="30"/>
      <c r="DQ983" s="30"/>
      <c r="DR983" s="30"/>
      <c r="DS983" s="30"/>
      <c r="DT983" s="30"/>
      <c r="DU983" s="30"/>
      <c r="DV983" s="30"/>
      <c r="DW983" s="30"/>
      <c r="DX983" s="30"/>
      <c r="DY983" s="30"/>
      <c r="DZ983" s="30"/>
      <c r="EA983" s="30"/>
      <c r="EB983" s="30"/>
      <c r="EC983" s="30"/>
      <c r="ED983" s="30"/>
      <c r="EE983" s="30"/>
      <c r="EF983" s="30"/>
      <c r="EG983" s="30"/>
      <c r="EH983" s="30"/>
      <c r="EI983" s="30"/>
      <c r="EJ983" s="30"/>
      <c r="EK983" s="30"/>
      <c r="EL983" s="30"/>
      <c r="EM983" s="30"/>
      <c r="EN983" s="30"/>
      <c r="EO983" s="30"/>
      <c r="EP983" s="30"/>
      <c r="EQ983" s="30"/>
      <c r="ER983" s="30"/>
      <c r="ES983" s="30"/>
      <c r="ET983" s="30"/>
      <c r="EU983" s="30"/>
      <c r="EV983" s="30"/>
      <c r="EW983" s="30"/>
      <c r="EX983" s="30"/>
      <c r="EY983" s="30"/>
      <c r="EZ983" s="30"/>
      <c r="FA983" s="30"/>
      <c r="FB983" s="30"/>
      <c r="FC983" s="30"/>
      <c r="FD983" s="30"/>
      <c r="FE983" s="30"/>
      <c r="FF983" s="30"/>
      <c r="FG983" s="30"/>
      <c r="FH983" s="30"/>
      <c r="FI983" s="30"/>
      <c r="FJ983" s="30"/>
      <c r="FK983" s="30"/>
      <c r="FL983" s="30"/>
      <c r="FM983" s="30"/>
      <c r="FN983" s="30"/>
      <c r="FO983" s="30"/>
      <c r="FP983" s="30"/>
      <c r="FQ983" s="30"/>
    </row>
    <row r="984" spans="4:173">
      <c r="D984" s="76"/>
      <c r="E984" s="76"/>
      <c r="F984" s="76"/>
      <c r="G984" s="76"/>
      <c r="H984" s="76"/>
      <c r="I984" s="76"/>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c r="AR984" s="30"/>
      <c r="AS984" s="30"/>
      <c r="AT984" s="30"/>
      <c r="AU984" s="30"/>
      <c r="AV984" s="30"/>
      <c r="AW984" s="30"/>
      <c r="AX984" s="30"/>
      <c r="AY984" s="30"/>
      <c r="AZ984" s="30"/>
      <c r="BA984" s="30"/>
      <c r="BB984" s="30"/>
      <c r="BC984" s="30"/>
      <c r="BD984" s="30"/>
      <c r="BE984" s="30"/>
      <c r="BF984" s="30"/>
      <c r="BG984" s="30"/>
      <c r="BH984" s="30"/>
      <c r="BI984" s="30"/>
      <c r="BJ984" s="30"/>
      <c r="BK984" s="30"/>
      <c r="BL984" s="30"/>
      <c r="BM984" s="30"/>
      <c r="BN984" s="30"/>
      <c r="BO984" s="30"/>
      <c r="BP984" s="30"/>
      <c r="BQ984" s="30"/>
      <c r="BR984" s="30"/>
      <c r="BS984" s="30"/>
      <c r="BT984" s="30"/>
      <c r="BU984" s="30"/>
      <c r="BV984" s="30"/>
      <c r="BW984" s="30"/>
      <c r="BX984" s="30"/>
      <c r="BY984" s="30"/>
      <c r="BZ984" s="30"/>
      <c r="CA984" s="30"/>
      <c r="CB984" s="30"/>
      <c r="CC984" s="30"/>
      <c r="CD984" s="30"/>
      <c r="CE984" s="30"/>
      <c r="CF984" s="30"/>
      <c r="CG984" s="30"/>
      <c r="CH984" s="30"/>
      <c r="CI984" s="30"/>
      <c r="CJ984" s="30"/>
      <c r="CK984" s="30"/>
      <c r="CL984" s="30"/>
      <c r="CM984" s="30"/>
      <c r="CN984" s="30"/>
      <c r="CO984" s="30"/>
      <c r="CP984" s="30"/>
      <c r="CQ984" s="30"/>
      <c r="CR984" s="30"/>
      <c r="CS984" s="30"/>
      <c r="CT984" s="30"/>
      <c r="CU984" s="30"/>
      <c r="CV984" s="30"/>
      <c r="CW984" s="30"/>
      <c r="CX984" s="30"/>
      <c r="CY984" s="30"/>
      <c r="CZ984" s="30"/>
      <c r="DA984" s="30"/>
      <c r="DB984" s="30"/>
      <c r="DC984" s="30"/>
      <c r="DD984" s="30"/>
      <c r="DE984" s="30"/>
      <c r="DF984" s="30"/>
      <c r="DG984" s="30"/>
      <c r="DH984" s="30"/>
      <c r="DI984" s="30"/>
      <c r="DJ984" s="30"/>
      <c r="DK984" s="30"/>
      <c r="DL984" s="30"/>
      <c r="DM984" s="30"/>
      <c r="DN984" s="30"/>
      <c r="DO984" s="30"/>
      <c r="DP984" s="30"/>
      <c r="DQ984" s="30"/>
      <c r="DR984" s="30"/>
      <c r="DS984" s="30"/>
      <c r="DT984" s="30"/>
      <c r="DU984" s="30"/>
      <c r="DV984" s="30"/>
      <c r="DW984" s="30"/>
      <c r="DX984" s="30"/>
      <c r="DY984" s="30"/>
      <c r="DZ984" s="30"/>
      <c r="EA984" s="30"/>
      <c r="EB984" s="30"/>
      <c r="EC984" s="30"/>
      <c r="ED984" s="30"/>
      <c r="EE984" s="30"/>
      <c r="EF984" s="30"/>
      <c r="EG984" s="30"/>
      <c r="EH984" s="30"/>
      <c r="EI984" s="30"/>
      <c r="EJ984" s="30"/>
      <c r="EK984" s="30"/>
      <c r="EL984" s="30"/>
      <c r="EM984" s="30"/>
      <c r="EN984" s="30"/>
      <c r="EO984" s="30"/>
      <c r="EP984" s="30"/>
      <c r="EQ984" s="30"/>
      <c r="ER984" s="30"/>
      <c r="ES984" s="30"/>
      <c r="ET984" s="30"/>
      <c r="EU984" s="30"/>
      <c r="EV984" s="30"/>
      <c r="EW984" s="30"/>
      <c r="EX984" s="30"/>
      <c r="EY984" s="30"/>
      <c r="EZ984" s="30"/>
      <c r="FA984" s="30"/>
      <c r="FB984" s="30"/>
      <c r="FC984" s="30"/>
      <c r="FD984" s="30"/>
      <c r="FE984" s="30"/>
      <c r="FF984" s="30"/>
      <c r="FG984" s="30"/>
      <c r="FH984" s="30"/>
      <c r="FI984" s="30"/>
      <c r="FJ984" s="30"/>
      <c r="FK984" s="30"/>
      <c r="FL984" s="30"/>
      <c r="FM984" s="30"/>
      <c r="FN984" s="30"/>
      <c r="FO984" s="30"/>
      <c r="FP984" s="30"/>
      <c r="FQ984" s="30"/>
    </row>
    <row r="985" spans="4:173">
      <c r="D985" s="76"/>
      <c r="E985" s="76"/>
      <c r="F985" s="76"/>
      <c r="G985" s="76"/>
      <c r="H985" s="76"/>
      <c r="I985" s="76"/>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c r="AR985" s="30"/>
      <c r="AS985" s="30"/>
      <c r="AT985" s="30"/>
      <c r="AU985" s="30"/>
      <c r="AV985" s="30"/>
      <c r="AW985" s="30"/>
      <c r="AX985" s="30"/>
      <c r="AY985" s="30"/>
      <c r="AZ985" s="30"/>
      <c r="BA985" s="30"/>
      <c r="BB985" s="30"/>
      <c r="BC985" s="30"/>
      <c r="BD985" s="30"/>
      <c r="BE985" s="30"/>
      <c r="BF985" s="30"/>
      <c r="BG985" s="30"/>
      <c r="BH985" s="30"/>
      <c r="BI985" s="30"/>
      <c r="BJ985" s="30"/>
      <c r="BK985" s="30"/>
      <c r="BL985" s="30"/>
      <c r="BM985" s="30"/>
      <c r="BN985" s="30"/>
      <c r="BO985" s="30"/>
      <c r="BP985" s="30"/>
      <c r="BQ985" s="30"/>
      <c r="BR985" s="30"/>
      <c r="BS985" s="30"/>
      <c r="BT985" s="30"/>
      <c r="BU985" s="30"/>
      <c r="BV985" s="30"/>
      <c r="BW985" s="30"/>
      <c r="BX985" s="30"/>
      <c r="BY985" s="30"/>
      <c r="BZ985" s="30"/>
      <c r="CA985" s="30"/>
      <c r="CB985" s="30"/>
      <c r="CC985" s="30"/>
      <c r="CD985" s="30"/>
      <c r="CE985" s="30"/>
      <c r="CF985" s="30"/>
      <c r="CG985" s="30"/>
      <c r="CH985" s="30"/>
      <c r="CI985" s="30"/>
      <c r="CJ985" s="30"/>
      <c r="CK985" s="30"/>
      <c r="CL985" s="30"/>
      <c r="CM985" s="30"/>
      <c r="CN985" s="30"/>
      <c r="CO985" s="30"/>
      <c r="CP985" s="30"/>
      <c r="CQ985" s="30"/>
      <c r="CR985" s="30"/>
      <c r="CS985" s="30"/>
      <c r="CT985" s="30"/>
      <c r="CU985" s="30"/>
      <c r="CV985" s="30"/>
      <c r="CW985" s="30"/>
      <c r="CX985" s="30"/>
      <c r="CY985" s="30"/>
      <c r="CZ985" s="30"/>
      <c r="DA985" s="30"/>
      <c r="DB985" s="30"/>
      <c r="DC985" s="30"/>
      <c r="DD985" s="30"/>
      <c r="DE985" s="30"/>
      <c r="DF985" s="30"/>
      <c r="DG985" s="30"/>
      <c r="DH985" s="30"/>
      <c r="DI985" s="30"/>
      <c r="DJ985" s="30"/>
      <c r="DK985" s="30"/>
      <c r="DL985" s="30"/>
      <c r="DM985" s="30"/>
      <c r="DN985" s="30"/>
      <c r="DO985" s="30"/>
      <c r="DP985" s="30"/>
      <c r="DQ985" s="30"/>
      <c r="DR985" s="30"/>
      <c r="DS985" s="30"/>
      <c r="DT985" s="30"/>
      <c r="DU985" s="30"/>
      <c r="DV985" s="30"/>
      <c r="DW985" s="30"/>
      <c r="DX985" s="30"/>
      <c r="DY985" s="30"/>
      <c r="DZ985" s="30"/>
      <c r="EA985" s="30"/>
      <c r="EB985" s="30"/>
      <c r="EC985" s="30"/>
      <c r="ED985" s="30"/>
      <c r="EE985" s="30"/>
      <c r="EF985" s="30"/>
      <c r="EG985" s="30"/>
      <c r="EH985" s="30"/>
      <c r="EI985" s="30"/>
      <c r="EJ985" s="30"/>
      <c r="EK985" s="30"/>
      <c r="EL985" s="30"/>
      <c r="EM985" s="30"/>
      <c r="EN985" s="30"/>
      <c r="EO985" s="30"/>
      <c r="EP985" s="30"/>
      <c r="EQ985" s="30"/>
      <c r="ER985" s="30"/>
      <c r="ES985" s="30"/>
      <c r="ET985" s="30"/>
      <c r="EU985" s="30"/>
      <c r="EV985" s="30"/>
      <c r="EW985" s="30"/>
      <c r="EX985" s="30"/>
      <c r="EY985" s="30"/>
      <c r="EZ985" s="30"/>
      <c r="FA985" s="30"/>
      <c r="FB985" s="30"/>
      <c r="FC985" s="30"/>
      <c r="FD985" s="30"/>
      <c r="FE985" s="30"/>
      <c r="FF985" s="30"/>
      <c r="FG985" s="30"/>
      <c r="FH985" s="30"/>
      <c r="FI985" s="30"/>
      <c r="FJ985" s="30"/>
      <c r="FK985" s="30"/>
      <c r="FL985" s="30"/>
      <c r="FM985" s="30"/>
      <c r="FN985" s="30"/>
      <c r="FO985" s="30"/>
      <c r="FP985" s="30"/>
      <c r="FQ985" s="30"/>
    </row>
    <row r="986" spans="4:173">
      <c r="D986" s="76"/>
      <c r="E986" s="76"/>
      <c r="F986" s="76"/>
      <c r="G986" s="76"/>
      <c r="H986" s="76"/>
      <c r="I986" s="76"/>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c r="AR986" s="30"/>
      <c r="AS986" s="30"/>
      <c r="AT986" s="30"/>
      <c r="AU986" s="30"/>
      <c r="AV986" s="30"/>
      <c r="AW986" s="30"/>
      <c r="AX986" s="30"/>
      <c r="AY986" s="30"/>
      <c r="AZ986" s="30"/>
      <c r="BA986" s="30"/>
      <c r="BB986" s="30"/>
      <c r="BC986" s="30"/>
      <c r="BD986" s="30"/>
      <c r="BE986" s="30"/>
      <c r="BF986" s="30"/>
      <c r="BG986" s="30"/>
      <c r="BH986" s="30"/>
      <c r="BI986" s="30"/>
      <c r="BJ986" s="30"/>
      <c r="BK986" s="30"/>
      <c r="BL986" s="30"/>
      <c r="BM986" s="30"/>
      <c r="BN986" s="30"/>
      <c r="BO986" s="30"/>
      <c r="BP986" s="30"/>
      <c r="BQ986" s="30"/>
      <c r="BR986" s="30"/>
      <c r="BS986" s="30"/>
      <c r="BT986" s="30"/>
      <c r="BU986" s="30"/>
      <c r="BV986" s="30"/>
      <c r="BW986" s="30"/>
      <c r="BX986" s="30"/>
      <c r="BY986" s="30"/>
      <c r="BZ986" s="30"/>
      <c r="CA986" s="30"/>
      <c r="CB986" s="30"/>
      <c r="CC986" s="30"/>
      <c r="CD986" s="30"/>
      <c r="CE986" s="30"/>
      <c r="CF986" s="30"/>
      <c r="CG986" s="30"/>
      <c r="CH986" s="30"/>
      <c r="CI986" s="30"/>
      <c r="CJ986" s="30"/>
      <c r="CK986" s="30"/>
      <c r="CL986" s="30"/>
      <c r="CM986" s="30"/>
      <c r="CN986" s="30"/>
      <c r="CO986" s="30"/>
      <c r="CP986" s="30"/>
      <c r="CQ986" s="30"/>
      <c r="CR986" s="30"/>
      <c r="CS986" s="30"/>
      <c r="CT986" s="30"/>
      <c r="CU986" s="30"/>
      <c r="CV986" s="30"/>
      <c r="CW986" s="30"/>
      <c r="CX986" s="30"/>
      <c r="CY986" s="30"/>
      <c r="CZ986" s="30"/>
      <c r="DA986" s="30"/>
      <c r="DB986" s="30"/>
      <c r="DC986" s="30"/>
      <c r="DD986" s="30"/>
      <c r="DE986" s="30"/>
      <c r="DF986" s="30"/>
      <c r="DG986" s="30"/>
      <c r="DH986" s="30"/>
      <c r="DI986" s="30"/>
      <c r="DJ986" s="30"/>
      <c r="DK986" s="30"/>
      <c r="DL986" s="30"/>
      <c r="DM986" s="30"/>
      <c r="DN986" s="30"/>
      <c r="DO986" s="30"/>
      <c r="DP986" s="30"/>
      <c r="DQ986" s="30"/>
      <c r="DR986" s="30"/>
      <c r="DS986" s="30"/>
      <c r="DT986" s="30"/>
      <c r="DU986" s="30"/>
      <c r="DV986" s="30"/>
      <c r="DW986" s="30"/>
      <c r="DX986" s="30"/>
      <c r="DY986" s="30"/>
      <c r="DZ986" s="30"/>
      <c r="EA986" s="30"/>
      <c r="EB986" s="30"/>
      <c r="EC986" s="30"/>
      <c r="ED986" s="30"/>
      <c r="EE986" s="30"/>
      <c r="EF986" s="30"/>
      <c r="EG986" s="30"/>
      <c r="EH986" s="30"/>
      <c r="EI986" s="30"/>
      <c r="EJ986" s="30"/>
      <c r="EK986" s="30"/>
      <c r="EL986" s="30"/>
      <c r="EM986" s="30"/>
      <c r="EN986" s="30"/>
      <c r="EO986" s="30"/>
      <c r="EP986" s="30"/>
      <c r="EQ986" s="30"/>
      <c r="ER986" s="30"/>
      <c r="ES986" s="30"/>
      <c r="ET986" s="30"/>
      <c r="EU986" s="30"/>
      <c r="EV986" s="30"/>
      <c r="EW986" s="30"/>
      <c r="EX986" s="30"/>
      <c r="EY986" s="30"/>
      <c r="EZ986" s="30"/>
      <c r="FA986" s="30"/>
      <c r="FB986" s="30"/>
      <c r="FC986" s="30"/>
      <c r="FD986" s="30"/>
      <c r="FE986" s="30"/>
      <c r="FF986" s="30"/>
      <c r="FG986" s="30"/>
      <c r="FH986" s="30"/>
      <c r="FI986" s="30"/>
      <c r="FJ986" s="30"/>
      <c r="FK986" s="30"/>
      <c r="FL986" s="30"/>
      <c r="FM986" s="30"/>
      <c r="FN986" s="30"/>
      <c r="FO986" s="30"/>
      <c r="FP986" s="30"/>
      <c r="FQ986" s="30"/>
    </row>
    <row r="987" spans="4:173">
      <c r="D987" s="76"/>
      <c r="E987" s="76"/>
      <c r="F987" s="76"/>
      <c r="G987" s="76"/>
      <c r="H987" s="76"/>
      <c r="I987" s="76"/>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c r="AR987" s="30"/>
      <c r="AS987" s="30"/>
      <c r="AT987" s="30"/>
      <c r="AU987" s="30"/>
      <c r="AV987" s="30"/>
      <c r="AW987" s="30"/>
      <c r="AX987" s="30"/>
      <c r="AY987" s="30"/>
      <c r="AZ987" s="30"/>
      <c r="BA987" s="30"/>
      <c r="BB987" s="30"/>
      <c r="BC987" s="30"/>
      <c r="BD987" s="30"/>
      <c r="BE987" s="30"/>
      <c r="BF987" s="30"/>
      <c r="BG987" s="30"/>
      <c r="BH987" s="30"/>
      <c r="BI987" s="30"/>
      <c r="BJ987" s="30"/>
      <c r="BK987" s="30"/>
      <c r="BL987" s="30"/>
      <c r="BM987" s="30"/>
      <c r="BN987" s="30"/>
      <c r="BO987" s="30"/>
      <c r="BP987" s="30"/>
      <c r="BQ987" s="30"/>
      <c r="BR987" s="30"/>
      <c r="BS987" s="30"/>
      <c r="BT987" s="30"/>
      <c r="BU987" s="30"/>
      <c r="BV987" s="30"/>
      <c r="BW987" s="30"/>
      <c r="BX987" s="30"/>
      <c r="BY987" s="30"/>
      <c r="BZ987" s="30"/>
      <c r="CA987" s="30"/>
      <c r="CB987" s="30"/>
      <c r="CC987" s="30"/>
      <c r="CD987" s="30"/>
      <c r="CE987" s="30"/>
      <c r="CF987" s="30"/>
      <c r="CG987" s="30"/>
      <c r="CH987" s="30"/>
      <c r="CI987" s="30"/>
      <c r="CJ987" s="30"/>
      <c r="CK987" s="30"/>
      <c r="CL987" s="30"/>
      <c r="CM987" s="30"/>
      <c r="CN987" s="30"/>
      <c r="CO987" s="30"/>
      <c r="CP987" s="30"/>
      <c r="CQ987" s="30"/>
      <c r="CR987" s="30"/>
      <c r="CS987" s="30"/>
      <c r="CT987" s="30"/>
      <c r="CU987" s="30"/>
      <c r="CV987" s="30"/>
      <c r="CW987" s="30"/>
      <c r="CX987" s="30"/>
      <c r="CY987" s="30"/>
      <c r="CZ987" s="30"/>
      <c r="DA987" s="30"/>
      <c r="DB987" s="30"/>
      <c r="DC987" s="30"/>
      <c r="DD987" s="30"/>
      <c r="DE987" s="30"/>
      <c r="DF987" s="30"/>
      <c r="DG987" s="30"/>
      <c r="DH987" s="30"/>
      <c r="DI987" s="30"/>
      <c r="DJ987" s="30"/>
      <c r="DK987" s="30"/>
      <c r="DL987" s="30"/>
      <c r="DM987" s="30"/>
      <c r="DN987" s="30"/>
      <c r="DO987" s="30"/>
      <c r="DP987" s="30"/>
      <c r="DQ987" s="30"/>
      <c r="DR987" s="30"/>
      <c r="DS987" s="30"/>
      <c r="DT987" s="30"/>
      <c r="DU987" s="30"/>
      <c r="DV987" s="30"/>
      <c r="DW987" s="30"/>
      <c r="DX987" s="30"/>
      <c r="DY987" s="30"/>
      <c r="DZ987" s="30"/>
      <c r="EA987" s="30"/>
      <c r="EB987" s="30"/>
      <c r="EC987" s="30"/>
      <c r="ED987" s="30"/>
      <c r="EE987" s="30"/>
      <c r="EF987" s="30"/>
      <c r="EG987" s="30"/>
      <c r="EH987" s="30"/>
      <c r="EI987" s="30"/>
      <c r="EJ987" s="30"/>
      <c r="EK987" s="30"/>
      <c r="EL987" s="30"/>
      <c r="EM987" s="30"/>
      <c r="EN987" s="30"/>
      <c r="EO987" s="30"/>
      <c r="EP987" s="30"/>
      <c r="EQ987" s="30"/>
      <c r="ER987" s="30"/>
      <c r="ES987" s="30"/>
      <c r="ET987" s="30"/>
      <c r="EU987" s="30"/>
      <c r="EV987" s="30"/>
      <c r="EW987" s="30"/>
      <c r="EX987" s="30"/>
      <c r="EY987" s="30"/>
      <c r="EZ987" s="30"/>
      <c r="FA987" s="30"/>
      <c r="FB987" s="30"/>
      <c r="FC987" s="30"/>
      <c r="FD987" s="30"/>
      <c r="FE987" s="30"/>
      <c r="FF987" s="30"/>
      <c r="FG987" s="30"/>
      <c r="FH987" s="30"/>
      <c r="FI987" s="30"/>
      <c r="FJ987" s="30"/>
      <c r="FK987" s="30"/>
      <c r="FL987" s="30"/>
      <c r="FM987" s="30"/>
      <c r="FN987" s="30"/>
      <c r="FO987" s="30"/>
      <c r="FP987" s="30"/>
      <c r="FQ987" s="30"/>
    </row>
    <row r="988" spans="4:173">
      <c r="D988" s="76"/>
      <c r="E988" s="76"/>
      <c r="F988" s="76"/>
      <c r="G988" s="76"/>
      <c r="H988" s="76"/>
      <c r="I988" s="76"/>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c r="AR988" s="30"/>
      <c r="AS988" s="30"/>
      <c r="AT988" s="30"/>
      <c r="AU988" s="30"/>
      <c r="AV988" s="30"/>
      <c r="AW988" s="30"/>
      <c r="AX988" s="30"/>
      <c r="AY988" s="30"/>
      <c r="AZ988" s="30"/>
      <c r="BA988" s="30"/>
      <c r="BB988" s="30"/>
      <c r="BC988" s="30"/>
      <c r="BD988" s="30"/>
      <c r="BE988" s="30"/>
      <c r="BF988" s="30"/>
      <c r="BG988" s="30"/>
      <c r="BH988" s="30"/>
      <c r="BI988" s="30"/>
      <c r="BJ988" s="30"/>
      <c r="BK988" s="30"/>
      <c r="BL988" s="30"/>
      <c r="BM988" s="30"/>
      <c r="BN988" s="30"/>
      <c r="BO988" s="30"/>
      <c r="BP988" s="30"/>
      <c r="BQ988" s="30"/>
      <c r="BR988" s="30"/>
      <c r="BS988" s="30"/>
      <c r="BT988" s="30"/>
      <c r="BU988" s="30"/>
      <c r="BV988" s="30"/>
      <c r="BW988" s="30"/>
      <c r="BX988" s="30"/>
      <c r="BY988" s="30"/>
      <c r="BZ988" s="30"/>
      <c r="CA988" s="30"/>
      <c r="CB988" s="30"/>
      <c r="CC988" s="30"/>
      <c r="CD988" s="30"/>
      <c r="CE988" s="30"/>
      <c r="CF988" s="30"/>
      <c r="CG988" s="30"/>
      <c r="CH988" s="30"/>
      <c r="CI988" s="30"/>
      <c r="CJ988" s="30"/>
      <c r="CK988" s="30"/>
      <c r="CL988" s="30"/>
      <c r="CM988" s="30"/>
      <c r="CN988" s="30"/>
      <c r="CO988" s="30"/>
      <c r="CP988" s="30"/>
      <c r="CQ988" s="30"/>
      <c r="CR988" s="30"/>
      <c r="CS988" s="30"/>
      <c r="CT988" s="30"/>
      <c r="CU988" s="30"/>
      <c r="CV988" s="30"/>
      <c r="CW988" s="30"/>
      <c r="CX988" s="30"/>
      <c r="CY988" s="30"/>
      <c r="CZ988" s="30"/>
      <c r="DA988" s="30"/>
      <c r="DB988" s="30"/>
      <c r="DC988" s="30"/>
      <c r="DD988" s="30"/>
      <c r="DE988" s="30"/>
      <c r="DF988" s="30"/>
      <c r="DG988" s="30"/>
      <c r="DH988" s="30"/>
      <c r="DI988" s="30"/>
      <c r="DJ988" s="30"/>
      <c r="DK988" s="30"/>
      <c r="DL988" s="30"/>
      <c r="DM988" s="30"/>
      <c r="DN988" s="30"/>
      <c r="DO988" s="30"/>
      <c r="DP988" s="30"/>
      <c r="DQ988" s="30"/>
      <c r="DR988" s="30"/>
      <c r="DS988" s="30"/>
      <c r="DT988" s="30"/>
      <c r="DU988" s="30"/>
      <c r="DV988" s="30"/>
      <c r="DW988" s="30"/>
      <c r="DX988" s="30"/>
      <c r="DY988" s="30"/>
      <c r="DZ988" s="30"/>
      <c r="EA988" s="30"/>
      <c r="EB988" s="30"/>
      <c r="EC988" s="30"/>
      <c r="ED988" s="30"/>
      <c r="EE988" s="30"/>
      <c r="EF988" s="30"/>
      <c r="EG988" s="30"/>
      <c r="EH988" s="30"/>
      <c r="EI988" s="30"/>
      <c r="EJ988" s="30"/>
      <c r="EK988" s="30"/>
      <c r="EL988" s="30"/>
      <c r="EM988" s="30"/>
      <c r="EN988" s="30"/>
      <c r="EO988" s="30"/>
      <c r="EP988" s="30"/>
      <c r="EQ988" s="30"/>
      <c r="ER988" s="30"/>
      <c r="ES988" s="30"/>
      <c r="ET988" s="30"/>
      <c r="EU988" s="30"/>
      <c r="EV988" s="30"/>
      <c r="EW988" s="30"/>
      <c r="EX988" s="30"/>
      <c r="EY988" s="30"/>
      <c r="EZ988" s="30"/>
      <c r="FA988" s="30"/>
      <c r="FB988" s="30"/>
      <c r="FC988" s="30"/>
      <c r="FD988" s="30"/>
      <c r="FE988" s="30"/>
      <c r="FF988" s="30"/>
      <c r="FG988" s="30"/>
      <c r="FH988" s="30"/>
      <c r="FI988" s="30"/>
      <c r="FJ988" s="30"/>
      <c r="FK988" s="30"/>
      <c r="FL988" s="30"/>
      <c r="FM988" s="30"/>
      <c r="FN988" s="30"/>
      <c r="FO988" s="30"/>
      <c r="FP988" s="30"/>
      <c r="FQ988" s="30"/>
    </row>
    <row r="989" spans="4:173">
      <c r="D989" s="76"/>
      <c r="E989" s="76"/>
      <c r="F989" s="76"/>
      <c r="G989" s="76"/>
      <c r="H989" s="76"/>
      <c r="I989" s="76"/>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c r="AR989" s="30"/>
      <c r="AS989" s="30"/>
      <c r="AT989" s="30"/>
      <c r="AU989" s="30"/>
      <c r="AV989" s="30"/>
      <c r="AW989" s="30"/>
      <c r="AX989" s="30"/>
      <c r="AY989" s="30"/>
      <c r="AZ989" s="30"/>
      <c r="BA989" s="30"/>
      <c r="BB989" s="30"/>
      <c r="BC989" s="30"/>
      <c r="BD989" s="30"/>
      <c r="BE989" s="30"/>
      <c r="BF989" s="30"/>
      <c r="BG989" s="30"/>
      <c r="BH989" s="30"/>
      <c r="BI989" s="30"/>
      <c r="BJ989" s="30"/>
      <c r="BK989" s="30"/>
      <c r="BL989" s="30"/>
      <c r="BM989" s="30"/>
      <c r="BN989" s="30"/>
      <c r="BO989" s="30"/>
      <c r="BP989" s="30"/>
      <c r="BQ989" s="30"/>
      <c r="BR989" s="30"/>
      <c r="BS989" s="30"/>
      <c r="BT989" s="30"/>
      <c r="BU989" s="30"/>
      <c r="BV989" s="30"/>
      <c r="BW989" s="30"/>
      <c r="BX989" s="30"/>
      <c r="BY989" s="30"/>
      <c r="BZ989" s="30"/>
      <c r="CA989" s="30"/>
      <c r="CB989" s="30"/>
      <c r="CC989" s="30"/>
      <c r="CD989" s="30"/>
      <c r="CE989" s="30"/>
      <c r="CF989" s="30"/>
      <c r="CG989" s="30"/>
      <c r="CH989" s="30"/>
      <c r="CI989" s="30"/>
      <c r="CJ989" s="30"/>
      <c r="CK989" s="30"/>
      <c r="CL989" s="30"/>
      <c r="CM989" s="30"/>
      <c r="CN989" s="30"/>
      <c r="CO989" s="30"/>
      <c r="CP989" s="30"/>
      <c r="CQ989" s="30"/>
      <c r="CR989" s="30"/>
      <c r="CS989" s="30"/>
      <c r="CT989" s="30"/>
      <c r="CU989" s="30"/>
      <c r="CV989" s="30"/>
      <c r="CW989" s="30"/>
      <c r="CX989" s="30"/>
      <c r="CY989" s="30"/>
      <c r="CZ989" s="30"/>
      <c r="DA989" s="30"/>
      <c r="DB989" s="30"/>
      <c r="DC989" s="30"/>
      <c r="DD989" s="30"/>
      <c r="DE989" s="30"/>
      <c r="DF989" s="30"/>
      <c r="DG989" s="30"/>
      <c r="DH989" s="30"/>
      <c r="DI989" s="30"/>
      <c r="DJ989" s="30"/>
      <c r="DK989" s="30"/>
      <c r="DL989" s="30"/>
      <c r="DM989" s="30"/>
      <c r="DN989" s="30"/>
      <c r="DO989" s="30"/>
      <c r="DP989" s="30"/>
      <c r="DQ989" s="30"/>
      <c r="DR989" s="30"/>
      <c r="DS989" s="30"/>
      <c r="DT989" s="30"/>
      <c r="DU989" s="30"/>
      <c r="DV989" s="30"/>
      <c r="DW989" s="30"/>
      <c r="DX989" s="30"/>
      <c r="DY989" s="30"/>
      <c r="DZ989" s="30"/>
      <c r="EA989" s="30"/>
      <c r="EB989" s="30"/>
      <c r="EC989" s="30"/>
      <c r="ED989" s="30"/>
      <c r="EE989" s="30"/>
      <c r="EF989" s="30"/>
      <c r="EG989" s="30"/>
      <c r="EH989" s="30"/>
      <c r="EI989" s="30"/>
      <c r="EJ989" s="30"/>
      <c r="EK989" s="30"/>
      <c r="EL989" s="30"/>
      <c r="EM989" s="30"/>
      <c r="EN989" s="30"/>
      <c r="EO989" s="30"/>
      <c r="EP989" s="30"/>
      <c r="EQ989" s="30"/>
      <c r="ER989" s="30"/>
      <c r="ES989" s="30"/>
      <c r="ET989" s="30"/>
      <c r="EU989" s="30"/>
      <c r="EV989" s="30"/>
      <c r="EW989" s="30"/>
      <c r="EX989" s="30"/>
      <c r="EY989" s="30"/>
      <c r="EZ989" s="30"/>
      <c r="FA989" s="30"/>
      <c r="FB989" s="30"/>
      <c r="FC989" s="30"/>
      <c r="FD989" s="30"/>
      <c r="FE989" s="30"/>
      <c r="FF989" s="30"/>
      <c r="FG989" s="30"/>
      <c r="FH989" s="30"/>
      <c r="FI989" s="30"/>
      <c r="FJ989" s="30"/>
      <c r="FK989" s="30"/>
      <c r="FL989" s="30"/>
      <c r="FM989" s="30"/>
      <c r="FN989" s="30"/>
      <c r="FO989" s="30"/>
      <c r="FP989" s="30"/>
      <c r="FQ989" s="30"/>
    </row>
    <row r="990" spans="4:173">
      <c r="D990" s="76"/>
      <c r="E990" s="76"/>
      <c r="F990" s="76"/>
      <c r="G990" s="76"/>
      <c r="H990" s="76"/>
      <c r="I990" s="76"/>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c r="AY990" s="30"/>
      <c r="AZ990" s="30"/>
      <c r="BA990" s="30"/>
      <c r="BB990" s="30"/>
      <c r="BC990" s="30"/>
      <c r="BD990" s="30"/>
      <c r="BE990" s="30"/>
      <c r="BF990" s="30"/>
      <c r="BG990" s="30"/>
      <c r="BH990" s="30"/>
      <c r="BI990" s="30"/>
      <c r="BJ990" s="30"/>
      <c r="BK990" s="30"/>
      <c r="BL990" s="30"/>
      <c r="BM990" s="30"/>
      <c r="BN990" s="30"/>
      <c r="BO990" s="30"/>
      <c r="BP990" s="30"/>
      <c r="BQ990" s="30"/>
      <c r="BR990" s="30"/>
      <c r="BS990" s="30"/>
      <c r="BT990" s="30"/>
      <c r="BU990" s="30"/>
      <c r="BV990" s="30"/>
      <c r="BW990" s="30"/>
      <c r="BX990" s="30"/>
      <c r="BY990" s="30"/>
      <c r="BZ990" s="30"/>
      <c r="CA990" s="30"/>
      <c r="CB990" s="30"/>
      <c r="CC990" s="30"/>
      <c r="CD990" s="30"/>
      <c r="CE990" s="30"/>
      <c r="CF990" s="30"/>
      <c r="CG990" s="30"/>
      <c r="CH990" s="30"/>
      <c r="CI990" s="30"/>
      <c r="CJ990" s="30"/>
      <c r="CK990" s="30"/>
      <c r="CL990" s="30"/>
      <c r="CM990" s="30"/>
      <c r="CN990" s="30"/>
      <c r="CO990" s="30"/>
      <c r="CP990" s="30"/>
      <c r="CQ990" s="30"/>
      <c r="CR990" s="30"/>
      <c r="CS990" s="30"/>
      <c r="CT990" s="30"/>
      <c r="CU990" s="30"/>
      <c r="CV990" s="30"/>
      <c r="CW990" s="30"/>
      <c r="CX990" s="30"/>
      <c r="CY990" s="30"/>
      <c r="CZ990" s="30"/>
      <c r="DA990" s="30"/>
      <c r="DB990" s="30"/>
      <c r="DC990" s="30"/>
      <c r="DD990" s="30"/>
      <c r="DE990" s="30"/>
      <c r="DF990" s="30"/>
      <c r="DG990" s="30"/>
      <c r="DH990" s="30"/>
      <c r="DI990" s="30"/>
      <c r="DJ990" s="30"/>
      <c r="DK990" s="30"/>
      <c r="DL990" s="30"/>
      <c r="DM990" s="30"/>
      <c r="DN990" s="30"/>
      <c r="DO990" s="30"/>
      <c r="DP990" s="30"/>
      <c r="DQ990" s="30"/>
      <c r="DR990" s="30"/>
      <c r="DS990" s="30"/>
      <c r="DT990" s="30"/>
      <c r="DU990" s="30"/>
      <c r="DV990" s="30"/>
      <c r="DW990" s="30"/>
      <c r="DX990" s="30"/>
      <c r="DY990" s="30"/>
      <c r="DZ990" s="30"/>
      <c r="EA990" s="30"/>
      <c r="EB990" s="30"/>
      <c r="EC990" s="30"/>
      <c r="ED990" s="30"/>
      <c r="EE990" s="30"/>
      <c r="EF990" s="30"/>
      <c r="EG990" s="30"/>
      <c r="EH990" s="30"/>
      <c r="EI990" s="30"/>
      <c r="EJ990" s="30"/>
      <c r="EK990" s="30"/>
      <c r="EL990" s="30"/>
      <c r="EM990" s="30"/>
      <c r="EN990" s="30"/>
      <c r="EO990" s="30"/>
      <c r="EP990" s="30"/>
      <c r="EQ990" s="30"/>
      <c r="ER990" s="30"/>
      <c r="ES990" s="30"/>
      <c r="ET990" s="30"/>
      <c r="EU990" s="30"/>
      <c r="EV990" s="30"/>
      <c r="EW990" s="30"/>
      <c r="EX990" s="30"/>
      <c r="EY990" s="30"/>
      <c r="EZ990" s="30"/>
      <c r="FA990" s="30"/>
      <c r="FB990" s="30"/>
      <c r="FC990" s="30"/>
      <c r="FD990" s="30"/>
      <c r="FE990" s="30"/>
      <c r="FF990" s="30"/>
      <c r="FG990" s="30"/>
      <c r="FH990" s="30"/>
      <c r="FI990" s="30"/>
      <c r="FJ990" s="30"/>
      <c r="FK990" s="30"/>
      <c r="FL990" s="30"/>
      <c r="FM990" s="30"/>
      <c r="FN990" s="30"/>
      <c r="FO990" s="30"/>
      <c r="FP990" s="30"/>
      <c r="FQ990" s="30"/>
    </row>
    <row r="991" spans="4:173">
      <c r="D991" s="76"/>
      <c r="E991" s="76"/>
      <c r="F991" s="76"/>
      <c r="G991" s="76"/>
      <c r="H991" s="76"/>
      <c r="I991" s="76"/>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c r="AS991" s="30"/>
      <c r="AT991" s="30"/>
      <c r="AU991" s="30"/>
      <c r="AV991" s="30"/>
      <c r="AW991" s="30"/>
      <c r="AX991" s="30"/>
      <c r="AY991" s="30"/>
      <c r="AZ991" s="30"/>
      <c r="BA991" s="30"/>
      <c r="BB991" s="30"/>
      <c r="BC991" s="30"/>
      <c r="BD991" s="30"/>
      <c r="BE991" s="30"/>
      <c r="BF991" s="30"/>
      <c r="BG991" s="30"/>
      <c r="BH991" s="30"/>
      <c r="BI991" s="30"/>
      <c r="BJ991" s="30"/>
      <c r="BK991" s="30"/>
      <c r="BL991" s="30"/>
      <c r="BM991" s="30"/>
      <c r="BN991" s="30"/>
      <c r="BO991" s="30"/>
      <c r="BP991" s="30"/>
      <c r="BQ991" s="30"/>
      <c r="BR991" s="30"/>
      <c r="BS991" s="30"/>
      <c r="BT991" s="30"/>
      <c r="BU991" s="30"/>
      <c r="BV991" s="30"/>
      <c r="BW991" s="30"/>
      <c r="BX991" s="30"/>
      <c r="BY991" s="30"/>
      <c r="BZ991" s="30"/>
      <c r="CA991" s="30"/>
      <c r="CB991" s="30"/>
      <c r="CC991" s="30"/>
      <c r="CD991" s="30"/>
      <c r="CE991" s="30"/>
      <c r="CF991" s="30"/>
      <c r="CG991" s="30"/>
      <c r="CH991" s="30"/>
      <c r="CI991" s="30"/>
      <c r="CJ991" s="30"/>
      <c r="CK991" s="30"/>
      <c r="CL991" s="30"/>
      <c r="CM991" s="30"/>
      <c r="CN991" s="30"/>
      <c r="CO991" s="30"/>
      <c r="CP991" s="30"/>
      <c r="CQ991" s="30"/>
      <c r="CR991" s="30"/>
      <c r="CS991" s="30"/>
      <c r="CT991" s="30"/>
      <c r="CU991" s="30"/>
      <c r="CV991" s="30"/>
      <c r="CW991" s="30"/>
      <c r="CX991" s="30"/>
      <c r="CY991" s="30"/>
      <c r="CZ991" s="30"/>
      <c r="DA991" s="30"/>
      <c r="DB991" s="30"/>
      <c r="DC991" s="30"/>
      <c r="DD991" s="30"/>
      <c r="DE991" s="30"/>
      <c r="DF991" s="30"/>
      <c r="DG991" s="30"/>
      <c r="DH991" s="30"/>
      <c r="DI991" s="30"/>
      <c r="DJ991" s="30"/>
      <c r="DK991" s="30"/>
      <c r="DL991" s="30"/>
      <c r="DM991" s="30"/>
      <c r="DN991" s="30"/>
      <c r="DO991" s="30"/>
      <c r="DP991" s="30"/>
      <c r="DQ991" s="30"/>
      <c r="DR991" s="30"/>
      <c r="DS991" s="30"/>
      <c r="DT991" s="30"/>
      <c r="DU991" s="30"/>
      <c r="DV991" s="30"/>
      <c r="DW991" s="30"/>
      <c r="DX991" s="30"/>
      <c r="DY991" s="30"/>
      <c r="DZ991" s="30"/>
      <c r="EA991" s="30"/>
      <c r="EB991" s="30"/>
      <c r="EC991" s="30"/>
      <c r="ED991" s="30"/>
      <c r="EE991" s="30"/>
      <c r="EF991" s="30"/>
      <c r="EG991" s="30"/>
      <c r="EH991" s="30"/>
      <c r="EI991" s="30"/>
      <c r="EJ991" s="30"/>
      <c r="EK991" s="30"/>
      <c r="EL991" s="30"/>
      <c r="EM991" s="30"/>
      <c r="EN991" s="30"/>
      <c r="EO991" s="30"/>
      <c r="EP991" s="30"/>
      <c r="EQ991" s="30"/>
      <c r="ER991" s="30"/>
      <c r="ES991" s="30"/>
      <c r="ET991" s="30"/>
      <c r="EU991" s="30"/>
      <c r="EV991" s="30"/>
      <c r="EW991" s="30"/>
      <c r="EX991" s="30"/>
      <c r="EY991" s="30"/>
      <c r="EZ991" s="30"/>
      <c r="FA991" s="30"/>
      <c r="FB991" s="30"/>
      <c r="FC991" s="30"/>
      <c r="FD991" s="30"/>
      <c r="FE991" s="30"/>
      <c r="FF991" s="30"/>
      <c r="FG991" s="30"/>
      <c r="FH991" s="30"/>
      <c r="FI991" s="30"/>
      <c r="FJ991" s="30"/>
      <c r="FK991" s="30"/>
      <c r="FL991" s="30"/>
      <c r="FM991" s="30"/>
      <c r="FN991" s="30"/>
      <c r="FO991" s="30"/>
      <c r="FP991" s="30"/>
      <c r="FQ991" s="30"/>
    </row>
    <row r="992" spans="4:173">
      <c r="D992" s="76"/>
      <c r="E992" s="76"/>
      <c r="F992" s="76"/>
      <c r="G992" s="76"/>
      <c r="H992" s="76"/>
      <c r="I992" s="76"/>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c r="AR992" s="30"/>
      <c r="AS992" s="30"/>
      <c r="AT992" s="30"/>
      <c r="AU992" s="30"/>
      <c r="AV992" s="30"/>
      <c r="AW992" s="30"/>
      <c r="AX992" s="30"/>
      <c r="AY992" s="30"/>
      <c r="AZ992" s="30"/>
      <c r="BA992" s="30"/>
      <c r="BB992" s="30"/>
      <c r="BC992" s="30"/>
      <c r="BD992" s="30"/>
      <c r="BE992" s="30"/>
      <c r="BF992" s="30"/>
      <c r="BG992" s="30"/>
      <c r="BH992" s="30"/>
      <c r="BI992" s="30"/>
      <c r="BJ992" s="30"/>
      <c r="BK992" s="30"/>
      <c r="BL992" s="30"/>
      <c r="BM992" s="30"/>
      <c r="BN992" s="30"/>
      <c r="BO992" s="30"/>
      <c r="BP992" s="30"/>
      <c r="BQ992" s="30"/>
      <c r="BR992" s="30"/>
      <c r="BS992" s="30"/>
      <c r="BT992" s="30"/>
      <c r="BU992" s="30"/>
      <c r="BV992" s="30"/>
      <c r="BW992" s="30"/>
      <c r="BX992" s="30"/>
      <c r="BY992" s="30"/>
      <c r="BZ992" s="30"/>
      <c r="CA992" s="30"/>
      <c r="CB992" s="30"/>
      <c r="CC992" s="30"/>
      <c r="CD992" s="30"/>
      <c r="CE992" s="30"/>
      <c r="CF992" s="30"/>
      <c r="CG992" s="30"/>
      <c r="CH992" s="30"/>
      <c r="CI992" s="30"/>
      <c r="CJ992" s="30"/>
      <c r="CK992" s="30"/>
      <c r="CL992" s="30"/>
      <c r="CM992" s="30"/>
      <c r="CN992" s="30"/>
      <c r="CO992" s="30"/>
      <c r="CP992" s="30"/>
      <c r="CQ992" s="30"/>
      <c r="CR992" s="30"/>
      <c r="CS992" s="30"/>
      <c r="CT992" s="30"/>
      <c r="CU992" s="30"/>
      <c r="CV992" s="30"/>
      <c r="CW992" s="30"/>
      <c r="CX992" s="30"/>
      <c r="CY992" s="30"/>
      <c r="CZ992" s="30"/>
      <c r="DA992" s="30"/>
      <c r="DB992" s="30"/>
      <c r="DC992" s="30"/>
      <c r="DD992" s="30"/>
      <c r="DE992" s="30"/>
      <c r="DF992" s="30"/>
      <c r="DG992" s="30"/>
      <c r="DH992" s="30"/>
      <c r="DI992" s="30"/>
      <c r="DJ992" s="30"/>
      <c r="DK992" s="30"/>
      <c r="DL992" s="30"/>
      <c r="DM992" s="30"/>
      <c r="DN992" s="30"/>
      <c r="DO992" s="30"/>
      <c r="DP992" s="30"/>
      <c r="DQ992" s="30"/>
      <c r="DR992" s="30"/>
      <c r="DS992" s="30"/>
      <c r="DT992" s="30"/>
      <c r="DU992" s="30"/>
      <c r="DV992" s="30"/>
      <c r="DW992" s="30"/>
      <c r="DX992" s="30"/>
      <c r="DY992" s="30"/>
      <c r="DZ992" s="30"/>
      <c r="EA992" s="30"/>
      <c r="EB992" s="30"/>
      <c r="EC992" s="30"/>
      <c r="ED992" s="30"/>
      <c r="EE992" s="30"/>
      <c r="EF992" s="30"/>
      <c r="EG992" s="30"/>
      <c r="EH992" s="30"/>
      <c r="EI992" s="30"/>
      <c r="EJ992" s="30"/>
      <c r="EK992" s="30"/>
      <c r="EL992" s="30"/>
      <c r="EM992" s="30"/>
      <c r="EN992" s="30"/>
      <c r="EO992" s="30"/>
      <c r="EP992" s="30"/>
      <c r="EQ992" s="30"/>
      <c r="ER992" s="30"/>
      <c r="ES992" s="30"/>
      <c r="ET992" s="30"/>
      <c r="EU992" s="30"/>
      <c r="EV992" s="30"/>
      <c r="EW992" s="30"/>
      <c r="EX992" s="30"/>
      <c r="EY992" s="30"/>
      <c r="EZ992" s="30"/>
      <c r="FA992" s="30"/>
      <c r="FB992" s="30"/>
      <c r="FC992" s="30"/>
      <c r="FD992" s="30"/>
      <c r="FE992" s="30"/>
      <c r="FF992" s="30"/>
      <c r="FG992" s="30"/>
      <c r="FH992" s="30"/>
      <c r="FI992" s="30"/>
      <c r="FJ992" s="30"/>
      <c r="FK992" s="30"/>
      <c r="FL992" s="30"/>
      <c r="FM992" s="30"/>
      <c r="FN992" s="30"/>
      <c r="FO992" s="30"/>
      <c r="FP992" s="30"/>
      <c r="FQ992" s="30"/>
    </row>
    <row r="993" spans="4:173">
      <c r="D993" s="76"/>
      <c r="E993" s="76"/>
      <c r="F993" s="76"/>
      <c r="G993" s="76"/>
      <c r="H993" s="76"/>
      <c r="I993" s="76"/>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c r="AR993" s="30"/>
      <c r="AS993" s="30"/>
      <c r="AT993" s="30"/>
      <c r="AU993" s="30"/>
      <c r="AV993" s="30"/>
      <c r="AW993" s="30"/>
      <c r="AX993" s="30"/>
      <c r="AY993" s="30"/>
      <c r="AZ993" s="30"/>
      <c r="BA993" s="30"/>
      <c r="BB993" s="30"/>
      <c r="BC993" s="30"/>
      <c r="BD993" s="30"/>
      <c r="BE993" s="30"/>
      <c r="BF993" s="30"/>
      <c r="BG993" s="30"/>
      <c r="BH993" s="30"/>
      <c r="BI993" s="30"/>
      <c r="BJ993" s="30"/>
      <c r="BK993" s="30"/>
      <c r="BL993" s="30"/>
      <c r="BM993" s="30"/>
      <c r="BN993" s="30"/>
      <c r="BO993" s="30"/>
      <c r="BP993" s="30"/>
      <c r="BQ993" s="30"/>
      <c r="BR993" s="30"/>
      <c r="BS993" s="30"/>
      <c r="BT993" s="30"/>
      <c r="BU993" s="30"/>
      <c r="BV993" s="30"/>
      <c r="BW993" s="30"/>
      <c r="BX993" s="30"/>
      <c r="BY993" s="30"/>
      <c r="BZ993" s="30"/>
      <c r="CA993" s="30"/>
      <c r="CB993" s="30"/>
      <c r="CC993" s="30"/>
      <c r="CD993" s="30"/>
      <c r="CE993" s="30"/>
      <c r="CF993" s="30"/>
      <c r="CG993" s="30"/>
      <c r="CH993" s="30"/>
      <c r="CI993" s="30"/>
      <c r="CJ993" s="30"/>
      <c r="CK993" s="30"/>
      <c r="CL993" s="30"/>
      <c r="CM993" s="30"/>
      <c r="CN993" s="30"/>
      <c r="CO993" s="30"/>
      <c r="CP993" s="30"/>
      <c r="CQ993" s="30"/>
      <c r="CR993" s="30"/>
      <c r="CS993" s="30"/>
      <c r="CT993" s="30"/>
      <c r="CU993" s="30"/>
      <c r="CV993" s="30"/>
      <c r="CW993" s="30"/>
      <c r="CX993" s="30"/>
      <c r="CY993" s="30"/>
      <c r="CZ993" s="30"/>
      <c r="DA993" s="30"/>
      <c r="DB993" s="30"/>
      <c r="DC993" s="30"/>
      <c r="DD993" s="30"/>
      <c r="DE993" s="30"/>
      <c r="DF993" s="30"/>
      <c r="DG993" s="30"/>
      <c r="DH993" s="30"/>
      <c r="DI993" s="30"/>
      <c r="DJ993" s="30"/>
      <c r="DK993" s="30"/>
      <c r="DL993" s="30"/>
      <c r="DM993" s="30"/>
      <c r="DN993" s="30"/>
      <c r="DO993" s="30"/>
      <c r="DP993" s="30"/>
      <c r="DQ993" s="30"/>
      <c r="DR993" s="30"/>
      <c r="DS993" s="30"/>
      <c r="DT993" s="30"/>
      <c r="DU993" s="30"/>
      <c r="DV993" s="30"/>
      <c r="DW993" s="30"/>
      <c r="DX993" s="30"/>
      <c r="DY993" s="30"/>
      <c r="DZ993" s="30"/>
      <c r="EA993" s="30"/>
      <c r="EB993" s="30"/>
      <c r="EC993" s="30"/>
      <c r="ED993" s="30"/>
      <c r="EE993" s="30"/>
      <c r="EF993" s="30"/>
      <c r="EG993" s="30"/>
      <c r="EH993" s="30"/>
      <c r="EI993" s="30"/>
      <c r="EJ993" s="30"/>
      <c r="EK993" s="30"/>
      <c r="EL993" s="30"/>
      <c r="EM993" s="30"/>
      <c r="EN993" s="30"/>
      <c r="EO993" s="30"/>
      <c r="EP993" s="30"/>
      <c r="EQ993" s="30"/>
      <c r="ER993" s="30"/>
      <c r="ES993" s="30"/>
      <c r="ET993" s="30"/>
      <c r="EU993" s="30"/>
      <c r="EV993" s="30"/>
      <c r="EW993" s="30"/>
      <c r="EX993" s="30"/>
      <c r="EY993" s="30"/>
      <c r="EZ993" s="30"/>
      <c r="FA993" s="30"/>
      <c r="FB993" s="30"/>
      <c r="FC993" s="30"/>
      <c r="FD993" s="30"/>
      <c r="FE993" s="30"/>
      <c r="FF993" s="30"/>
      <c r="FG993" s="30"/>
      <c r="FH993" s="30"/>
      <c r="FI993" s="30"/>
      <c r="FJ993" s="30"/>
      <c r="FK993" s="30"/>
      <c r="FL993" s="30"/>
      <c r="FM993" s="30"/>
      <c r="FN993" s="30"/>
      <c r="FO993" s="30"/>
      <c r="FP993" s="30"/>
      <c r="FQ993" s="30"/>
    </row>
    <row r="994" spans="4:173">
      <c r="D994" s="76"/>
      <c r="E994" s="76"/>
      <c r="F994" s="76"/>
      <c r="G994" s="76"/>
      <c r="H994" s="76"/>
      <c r="I994" s="76"/>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c r="AR994" s="30"/>
      <c r="AS994" s="30"/>
      <c r="AT994" s="30"/>
      <c r="AU994" s="30"/>
      <c r="AV994" s="30"/>
      <c r="AW994" s="30"/>
      <c r="AX994" s="30"/>
      <c r="AY994" s="30"/>
      <c r="AZ994" s="30"/>
      <c r="BA994" s="30"/>
      <c r="BB994" s="30"/>
      <c r="BC994" s="30"/>
      <c r="BD994" s="30"/>
      <c r="BE994" s="30"/>
      <c r="BF994" s="30"/>
      <c r="BG994" s="30"/>
      <c r="BH994" s="30"/>
      <c r="BI994" s="30"/>
      <c r="BJ994" s="30"/>
      <c r="BK994" s="30"/>
      <c r="BL994" s="30"/>
      <c r="BM994" s="30"/>
      <c r="BN994" s="30"/>
      <c r="BO994" s="30"/>
      <c r="BP994" s="30"/>
      <c r="BQ994" s="30"/>
      <c r="BR994" s="30"/>
      <c r="BS994" s="30"/>
      <c r="BT994" s="30"/>
      <c r="BU994" s="30"/>
      <c r="BV994" s="30"/>
      <c r="BW994" s="30"/>
      <c r="BX994" s="30"/>
      <c r="BY994" s="30"/>
      <c r="BZ994" s="30"/>
      <c r="CA994" s="30"/>
      <c r="CB994" s="30"/>
      <c r="CC994" s="30"/>
      <c r="CD994" s="30"/>
      <c r="CE994" s="30"/>
      <c r="CF994" s="30"/>
      <c r="CG994" s="30"/>
      <c r="CH994" s="30"/>
      <c r="CI994" s="30"/>
      <c r="CJ994" s="30"/>
      <c r="CK994" s="30"/>
      <c r="CL994" s="30"/>
      <c r="CM994" s="30"/>
      <c r="CN994" s="30"/>
      <c r="CO994" s="30"/>
      <c r="CP994" s="30"/>
      <c r="CQ994" s="30"/>
      <c r="CR994" s="30"/>
      <c r="CS994" s="30"/>
      <c r="CT994" s="30"/>
      <c r="CU994" s="30"/>
      <c r="CV994" s="30"/>
      <c r="CW994" s="30"/>
      <c r="CX994" s="30"/>
      <c r="CY994" s="30"/>
      <c r="CZ994" s="30"/>
      <c r="DA994" s="30"/>
      <c r="DB994" s="30"/>
      <c r="DC994" s="30"/>
      <c r="DD994" s="30"/>
      <c r="DE994" s="30"/>
      <c r="DF994" s="30"/>
      <c r="DG994" s="30"/>
      <c r="DH994" s="30"/>
      <c r="DI994" s="30"/>
      <c r="DJ994" s="30"/>
      <c r="DK994" s="30"/>
      <c r="DL994" s="30"/>
      <c r="DM994" s="30"/>
      <c r="DN994" s="30"/>
      <c r="DO994" s="30"/>
      <c r="DP994" s="30"/>
      <c r="DQ994" s="30"/>
      <c r="DR994" s="30"/>
      <c r="DS994" s="30"/>
      <c r="DT994" s="30"/>
      <c r="DU994" s="30"/>
      <c r="DV994" s="30"/>
      <c r="DW994" s="30"/>
      <c r="DX994" s="30"/>
      <c r="DY994" s="30"/>
      <c r="DZ994" s="30"/>
      <c r="EA994" s="30"/>
      <c r="EB994" s="30"/>
      <c r="EC994" s="30"/>
      <c r="ED994" s="30"/>
      <c r="EE994" s="30"/>
      <c r="EF994" s="30"/>
      <c r="EG994" s="30"/>
      <c r="EH994" s="30"/>
      <c r="EI994" s="30"/>
      <c r="EJ994" s="30"/>
      <c r="EK994" s="30"/>
      <c r="EL994" s="30"/>
      <c r="EM994" s="30"/>
      <c r="EN994" s="30"/>
      <c r="EO994" s="30"/>
      <c r="EP994" s="30"/>
      <c r="EQ994" s="30"/>
      <c r="ER994" s="30"/>
      <c r="ES994" s="30"/>
      <c r="ET994" s="30"/>
      <c r="EU994" s="30"/>
      <c r="EV994" s="30"/>
      <c r="EW994" s="30"/>
      <c r="EX994" s="30"/>
      <c r="EY994" s="30"/>
      <c r="EZ994" s="30"/>
      <c r="FA994" s="30"/>
      <c r="FB994" s="30"/>
      <c r="FC994" s="30"/>
      <c r="FD994" s="30"/>
      <c r="FE994" s="30"/>
      <c r="FF994" s="30"/>
      <c r="FG994" s="30"/>
      <c r="FH994" s="30"/>
      <c r="FI994" s="30"/>
      <c r="FJ994" s="30"/>
      <c r="FK994" s="30"/>
      <c r="FL994" s="30"/>
      <c r="FM994" s="30"/>
      <c r="FN994" s="30"/>
      <c r="FO994" s="30"/>
      <c r="FP994" s="30"/>
      <c r="FQ994" s="30"/>
    </row>
    <row r="995" spans="4:173">
      <c r="D995" s="76"/>
      <c r="E995" s="76"/>
      <c r="F995" s="76"/>
      <c r="G995" s="76"/>
      <c r="H995" s="76"/>
      <c r="I995" s="76"/>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c r="AS995" s="30"/>
      <c r="AT995" s="30"/>
      <c r="AU995" s="30"/>
      <c r="AV995" s="30"/>
      <c r="AW995" s="30"/>
      <c r="AX995" s="30"/>
      <c r="AY995" s="30"/>
      <c r="AZ995" s="30"/>
      <c r="BA995" s="30"/>
      <c r="BB995" s="30"/>
      <c r="BC995" s="30"/>
      <c r="BD995" s="30"/>
      <c r="BE995" s="30"/>
      <c r="BF995" s="30"/>
      <c r="BG995" s="30"/>
      <c r="BH995" s="30"/>
      <c r="BI995" s="30"/>
      <c r="BJ995" s="30"/>
      <c r="BK995" s="30"/>
      <c r="BL995" s="30"/>
      <c r="BM995" s="30"/>
      <c r="BN995" s="30"/>
      <c r="BO995" s="30"/>
      <c r="BP995" s="30"/>
      <c r="BQ995" s="30"/>
      <c r="BR995" s="30"/>
      <c r="BS995" s="30"/>
      <c r="BT995" s="30"/>
      <c r="BU995" s="30"/>
      <c r="BV995" s="30"/>
      <c r="BW995" s="30"/>
      <c r="BX995" s="30"/>
      <c r="BY995" s="30"/>
      <c r="BZ995" s="30"/>
      <c r="CA995" s="30"/>
      <c r="CB995" s="30"/>
      <c r="CC995" s="30"/>
      <c r="CD995" s="30"/>
      <c r="CE995" s="30"/>
      <c r="CF995" s="30"/>
      <c r="CG995" s="30"/>
      <c r="CH995" s="30"/>
      <c r="CI995" s="30"/>
      <c r="CJ995" s="30"/>
      <c r="CK995" s="30"/>
      <c r="CL995" s="30"/>
      <c r="CM995" s="30"/>
      <c r="CN995" s="30"/>
      <c r="CO995" s="30"/>
      <c r="CP995" s="30"/>
      <c r="CQ995" s="30"/>
      <c r="CR995" s="30"/>
      <c r="CS995" s="30"/>
      <c r="CT995" s="30"/>
      <c r="CU995" s="30"/>
      <c r="CV995" s="30"/>
      <c r="CW995" s="30"/>
      <c r="CX995" s="30"/>
      <c r="CY995" s="30"/>
      <c r="CZ995" s="30"/>
      <c r="DA995" s="30"/>
      <c r="DB995" s="30"/>
      <c r="DC995" s="30"/>
      <c r="DD995" s="30"/>
      <c r="DE995" s="30"/>
      <c r="DF995" s="30"/>
      <c r="DG995" s="30"/>
      <c r="DH995" s="30"/>
      <c r="DI995" s="30"/>
      <c r="DJ995" s="30"/>
      <c r="DK995" s="30"/>
      <c r="DL995" s="30"/>
      <c r="DM995" s="30"/>
      <c r="DN995" s="30"/>
      <c r="DO995" s="30"/>
      <c r="DP995" s="30"/>
      <c r="DQ995" s="30"/>
      <c r="DR995" s="30"/>
      <c r="DS995" s="30"/>
      <c r="DT995" s="30"/>
      <c r="DU995" s="30"/>
      <c r="DV995" s="30"/>
      <c r="DW995" s="30"/>
      <c r="DX995" s="30"/>
      <c r="DY995" s="30"/>
      <c r="DZ995" s="30"/>
      <c r="EA995" s="30"/>
      <c r="EB995" s="30"/>
      <c r="EC995" s="30"/>
      <c r="ED995" s="30"/>
      <c r="EE995" s="30"/>
      <c r="EF995" s="30"/>
      <c r="EG995" s="30"/>
      <c r="EH995" s="30"/>
      <c r="EI995" s="30"/>
      <c r="EJ995" s="30"/>
      <c r="EK995" s="30"/>
      <c r="EL995" s="30"/>
      <c r="EM995" s="30"/>
      <c r="EN995" s="30"/>
      <c r="EO995" s="30"/>
      <c r="EP995" s="30"/>
      <c r="EQ995" s="30"/>
      <c r="ER995" s="30"/>
      <c r="ES995" s="30"/>
      <c r="ET995" s="30"/>
      <c r="EU995" s="30"/>
      <c r="EV995" s="30"/>
      <c r="EW995" s="30"/>
      <c r="EX995" s="30"/>
      <c r="EY995" s="30"/>
      <c r="EZ995" s="30"/>
      <c r="FA995" s="30"/>
      <c r="FB995" s="30"/>
      <c r="FC995" s="30"/>
      <c r="FD995" s="30"/>
      <c r="FE995" s="30"/>
      <c r="FF995" s="30"/>
      <c r="FG995" s="30"/>
      <c r="FH995" s="30"/>
      <c r="FI995" s="30"/>
      <c r="FJ995" s="30"/>
      <c r="FK995" s="30"/>
      <c r="FL995" s="30"/>
      <c r="FM995" s="30"/>
      <c r="FN995" s="30"/>
      <c r="FO995" s="30"/>
      <c r="FP995" s="30"/>
      <c r="FQ995" s="30"/>
    </row>
    <row r="996" spans="4:173">
      <c r="D996" s="76"/>
      <c r="E996" s="76"/>
      <c r="F996" s="76"/>
      <c r="G996" s="76"/>
      <c r="H996" s="76"/>
      <c r="I996" s="76"/>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c r="AR996" s="30"/>
      <c r="AS996" s="30"/>
      <c r="AT996" s="30"/>
      <c r="AU996" s="30"/>
      <c r="AV996" s="30"/>
      <c r="AW996" s="30"/>
      <c r="AX996" s="30"/>
      <c r="AY996" s="30"/>
      <c r="AZ996" s="30"/>
      <c r="BA996" s="30"/>
      <c r="BB996" s="30"/>
      <c r="BC996" s="30"/>
      <c r="BD996" s="30"/>
      <c r="BE996" s="30"/>
      <c r="BF996" s="30"/>
      <c r="BG996" s="30"/>
      <c r="BH996" s="30"/>
      <c r="BI996" s="30"/>
      <c r="BJ996" s="30"/>
      <c r="BK996" s="30"/>
      <c r="BL996" s="30"/>
      <c r="BM996" s="30"/>
      <c r="BN996" s="30"/>
      <c r="BO996" s="30"/>
      <c r="BP996" s="30"/>
      <c r="BQ996" s="30"/>
      <c r="BR996" s="30"/>
      <c r="BS996" s="30"/>
      <c r="BT996" s="30"/>
      <c r="BU996" s="30"/>
      <c r="BV996" s="30"/>
      <c r="BW996" s="30"/>
      <c r="BX996" s="30"/>
      <c r="BY996" s="30"/>
      <c r="BZ996" s="30"/>
      <c r="CA996" s="30"/>
      <c r="CB996" s="30"/>
      <c r="CC996" s="30"/>
      <c r="CD996" s="30"/>
      <c r="CE996" s="30"/>
      <c r="CF996" s="30"/>
      <c r="CG996" s="30"/>
      <c r="CH996" s="30"/>
      <c r="CI996" s="30"/>
      <c r="CJ996" s="30"/>
      <c r="CK996" s="30"/>
      <c r="CL996" s="30"/>
      <c r="CM996" s="30"/>
      <c r="CN996" s="30"/>
      <c r="CO996" s="30"/>
      <c r="CP996" s="30"/>
      <c r="CQ996" s="30"/>
      <c r="CR996" s="30"/>
      <c r="CS996" s="30"/>
      <c r="CT996" s="30"/>
      <c r="CU996" s="30"/>
      <c r="CV996" s="30"/>
      <c r="CW996" s="30"/>
      <c r="CX996" s="30"/>
      <c r="CY996" s="30"/>
      <c r="CZ996" s="30"/>
      <c r="DA996" s="30"/>
      <c r="DB996" s="30"/>
      <c r="DC996" s="30"/>
      <c r="DD996" s="30"/>
      <c r="DE996" s="30"/>
      <c r="DF996" s="30"/>
      <c r="DG996" s="30"/>
      <c r="DH996" s="30"/>
      <c r="DI996" s="30"/>
      <c r="DJ996" s="30"/>
      <c r="DK996" s="30"/>
      <c r="DL996" s="30"/>
      <c r="DM996" s="30"/>
      <c r="DN996" s="30"/>
      <c r="DO996" s="30"/>
      <c r="DP996" s="30"/>
      <c r="DQ996" s="30"/>
      <c r="DR996" s="30"/>
      <c r="DS996" s="30"/>
      <c r="DT996" s="30"/>
      <c r="DU996" s="30"/>
      <c r="DV996" s="30"/>
      <c r="DW996" s="30"/>
      <c r="DX996" s="30"/>
      <c r="DY996" s="30"/>
      <c r="DZ996" s="30"/>
      <c r="EA996" s="30"/>
      <c r="EB996" s="30"/>
      <c r="EC996" s="30"/>
      <c r="ED996" s="30"/>
      <c r="EE996" s="30"/>
      <c r="EF996" s="30"/>
      <c r="EG996" s="30"/>
      <c r="EH996" s="30"/>
      <c r="EI996" s="30"/>
      <c r="EJ996" s="30"/>
      <c r="EK996" s="30"/>
      <c r="EL996" s="30"/>
      <c r="EM996" s="30"/>
      <c r="EN996" s="30"/>
      <c r="EO996" s="30"/>
      <c r="EP996" s="30"/>
      <c r="EQ996" s="30"/>
      <c r="ER996" s="30"/>
      <c r="ES996" s="30"/>
      <c r="ET996" s="30"/>
      <c r="EU996" s="30"/>
      <c r="EV996" s="30"/>
      <c r="EW996" s="30"/>
      <c r="EX996" s="30"/>
      <c r="EY996" s="30"/>
      <c r="EZ996" s="30"/>
      <c r="FA996" s="30"/>
      <c r="FB996" s="30"/>
      <c r="FC996" s="30"/>
      <c r="FD996" s="30"/>
      <c r="FE996" s="30"/>
      <c r="FF996" s="30"/>
      <c r="FG996" s="30"/>
      <c r="FH996" s="30"/>
      <c r="FI996" s="30"/>
      <c r="FJ996" s="30"/>
      <c r="FK996" s="30"/>
      <c r="FL996" s="30"/>
      <c r="FM996" s="30"/>
      <c r="FN996" s="30"/>
      <c r="FO996" s="30"/>
      <c r="FP996" s="30"/>
      <c r="FQ996" s="30"/>
    </row>
    <row r="997" spans="4:173">
      <c r="D997" s="76"/>
      <c r="E997" s="76"/>
      <c r="F997" s="76"/>
      <c r="G997" s="76"/>
      <c r="H997" s="76"/>
      <c r="I997" s="76"/>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c r="AR997" s="30"/>
      <c r="AS997" s="30"/>
      <c r="AT997" s="30"/>
      <c r="AU997" s="30"/>
      <c r="AV997" s="30"/>
      <c r="AW997" s="30"/>
      <c r="AX997" s="30"/>
      <c r="AY997" s="30"/>
      <c r="AZ997" s="30"/>
      <c r="BA997" s="30"/>
      <c r="BB997" s="30"/>
      <c r="BC997" s="30"/>
      <c r="BD997" s="30"/>
      <c r="BE997" s="30"/>
      <c r="BF997" s="30"/>
      <c r="BG997" s="30"/>
      <c r="BH997" s="30"/>
      <c r="BI997" s="30"/>
      <c r="BJ997" s="30"/>
      <c r="BK997" s="30"/>
      <c r="BL997" s="30"/>
      <c r="BM997" s="30"/>
      <c r="BN997" s="30"/>
      <c r="BO997" s="30"/>
      <c r="BP997" s="30"/>
      <c r="BQ997" s="30"/>
      <c r="BR997" s="30"/>
      <c r="BS997" s="30"/>
      <c r="BT997" s="30"/>
      <c r="BU997" s="30"/>
      <c r="BV997" s="30"/>
      <c r="BW997" s="30"/>
      <c r="BX997" s="30"/>
      <c r="BY997" s="30"/>
      <c r="BZ997" s="30"/>
      <c r="CA997" s="30"/>
      <c r="CB997" s="30"/>
      <c r="CC997" s="30"/>
      <c r="CD997" s="30"/>
      <c r="CE997" s="30"/>
      <c r="CF997" s="30"/>
      <c r="CG997" s="30"/>
      <c r="CH997" s="30"/>
      <c r="CI997" s="30"/>
      <c r="CJ997" s="30"/>
      <c r="CK997" s="30"/>
      <c r="CL997" s="30"/>
      <c r="CM997" s="30"/>
      <c r="CN997" s="30"/>
      <c r="CO997" s="30"/>
      <c r="CP997" s="30"/>
      <c r="CQ997" s="30"/>
      <c r="CR997" s="30"/>
      <c r="CS997" s="30"/>
      <c r="CT997" s="30"/>
      <c r="CU997" s="30"/>
      <c r="CV997" s="30"/>
      <c r="CW997" s="30"/>
      <c r="CX997" s="30"/>
      <c r="CY997" s="30"/>
      <c r="CZ997" s="30"/>
      <c r="DA997" s="30"/>
      <c r="DB997" s="30"/>
      <c r="DC997" s="30"/>
      <c r="DD997" s="30"/>
      <c r="DE997" s="30"/>
      <c r="DF997" s="30"/>
      <c r="DG997" s="30"/>
      <c r="DH997" s="30"/>
      <c r="DI997" s="30"/>
      <c r="DJ997" s="30"/>
      <c r="DK997" s="30"/>
      <c r="DL997" s="30"/>
      <c r="DM997" s="30"/>
      <c r="DN997" s="30"/>
      <c r="DO997" s="30"/>
      <c r="DP997" s="30"/>
      <c r="DQ997" s="30"/>
      <c r="DR997" s="30"/>
      <c r="DS997" s="30"/>
      <c r="DT997" s="30"/>
      <c r="DU997" s="30"/>
      <c r="DV997" s="30"/>
      <c r="DW997" s="30"/>
      <c r="DX997" s="30"/>
      <c r="DY997" s="30"/>
      <c r="DZ997" s="30"/>
      <c r="EA997" s="30"/>
      <c r="EB997" s="30"/>
      <c r="EC997" s="30"/>
      <c r="ED997" s="30"/>
      <c r="EE997" s="30"/>
      <c r="EF997" s="30"/>
      <c r="EG997" s="30"/>
      <c r="EH997" s="30"/>
      <c r="EI997" s="30"/>
      <c r="EJ997" s="30"/>
      <c r="EK997" s="30"/>
      <c r="EL997" s="30"/>
      <c r="EM997" s="30"/>
      <c r="EN997" s="30"/>
      <c r="EO997" s="30"/>
      <c r="EP997" s="30"/>
      <c r="EQ997" s="30"/>
      <c r="ER997" s="30"/>
      <c r="ES997" s="30"/>
      <c r="ET997" s="30"/>
      <c r="EU997" s="30"/>
      <c r="EV997" s="30"/>
      <c r="EW997" s="30"/>
      <c r="EX997" s="30"/>
      <c r="EY997" s="30"/>
      <c r="EZ997" s="30"/>
      <c r="FA997" s="30"/>
      <c r="FB997" s="30"/>
      <c r="FC997" s="30"/>
      <c r="FD997" s="30"/>
      <c r="FE997" s="30"/>
      <c r="FF997" s="30"/>
      <c r="FG997" s="30"/>
      <c r="FH997" s="30"/>
      <c r="FI997" s="30"/>
      <c r="FJ997" s="30"/>
      <c r="FK997" s="30"/>
      <c r="FL997" s="30"/>
      <c r="FM997" s="30"/>
      <c r="FN997" s="30"/>
      <c r="FO997" s="30"/>
      <c r="FP997" s="30"/>
      <c r="FQ997" s="30"/>
    </row>
    <row r="998" spans="4:173">
      <c r="D998" s="76"/>
      <c r="E998" s="76"/>
      <c r="F998" s="76"/>
      <c r="G998" s="76"/>
      <c r="H998" s="76"/>
      <c r="I998" s="76"/>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c r="AR998" s="30"/>
      <c r="AS998" s="30"/>
      <c r="AT998" s="30"/>
      <c r="AU998" s="30"/>
      <c r="AV998" s="30"/>
      <c r="AW998" s="30"/>
      <c r="AX998" s="30"/>
      <c r="AY998" s="30"/>
      <c r="AZ998" s="30"/>
      <c r="BA998" s="30"/>
      <c r="BB998" s="30"/>
      <c r="BC998" s="30"/>
      <c r="BD998" s="30"/>
      <c r="BE998" s="30"/>
      <c r="BF998" s="30"/>
      <c r="BG998" s="30"/>
      <c r="BH998" s="30"/>
      <c r="BI998" s="30"/>
      <c r="BJ998" s="30"/>
      <c r="BK998" s="30"/>
      <c r="BL998" s="30"/>
      <c r="BM998" s="30"/>
      <c r="BN998" s="30"/>
      <c r="BO998" s="30"/>
      <c r="BP998" s="30"/>
      <c r="BQ998" s="30"/>
      <c r="BR998" s="30"/>
      <c r="BS998" s="30"/>
      <c r="BT998" s="30"/>
      <c r="BU998" s="30"/>
      <c r="BV998" s="30"/>
      <c r="BW998" s="30"/>
      <c r="BX998" s="30"/>
      <c r="BY998" s="30"/>
      <c r="BZ998" s="30"/>
      <c r="CA998" s="30"/>
      <c r="CB998" s="30"/>
      <c r="CC998" s="30"/>
      <c r="CD998" s="30"/>
      <c r="CE998" s="30"/>
      <c r="CF998" s="30"/>
      <c r="CG998" s="30"/>
      <c r="CH998" s="30"/>
      <c r="CI998" s="30"/>
      <c r="CJ998" s="30"/>
      <c r="CK998" s="30"/>
      <c r="CL998" s="30"/>
      <c r="CM998" s="30"/>
      <c r="CN998" s="30"/>
      <c r="CO998" s="30"/>
      <c r="CP998" s="30"/>
      <c r="CQ998" s="30"/>
      <c r="CR998" s="30"/>
      <c r="CS998" s="30"/>
      <c r="CT998" s="30"/>
      <c r="CU998" s="30"/>
      <c r="CV998" s="30"/>
      <c r="CW998" s="30"/>
      <c r="CX998" s="30"/>
      <c r="CY998" s="30"/>
      <c r="CZ998" s="30"/>
      <c r="DA998" s="30"/>
      <c r="DB998" s="30"/>
      <c r="DC998" s="30"/>
      <c r="DD998" s="30"/>
      <c r="DE998" s="30"/>
      <c r="DF998" s="30"/>
      <c r="DG998" s="30"/>
      <c r="DH998" s="30"/>
      <c r="DI998" s="30"/>
      <c r="DJ998" s="30"/>
      <c r="DK998" s="30"/>
      <c r="DL998" s="30"/>
      <c r="DM998" s="30"/>
      <c r="DN998" s="30"/>
      <c r="DO998" s="30"/>
      <c r="DP998" s="30"/>
      <c r="DQ998" s="30"/>
      <c r="DR998" s="30"/>
      <c r="DS998" s="30"/>
      <c r="DT998" s="30"/>
      <c r="DU998" s="30"/>
      <c r="DV998" s="30"/>
      <c r="DW998" s="30"/>
      <c r="DX998" s="30"/>
      <c r="DY998" s="30"/>
      <c r="DZ998" s="30"/>
      <c r="EA998" s="30"/>
      <c r="EB998" s="30"/>
      <c r="EC998" s="30"/>
      <c r="ED998" s="30"/>
      <c r="EE998" s="30"/>
      <c r="EF998" s="30"/>
      <c r="EG998" s="30"/>
      <c r="EH998" s="30"/>
      <c r="EI998" s="30"/>
      <c r="EJ998" s="30"/>
      <c r="EK998" s="30"/>
      <c r="EL998" s="30"/>
      <c r="EM998" s="30"/>
      <c r="EN998" s="30"/>
      <c r="EO998" s="30"/>
      <c r="EP998" s="30"/>
      <c r="EQ998" s="30"/>
      <c r="ER998" s="30"/>
      <c r="ES998" s="30"/>
      <c r="ET998" s="30"/>
      <c r="EU998" s="30"/>
      <c r="EV998" s="30"/>
      <c r="EW998" s="30"/>
      <c r="EX998" s="30"/>
      <c r="EY998" s="30"/>
      <c r="EZ998" s="30"/>
      <c r="FA998" s="30"/>
      <c r="FB998" s="30"/>
      <c r="FC998" s="30"/>
      <c r="FD998" s="30"/>
      <c r="FE998" s="30"/>
      <c r="FF998" s="30"/>
      <c r="FG998" s="30"/>
      <c r="FH998" s="30"/>
      <c r="FI998" s="30"/>
      <c r="FJ998" s="30"/>
      <c r="FK998" s="30"/>
      <c r="FL998" s="30"/>
      <c r="FM998" s="30"/>
      <c r="FN998" s="30"/>
      <c r="FO998" s="30"/>
      <c r="FP998" s="30"/>
      <c r="FQ998" s="30"/>
    </row>
    <row r="999" spans="4:173">
      <c r="D999" s="76"/>
      <c r="E999" s="76"/>
      <c r="F999" s="76"/>
      <c r="G999" s="76"/>
      <c r="H999" s="76"/>
      <c r="I999" s="76"/>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c r="AR999" s="30"/>
      <c r="AS999" s="30"/>
      <c r="AT999" s="30"/>
      <c r="AU999" s="30"/>
      <c r="AV999" s="30"/>
      <c r="AW999" s="30"/>
      <c r="AX999" s="30"/>
      <c r="AY999" s="30"/>
      <c r="AZ999" s="30"/>
      <c r="BA999" s="30"/>
      <c r="BB999" s="30"/>
      <c r="BC999" s="30"/>
      <c r="BD999" s="30"/>
      <c r="BE999" s="30"/>
      <c r="BF999" s="30"/>
      <c r="BG999" s="30"/>
      <c r="BH999" s="30"/>
      <c r="BI999" s="30"/>
      <c r="BJ999" s="30"/>
      <c r="BK999" s="30"/>
      <c r="BL999" s="30"/>
      <c r="BM999" s="30"/>
      <c r="BN999" s="30"/>
      <c r="BO999" s="30"/>
      <c r="BP999" s="30"/>
      <c r="BQ999" s="30"/>
      <c r="BR999" s="30"/>
      <c r="BS999" s="30"/>
      <c r="BT999" s="30"/>
      <c r="BU999" s="30"/>
      <c r="BV999" s="30"/>
      <c r="BW999" s="30"/>
      <c r="BX999" s="30"/>
      <c r="BY999" s="30"/>
      <c r="BZ999" s="30"/>
      <c r="CA999" s="30"/>
      <c r="CB999" s="30"/>
      <c r="CC999" s="30"/>
      <c r="CD999" s="30"/>
      <c r="CE999" s="30"/>
      <c r="CF999" s="30"/>
      <c r="CG999" s="30"/>
      <c r="CH999" s="30"/>
      <c r="CI999" s="30"/>
      <c r="CJ999" s="30"/>
      <c r="CK999" s="30"/>
      <c r="CL999" s="30"/>
      <c r="CM999" s="30"/>
      <c r="CN999" s="30"/>
      <c r="CO999" s="30"/>
      <c r="CP999" s="30"/>
      <c r="CQ999" s="30"/>
      <c r="CR999" s="30"/>
      <c r="CS999" s="30"/>
      <c r="CT999" s="30"/>
      <c r="CU999" s="30"/>
      <c r="CV999" s="30"/>
      <c r="CW999" s="30"/>
      <c r="CX999" s="30"/>
      <c r="CY999" s="30"/>
      <c r="CZ999" s="30"/>
      <c r="DA999" s="30"/>
      <c r="DB999" s="30"/>
      <c r="DC999" s="30"/>
      <c r="DD999" s="30"/>
      <c r="DE999" s="30"/>
      <c r="DF999" s="30"/>
      <c r="DG999" s="30"/>
      <c r="DH999" s="30"/>
      <c r="DI999" s="30"/>
      <c r="DJ999" s="30"/>
      <c r="DK999" s="30"/>
      <c r="DL999" s="30"/>
      <c r="DM999" s="30"/>
      <c r="DN999" s="30"/>
      <c r="DO999" s="30"/>
      <c r="DP999" s="30"/>
      <c r="DQ999" s="30"/>
      <c r="DR999" s="30"/>
      <c r="DS999" s="30"/>
      <c r="DT999" s="30"/>
      <c r="DU999" s="30"/>
      <c r="DV999" s="30"/>
      <c r="DW999" s="30"/>
      <c r="DX999" s="30"/>
      <c r="DY999" s="30"/>
      <c r="DZ999" s="30"/>
      <c r="EA999" s="30"/>
      <c r="EB999" s="30"/>
      <c r="EC999" s="30"/>
      <c r="ED999" s="30"/>
      <c r="EE999" s="30"/>
      <c r="EF999" s="30"/>
      <c r="EG999" s="30"/>
      <c r="EH999" s="30"/>
      <c r="EI999" s="30"/>
      <c r="EJ999" s="30"/>
      <c r="EK999" s="30"/>
      <c r="EL999" s="30"/>
      <c r="EM999" s="30"/>
      <c r="EN999" s="30"/>
      <c r="EO999" s="30"/>
      <c r="EP999" s="30"/>
      <c r="EQ999" s="30"/>
      <c r="ER999" s="30"/>
      <c r="ES999" s="30"/>
      <c r="ET999" s="30"/>
      <c r="EU999" s="30"/>
      <c r="EV999" s="30"/>
      <c r="EW999" s="30"/>
      <c r="EX999" s="30"/>
      <c r="EY999" s="30"/>
      <c r="EZ999" s="30"/>
      <c r="FA999" s="30"/>
      <c r="FB999" s="30"/>
      <c r="FC999" s="30"/>
      <c r="FD999" s="30"/>
      <c r="FE999" s="30"/>
      <c r="FF999" s="30"/>
      <c r="FG999" s="30"/>
      <c r="FH999" s="30"/>
      <c r="FI999" s="30"/>
      <c r="FJ999" s="30"/>
      <c r="FK999" s="30"/>
      <c r="FL999" s="30"/>
      <c r="FM999" s="30"/>
      <c r="FN999" s="30"/>
      <c r="FO999" s="30"/>
      <c r="FP999" s="30"/>
      <c r="FQ999" s="30"/>
    </row>
    <row r="1000" spans="4:173">
      <c r="D1000" s="76"/>
      <c r="E1000" s="76"/>
      <c r="F1000" s="76"/>
      <c r="G1000" s="76"/>
      <c r="H1000" s="76"/>
      <c r="I1000" s="76"/>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c r="AR1000" s="30"/>
      <c r="AS1000" s="30"/>
      <c r="AT1000" s="30"/>
      <c r="AU1000" s="30"/>
      <c r="AV1000" s="30"/>
      <c r="AW1000" s="30"/>
      <c r="AX1000" s="30"/>
      <c r="AY1000" s="30"/>
      <c r="AZ1000" s="30"/>
      <c r="BA1000" s="30"/>
      <c r="BB1000" s="30"/>
      <c r="BC1000" s="30"/>
      <c r="BD1000" s="30"/>
      <c r="BE1000" s="30"/>
      <c r="BF1000" s="30"/>
      <c r="BG1000" s="30"/>
      <c r="BH1000" s="30"/>
      <c r="BI1000" s="30"/>
      <c r="BJ1000" s="30"/>
      <c r="BK1000" s="30"/>
      <c r="BL1000" s="30"/>
      <c r="BM1000" s="30"/>
      <c r="BN1000" s="30"/>
      <c r="BO1000" s="30"/>
      <c r="BP1000" s="30"/>
      <c r="BQ1000" s="30"/>
      <c r="BR1000" s="30"/>
      <c r="BS1000" s="30"/>
      <c r="BT1000" s="30"/>
      <c r="BU1000" s="30"/>
      <c r="BV1000" s="30"/>
      <c r="BW1000" s="30"/>
      <c r="BX1000" s="30"/>
      <c r="BY1000" s="30"/>
      <c r="BZ1000" s="30"/>
      <c r="CA1000" s="30"/>
      <c r="CB1000" s="30"/>
      <c r="CC1000" s="30"/>
      <c r="CD1000" s="30"/>
      <c r="CE1000" s="30"/>
      <c r="CF1000" s="30"/>
      <c r="CG1000" s="30"/>
      <c r="CH1000" s="30"/>
      <c r="CI1000" s="30"/>
      <c r="CJ1000" s="30"/>
      <c r="CK1000" s="30"/>
      <c r="CL1000" s="30"/>
      <c r="CM1000" s="30"/>
      <c r="CN1000" s="30"/>
      <c r="CO1000" s="30"/>
      <c r="CP1000" s="30"/>
      <c r="CQ1000" s="30"/>
      <c r="CR1000" s="30"/>
      <c r="CS1000" s="30"/>
      <c r="CT1000" s="30"/>
      <c r="CU1000" s="30"/>
      <c r="CV1000" s="30"/>
      <c r="CW1000" s="30"/>
      <c r="CX1000" s="30"/>
      <c r="CY1000" s="30"/>
      <c r="CZ1000" s="30"/>
      <c r="DA1000" s="30"/>
      <c r="DB1000" s="30"/>
      <c r="DC1000" s="30"/>
      <c r="DD1000" s="30"/>
      <c r="DE1000" s="30"/>
      <c r="DF1000" s="30"/>
      <c r="DG1000" s="30"/>
      <c r="DH1000" s="30"/>
      <c r="DI1000" s="30"/>
      <c r="DJ1000" s="30"/>
      <c r="DK1000" s="30"/>
      <c r="DL1000" s="30"/>
      <c r="DM1000" s="30"/>
      <c r="DN1000" s="30"/>
      <c r="DO1000" s="30"/>
      <c r="DP1000" s="30"/>
      <c r="DQ1000" s="30"/>
      <c r="DR1000" s="30"/>
      <c r="DS1000" s="30"/>
      <c r="DT1000" s="30"/>
      <c r="DU1000" s="30"/>
      <c r="DV1000" s="30"/>
      <c r="DW1000" s="30"/>
      <c r="DX1000" s="30"/>
      <c r="DY1000" s="30"/>
      <c r="DZ1000" s="30"/>
      <c r="EA1000" s="30"/>
      <c r="EB1000" s="30"/>
      <c r="EC1000" s="30"/>
      <c r="ED1000" s="30"/>
      <c r="EE1000" s="30"/>
      <c r="EF1000" s="30"/>
      <c r="EG1000" s="30"/>
      <c r="EH1000" s="30"/>
      <c r="EI1000" s="30"/>
      <c r="EJ1000" s="30"/>
      <c r="EK1000" s="30"/>
      <c r="EL1000" s="30"/>
      <c r="EM1000" s="30"/>
      <c r="EN1000" s="30"/>
      <c r="EO1000" s="30"/>
      <c r="EP1000" s="30"/>
      <c r="EQ1000" s="30"/>
      <c r="ER1000" s="30"/>
      <c r="ES1000" s="30"/>
      <c r="ET1000" s="30"/>
      <c r="EU1000" s="30"/>
      <c r="EV1000" s="30"/>
      <c r="EW1000" s="30"/>
      <c r="EX1000" s="30"/>
      <c r="EY1000" s="30"/>
      <c r="EZ1000" s="30"/>
      <c r="FA1000" s="30"/>
      <c r="FB1000" s="30"/>
      <c r="FC1000" s="30"/>
      <c r="FD1000" s="30"/>
      <c r="FE1000" s="30"/>
      <c r="FF1000" s="30"/>
      <c r="FG1000" s="30"/>
      <c r="FH1000" s="30"/>
      <c r="FI1000" s="30"/>
      <c r="FJ1000" s="30"/>
      <c r="FK1000" s="30"/>
      <c r="FL1000" s="30"/>
      <c r="FM1000" s="30"/>
      <c r="FN1000" s="30"/>
      <c r="FO1000" s="30"/>
      <c r="FP1000" s="30"/>
      <c r="FQ1000" s="30"/>
    </row>
    <row r="1001" spans="4:173">
      <c r="D1001" s="76"/>
      <c r="E1001" s="76"/>
      <c r="F1001" s="76"/>
      <c r="G1001" s="76"/>
      <c r="H1001" s="76"/>
      <c r="I1001" s="76"/>
      <c r="J1001" s="30"/>
      <c r="K1001" s="30"/>
      <c r="L1001" s="30"/>
      <c r="M1001" s="30"/>
      <c r="N1001" s="30"/>
      <c r="O1001" s="30"/>
      <c r="P1001" s="30"/>
      <c r="Q1001" s="30"/>
      <c r="R1001" s="30"/>
      <c r="S1001" s="30"/>
      <c r="T1001" s="30"/>
      <c r="U1001" s="30"/>
      <c r="V1001" s="30"/>
      <c r="W1001" s="30"/>
      <c r="X1001" s="30"/>
      <c r="Y1001" s="30"/>
      <c r="Z1001" s="30"/>
      <c r="AA1001" s="30"/>
      <c r="AB1001" s="30"/>
      <c r="AC1001" s="30"/>
      <c r="AD1001" s="30"/>
      <c r="AE1001" s="30"/>
      <c r="AF1001" s="30"/>
      <c r="AG1001" s="30"/>
      <c r="AH1001" s="30"/>
      <c r="AI1001" s="30"/>
      <c r="AJ1001" s="30"/>
      <c r="AK1001" s="30"/>
      <c r="AL1001" s="30"/>
      <c r="AM1001" s="30"/>
      <c r="AN1001" s="30"/>
      <c r="AO1001" s="30"/>
      <c r="AP1001" s="30"/>
      <c r="AQ1001" s="30"/>
      <c r="AR1001" s="30"/>
      <c r="AS1001" s="30"/>
      <c r="AT1001" s="30"/>
      <c r="AU1001" s="30"/>
      <c r="AV1001" s="30"/>
      <c r="AW1001" s="30"/>
      <c r="AX1001" s="30"/>
      <c r="AY1001" s="30"/>
      <c r="AZ1001" s="30"/>
      <c r="BA1001" s="30"/>
      <c r="BB1001" s="30"/>
      <c r="BC1001" s="30"/>
      <c r="BD1001" s="30"/>
      <c r="BE1001" s="30"/>
      <c r="BF1001" s="30"/>
      <c r="BG1001" s="30"/>
      <c r="BH1001" s="30"/>
      <c r="BI1001" s="30"/>
      <c r="BJ1001" s="30"/>
      <c r="BK1001" s="30"/>
      <c r="BL1001" s="30"/>
      <c r="BM1001" s="30"/>
      <c r="BN1001" s="30"/>
      <c r="BO1001" s="30"/>
      <c r="BP1001" s="30"/>
      <c r="BQ1001" s="30"/>
      <c r="BR1001" s="30"/>
      <c r="BS1001" s="30"/>
      <c r="BT1001" s="30"/>
      <c r="BU1001" s="30"/>
      <c r="BV1001" s="30"/>
      <c r="BW1001" s="30"/>
      <c r="BX1001" s="30"/>
      <c r="BY1001" s="30"/>
      <c r="BZ1001" s="30"/>
      <c r="CA1001" s="30"/>
      <c r="CB1001" s="30"/>
      <c r="CC1001" s="30"/>
      <c r="CD1001" s="30"/>
      <c r="CE1001" s="30"/>
      <c r="CF1001" s="30"/>
      <c r="CG1001" s="30"/>
      <c r="CH1001" s="30"/>
      <c r="CI1001" s="30"/>
      <c r="CJ1001" s="30"/>
      <c r="CK1001" s="30"/>
      <c r="CL1001" s="30"/>
      <c r="CM1001" s="30"/>
      <c r="CN1001" s="30"/>
      <c r="CO1001" s="30"/>
      <c r="CP1001" s="30"/>
      <c r="CQ1001" s="30"/>
      <c r="CR1001" s="30"/>
      <c r="CS1001" s="30"/>
      <c r="CT1001" s="30"/>
      <c r="CU1001" s="30"/>
      <c r="CV1001" s="30"/>
      <c r="CW1001" s="30"/>
      <c r="CX1001" s="30"/>
      <c r="CY1001" s="30"/>
      <c r="CZ1001" s="30"/>
      <c r="DA1001" s="30"/>
      <c r="DB1001" s="30"/>
      <c r="DC1001" s="30"/>
      <c r="DD1001" s="30"/>
      <c r="DE1001" s="30"/>
      <c r="DF1001" s="30"/>
      <c r="DG1001" s="30"/>
      <c r="DH1001" s="30"/>
      <c r="DI1001" s="30"/>
      <c r="DJ1001" s="30"/>
      <c r="DK1001" s="30"/>
      <c r="DL1001" s="30"/>
      <c r="DM1001" s="30"/>
      <c r="DN1001" s="30"/>
      <c r="DO1001" s="30"/>
      <c r="DP1001" s="30"/>
      <c r="DQ1001" s="30"/>
      <c r="DR1001" s="30"/>
      <c r="DS1001" s="30"/>
      <c r="DT1001" s="30"/>
      <c r="DU1001" s="30"/>
      <c r="DV1001" s="30"/>
      <c r="DW1001" s="30"/>
      <c r="DX1001" s="30"/>
      <c r="DY1001" s="30"/>
      <c r="DZ1001" s="30"/>
      <c r="EA1001" s="30"/>
      <c r="EB1001" s="30"/>
      <c r="EC1001" s="30"/>
      <c r="ED1001" s="30"/>
      <c r="EE1001" s="30"/>
      <c r="EF1001" s="30"/>
      <c r="EG1001" s="30"/>
      <c r="EH1001" s="30"/>
      <c r="EI1001" s="30"/>
      <c r="EJ1001" s="30"/>
      <c r="EK1001" s="30"/>
      <c r="EL1001" s="30"/>
      <c r="EM1001" s="30"/>
      <c r="EN1001" s="30"/>
      <c r="EO1001" s="30"/>
      <c r="EP1001" s="30"/>
      <c r="EQ1001" s="30"/>
      <c r="ER1001" s="30"/>
      <c r="ES1001" s="30"/>
      <c r="ET1001" s="30"/>
      <c r="EU1001" s="30"/>
      <c r="EV1001" s="30"/>
      <c r="EW1001" s="30"/>
      <c r="EX1001" s="30"/>
      <c r="EY1001" s="30"/>
      <c r="EZ1001" s="30"/>
      <c r="FA1001" s="30"/>
      <c r="FB1001" s="30"/>
      <c r="FC1001" s="30"/>
      <c r="FD1001" s="30"/>
      <c r="FE1001" s="30"/>
      <c r="FF1001" s="30"/>
      <c r="FG1001" s="30"/>
      <c r="FH1001" s="30"/>
      <c r="FI1001" s="30"/>
      <c r="FJ1001" s="30"/>
      <c r="FK1001" s="30"/>
      <c r="FL1001" s="30"/>
      <c r="FM1001" s="30"/>
      <c r="FN1001" s="30"/>
      <c r="FO1001" s="30"/>
      <c r="FP1001" s="30"/>
      <c r="FQ1001" s="30"/>
    </row>
    <row r="1002" spans="4:173">
      <c r="D1002" s="76"/>
      <c r="E1002" s="76"/>
      <c r="F1002" s="76"/>
      <c r="G1002" s="76"/>
      <c r="H1002" s="76"/>
      <c r="I1002" s="76"/>
      <c r="J1002" s="30"/>
      <c r="K1002" s="30"/>
      <c r="L1002" s="30"/>
      <c r="M1002" s="30"/>
      <c r="N1002" s="30"/>
      <c r="O1002" s="30"/>
      <c r="P1002" s="30"/>
      <c r="Q1002" s="30"/>
      <c r="R1002" s="30"/>
      <c r="S1002" s="30"/>
      <c r="T1002" s="30"/>
      <c r="U1002" s="30"/>
      <c r="V1002" s="30"/>
      <c r="W1002" s="30"/>
      <c r="X1002" s="30"/>
      <c r="Y1002" s="30"/>
      <c r="Z1002" s="30"/>
      <c r="AA1002" s="30"/>
      <c r="AB1002" s="30"/>
      <c r="AC1002" s="30"/>
      <c r="AD1002" s="30"/>
      <c r="AE1002" s="30"/>
      <c r="AF1002" s="30"/>
      <c r="AG1002" s="30"/>
      <c r="AH1002" s="30"/>
      <c r="AI1002" s="30"/>
      <c r="AJ1002" s="30"/>
      <c r="AK1002" s="30"/>
      <c r="AL1002" s="30"/>
      <c r="AM1002" s="30"/>
      <c r="AN1002" s="30"/>
      <c r="AO1002" s="30"/>
      <c r="AP1002" s="30"/>
      <c r="AQ1002" s="30"/>
      <c r="AR1002" s="30"/>
      <c r="AS1002" s="30"/>
      <c r="AT1002" s="30"/>
      <c r="AU1002" s="30"/>
      <c r="AV1002" s="30"/>
      <c r="AW1002" s="30"/>
      <c r="AX1002" s="30"/>
      <c r="AY1002" s="30"/>
      <c r="AZ1002" s="30"/>
      <c r="BA1002" s="30"/>
      <c r="BB1002" s="30"/>
      <c r="BC1002" s="30"/>
      <c r="BD1002" s="30"/>
      <c r="BE1002" s="30"/>
      <c r="BF1002" s="30"/>
      <c r="BG1002" s="30"/>
      <c r="BH1002" s="30"/>
      <c r="BI1002" s="30"/>
      <c r="BJ1002" s="30"/>
      <c r="BK1002" s="30"/>
      <c r="BL1002" s="30"/>
      <c r="BM1002" s="30"/>
      <c r="BN1002" s="30"/>
      <c r="BO1002" s="30"/>
      <c r="BP1002" s="30"/>
      <c r="BQ1002" s="30"/>
      <c r="BR1002" s="30"/>
      <c r="BS1002" s="30"/>
      <c r="BT1002" s="30"/>
      <c r="BU1002" s="30"/>
      <c r="BV1002" s="30"/>
      <c r="BW1002" s="30"/>
      <c r="BX1002" s="30"/>
      <c r="BY1002" s="30"/>
      <c r="BZ1002" s="30"/>
      <c r="CA1002" s="30"/>
      <c r="CB1002" s="30"/>
      <c r="CC1002" s="30"/>
      <c r="CD1002" s="30"/>
      <c r="CE1002" s="30"/>
      <c r="CF1002" s="30"/>
      <c r="CG1002" s="30"/>
      <c r="CH1002" s="30"/>
      <c r="CI1002" s="30"/>
      <c r="CJ1002" s="30"/>
      <c r="CK1002" s="30"/>
      <c r="CL1002" s="30"/>
      <c r="CM1002" s="30"/>
      <c r="CN1002" s="30"/>
      <c r="CO1002" s="30"/>
      <c r="CP1002" s="30"/>
      <c r="CQ1002" s="30"/>
      <c r="CR1002" s="30"/>
      <c r="CS1002" s="30"/>
      <c r="CT1002" s="30"/>
      <c r="CU1002" s="30"/>
      <c r="CV1002" s="30"/>
      <c r="CW1002" s="30"/>
      <c r="CX1002" s="30"/>
      <c r="CY1002" s="30"/>
      <c r="CZ1002" s="30"/>
      <c r="DA1002" s="30"/>
      <c r="DB1002" s="30"/>
      <c r="DC1002" s="30"/>
      <c r="DD1002" s="30"/>
      <c r="DE1002" s="30"/>
      <c r="DF1002" s="30"/>
      <c r="DG1002" s="30"/>
      <c r="DH1002" s="30"/>
      <c r="DI1002" s="30"/>
      <c r="DJ1002" s="30"/>
      <c r="DK1002" s="30"/>
      <c r="DL1002" s="30"/>
      <c r="DM1002" s="30"/>
      <c r="DN1002" s="30"/>
      <c r="DO1002" s="30"/>
      <c r="DP1002" s="30"/>
      <c r="DQ1002" s="30"/>
      <c r="DR1002" s="30"/>
      <c r="DS1002" s="30"/>
      <c r="DT1002" s="30"/>
      <c r="DU1002" s="30"/>
      <c r="DV1002" s="30"/>
      <c r="DW1002" s="30"/>
      <c r="DX1002" s="30"/>
      <c r="DY1002" s="30"/>
      <c r="DZ1002" s="30"/>
      <c r="EA1002" s="30"/>
      <c r="EB1002" s="30"/>
      <c r="EC1002" s="30"/>
      <c r="ED1002" s="30"/>
      <c r="EE1002" s="30"/>
      <c r="EF1002" s="30"/>
      <c r="EG1002" s="30"/>
      <c r="EH1002" s="30"/>
      <c r="EI1002" s="30"/>
      <c r="EJ1002" s="30"/>
      <c r="EK1002" s="30"/>
      <c r="EL1002" s="30"/>
      <c r="EM1002" s="30"/>
      <c r="EN1002" s="30"/>
      <c r="EO1002" s="30"/>
      <c r="EP1002" s="30"/>
      <c r="EQ1002" s="30"/>
      <c r="ER1002" s="30"/>
      <c r="ES1002" s="30"/>
      <c r="ET1002" s="30"/>
      <c r="EU1002" s="30"/>
      <c r="EV1002" s="30"/>
      <c r="EW1002" s="30"/>
      <c r="EX1002" s="30"/>
      <c r="EY1002" s="30"/>
      <c r="EZ1002" s="30"/>
      <c r="FA1002" s="30"/>
      <c r="FB1002" s="30"/>
      <c r="FC1002" s="30"/>
      <c r="FD1002" s="30"/>
      <c r="FE1002" s="30"/>
      <c r="FF1002" s="30"/>
      <c r="FG1002" s="30"/>
      <c r="FH1002" s="30"/>
      <c r="FI1002" s="30"/>
      <c r="FJ1002" s="30"/>
      <c r="FK1002" s="30"/>
      <c r="FL1002" s="30"/>
      <c r="FM1002" s="30"/>
      <c r="FN1002" s="30"/>
      <c r="FO1002" s="30"/>
      <c r="FP1002" s="30"/>
      <c r="FQ1002" s="30"/>
    </row>
    <row r="1003" spans="4:173">
      <c r="D1003" s="76"/>
      <c r="E1003" s="76"/>
      <c r="F1003" s="76"/>
      <c r="G1003" s="76"/>
      <c r="H1003" s="76"/>
      <c r="I1003" s="76"/>
      <c r="J1003" s="30"/>
      <c r="K1003" s="30"/>
      <c r="L1003" s="30"/>
      <c r="M1003" s="30"/>
      <c r="N1003" s="30"/>
      <c r="O1003" s="30"/>
      <c r="P1003" s="30"/>
      <c r="Q1003" s="30"/>
      <c r="R1003" s="30"/>
      <c r="S1003" s="30"/>
      <c r="T1003" s="30"/>
      <c r="U1003" s="30"/>
      <c r="V1003" s="30"/>
      <c r="W1003" s="30"/>
      <c r="X1003" s="30"/>
      <c r="Y1003" s="30"/>
      <c r="Z1003" s="30"/>
      <c r="AA1003" s="30"/>
      <c r="AB1003" s="30"/>
      <c r="AC1003" s="30"/>
      <c r="AD1003" s="30"/>
      <c r="AE1003" s="30"/>
      <c r="AF1003" s="30"/>
      <c r="AG1003" s="30"/>
      <c r="AH1003" s="30"/>
      <c r="AI1003" s="30"/>
      <c r="AJ1003" s="30"/>
      <c r="AK1003" s="30"/>
      <c r="AL1003" s="30"/>
      <c r="AM1003" s="30"/>
      <c r="AN1003" s="30"/>
      <c r="AO1003" s="30"/>
      <c r="AP1003" s="30"/>
      <c r="AQ1003" s="30"/>
      <c r="AR1003" s="30"/>
      <c r="AS1003" s="30"/>
      <c r="AT1003" s="30"/>
      <c r="AU1003" s="30"/>
      <c r="AV1003" s="30"/>
      <c r="AW1003" s="30"/>
      <c r="AX1003" s="30"/>
      <c r="AY1003" s="30"/>
      <c r="AZ1003" s="30"/>
      <c r="BA1003" s="30"/>
      <c r="BB1003" s="30"/>
      <c r="BC1003" s="30"/>
      <c r="BD1003" s="30"/>
      <c r="BE1003" s="30"/>
      <c r="BF1003" s="30"/>
      <c r="BG1003" s="30"/>
      <c r="BH1003" s="30"/>
      <c r="BI1003" s="30"/>
      <c r="BJ1003" s="30"/>
      <c r="BK1003" s="30"/>
      <c r="BL1003" s="30"/>
      <c r="BM1003" s="30"/>
      <c r="BN1003" s="30"/>
      <c r="BO1003" s="30"/>
      <c r="BP1003" s="30"/>
      <c r="BQ1003" s="30"/>
      <c r="BR1003" s="30"/>
      <c r="BS1003" s="30"/>
      <c r="BT1003" s="30"/>
      <c r="BU1003" s="30"/>
      <c r="BV1003" s="30"/>
      <c r="BW1003" s="30"/>
      <c r="BX1003" s="30"/>
      <c r="BY1003" s="30"/>
      <c r="BZ1003" s="30"/>
      <c r="CA1003" s="30"/>
      <c r="CB1003" s="30"/>
      <c r="CC1003" s="30"/>
      <c r="CD1003" s="30"/>
      <c r="CE1003" s="30"/>
      <c r="CF1003" s="30"/>
      <c r="CG1003" s="30"/>
      <c r="CH1003" s="30"/>
      <c r="CI1003" s="30"/>
      <c r="CJ1003" s="30"/>
      <c r="CK1003" s="30"/>
      <c r="CL1003" s="30"/>
      <c r="CM1003" s="30"/>
      <c r="CN1003" s="30"/>
      <c r="CO1003" s="30"/>
      <c r="CP1003" s="30"/>
      <c r="CQ1003" s="30"/>
      <c r="CR1003" s="30"/>
      <c r="CS1003" s="30"/>
      <c r="CT1003" s="30"/>
      <c r="CU1003" s="30"/>
      <c r="CV1003" s="30"/>
      <c r="CW1003" s="30"/>
      <c r="CX1003" s="30"/>
      <c r="CY1003" s="30"/>
      <c r="CZ1003" s="30"/>
      <c r="DA1003" s="30"/>
      <c r="DB1003" s="30"/>
      <c r="DC1003" s="30"/>
      <c r="DD1003" s="30"/>
      <c r="DE1003" s="30"/>
      <c r="DF1003" s="30"/>
      <c r="DG1003" s="30"/>
      <c r="DH1003" s="30"/>
      <c r="DI1003" s="30"/>
      <c r="DJ1003" s="30"/>
      <c r="DK1003" s="30"/>
      <c r="DL1003" s="30"/>
      <c r="DM1003" s="30"/>
      <c r="DN1003" s="30"/>
      <c r="DO1003" s="30"/>
      <c r="DP1003" s="30"/>
      <c r="DQ1003" s="30"/>
      <c r="DR1003" s="30"/>
      <c r="DS1003" s="30"/>
      <c r="DT1003" s="30"/>
      <c r="DU1003" s="30"/>
      <c r="DV1003" s="30"/>
      <c r="DW1003" s="30"/>
      <c r="DX1003" s="30"/>
      <c r="DY1003" s="30"/>
      <c r="DZ1003" s="30"/>
      <c r="EA1003" s="30"/>
      <c r="EB1003" s="30"/>
      <c r="EC1003" s="30"/>
      <c r="ED1003" s="30"/>
      <c r="EE1003" s="30"/>
      <c r="EF1003" s="30"/>
      <c r="EG1003" s="30"/>
      <c r="EH1003" s="30"/>
      <c r="EI1003" s="30"/>
      <c r="EJ1003" s="30"/>
      <c r="EK1003" s="30"/>
      <c r="EL1003" s="30"/>
      <c r="EM1003" s="30"/>
      <c r="EN1003" s="30"/>
      <c r="EO1003" s="30"/>
      <c r="EP1003" s="30"/>
      <c r="EQ1003" s="30"/>
      <c r="ER1003" s="30"/>
      <c r="ES1003" s="30"/>
      <c r="ET1003" s="30"/>
      <c r="EU1003" s="30"/>
      <c r="EV1003" s="30"/>
      <c r="EW1003" s="30"/>
      <c r="EX1003" s="30"/>
      <c r="EY1003" s="30"/>
      <c r="EZ1003" s="30"/>
      <c r="FA1003" s="30"/>
      <c r="FB1003" s="30"/>
      <c r="FC1003" s="30"/>
      <c r="FD1003" s="30"/>
      <c r="FE1003" s="30"/>
      <c r="FF1003" s="30"/>
      <c r="FG1003" s="30"/>
      <c r="FH1003" s="30"/>
      <c r="FI1003" s="30"/>
      <c r="FJ1003" s="30"/>
      <c r="FK1003" s="30"/>
      <c r="FL1003" s="30"/>
      <c r="FM1003" s="30"/>
      <c r="FN1003" s="30"/>
      <c r="FO1003" s="30"/>
      <c r="FP1003" s="30"/>
      <c r="FQ1003" s="30"/>
    </row>
    <row r="1004" spans="4:173">
      <c r="D1004" s="76"/>
      <c r="E1004" s="76"/>
      <c r="F1004" s="76"/>
      <c r="G1004" s="76"/>
      <c r="H1004" s="76"/>
      <c r="I1004" s="76"/>
      <c r="J1004" s="30"/>
      <c r="K1004" s="30"/>
      <c r="L1004" s="30"/>
      <c r="M1004" s="30"/>
      <c r="N1004" s="30"/>
      <c r="O1004" s="30"/>
      <c r="P1004" s="30"/>
      <c r="Q1004" s="30"/>
      <c r="R1004" s="30"/>
      <c r="S1004" s="30"/>
      <c r="T1004" s="30"/>
      <c r="U1004" s="30"/>
      <c r="V1004" s="30"/>
      <c r="W1004" s="30"/>
      <c r="X1004" s="30"/>
      <c r="Y1004" s="30"/>
      <c r="Z1004" s="30"/>
      <c r="AA1004" s="30"/>
      <c r="AB1004" s="30"/>
      <c r="AC1004" s="30"/>
      <c r="AD1004" s="30"/>
      <c r="AE1004" s="30"/>
      <c r="AF1004" s="30"/>
      <c r="AG1004" s="30"/>
      <c r="AH1004" s="30"/>
      <c r="AI1004" s="30"/>
      <c r="AJ1004" s="30"/>
      <c r="AK1004" s="30"/>
      <c r="AL1004" s="30"/>
      <c r="AM1004" s="30"/>
      <c r="AN1004" s="30"/>
      <c r="AO1004" s="30"/>
      <c r="AP1004" s="30"/>
      <c r="AQ1004" s="30"/>
      <c r="AR1004" s="30"/>
      <c r="AS1004" s="30"/>
      <c r="AT1004" s="30"/>
      <c r="AU1004" s="30"/>
      <c r="AV1004" s="30"/>
      <c r="AW1004" s="30"/>
      <c r="AX1004" s="30"/>
      <c r="AY1004" s="30"/>
      <c r="AZ1004" s="30"/>
      <c r="BA1004" s="30"/>
      <c r="BB1004" s="30"/>
      <c r="BC1004" s="30"/>
      <c r="BD1004" s="30"/>
      <c r="BE1004" s="30"/>
      <c r="BF1004" s="30"/>
      <c r="BG1004" s="30"/>
      <c r="BH1004" s="30"/>
      <c r="BI1004" s="30"/>
      <c r="BJ1004" s="30"/>
      <c r="BK1004" s="30"/>
      <c r="BL1004" s="30"/>
      <c r="BM1004" s="30"/>
      <c r="BN1004" s="30"/>
      <c r="BO1004" s="30"/>
      <c r="BP1004" s="30"/>
      <c r="BQ1004" s="30"/>
      <c r="BR1004" s="30"/>
      <c r="BS1004" s="30"/>
      <c r="BT1004" s="30"/>
      <c r="BU1004" s="30"/>
      <c r="BV1004" s="30"/>
      <c r="BW1004" s="30"/>
      <c r="BX1004" s="30"/>
      <c r="BY1004" s="30"/>
      <c r="BZ1004" s="30"/>
      <c r="CA1004" s="30"/>
      <c r="CB1004" s="30"/>
      <c r="CC1004" s="30"/>
      <c r="CD1004" s="30"/>
      <c r="CE1004" s="30"/>
      <c r="CF1004" s="30"/>
      <c r="CG1004" s="30"/>
      <c r="CH1004" s="30"/>
      <c r="CI1004" s="30"/>
      <c r="CJ1004" s="30"/>
      <c r="CK1004" s="30"/>
      <c r="CL1004" s="30"/>
      <c r="CM1004" s="30"/>
      <c r="CN1004" s="30"/>
      <c r="CO1004" s="30"/>
      <c r="CP1004" s="30"/>
      <c r="CQ1004" s="30"/>
      <c r="CR1004" s="30"/>
      <c r="CS1004" s="30"/>
      <c r="CT1004" s="30"/>
      <c r="CU1004" s="30"/>
      <c r="CV1004" s="30"/>
      <c r="CW1004" s="30"/>
      <c r="CX1004" s="30"/>
      <c r="CY1004" s="30"/>
      <c r="CZ1004" s="30"/>
      <c r="DA1004" s="30"/>
      <c r="DB1004" s="30"/>
      <c r="DC1004" s="30"/>
      <c r="DD1004" s="30"/>
      <c r="DE1004" s="30"/>
      <c r="DF1004" s="30"/>
      <c r="DG1004" s="30"/>
      <c r="DH1004" s="30"/>
      <c r="DI1004" s="30"/>
      <c r="DJ1004" s="30"/>
      <c r="DK1004" s="30"/>
      <c r="DL1004" s="30"/>
      <c r="DM1004" s="30"/>
      <c r="DN1004" s="30"/>
      <c r="DO1004" s="30"/>
      <c r="DP1004" s="30"/>
      <c r="DQ1004" s="30"/>
      <c r="DR1004" s="30"/>
      <c r="DS1004" s="30"/>
      <c r="DT1004" s="30"/>
      <c r="DU1004" s="30"/>
      <c r="DV1004" s="30"/>
      <c r="DW1004" s="30"/>
      <c r="DX1004" s="30"/>
      <c r="DY1004" s="30"/>
      <c r="DZ1004" s="30"/>
      <c r="EA1004" s="30"/>
      <c r="EB1004" s="30"/>
      <c r="EC1004" s="30"/>
      <c r="ED1004" s="30"/>
      <c r="EE1004" s="30"/>
      <c r="EF1004" s="30"/>
      <c r="EG1004" s="30"/>
      <c r="EH1004" s="30"/>
      <c r="EI1004" s="30"/>
      <c r="EJ1004" s="30"/>
      <c r="EK1004" s="30"/>
      <c r="EL1004" s="30"/>
      <c r="EM1004" s="30"/>
      <c r="EN1004" s="30"/>
      <c r="EO1004" s="30"/>
      <c r="EP1004" s="30"/>
      <c r="EQ1004" s="30"/>
      <c r="ER1004" s="30"/>
      <c r="ES1004" s="30"/>
      <c r="ET1004" s="30"/>
      <c r="EU1004" s="30"/>
      <c r="EV1004" s="30"/>
      <c r="EW1004" s="30"/>
      <c r="EX1004" s="30"/>
      <c r="EY1004" s="30"/>
      <c r="EZ1004" s="30"/>
      <c r="FA1004" s="30"/>
      <c r="FB1004" s="30"/>
      <c r="FC1004" s="30"/>
      <c r="FD1004" s="30"/>
      <c r="FE1004" s="30"/>
      <c r="FF1004" s="30"/>
      <c r="FG1004" s="30"/>
      <c r="FH1004" s="30"/>
      <c r="FI1004" s="30"/>
      <c r="FJ1004" s="30"/>
      <c r="FK1004" s="30"/>
      <c r="FL1004" s="30"/>
      <c r="FM1004" s="30"/>
      <c r="FN1004" s="30"/>
      <c r="FO1004" s="30"/>
      <c r="FP1004" s="30"/>
      <c r="FQ1004" s="30"/>
    </row>
    <row r="1005" spans="4:173">
      <c r="D1005" s="76"/>
      <c r="E1005" s="76"/>
      <c r="F1005" s="76"/>
      <c r="G1005" s="76"/>
      <c r="H1005" s="76"/>
      <c r="I1005" s="76"/>
      <c r="J1005" s="30"/>
      <c r="K1005" s="30"/>
      <c r="L1005" s="30"/>
      <c r="M1005" s="30"/>
      <c r="N1005" s="30"/>
      <c r="O1005" s="30"/>
      <c r="P1005" s="30"/>
      <c r="Q1005" s="30"/>
      <c r="R1005" s="30"/>
      <c r="S1005" s="30"/>
      <c r="T1005" s="30"/>
      <c r="U1005" s="30"/>
      <c r="V1005" s="30"/>
      <c r="W1005" s="30"/>
      <c r="X1005" s="30"/>
      <c r="Y1005" s="30"/>
      <c r="Z1005" s="30"/>
      <c r="AA1005" s="30"/>
      <c r="AB1005" s="30"/>
      <c r="AC1005" s="30"/>
      <c r="AD1005" s="30"/>
      <c r="AE1005" s="30"/>
      <c r="AF1005" s="30"/>
      <c r="AG1005" s="30"/>
      <c r="AH1005" s="30"/>
      <c r="AI1005" s="30"/>
      <c r="AJ1005" s="30"/>
      <c r="AK1005" s="30"/>
      <c r="AL1005" s="30"/>
      <c r="AM1005" s="30"/>
      <c r="AN1005" s="30"/>
      <c r="AO1005" s="30"/>
      <c r="AP1005" s="30"/>
      <c r="AQ1005" s="30"/>
      <c r="AR1005" s="30"/>
      <c r="AS1005" s="30"/>
      <c r="AT1005" s="30"/>
      <c r="AU1005" s="30"/>
      <c r="AV1005" s="30"/>
      <c r="AW1005" s="30"/>
      <c r="AX1005" s="30"/>
      <c r="AY1005" s="30"/>
      <c r="AZ1005" s="30"/>
      <c r="BA1005" s="30"/>
      <c r="BB1005" s="30"/>
      <c r="BC1005" s="30"/>
      <c r="BD1005" s="30"/>
      <c r="BE1005" s="30"/>
      <c r="BF1005" s="30"/>
      <c r="BG1005" s="30"/>
      <c r="BH1005" s="30"/>
      <c r="BI1005" s="30"/>
      <c r="BJ1005" s="30"/>
      <c r="BK1005" s="30"/>
      <c r="BL1005" s="30"/>
      <c r="BM1005" s="30"/>
      <c r="BN1005" s="30"/>
      <c r="BO1005" s="30"/>
      <c r="BP1005" s="30"/>
      <c r="BQ1005" s="30"/>
      <c r="BR1005" s="30"/>
      <c r="BS1005" s="30"/>
      <c r="BT1005" s="30"/>
      <c r="BU1005" s="30"/>
      <c r="BV1005" s="30"/>
      <c r="BW1005" s="30"/>
      <c r="BX1005" s="30"/>
      <c r="BY1005" s="30"/>
      <c r="BZ1005" s="30"/>
      <c r="CA1005" s="30"/>
      <c r="CB1005" s="30"/>
      <c r="CC1005" s="30"/>
      <c r="CD1005" s="30"/>
      <c r="CE1005" s="30"/>
      <c r="CF1005" s="30"/>
      <c r="CG1005" s="30"/>
      <c r="CH1005" s="30"/>
      <c r="CI1005" s="30"/>
      <c r="CJ1005" s="30"/>
      <c r="CK1005" s="30"/>
      <c r="CL1005" s="30"/>
      <c r="CM1005" s="30"/>
      <c r="CN1005" s="30"/>
      <c r="CO1005" s="30"/>
      <c r="CP1005" s="30"/>
      <c r="CQ1005" s="30"/>
      <c r="CR1005" s="30"/>
      <c r="CS1005" s="30"/>
      <c r="CT1005" s="30"/>
      <c r="CU1005" s="30"/>
      <c r="CV1005" s="30"/>
      <c r="CW1005" s="30"/>
      <c r="CX1005" s="30"/>
      <c r="CY1005" s="30"/>
      <c r="CZ1005" s="30"/>
      <c r="DA1005" s="30"/>
      <c r="DB1005" s="30"/>
      <c r="DC1005" s="30"/>
      <c r="DD1005" s="30"/>
      <c r="DE1005" s="30"/>
      <c r="DF1005" s="30"/>
      <c r="DG1005" s="30"/>
      <c r="DH1005" s="30"/>
      <c r="DI1005" s="30"/>
      <c r="DJ1005" s="30"/>
      <c r="DK1005" s="30"/>
      <c r="DL1005" s="30"/>
      <c r="DM1005" s="30"/>
      <c r="DN1005" s="30"/>
      <c r="DO1005" s="30"/>
      <c r="DP1005" s="30"/>
      <c r="DQ1005" s="30"/>
      <c r="DR1005" s="30"/>
      <c r="DS1005" s="30"/>
      <c r="DT1005" s="30"/>
      <c r="DU1005" s="30"/>
      <c r="DV1005" s="30"/>
      <c r="DW1005" s="30"/>
      <c r="DX1005" s="30"/>
      <c r="DY1005" s="30"/>
      <c r="DZ1005" s="30"/>
      <c r="EA1005" s="30"/>
      <c r="EB1005" s="30"/>
      <c r="EC1005" s="30"/>
      <c r="ED1005" s="30"/>
      <c r="EE1005" s="30"/>
      <c r="EF1005" s="30"/>
      <c r="EG1005" s="30"/>
      <c r="EH1005" s="30"/>
      <c r="EI1005" s="30"/>
      <c r="EJ1005" s="30"/>
      <c r="EK1005" s="30"/>
      <c r="EL1005" s="30"/>
      <c r="EM1005" s="30"/>
      <c r="EN1005" s="30"/>
      <c r="EO1005" s="30"/>
      <c r="EP1005" s="30"/>
      <c r="EQ1005" s="30"/>
      <c r="ER1005" s="30"/>
      <c r="ES1005" s="30"/>
      <c r="ET1005" s="30"/>
      <c r="EU1005" s="30"/>
      <c r="EV1005" s="30"/>
      <c r="EW1005" s="30"/>
      <c r="EX1005" s="30"/>
      <c r="EY1005" s="30"/>
      <c r="EZ1005" s="30"/>
      <c r="FA1005" s="30"/>
      <c r="FB1005" s="30"/>
      <c r="FC1005" s="30"/>
      <c r="FD1005" s="30"/>
      <c r="FE1005" s="30"/>
      <c r="FF1005" s="30"/>
      <c r="FG1005" s="30"/>
      <c r="FH1005" s="30"/>
      <c r="FI1005" s="30"/>
      <c r="FJ1005" s="30"/>
      <c r="FK1005" s="30"/>
      <c r="FL1005" s="30"/>
      <c r="FM1005" s="30"/>
      <c r="FN1005" s="30"/>
      <c r="FO1005" s="30"/>
      <c r="FP1005" s="30"/>
      <c r="FQ1005" s="30"/>
    </row>
    <row r="1006" spans="4:173">
      <c r="D1006" s="76"/>
      <c r="E1006" s="76"/>
      <c r="F1006" s="76"/>
      <c r="G1006" s="76"/>
      <c r="H1006" s="76"/>
      <c r="I1006" s="76"/>
      <c r="J1006" s="30"/>
      <c r="K1006" s="30"/>
      <c r="L1006" s="30"/>
      <c r="M1006" s="30"/>
      <c r="N1006" s="30"/>
      <c r="O1006" s="30"/>
      <c r="P1006" s="30"/>
      <c r="Q1006" s="30"/>
      <c r="R1006" s="30"/>
      <c r="S1006" s="30"/>
      <c r="T1006" s="30"/>
      <c r="U1006" s="30"/>
      <c r="V1006" s="30"/>
      <c r="W1006" s="30"/>
      <c r="X1006" s="30"/>
      <c r="Y1006" s="30"/>
      <c r="Z1006" s="30"/>
      <c r="AA1006" s="30"/>
      <c r="AB1006" s="30"/>
      <c r="AC1006" s="30"/>
      <c r="AD1006" s="30"/>
      <c r="AE1006" s="30"/>
      <c r="AF1006" s="30"/>
      <c r="AG1006" s="30"/>
      <c r="AH1006" s="30"/>
      <c r="AI1006" s="30"/>
      <c r="AJ1006" s="30"/>
      <c r="AK1006" s="30"/>
      <c r="AL1006" s="30"/>
      <c r="AM1006" s="30"/>
      <c r="AN1006" s="30"/>
      <c r="AO1006" s="30"/>
      <c r="AP1006" s="30"/>
      <c r="AQ1006" s="30"/>
      <c r="AR1006" s="30"/>
      <c r="AS1006" s="30"/>
      <c r="AT1006" s="30"/>
      <c r="AU1006" s="30"/>
      <c r="AV1006" s="30"/>
      <c r="AW1006" s="30"/>
      <c r="AX1006" s="30"/>
      <c r="AY1006" s="30"/>
      <c r="AZ1006" s="30"/>
      <c r="BA1006" s="30"/>
      <c r="BB1006" s="30"/>
      <c r="BC1006" s="30"/>
      <c r="BD1006" s="30"/>
      <c r="BE1006" s="30"/>
      <c r="BF1006" s="30"/>
      <c r="BG1006" s="30"/>
      <c r="BH1006" s="30"/>
      <c r="BI1006" s="30"/>
      <c r="BJ1006" s="30"/>
      <c r="BK1006" s="30"/>
      <c r="BL1006" s="30"/>
      <c r="BM1006" s="30"/>
      <c r="BN1006" s="30"/>
      <c r="BO1006" s="30"/>
      <c r="BP1006" s="30"/>
      <c r="BQ1006" s="30"/>
      <c r="BR1006" s="30"/>
      <c r="BS1006" s="30"/>
      <c r="BT1006" s="30"/>
      <c r="BU1006" s="30"/>
      <c r="BV1006" s="30"/>
      <c r="BW1006" s="30"/>
      <c r="BX1006" s="30"/>
      <c r="BY1006" s="30"/>
      <c r="BZ1006" s="30"/>
      <c r="CA1006" s="30"/>
      <c r="CB1006" s="30"/>
      <c r="CC1006" s="30"/>
      <c r="CD1006" s="30"/>
      <c r="CE1006" s="30"/>
      <c r="CF1006" s="30"/>
      <c r="CG1006" s="30"/>
      <c r="CH1006" s="30"/>
      <c r="CI1006" s="30"/>
      <c r="CJ1006" s="30"/>
      <c r="CK1006" s="30"/>
      <c r="CL1006" s="30"/>
      <c r="CM1006" s="30"/>
      <c r="CN1006" s="30"/>
      <c r="CO1006" s="30"/>
      <c r="CP1006" s="30"/>
      <c r="CQ1006" s="30"/>
      <c r="CR1006" s="30"/>
      <c r="CS1006" s="30"/>
      <c r="CT1006" s="30"/>
      <c r="CU1006" s="30"/>
      <c r="CV1006" s="30"/>
      <c r="CW1006" s="30"/>
      <c r="CX1006" s="30"/>
      <c r="CY1006" s="30"/>
      <c r="CZ1006" s="30"/>
      <c r="DA1006" s="30"/>
      <c r="DB1006" s="30"/>
      <c r="DC1006" s="30"/>
      <c r="DD1006" s="30"/>
      <c r="DE1006" s="30"/>
      <c r="DF1006" s="30"/>
      <c r="DG1006" s="30"/>
      <c r="DH1006" s="30"/>
      <c r="DI1006" s="30"/>
      <c r="DJ1006" s="30"/>
      <c r="DK1006" s="30"/>
      <c r="DL1006" s="30"/>
      <c r="DM1006" s="30"/>
      <c r="DN1006" s="30"/>
      <c r="DO1006" s="30"/>
      <c r="DP1006" s="30"/>
      <c r="DQ1006" s="30"/>
      <c r="DR1006" s="30"/>
      <c r="DS1006" s="30"/>
      <c r="DT1006" s="30"/>
      <c r="DU1006" s="30"/>
      <c r="DV1006" s="30"/>
      <c r="DW1006" s="30"/>
      <c r="DX1006" s="30"/>
      <c r="DY1006" s="30"/>
      <c r="DZ1006" s="30"/>
      <c r="EA1006" s="30"/>
      <c r="EB1006" s="30"/>
      <c r="EC1006" s="30"/>
      <c r="ED1006" s="30"/>
      <c r="EE1006" s="30"/>
      <c r="EF1006" s="30"/>
      <c r="EG1006" s="30"/>
      <c r="EH1006" s="30"/>
      <c r="EI1006" s="30"/>
      <c r="EJ1006" s="30"/>
      <c r="EK1006" s="30"/>
      <c r="EL1006" s="30"/>
      <c r="EM1006" s="30"/>
      <c r="EN1006" s="30"/>
      <c r="EO1006" s="30"/>
      <c r="EP1006" s="30"/>
      <c r="EQ1006" s="30"/>
      <c r="ER1006" s="30"/>
      <c r="ES1006" s="30"/>
      <c r="ET1006" s="30"/>
      <c r="EU1006" s="30"/>
      <c r="EV1006" s="30"/>
      <c r="EW1006" s="30"/>
      <c r="EX1006" s="30"/>
      <c r="EY1006" s="30"/>
      <c r="EZ1006" s="30"/>
      <c r="FA1006" s="30"/>
      <c r="FB1006" s="30"/>
      <c r="FC1006" s="30"/>
      <c r="FD1006" s="30"/>
      <c r="FE1006" s="30"/>
      <c r="FF1006" s="30"/>
      <c r="FG1006" s="30"/>
      <c r="FH1006" s="30"/>
      <c r="FI1006" s="30"/>
      <c r="FJ1006" s="30"/>
      <c r="FK1006" s="30"/>
      <c r="FL1006" s="30"/>
      <c r="FM1006" s="30"/>
      <c r="FN1006" s="30"/>
      <c r="FO1006" s="30"/>
      <c r="FP1006" s="30"/>
      <c r="FQ1006" s="30"/>
    </row>
    <row r="1007" spans="4:173">
      <c r="D1007" s="76"/>
      <c r="E1007" s="76"/>
      <c r="F1007" s="76"/>
      <c r="G1007" s="76"/>
      <c r="H1007" s="76"/>
      <c r="I1007" s="76"/>
      <c r="J1007" s="30"/>
      <c r="K1007" s="30"/>
      <c r="L1007" s="30"/>
      <c r="M1007" s="30"/>
      <c r="N1007" s="30"/>
      <c r="O1007" s="30"/>
      <c r="P1007" s="30"/>
      <c r="Q1007" s="30"/>
      <c r="R1007" s="30"/>
      <c r="S1007" s="30"/>
      <c r="T1007" s="30"/>
      <c r="U1007" s="30"/>
      <c r="V1007" s="30"/>
      <c r="W1007" s="30"/>
      <c r="X1007" s="30"/>
      <c r="Y1007" s="30"/>
      <c r="Z1007" s="30"/>
      <c r="AA1007" s="30"/>
      <c r="AB1007" s="30"/>
      <c r="AC1007" s="30"/>
      <c r="AD1007" s="30"/>
      <c r="AE1007" s="30"/>
      <c r="AF1007" s="30"/>
      <c r="AG1007" s="30"/>
      <c r="AH1007" s="30"/>
      <c r="AI1007" s="30"/>
      <c r="AJ1007" s="30"/>
      <c r="AK1007" s="30"/>
      <c r="AL1007" s="30"/>
      <c r="AM1007" s="30"/>
      <c r="AN1007" s="30"/>
      <c r="AO1007" s="30"/>
      <c r="AP1007" s="30"/>
      <c r="AQ1007" s="30"/>
      <c r="AR1007" s="30"/>
      <c r="AS1007" s="30"/>
      <c r="AT1007" s="30"/>
      <c r="AU1007" s="30"/>
      <c r="AV1007" s="30"/>
      <c r="AW1007" s="30"/>
      <c r="AX1007" s="30"/>
      <c r="AY1007" s="30"/>
      <c r="AZ1007" s="30"/>
      <c r="BA1007" s="30"/>
      <c r="BB1007" s="30"/>
      <c r="BC1007" s="30"/>
      <c r="BD1007" s="30"/>
      <c r="BE1007" s="30"/>
      <c r="BF1007" s="30"/>
      <c r="BG1007" s="30"/>
      <c r="BH1007" s="30"/>
      <c r="BI1007" s="30"/>
      <c r="BJ1007" s="30"/>
      <c r="BK1007" s="30"/>
      <c r="BL1007" s="30"/>
      <c r="BM1007" s="30"/>
      <c r="BN1007" s="30"/>
      <c r="BO1007" s="30"/>
      <c r="BP1007" s="30"/>
      <c r="BQ1007" s="30"/>
      <c r="BR1007" s="30"/>
      <c r="BS1007" s="30"/>
      <c r="BT1007" s="30"/>
      <c r="BU1007" s="30"/>
      <c r="BV1007" s="30"/>
      <c r="BW1007" s="30"/>
      <c r="BX1007" s="30"/>
      <c r="BY1007" s="30"/>
      <c r="BZ1007" s="30"/>
      <c r="CA1007" s="30"/>
      <c r="CB1007" s="30"/>
      <c r="CC1007" s="30"/>
      <c r="CD1007" s="30"/>
      <c r="CE1007" s="30"/>
      <c r="CF1007" s="30"/>
      <c r="CG1007" s="30"/>
      <c r="CH1007" s="30"/>
      <c r="CI1007" s="30"/>
      <c r="CJ1007" s="30"/>
      <c r="CK1007" s="30"/>
      <c r="CL1007" s="30"/>
      <c r="CM1007" s="30"/>
      <c r="CN1007" s="30"/>
      <c r="CO1007" s="30"/>
      <c r="CP1007" s="30"/>
      <c r="CQ1007" s="30"/>
      <c r="CR1007" s="30"/>
      <c r="CS1007" s="30"/>
      <c r="CT1007" s="30"/>
      <c r="CU1007" s="30"/>
      <c r="CV1007" s="30"/>
      <c r="CW1007" s="30"/>
      <c r="CX1007" s="30"/>
      <c r="CY1007" s="30"/>
      <c r="CZ1007" s="30"/>
      <c r="DA1007" s="30"/>
      <c r="DB1007" s="30"/>
      <c r="DC1007" s="30"/>
      <c r="DD1007" s="30"/>
      <c r="DE1007" s="30"/>
      <c r="DF1007" s="30"/>
      <c r="DG1007" s="30"/>
      <c r="DH1007" s="30"/>
      <c r="DI1007" s="30"/>
      <c r="DJ1007" s="30"/>
      <c r="DK1007" s="30"/>
      <c r="DL1007" s="30"/>
      <c r="DM1007" s="30"/>
      <c r="DN1007" s="30"/>
      <c r="DO1007" s="30"/>
      <c r="DP1007" s="30"/>
      <c r="DQ1007" s="30"/>
      <c r="DR1007" s="30"/>
      <c r="DS1007" s="30"/>
      <c r="DT1007" s="30"/>
      <c r="DU1007" s="30"/>
      <c r="DV1007" s="30"/>
      <c r="DW1007" s="30"/>
      <c r="DX1007" s="30"/>
      <c r="DY1007" s="30"/>
      <c r="DZ1007" s="30"/>
      <c r="EA1007" s="30"/>
      <c r="EB1007" s="30"/>
      <c r="EC1007" s="30"/>
      <c r="ED1007" s="30"/>
      <c r="EE1007" s="30"/>
      <c r="EF1007" s="30"/>
      <c r="EG1007" s="30"/>
      <c r="EH1007" s="30"/>
      <c r="EI1007" s="30"/>
      <c r="EJ1007" s="30"/>
      <c r="EK1007" s="30"/>
      <c r="EL1007" s="30"/>
      <c r="EM1007" s="30"/>
      <c r="EN1007" s="30"/>
      <c r="EO1007" s="30"/>
      <c r="EP1007" s="30"/>
      <c r="EQ1007" s="30"/>
      <c r="ER1007" s="30"/>
      <c r="ES1007" s="30"/>
      <c r="ET1007" s="30"/>
      <c r="EU1007" s="30"/>
      <c r="EV1007" s="30"/>
      <c r="EW1007" s="30"/>
      <c r="EX1007" s="30"/>
      <c r="EY1007" s="30"/>
      <c r="EZ1007" s="30"/>
      <c r="FA1007" s="30"/>
      <c r="FB1007" s="30"/>
      <c r="FC1007" s="30"/>
      <c r="FD1007" s="30"/>
      <c r="FE1007" s="30"/>
      <c r="FF1007" s="30"/>
      <c r="FG1007" s="30"/>
      <c r="FH1007" s="30"/>
      <c r="FI1007" s="30"/>
      <c r="FJ1007" s="30"/>
      <c r="FK1007" s="30"/>
      <c r="FL1007" s="30"/>
      <c r="FM1007" s="30"/>
      <c r="FN1007" s="30"/>
      <c r="FO1007" s="30"/>
      <c r="FP1007" s="30"/>
      <c r="FQ1007" s="30"/>
    </row>
    <row r="1008" spans="4:173">
      <c r="D1008" s="76"/>
      <c r="E1008" s="76"/>
      <c r="F1008" s="76"/>
      <c r="G1008" s="76"/>
      <c r="H1008" s="76"/>
      <c r="I1008" s="76"/>
      <c r="J1008" s="30"/>
      <c r="K1008" s="30"/>
      <c r="L1008" s="30"/>
      <c r="M1008" s="30"/>
      <c r="N1008" s="30"/>
      <c r="O1008" s="30"/>
      <c r="P1008" s="30"/>
      <c r="Q1008" s="30"/>
      <c r="R1008" s="30"/>
      <c r="S1008" s="30"/>
      <c r="T1008" s="30"/>
      <c r="U1008" s="30"/>
      <c r="V1008" s="30"/>
      <c r="W1008" s="30"/>
      <c r="X1008" s="30"/>
      <c r="Y1008" s="30"/>
      <c r="Z1008" s="30"/>
      <c r="AA1008" s="30"/>
      <c r="AB1008" s="30"/>
      <c r="AC1008" s="30"/>
      <c r="AD1008" s="30"/>
      <c r="AE1008" s="30"/>
      <c r="AF1008" s="30"/>
      <c r="AG1008" s="30"/>
      <c r="AH1008" s="30"/>
      <c r="AI1008" s="30"/>
      <c r="AJ1008" s="30"/>
      <c r="AK1008" s="30"/>
      <c r="AL1008" s="30"/>
      <c r="AM1008" s="30"/>
      <c r="AN1008" s="30"/>
      <c r="AO1008" s="30"/>
      <c r="AP1008" s="30"/>
      <c r="AQ1008" s="30"/>
      <c r="AR1008" s="30"/>
      <c r="AS1008" s="30"/>
      <c r="AT1008" s="30"/>
      <c r="AU1008" s="30"/>
      <c r="AV1008" s="30"/>
      <c r="AW1008" s="30"/>
      <c r="AX1008" s="30"/>
      <c r="AY1008" s="30"/>
      <c r="AZ1008" s="30"/>
      <c r="BA1008" s="30"/>
      <c r="BB1008" s="30"/>
      <c r="BC1008" s="30"/>
      <c r="BD1008" s="30"/>
      <c r="BE1008" s="30"/>
      <c r="BF1008" s="30"/>
      <c r="BG1008" s="30"/>
      <c r="BH1008" s="30"/>
      <c r="BI1008" s="30"/>
      <c r="BJ1008" s="30"/>
      <c r="BK1008" s="30"/>
      <c r="BL1008" s="30"/>
      <c r="BM1008" s="30"/>
      <c r="BN1008" s="30"/>
      <c r="BO1008" s="30"/>
      <c r="BP1008" s="30"/>
      <c r="BQ1008" s="30"/>
      <c r="BR1008" s="30"/>
      <c r="BS1008" s="30"/>
      <c r="BT1008" s="30"/>
      <c r="BU1008" s="30"/>
      <c r="BV1008" s="30"/>
      <c r="BW1008" s="30"/>
      <c r="BX1008" s="30"/>
      <c r="BY1008" s="30"/>
      <c r="BZ1008" s="30"/>
      <c r="CA1008" s="30"/>
      <c r="CB1008" s="30"/>
      <c r="CC1008" s="30"/>
      <c r="CD1008" s="30"/>
      <c r="CE1008" s="30"/>
      <c r="CF1008" s="30"/>
      <c r="CG1008" s="30"/>
      <c r="CH1008" s="30"/>
      <c r="CI1008" s="30"/>
      <c r="CJ1008" s="30"/>
      <c r="CK1008" s="30"/>
      <c r="CL1008" s="30"/>
      <c r="CM1008" s="30"/>
      <c r="CN1008" s="30"/>
      <c r="CO1008" s="30"/>
      <c r="CP1008" s="30"/>
      <c r="CQ1008" s="30"/>
      <c r="CR1008" s="30"/>
      <c r="CS1008" s="30"/>
      <c r="CT1008" s="30"/>
      <c r="CU1008" s="30"/>
      <c r="CV1008" s="30"/>
      <c r="CW1008" s="30"/>
      <c r="CX1008" s="30"/>
      <c r="CY1008" s="30"/>
      <c r="CZ1008" s="30"/>
      <c r="DA1008" s="30"/>
      <c r="DB1008" s="30"/>
      <c r="DC1008" s="30"/>
      <c r="DD1008" s="30"/>
      <c r="DE1008" s="30"/>
      <c r="DF1008" s="30"/>
      <c r="DG1008" s="30"/>
      <c r="DH1008" s="30"/>
      <c r="DI1008" s="30"/>
      <c r="DJ1008" s="30"/>
      <c r="DK1008" s="30"/>
      <c r="DL1008" s="30"/>
      <c r="DM1008" s="30"/>
      <c r="DN1008" s="30"/>
      <c r="DO1008" s="30"/>
      <c r="DP1008" s="30"/>
      <c r="DQ1008" s="30"/>
      <c r="DR1008" s="30"/>
      <c r="DS1008" s="30"/>
      <c r="DT1008" s="30"/>
      <c r="DU1008" s="30"/>
      <c r="DV1008" s="30"/>
      <c r="DW1008" s="30"/>
      <c r="DX1008" s="30"/>
      <c r="DY1008" s="30"/>
      <c r="DZ1008" s="30"/>
      <c r="EA1008" s="30"/>
      <c r="EB1008" s="30"/>
      <c r="EC1008" s="30"/>
      <c r="ED1008" s="30"/>
      <c r="EE1008" s="30"/>
      <c r="EF1008" s="30"/>
      <c r="EG1008" s="30"/>
      <c r="EH1008" s="30"/>
      <c r="EI1008" s="30"/>
      <c r="EJ1008" s="30"/>
      <c r="EK1008" s="30"/>
      <c r="EL1008" s="30"/>
      <c r="EM1008" s="30"/>
      <c r="EN1008" s="30"/>
      <c r="EO1008" s="30"/>
      <c r="EP1008" s="30"/>
      <c r="EQ1008" s="30"/>
      <c r="ER1008" s="30"/>
      <c r="ES1008" s="30"/>
      <c r="ET1008" s="30"/>
      <c r="EU1008" s="30"/>
      <c r="EV1008" s="30"/>
      <c r="EW1008" s="30"/>
      <c r="EX1008" s="30"/>
      <c r="EY1008" s="30"/>
      <c r="EZ1008" s="30"/>
      <c r="FA1008" s="30"/>
      <c r="FB1008" s="30"/>
      <c r="FC1008" s="30"/>
      <c r="FD1008" s="30"/>
      <c r="FE1008" s="30"/>
      <c r="FF1008" s="30"/>
      <c r="FG1008" s="30"/>
      <c r="FH1008" s="30"/>
      <c r="FI1008" s="30"/>
      <c r="FJ1008" s="30"/>
      <c r="FK1008" s="30"/>
      <c r="FL1008" s="30"/>
      <c r="FM1008" s="30"/>
      <c r="FN1008" s="30"/>
      <c r="FO1008" s="30"/>
      <c r="FP1008" s="30"/>
      <c r="FQ1008" s="30"/>
    </row>
    <row r="1009" spans="4:173">
      <c r="D1009" s="76"/>
      <c r="E1009" s="76"/>
      <c r="F1009" s="76"/>
      <c r="G1009" s="76"/>
      <c r="H1009" s="76"/>
      <c r="I1009" s="76"/>
      <c r="J1009" s="30"/>
      <c r="K1009" s="30"/>
      <c r="L1009" s="30"/>
      <c r="M1009" s="30"/>
      <c r="N1009" s="30"/>
      <c r="O1009" s="30"/>
      <c r="P1009" s="30"/>
      <c r="Q1009" s="30"/>
      <c r="R1009" s="30"/>
      <c r="S1009" s="30"/>
      <c r="T1009" s="30"/>
      <c r="U1009" s="30"/>
      <c r="V1009" s="30"/>
      <c r="W1009" s="30"/>
      <c r="X1009" s="30"/>
      <c r="Y1009" s="30"/>
      <c r="Z1009" s="30"/>
      <c r="AA1009" s="30"/>
      <c r="AB1009" s="30"/>
      <c r="AC1009" s="30"/>
      <c r="AD1009" s="30"/>
      <c r="AE1009" s="30"/>
      <c r="AF1009" s="30"/>
      <c r="AG1009" s="30"/>
      <c r="AH1009" s="30"/>
      <c r="AI1009" s="30"/>
      <c r="AJ1009" s="30"/>
      <c r="AK1009" s="30"/>
      <c r="AL1009" s="30"/>
      <c r="AM1009" s="30"/>
      <c r="AN1009" s="30"/>
      <c r="AO1009" s="30"/>
      <c r="AP1009" s="30"/>
      <c r="AQ1009" s="30"/>
      <c r="AR1009" s="30"/>
      <c r="AS1009" s="30"/>
      <c r="AT1009" s="30"/>
      <c r="AU1009" s="30"/>
      <c r="AV1009" s="30"/>
      <c r="AW1009" s="30"/>
      <c r="AX1009" s="30"/>
      <c r="AY1009" s="30"/>
      <c r="AZ1009" s="30"/>
      <c r="BA1009" s="30"/>
      <c r="BB1009" s="30"/>
      <c r="BC1009" s="30"/>
      <c r="BD1009" s="30"/>
      <c r="BE1009" s="30"/>
      <c r="BF1009" s="30"/>
      <c r="BG1009" s="30"/>
      <c r="BH1009" s="30"/>
      <c r="BI1009" s="30"/>
      <c r="BJ1009" s="30"/>
      <c r="BK1009" s="30"/>
      <c r="BL1009" s="30"/>
      <c r="BM1009" s="30"/>
      <c r="BN1009" s="30"/>
      <c r="BO1009" s="30"/>
      <c r="BP1009" s="30"/>
      <c r="BQ1009" s="30"/>
      <c r="BR1009" s="30"/>
      <c r="BS1009" s="30"/>
      <c r="BT1009" s="30"/>
      <c r="BU1009" s="30"/>
      <c r="BV1009" s="30"/>
      <c r="BW1009" s="30"/>
      <c r="BX1009" s="30"/>
      <c r="BY1009" s="30"/>
      <c r="BZ1009" s="30"/>
      <c r="CA1009" s="30"/>
      <c r="CB1009" s="30"/>
      <c r="CC1009" s="30"/>
      <c r="CD1009" s="30"/>
      <c r="CE1009" s="30"/>
      <c r="CF1009" s="30"/>
      <c r="CG1009" s="30"/>
      <c r="CH1009" s="30"/>
      <c r="CI1009" s="30"/>
      <c r="CJ1009" s="30"/>
      <c r="CK1009" s="30"/>
      <c r="CL1009" s="30"/>
      <c r="CM1009" s="30"/>
      <c r="CN1009" s="30"/>
      <c r="CO1009" s="30"/>
      <c r="CP1009" s="30"/>
      <c r="CQ1009" s="30"/>
      <c r="CR1009" s="30"/>
      <c r="CS1009" s="30"/>
      <c r="CT1009" s="30"/>
      <c r="CU1009" s="30"/>
      <c r="CV1009" s="30"/>
      <c r="CW1009" s="30"/>
      <c r="CX1009" s="30"/>
      <c r="CY1009" s="30"/>
      <c r="CZ1009" s="30"/>
      <c r="DA1009" s="30"/>
      <c r="DB1009" s="30"/>
      <c r="DC1009" s="30"/>
      <c r="DD1009" s="30"/>
      <c r="DE1009" s="30"/>
      <c r="DF1009" s="30"/>
      <c r="DG1009" s="30"/>
      <c r="DH1009" s="30"/>
      <c r="DI1009" s="30"/>
      <c r="DJ1009" s="30"/>
      <c r="DK1009" s="30"/>
      <c r="DL1009" s="30"/>
      <c r="DM1009" s="30"/>
      <c r="DN1009" s="30"/>
      <c r="DO1009" s="30"/>
      <c r="DP1009" s="30"/>
      <c r="DQ1009" s="30"/>
      <c r="DR1009" s="30"/>
      <c r="DS1009" s="30"/>
      <c r="DT1009" s="30"/>
      <c r="DU1009" s="30"/>
      <c r="DV1009" s="30"/>
      <c r="DW1009" s="30"/>
      <c r="DX1009" s="30"/>
      <c r="DY1009" s="30"/>
      <c r="DZ1009" s="30"/>
      <c r="EA1009" s="30"/>
      <c r="EB1009" s="30"/>
      <c r="EC1009" s="30"/>
      <c r="ED1009" s="30"/>
      <c r="EE1009" s="30"/>
      <c r="EF1009" s="30"/>
      <c r="EG1009" s="30"/>
      <c r="EH1009" s="30"/>
      <c r="EI1009" s="30"/>
      <c r="EJ1009" s="30"/>
      <c r="EK1009" s="30"/>
      <c r="EL1009" s="30"/>
      <c r="EM1009" s="30"/>
      <c r="EN1009" s="30"/>
      <c r="EO1009" s="30"/>
      <c r="EP1009" s="30"/>
      <c r="EQ1009" s="30"/>
      <c r="ER1009" s="30"/>
      <c r="ES1009" s="30"/>
      <c r="ET1009" s="30"/>
      <c r="EU1009" s="30"/>
      <c r="EV1009" s="30"/>
      <c r="EW1009" s="30"/>
      <c r="EX1009" s="30"/>
      <c r="EY1009" s="30"/>
      <c r="EZ1009" s="30"/>
      <c r="FA1009" s="30"/>
      <c r="FB1009" s="30"/>
      <c r="FC1009" s="30"/>
      <c r="FD1009" s="30"/>
      <c r="FE1009" s="30"/>
      <c r="FF1009" s="30"/>
      <c r="FG1009" s="30"/>
      <c r="FH1009" s="30"/>
      <c r="FI1009" s="30"/>
      <c r="FJ1009" s="30"/>
      <c r="FK1009" s="30"/>
      <c r="FL1009" s="30"/>
      <c r="FM1009" s="30"/>
      <c r="FN1009" s="30"/>
      <c r="FO1009" s="30"/>
      <c r="FP1009" s="30"/>
      <c r="FQ1009" s="30"/>
    </row>
    <row r="1010" spans="4:173">
      <c r="D1010" s="76"/>
      <c r="E1010" s="76"/>
      <c r="F1010" s="76"/>
      <c r="G1010" s="76"/>
      <c r="H1010" s="76"/>
      <c r="I1010" s="76"/>
      <c r="J1010" s="30"/>
      <c r="K1010" s="30"/>
      <c r="L1010" s="30"/>
      <c r="M1010" s="30"/>
      <c r="N1010" s="30"/>
      <c r="O1010" s="30"/>
      <c r="P1010" s="30"/>
      <c r="Q1010" s="30"/>
      <c r="R1010" s="30"/>
      <c r="S1010" s="30"/>
      <c r="T1010" s="30"/>
      <c r="U1010" s="30"/>
      <c r="V1010" s="30"/>
      <c r="W1010" s="30"/>
      <c r="X1010" s="30"/>
      <c r="Y1010" s="30"/>
      <c r="Z1010" s="30"/>
      <c r="AA1010" s="30"/>
      <c r="AB1010" s="30"/>
      <c r="AC1010" s="30"/>
      <c r="AD1010" s="30"/>
      <c r="AE1010" s="30"/>
      <c r="AF1010" s="30"/>
      <c r="AG1010" s="30"/>
      <c r="AH1010" s="30"/>
      <c r="AI1010" s="30"/>
      <c r="AJ1010" s="30"/>
      <c r="AK1010" s="30"/>
      <c r="AL1010" s="30"/>
      <c r="AM1010" s="30"/>
      <c r="AN1010" s="30"/>
      <c r="AO1010" s="30"/>
      <c r="AP1010" s="30"/>
      <c r="AQ1010" s="30"/>
      <c r="AR1010" s="30"/>
      <c r="AS1010" s="30"/>
      <c r="AT1010" s="30"/>
      <c r="AU1010" s="30"/>
      <c r="AV1010" s="30"/>
      <c r="AW1010" s="30"/>
      <c r="AX1010" s="30"/>
      <c r="AY1010" s="30"/>
      <c r="AZ1010" s="30"/>
      <c r="BA1010" s="30"/>
      <c r="BB1010" s="30"/>
      <c r="BC1010" s="30"/>
      <c r="BD1010" s="30"/>
      <c r="BE1010" s="30"/>
      <c r="BF1010" s="30"/>
      <c r="BG1010" s="30"/>
      <c r="BH1010" s="30"/>
      <c r="BI1010" s="30"/>
      <c r="BJ1010" s="30"/>
      <c r="BK1010" s="30"/>
      <c r="BL1010" s="30"/>
      <c r="BM1010" s="30"/>
      <c r="BN1010" s="30"/>
      <c r="BO1010" s="30"/>
      <c r="BP1010" s="30"/>
      <c r="BQ1010" s="30"/>
      <c r="BR1010" s="30"/>
      <c r="BS1010" s="30"/>
      <c r="BT1010" s="30"/>
      <c r="BU1010" s="30"/>
      <c r="BV1010" s="30"/>
      <c r="BW1010" s="30"/>
      <c r="BX1010" s="30"/>
      <c r="BY1010" s="30"/>
      <c r="BZ1010" s="30"/>
      <c r="CA1010" s="30"/>
      <c r="CB1010" s="30"/>
      <c r="CC1010" s="30"/>
      <c r="CD1010" s="30"/>
      <c r="CE1010" s="30"/>
      <c r="CF1010" s="30"/>
      <c r="CG1010" s="30"/>
      <c r="CH1010" s="30"/>
      <c r="CI1010" s="30"/>
      <c r="CJ1010" s="30"/>
      <c r="CK1010" s="30"/>
      <c r="CL1010" s="30"/>
      <c r="CM1010" s="30"/>
      <c r="CN1010" s="30"/>
      <c r="CO1010" s="30"/>
      <c r="CP1010" s="30"/>
      <c r="CQ1010" s="30"/>
      <c r="CR1010" s="30"/>
      <c r="CS1010" s="30"/>
      <c r="CT1010" s="30"/>
      <c r="CU1010" s="30"/>
      <c r="CV1010" s="30"/>
      <c r="CW1010" s="30"/>
      <c r="CX1010" s="30"/>
      <c r="CY1010" s="30"/>
      <c r="CZ1010" s="30"/>
      <c r="DA1010" s="30"/>
      <c r="DB1010" s="30"/>
      <c r="DC1010" s="30"/>
      <c r="DD1010" s="30"/>
      <c r="DE1010" s="30"/>
      <c r="DF1010" s="30"/>
      <c r="DG1010" s="30"/>
      <c r="DH1010" s="30"/>
      <c r="DI1010" s="30"/>
      <c r="DJ1010" s="30"/>
      <c r="DK1010" s="30"/>
      <c r="DL1010" s="30"/>
      <c r="DM1010" s="30"/>
      <c r="DN1010" s="30"/>
      <c r="DO1010" s="30"/>
      <c r="DP1010" s="30"/>
      <c r="DQ1010" s="30"/>
      <c r="DR1010" s="30"/>
      <c r="DS1010" s="30"/>
      <c r="DT1010" s="30"/>
      <c r="DU1010" s="30"/>
      <c r="DV1010" s="30"/>
      <c r="DW1010" s="30"/>
      <c r="DX1010" s="30"/>
      <c r="DY1010" s="30"/>
      <c r="DZ1010" s="30"/>
      <c r="EA1010" s="30"/>
      <c r="EB1010" s="30"/>
      <c r="EC1010" s="30"/>
      <c r="ED1010" s="30"/>
      <c r="EE1010" s="30"/>
      <c r="EF1010" s="30"/>
      <c r="EG1010" s="30"/>
      <c r="EH1010" s="30"/>
      <c r="EI1010" s="30"/>
      <c r="EJ1010" s="30"/>
      <c r="EK1010" s="30"/>
      <c r="EL1010" s="30"/>
      <c r="EM1010" s="30"/>
      <c r="EN1010" s="30"/>
      <c r="EO1010" s="30"/>
      <c r="EP1010" s="30"/>
      <c r="EQ1010" s="30"/>
      <c r="ER1010" s="30"/>
      <c r="ES1010" s="30"/>
      <c r="ET1010" s="30"/>
      <c r="EU1010" s="30"/>
      <c r="EV1010" s="30"/>
      <c r="EW1010" s="30"/>
      <c r="EX1010" s="30"/>
      <c r="EY1010" s="30"/>
      <c r="EZ1010" s="30"/>
      <c r="FA1010" s="30"/>
      <c r="FB1010" s="30"/>
      <c r="FC1010" s="30"/>
      <c r="FD1010" s="30"/>
      <c r="FE1010" s="30"/>
      <c r="FF1010" s="30"/>
      <c r="FG1010" s="30"/>
      <c r="FH1010" s="30"/>
      <c r="FI1010" s="30"/>
      <c r="FJ1010" s="30"/>
      <c r="FK1010" s="30"/>
      <c r="FL1010" s="30"/>
      <c r="FM1010" s="30"/>
      <c r="FN1010" s="30"/>
      <c r="FO1010" s="30"/>
      <c r="FP1010" s="30"/>
      <c r="FQ1010" s="30"/>
    </row>
    <row r="1011" spans="4:173">
      <c r="D1011" s="76"/>
      <c r="E1011" s="76"/>
      <c r="F1011" s="76"/>
      <c r="G1011" s="76"/>
      <c r="H1011" s="76"/>
      <c r="I1011" s="76"/>
      <c r="J1011" s="30"/>
      <c r="K1011" s="30"/>
      <c r="L1011" s="30"/>
      <c r="M1011" s="30"/>
      <c r="N1011" s="30"/>
      <c r="O1011" s="30"/>
      <c r="P1011" s="30"/>
      <c r="Q1011" s="30"/>
      <c r="R1011" s="30"/>
      <c r="S1011" s="30"/>
      <c r="T1011" s="30"/>
      <c r="U1011" s="30"/>
      <c r="V1011" s="30"/>
      <c r="W1011" s="30"/>
      <c r="X1011" s="30"/>
      <c r="Y1011" s="30"/>
      <c r="Z1011" s="30"/>
      <c r="AA1011" s="30"/>
      <c r="AB1011" s="30"/>
      <c r="AC1011" s="30"/>
      <c r="AD1011" s="30"/>
      <c r="AE1011" s="30"/>
      <c r="AF1011" s="30"/>
      <c r="AG1011" s="30"/>
      <c r="AH1011" s="30"/>
      <c r="AI1011" s="30"/>
      <c r="AJ1011" s="30"/>
      <c r="AK1011" s="30"/>
      <c r="AL1011" s="30"/>
      <c r="AM1011" s="30"/>
      <c r="AN1011" s="30"/>
      <c r="AO1011" s="30"/>
      <c r="AP1011" s="30"/>
      <c r="AQ1011" s="30"/>
      <c r="AR1011" s="30"/>
      <c r="AS1011" s="30"/>
      <c r="AT1011" s="30"/>
      <c r="AU1011" s="30"/>
      <c r="AV1011" s="30"/>
      <c r="AW1011" s="30"/>
      <c r="AX1011" s="30"/>
      <c r="AY1011" s="30"/>
      <c r="AZ1011" s="30"/>
      <c r="BA1011" s="30"/>
      <c r="BB1011" s="30"/>
      <c r="BC1011" s="30"/>
      <c r="BD1011" s="30"/>
      <c r="BE1011" s="30"/>
      <c r="BF1011" s="30"/>
      <c r="BG1011" s="30"/>
      <c r="BH1011" s="30"/>
      <c r="BI1011" s="30"/>
      <c r="BJ1011" s="30"/>
      <c r="BK1011" s="30"/>
      <c r="BL1011" s="30"/>
      <c r="BM1011" s="30"/>
      <c r="BN1011" s="30"/>
      <c r="BO1011" s="30"/>
      <c r="BP1011" s="30"/>
      <c r="BQ1011" s="30"/>
      <c r="BR1011" s="30"/>
      <c r="BS1011" s="30"/>
      <c r="BT1011" s="30"/>
      <c r="BU1011" s="30"/>
      <c r="BV1011" s="30"/>
      <c r="BW1011" s="30"/>
      <c r="BX1011" s="30"/>
      <c r="BY1011" s="30"/>
      <c r="BZ1011" s="30"/>
      <c r="CA1011" s="30"/>
      <c r="CB1011" s="30"/>
      <c r="CC1011" s="30"/>
      <c r="CD1011" s="30"/>
      <c r="CE1011" s="30"/>
      <c r="CF1011" s="30"/>
      <c r="CG1011" s="30"/>
      <c r="CH1011" s="30"/>
      <c r="CI1011" s="30"/>
      <c r="CJ1011" s="30"/>
      <c r="CK1011" s="30"/>
      <c r="CL1011" s="30"/>
      <c r="CM1011" s="30"/>
      <c r="CN1011" s="30"/>
      <c r="CO1011" s="30"/>
      <c r="CP1011" s="30"/>
      <c r="CQ1011" s="30"/>
      <c r="CR1011" s="30"/>
      <c r="CS1011" s="30"/>
      <c r="CT1011" s="30"/>
      <c r="CU1011" s="30"/>
      <c r="CV1011" s="30"/>
      <c r="CW1011" s="30"/>
      <c r="CX1011" s="30"/>
      <c r="CY1011" s="30"/>
      <c r="CZ1011" s="30"/>
      <c r="DA1011" s="30"/>
      <c r="DB1011" s="30"/>
      <c r="DC1011" s="30"/>
      <c r="DD1011" s="30"/>
      <c r="DE1011" s="30"/>
      <c r="DF1011" s="30"/>
      <c r="DG1011" s="30"/>
      <c r="DH1011" s="30"/>
      <c r="DI1011" s="30"/>
      <c r="DJ1011" s="30"/>
      <c r="DK1011" s="30"/>
      <c r="DL1011" s="30"/>
      <c r="DM1011" s="30"/>
      <c r="DN1011" s="30"/>
      <c r="DO1011" s="30"/>
      <c r="DP1011" s="30"/>
      <c r="DQ1011" s="30"/>
      <c r="DR1011" s="30"/>
      <c r="DS1011" s="30"/>
      <c r="DT1011" s="30"/>
      <c r="DU1011" s="30"/>
      <c r="DV1011" s="30"/>
      <c r="DW1011" s="30"/>
      <c r="DX1011" s="30"/>
      <c r="DY1011" s="30"/>
      <c r="DZ1011" s="30"/>
      <c r="EA1011" s="30"/>
      <c r="EB1011" s="30"/>
      <c r="EC1011" s="30"/>
      <c r="ED1011" s="30"/>
      <c r="EE1011" s="30"/>
      <c r="EF1011" s="30"/>
      <c r="EG1011" s="30"/>
      <c r="EH1011" s="30"/>
      <c r="EI1011" s="30"/>
      <c r="EJ1011" s="30"/>
      <c r="EK1011" s="30"/>
      <c r="EL1011" s="30"/>
      <c r="EM1011" s="30"/>
      <c r="EN1011" s="30"/>
      <c r="EO1011" s="30"/>
      <c r="EP1011" s="30"/>
      <c r="EQ1011" s="30"/>
      <c r="ER1011" s="30"/>
      <c r="ES1011" s="30"/>
      <c r="ET1011" s="30"/>
      <c r="EU1011" s="30"/>
      <c r="EV1011" s="30"/>
      <c r="EW1011" s="30"/>
      <c r="EX1011" s="30"/>
      <c r="EY1011" s="30"/>
      <c r="EZ1011" s="30"/>
      <c r="FA1011" s="30"/>
      <c r="FB1011" s="30"/>
      <c r="FC1011" s="30"/>
      <c r="FD1011" s="30"/>
      <c r="FE1011" s="30"/>
      <c r="FF1011" s="30"/>
      <c r="FG1011" s="30"/>
      <c r="FH1011" s="30"/>
      <c r="FI1011" s="30"/>
      <c r="FJ1011" s="30"/>
      <c r="FK1011" s="30"/>
      <c r="FL1011" s="30"/>
      <c r="FM1011" s="30"/>
      <c r="FN1011" s="30"/>
      <c r="FO1011" s="30"/>
      <c r="FP1011" s="30"/>
      <c r="FQ1011" s="30"/>
    </row>
    <row r="1012" spans="4:173">
      <c r="D1012" s="76"/>
      <c r="E1012" s="76"/>
      <c r="F1012" s="76"/>
      <c r="G1012" s="76"/>
      <c r="H1012" s="76"/>
      <c r="I1012" s="76"/>
      <c r="J1012" s="30"/>
      <c r="K1012" s="30"/>
      <c r="L1012" s="30"/>
      <c r="M1012" s="30"/>
      <c r="N1012" s="30"/>
      <c r="O1012" s="30"/>
      <c r="P1012" s="30"/>
      <c r="Q1012" s="30"/>
      <c r="R1012" s="30"/>
      <c r="S1012" s="30"/>
      <c r="T1012" s="30"/>
      <c r="U1012" s="30"/>
      <c r="V1012" s="30"/>
      <c r="W1012" s="30"/>
      <c r="X1012" s="30"/>
      <c r="Y1012" s="30"/>
      <c r="Z1012" s="30"/>
      <c r="AA1012" s="30"/>
      <c r="AB1012" s="30"/>
      <c r="AC1012" s="30"/>
      <c r="AD1012" s="30"/>
      <c r="AE1012" s="30"/>
      <c r="AF1012" s="30"/>
      <c r="AG1012" s="30"/>
      <c r="AH1012" s="30"/>
      <c r="AI1012" s="30"/>
      <c r="AJ1012" s="30"/>
      <c r="AK1012" s="30"/>
      <c r="AL1012" s="30"/>
      <c r="AM1012" s="30"/>
      <c r="AN1012" s="30"/>
      <c r="AO1012" s="30"/>
      <c r="AP1012" s="30"/>
      <c r="AQ1012" s="30"/>
      <c r="AR1012" s="30"/>
      <c r="AS1012" s="30"/>
      <c r="AT1012" s="30"/>
      <c r="AU1012" s="30"/>
      <c r="AV1012" s="30"/>
      <c r="AW1012" s="30"/>
      <c r="AX1012" s="30"/>
      <c r="AY1012" s="30"/>
      <c r="AZ1012" s="30"/>
      <c r="BA1012" s="30"/>
      <c r="BB1012" s="30"/>
      <c r="BC1012" s="30"/>
      <c r="BD1012" s="30"/>
      <c r="BE1012" s="30"/>
      <c r="BF1012" s="30"/>
      <c r="BG1012" s="30"/>
      <c r="BH1012" s="30"/>
      <c r="BI1012" s="30"/>
      <c r="BJ1012" s="30"/>
      <c r="BK1012" s="30"/>
      <c r="BL1012" s="30"/>
      <c r="BM1012" s="30"/>
      <c r="BN1012" s="30"/>
      <c r="BO1012" s="30"/>
      <c r="BP1012" s="30"/>
      <c r="BQ1012" s="30"/>
      <c r="BR1012" s="30"/>
      <c r="BS1012" s="30"/>
      <c r="BT1012" s="30"/>
      <c r="BU1012" s="30"/>
      <c r="BV1012" s="30"/>
      <c r="BW1012" s="30"/>
      <c r="BX1012" s="30"/>
      <c r="BY1012" s="30"/>
      <c r="BZ1012" s="30"/>
      <c r="CA1012" s="30"/>
      <c r="CB1012" s="30"/>
      <c r="CC1012" s="30"/>
      <c r="CD1012" s="30"/>
      <c r="CE1012" s="30"/>
      <c r="CF1012" s="30"/>
      <c r="CG1012" s="30"/>
      <c r="CH1012" s="30"/>
      <c r="CI1012" s="30"/>
      <c r="CJ1012" s="30"/>
      <c r="CK1012" s="30"/>
      <c r="CL1012" s="30"/>
      <c r="CM1012" s="30"/>
      <c r="CN1012" s="30"/>
      <c r="CO1012" s="30"/>
      <c r="CP1012" s="30"/>
      <c r="CQ1012" s="30"/>
      <c r="CR1012" s="30"/>
      <c r="CS1012" s="30"/>
      <c r="CT1012" s="30"/>
      <c r="CU1012" s="30"/>
      <c r="CV1012" s="30"/>
      <c r="CW1012" s="30"/>
      <c r="CX1012" s="30"/>
      <c r="CY1012" s="30"/>
      <c r="CZ1012" s="30"/>
      <c r="DA1012" s="30"/>
      <c r="DB1012" s="30"/>
      <c r="DC1012" s="30"/>
      <c r="DD1012" s="30"/>
      <c r="DE1012" s="30"/>
      <c r="DF1012" s="30"/>
      <c r="DG1012" s="30"/>
      <c r="DH1012" s="30"/>
      <c r="DI1012" s="30"/>
      <c r="DJ1012" s="30"/>
      <c r="DK1012" s="30"/>
      <c r="DL1012" s="30"/>
      <c r="DM1012" s="30"/>
      <c r="DN1012" s="30"/>
      <c r="DO1012" s="30"/>
      <c r="DP1012" s="30"/>
      <c r="DQ1012" s="30"/>
      <c r="DR1012" s="30"/>
      <c r="DS1012" s="30"/>
      <c r="DT1012" s="30"/>
      <c r="DU1012" s="30"/>
      <c r="DV1012" s="30"/>
      <c r="DW1012" s="30"/>
      <c r="DX1012" s="30"/>
      <c r="DY1012" s="30"/>
      <c r="DZ1012" s="30"/>
      <c r="EA1012" s="30"/>
      <c r="EB1012" s="30"/>
      <c r="EC1012" s="30"/>
      <c r="ED1012" s="30"/>
      <c r="EE1012" s="30"/>
      <c r="EF1012" s="30"/>
      <c r="EG1012" s="30"/>
      <c r="EH1012" s="30"/>
      <c r="EI1012" s="30"/>
      <c r="EJ1012" s="30"/>
      <c r="EK1012" s="30"/>
      <c r="EL1012" s="30"/>
      <c r="EM1012" s="30"/>
      <c r="EN1012" s="30"/>
      <c r="EO1012" s="30"/>
      <c r="EP1012" s="30"/>
      <c r="EQ1012" s="30"/>
      <c r="ER1012" s="30"/>
      <c r="ES1012" s="30"/>
      <c r="ET1012" s="30"/>
      <c r="EU1012" s="30"/>
      <c r="EV1012" s="30"/>
      <c r="EW1012" s="30"/>
      <c r="EX1012" s="30"/>
      <c r="EY1012" s="30"/>
      <c r="EZ1012" s="30"/>
      <c r="FA1012" s="30"/>
      <c r="FB1012" s="30"/>
      <c r="FC1012" s="30"/>
      <c r="FD1012" s="30"/>
      <c r="FE1012" s="30"/>
      <c r="FF1012" s="30"/>
      <c r="FG1012" s="30"/>
      <c r="FH1012" s="30"/>
      <c r="FI1012" s="30"/>
      <c r="FJ1012" s="30"/>
      <c r="FK1012" s="30"/>
      <c r="FL1012" s="30"/>
      <c r="FM1012" s="30"/>
      <c r="FN1012" s="30"/>
      <c r="FO1012" s="30"/>
      <c r="FP1012" s="30"/>
      <c r="FQ1012" s="30"/>
    </row>
    <row r="1013" spans="4:173">
      <c r="D1013" s="76"/>
      <c r="E1013" s="76"/>
      <c r="F1013" s="76"/>
      <c r="G1013" s="76"/>
      <c r="H1013" s="76"/>
      <c r="I1013" s="76"/>
      <c r="J1013" s="30"/>
      <c r="K1013" s="30"/>
      <c r="L1013" s="30"/>
      <c r="M1013" s="30"/>
      <c r="N1013" s="30"/>
      <c r="O1013" s="30"/>
      <c r="P1013" s="30"/>
      <c r="Q1013" s="30"/>
      <c r="R1013" s="30"/>
      <c r="S1013" s="30"/>
      <c r="T1013" s="30"/>
      <c r="U1013" s="30"/>
      <c r="V1013" s="30"/>
      <c r="W1013" s="30"/>
      <c r="X1013" s="30"/>
      <c r="Y1013" s="30"/>
      <c r="Z1013" s="30"/>
      <c r="AA1013" s="30"/>
      <c r="AB1013" s="30"/>
      <c r="AC1013" s="30"/>
      <c r="AD1013" s="30"/>
      <c r="AE1013" s="30"/>
      <c r="AF1013" s="30"/>
      <c r="AG1013" s="30"/>
      <c r="AH1013" s="30"/>
      <c r="AI1013" s="30"/>
      <c r="AJ1013" s="30"/>
      <c r="AK1013" s="30"/>
      <c r="AL1013" s="30"/>
      <c r="AM1013" s="30"/>
      <c r="AN1013" s="30"/>
      <c r="AO1013" s="30"/>
      <c r="AP1013" s="30"/>
      <c r="AQ1013" s="30"/>
      <c r="AR1013" s="30"/>
      <c r="AS1013" s="30"/>
      <c r="AT1013" s="30"/>
      <c r="AU1013" s="30"/>
      <c r="AV1013" s="30"/>
      <c r="AW1013" s="30"/>
      <c r="AX1013" s="30"/>
      <c r="AY1013" s="30"/>
      <c r="AZ1013" s="30"/>
      <c r="BA1013" s="30"/>
      <c r="BB1013" s="30"/>
      <c r="BC1013" s="30"/>
      <c r="BD1013" s="30"/>
      <c r="BE1013" s="30"/>
      <c r="BF1013" s="30"/>
      <c r="BG1013" s="30"/>
      <c r="BH1013" s="30"/>
      <c r="BI1013" s="30"/>
      <c r="BJ1013" s="30"/>
      <c r="BK1013" s="30"/>
      <c r="BL1013" s="30"/>
      <c r="BM1013" s="30"/>
      <c r="BN1013" s="30"/>
      <c r="BO1013" s="30"/>
      <c r="BP1013" s="30"/>
      <c r="BQ1013" s="30"/>
      <c r="BR1013" s="30"/>
      <c r="BS1013" s="30"/>
      <c r="BT1013" s="30"/>
      <c r="BU1013" s="30"/>
      <c r="BV1013" s="30"/>
      <c r="BW1013" s="30"/>
      <c r="BX1013" s="30"/>
      <c r="BY1013" s="30"/>
      <c r="BZ1013" s="30"/>
      <c r="CA1013" s="30"/>
      <c r="CB1013" s="30"/>
      <c r="CC1013" s="30"/>
      <c r="CD1013" s="30"/>
      <c r="CE1013" s="30"/>
      <c r="CF1013" s="30"/>
      <c r="CG1013" s="30"/>
      <c r="CH1013" s="30"/>
      <c r="CI1013" s="30"/>
      <c r="CJ1013" s="30"/>
      <c r="CK1013" s="30"/>
      <c r="CL1013" s="30"/>
      <c r="CM1013" s="30"/>
      <c r="CN1013" s="30"/>
      <c r="CO1013" s="30"/>
      <c r="CP1013" s="30"/>
      <c r="CQ1013" s="30"/>
      <c r="CR1013" s="30"/>
      <c r="CS1013" s="30"/>
      <c r="CT1013" s="30"/>
      <c r="CU1013" s="30"/>
      <c r="CV1013" s="30"/>
      <c r="CW1013" s="30"/>
      <c r="CX1013" s="30"/>
      <c r="CY1013" s="30"/>
      <c r="CZ1013" s="30"/>
      <c r="DA1013" s="30"/>
      <c r="DB1013" s="30"/>
      <c r="DC1013" s="30"/>
      <c r="DD1013" s="30"/>
      <c r="DE1013" s="30"/>
      <c r="DF1013" s="30"/>
      <c r="DG1013" s="30"/>
      <c r="DH1013" s="30"/>
      <c r="DI1013" s="30"/>
      <c r="DJ1013" s="30"/>
      <c r="DK1013" s="30"/>
      <c r="DL1013" s="30"/>
      <c r="DM1013" s="30"/>
      <c r="DN1013" s="30"/>
      <c r="DO1013" s="30"/>
      <c r="DP1013" s="30"/>
      <c r="DQ1013" s="30"/>
      <c r="DR1013" s="30"/>
      <c r="DS1013" s="30"/>
      <c r="DT1013" s="30"/>
      <c r="DU1013" s="30"/>
      <c r="DV1013" s="30"/>
      <c r="DW1013" s="30"/>
      <c r="DX1013" s="30"/>
      <c r="DY1013" s="30"/>
      <c r="DZ1013" s="30"/>
      <c r="EA1013" s="30"/>
      <c r="EB1013" s="30"/>
      <c r="EC1013" s="30"/>
      <c r="ED1013" s="30"/>
      <c r="EE1013" s="30"/>
      <c r="EF1013" s="30"/>
      <c r="EG1013" s="30"/>
      <c r="EH1013" s="30"/>
      <c r="EI1013" s="30"/>
      <c r="EJ1013" s="30"/>
      <c r="EK1013" s="30"/>
      <c r="EL1013" s="30"/>
      <c r="EM1013" s="30"/>
      <c r="EN1013" s="30"/>
      <c r="EO1013" s="30"/>
      <c r="EP1013" s="30"/>
      <c r="EQ1013" s="30"/>
      <c r="ER1013" s="30"/>
      <c r="ES1013" s="30"/>
      <c r="ET1013" s="30"/>
      <c r="EU1013" s="30"/>
      <c r="EV1013" s="30"/>
      <c r="EW1013" s="30"/>
      <c r="EX1013" s="30"/>
      <c r="EY1013" s="30"/>
      <c r="EZ1013" s="30"/>
      <c r="FA1013" s="30"/>
      <c r="FB1013" s="30"/>
      <c r="FC1013" s="30"/>
      <c r="FD1013" s="30"/>
      <c r="FE1013" s="30"/>
      <c r="FF1013" s="30"/>
      <c r="FG1013" s="30"/>
      <c r="FH1013" s="30"/>
      <c r="FI1013" s="30"/>
      <c r="FJ1013" s="30"/>
      <c r="FK1013" s="30"/>
      <c r="FL1013" s="30"/>
      <c r="FM1013" s="30"/>
      <c r="FN1013" s="30"/>
      <c r="FO1013" s="30"/>
      <c r="FP1013" s="30"/>
      <c r="FQ1013" s="30"/>
    </row>
    <row r="1014" spans="4:173">
      <c r="D1014" s="76"/>
      <c r="E1014" s="76"/>
      <c r="F1014" s="76"/>
      <c r="G1014" s="76"/>
      <c r="H1014" s="76"/>
      <c r="I1014" s="76"/>
      <c r="J1014" s="30"/>
      <c r="K1014" s="30"/>
      <c r="L1014" s="30"/>
      <c r="M1014" s="30"/>
      <c r="N1014" s="30"/>
      <c r="O1014" s="30"/>
      <c r="P1014" s="30"/>
      <c r="Q1014" s="30"/>
      <c r="R1014" s="30"/>
      <c r="S1014" s="30"/>
      <c r="T1014" s="30"/>
      <c r="U1014" s="30"/>
      <c r="V1014" s="30"/>
      <c r="W1014" s="30"/>
      <c r="X1014" s="30"/>
      <c r="Y1014" s="30"/>
      <c r="Z1014" s="30"/>
      <c r="AA1014" s="30"/>
      <c r="AB1014" s="30"/>
      <c r="AC1014" s="30"/>
      <c r="AD1014" s="30"/>
      <c r="AE1014" s="30"/>
      <c r="AF1014" s="30"/>
      <c r="AG1014" s="30"/>
      <c r="AH1014" s="30"/>
      <c r="AI1014" s="30"/>
      <c r="AJ1014" s="30"/>
      <c r="AK1014" s="30"/>
      <c r="AL1014" s="30"/>
      <c r="AM1014" s="30"/>
      <c r="AN1014" s="30"/>
      <c r="AO1014" s="30"/>
      <c r="AP1014" s="30"/>
      <c r="AQ1014" s="30"/>
      <c r="AR1014" s="30"/>
      <c r="AS1014" s="30"/>
      <c r="AT1014" s="30"/>
      <c r="AU1014" s="30"/>
      <c r="AV1014" s="30"/>
      <c r="AW1014" s="30"/>
      <c r="AX1014" s="30"/>
      <c r="AY1014" s="30"/>
      <c r="AZ1014" s="30"/>
      <c r="BA1014" s="30"/>
      <c r="BB1014" s="30"/>
      <c r="BC1014" s="30"/>
      <c r="BD1014" s="30"/>
      <c r="BE1014" s="30"/>
      <c r="BF1014" s="30"/>
      <c r="BG1014" s="30"/>
      <c r="BH1014" s="30"/>
      <c r="BI1014" s="30"/>
      <c r="BJ1014" s="30"/>
      <c r="BK1014" s="30"/>
      <c r="BL1014" s="30"/>
      <c r="BM1014" s="30"/>
      <c r="BN1014" s="30"/>
      <c r="BO1014" s="30"/>
      <c r="BP1014" s="30"/>
      <c r="BQ1014" s="30"/>
      <c r="BR1014" s="30"/>
      <c r="BS1014" s="30"/>
      <c r="BT1014" s="30"/>
      <c r="BU1014" s="30"/>
      <c r="BV1014" s="30"/>
      <c r="BW1014" s="30"/>
      <c r="BX1014" s="30"/>
      <c r="BY1014" s="30"/>
      <c r="BZ1014" s="30"/>
      <c r="CA1014" s="30"/>
      <c r="CB1014" s="30"/>
      <c r="CC1014" s="30"/>
      <c r="CD1014" s="30"/>
      <c r="CE1014" s="30"/>
      <c r="CF1014" s="30"/>
      <c r="CG1014" s="30"/>
      <c r="CH1014" s="30"/>
      <c r="CI1014" s="30"/>
      <c r="CJ1014" s="30"/>
      <c r="CK1014" s="30"/>
      <c r="CL1014" s="30"/>
      <c r="CM1014" s="30"/>
      <c r="CN1014" s="30"/>
      <c r="CO1014" s="30"/>
      <c r="CP1014" s="30"/>
      <c r="CQ1014" s="30"/>
      <c r="CR1014" s="30"/>
      <c r="CS1014" s="30"/>
      <c r="CT1014" s="30"/>
      <c r="CU1014" s="30"/>
      <c r="CV1014" s="30"/>
      <c r="CW1014" s="30"/>
      <c r="CX1014" s="30"/>
      <c r="CY1014" s="30"/>
      <c r="CZ1014" s="30"/>
      <c r="DA1014" s="30"/>
      <c r="DB1014" s="30"/>
      <c r="DC1014" s="30"/>
      <c r="DD1014" s="30"/>
      <c r="DE1014" s="30"/>
      <c r="DF1014" s="30"/>
      <c r="DG1014" s="30"/>
      <c r="DH1014" s="30"/>
      <c r="DI1014" s="30"/>
      <c r="DJ1014" s="30"/>
      <c r="DK1014" s="30"/>
      <c r="DL1014" s="30"/>
      <c r="DM1014" s="30"/>
      <c r="DN1014" s="30"/>
      <c r="DO1014" s="30"/>
      <c r="DP1014" s="30"/>
      <c r="DQ1014" s="30"/>
      <c r="DR1014" s="30"/>
      <c r="DS1014" s="30"/>
      <c r="DT1014" s="30"/>
      <c r="DU1014" s="30"/>
      <c r="DV1014" s="30"/>
      <c r="DW1014" s="30"/>
      <c r="DX1014" s="30"/>
      <c r="DY1014" s="30"/>
      <c r="DZ1014" s="30"/>
      <c r="EA1014" s="30"/>
      <c r="EB1014" s="30"/>
      <c r="EC1014" s="30"/>
      <c r="ED1014" s="30"/>
      <c r="EE1014" s="30"/>
      <c r="EF1014" s="30"/>
      <c r="EG1014" s="30"/>
      <c r="EH1014" s="30"/>
      <c r="EI1014" s="30"/>
      <c r="EJ1014" s="30"/>
      <c r="EK1014" s="30"/>
      <c r="EL1014" s="30"/>
      <c r="EM1014" s="30"/>
      <c r="EN1014" s="30"/>
      <c r="EO1014" s="30"/>
      <c r="EP1014" s="30"/>
      <c r="EQ1014" s="30"/>
      <c r="ER1014" s="30"/>
      <c r="ES1014" s="30"/>
      <c r="ET1014" s="30"/>
      <c r="EU1014" s="30"/>
      <c r="EV1014" s="30"/>
      <c r="EW1014" s="30"/>
      <c r="EX1014" s="30"/>
      <c r="EY1014" s="30"/>
      <c r="EZ1014" s="30"/>
      <c r="FA1014" s="30"/>
      <c r="FB1014" s="30"/>
      <c r="FC1014" s="30"/>
      <c r="FD1014" s="30"/>
      <c r="FE1014" s="30"/>
      <c r="FF1014" s="30"/>
      <c r="FG1014" s="30"/>
      <c r="FH1014" s="30"/>
      <c r="FI1014" s="30"/>
      <c r="FJ1014" s="30"/>
      <c r="FK1014" s="30"/>
      <c r="FL1014" s="30"/>
      <c r="FM1014" s="30"/>
      <c r="FN1014" s="30"/>
      <c r="FO1014" s="30"/>
      <c r="FP1014" s="30"/>
      <c r="FQ1014" s="30"/>
    </row>
    <row r="1015" spans="4:173">
      <c r="D1015" s="76"/>
      <c r="E1015" s="76"/>
      <c r="F1015" s="76"/>
      <c r="G1015" s="76"/>
      <c r="H1015" s="76"/>
      <c r="I1015" s="76"/>
      <c r="J1015" s="30"/>
      <c r="K1015" s="30"/>
      <c r="L1015" s="30"/>
      <c r="M1015" s="30"/>
      <c r="N1015" s="30"/>
      <c r="O1015" s="30"/>
      <c r="P1015" s="30"/>
      <c r="Q1015" s="30"/>
      <c r="R1015" s="30"/>
      <c r="S1015" s="30"/>
      <c r="T1015" s="30"/>
      <c r="U1015" s="30"/>
      <c r="V1015" s="30"/>
      <c r="W1015" s="30"/>
      <c r="X1015" s="30"/>
      <c r="Y1015" s="30"/>
      <c r="Z1015" s="30"/>
      <c r="AA1015" s="30"/>
      <c r="AB1015" s="30"/>
      <c r="AC1015" s="30"/>
      <c r="AD1015" s="30"/>
      <c r="AE1015" s="30"/>
      <c r="AF1015" s="30"/>
      <c r="AG1015" s="30"/>
      <c r="AH1015" s="30"/>
      <c r="AI1015" s="30"/>
      <c r="AJ1015" s="30"/>
      <c r="AK1015" s="30"/>
      <c r="AL1015" s="30"/>
      <c r="AM1015" s="30"/>
      <c r="AN1015" s="30"/>
      <c r="AO1015" s="30"/>
      <c r="AP1015" s="30"/>
      <c r="AQ1015" s="30"/>
      <c r="AR1015" s="30"/>
      <c r="AS1015" s="30"/>
      <c r="AT1015" s="30"/>
      <c r="AU1015" s="30"/>
      <c r="AV1015" s="30"/>
      <c r="AW1015" s="30"/>
      <c r="AX1015" s="30"/>
      <c r="AY1015" s="30"/>
      <c r="AZ1015" s="30"/>
      <c r="BA1015" s="30"/>
      <c r="BB1015" s="30"/>
      <c r="BC1015" s="30"/>
      <c r="BD1015" s="30"/>
      <c r="BE1015" s="30"/>
      <c r="BF1015" s="30"/>
      <c r="BG1015" s="30"/>
      <c r="BH1015" s="30"/>
      <c r="BI1015" s="30"/>
      <c r="BJ1015" s="30"/>
      <c r="BK1015" s="30"/>
      <c r="BL1015" s="30"/>
      <c r="BM1015" s="30"/>
      <c r="BN1015" s="30"/>
      <c r="BO1015" s="30"/>
      <c r="BP1015" s="30"/>
      <c r="BQ1015" s="30"/>
      <c r="BR1015" s="30"/>
      <c r="BS1015" s="30"/>
      <c r="BT1015" s="30"/>
      <c r="BU1015" s="30"/>
      <c r="BV1015" s="30"/>
      <c r="BW1015" s="30"/>
      <c r="BX1015" s="30"/>
      <c r="BY1015" s="30"/>
      <c r="BZ1015" s="30"/>
      <c r="CA1015" s="30"/>
      <c r="CB1015" s="30"/>
      <c r="CC1015" s="30"/>
      <c r="CD1015" s="30"/>
      <c r="CE1015" s="30"/>
      <c r="CF1015" s="30"/>
      <c r="CG1015" s="30"/>
      <c r="CH1015" s="30"/>
      <c r="CI1015" s="30"/>
      <c r="CJ1015" s="30"/>
      <c r="CK1015" s="30"/>
      <c r="CL1015" s="30"/>
      <c r="CM1015" s="30"/>
      <c r="CN1015" s="30"/>
      <c r="CO1015" s="30"/>
      <c r="CP1015" s="30"/>
      <c r="CQ1015" s="30"/>
      <c r="CR1015" s="30"/>
      <c r="CS1015" s="30"/>
      <c r="CT1015" s="30"/>
      <c r="CU1015" s="30"/>
      <c r="CV1015" s="30"/>
      <c r="CW1015" s="30"/>
      <c r="CX1015" s="30"/>
      <c r="CY1015" s="30"/>
      <c r="CZ1015" s="30"/>
      <c r="DA1015" s="30"/>
      <c r="DB1015" s="30"/>
      <c r="DC1015" s="30"/>
      <c r="DD1015" s="30"/>
      <c r="DE1015" s="30"/>
      <c r="DF1015" s="30"/>
      <c r="DG1015" s="30"/>
      <c r="DH1015" s="30"/>
      <c r="DI1015" s="30"/>
      <c r="DJ1015" s="30"/>
      <c r="DK1015" s="30"/>
      <c r="DL1015" s="30"/>
      <c r="DM1015" s="30"/>
      <c r="DN1015" s="30"/>
      <c r="DO1015" s="30"/>
      <c r="DP1015" s="30"/>
      <c r="DQ1015" s="30"/>
      <c r="DR1015" s="30"/>
      <c r="DS1015" s="30"/>
      <c r="DT1015" s="30"/>
      <c r="DU1015" s="30"/>
      <c r="DV1015" s="30"/>
      <c r="DW1015" s="30"/>
      <c r="DX1015" s="30"/>
      <c r="DY1015" s="30"/>
      <c r="DZ1015" s="30"/>
      <c r="EA1015" s="30"/>
      <c r="EB1015" s="30"/>
      <c r="EC1015" s="30"/>
      <c r="ED1015" s="30"/>
      <c r="EE1015" s="30"/>
      <c r="EF1015" s="30"/>
      <c r="EG1015" s="30"/>
      <c r="EH1015" s="30"/>
      <c r="EI1015" s="30"/>
      <c r="EJ1015" s="30"/>
      <c r="EK1015" s="30"/>
      <c r="EL1015" s="30"/>
      <c r="EM1015" s="30"/>
      <c r="EN1015" s="30"/>
      <c r="EO1015" s="30"/>
      <c r="EP1015" s="30"/>
      <c r="EQ1015" s="30"/>
      <c r="ER1015" s="30"/>
      <c r="ES1015" s="30"/>
      <c r="ET1015" s="30"/>
      <c r="EU1015" s="30"/>
      <c r="EV1015" s="30"/>
      <c r="EW1015" s="30"/>
      <c r="EX1015" s="30"/>
      <c r="EY1015" s="30"/>
      <c r="EZ1015" s="30"/>
      <c r="FA1015" s="30"/>
      <c r="FB1015" s="30"/>
      <c r="FC1015" s="30"/>
      <c r="FD1015" s="30"/>
      <c r="FE1015" s="30"/>
      <c r="FF1015" s="30"/>
      <c r="FG1015" s="30"/>
      <c r="FH1015" s="30"/>
      <c r="FI1015" s="30"/>
      <c r="FJ1015" s="30"/>
      <c r="FK1015" s="30"/>
      <c r="FL1015" s="30"/>
      <c r="FM1015" s="30"/>
      <c r="FN1015" s="30"/>
      <c r="FO1015" s="30"/>
      <c r="FP1015" s="30"/>
      <c r="FQ1015" s="30"/>
    </row>
    <row r="1016" spans="4:173">
      <c r="D1016" s="76"/>
      <c r="E1016" s="76"/>
      <c r="F1016" s="76"/>
      <c r="G1016" s="76"/>
      <c r="H1016" s="76"/>
      <c r="I1016" s="76"/>
      <c r="J1016" s="30"/>
      <c r="K1016" s="30"/>
      <c r="L1016" s="30"/>
      <c r="M1016" s="30"/>
      <c r="N1016" s="30"/>
      <c r="O1016" s="30"/>
      <c r="P1016" s="30"/>
      <c r="Q1016" s="30"/>
      <c r="R1016" s="30"/>
      <c r="S1016" s="30"/>
      <c r="T1016" s="30"/>
      <c r="U1016" s="30"/>
      <c r="V1016" s="30"/>
      <c r="W1016" s="30"/>
      <c r="X1016" s="30"/>
      <c r="Y1016" s="30"/>
      <c r="Z1016" s="30"/>
      <c r="AA1016" s="30"/>
      <c r="AB1016" s="30"/>
      <c r="AC1016" s="30"/>
      <c r="AD1016" s="30"/>
      <c r="AE1016" s="30"/>
      <c r="AF1016" s="30"/>
      <c r="AG1016" s="30"/>
      <c r="AH1016" s="30"/>
      <c r="AI1016" s="30"/>
      <c r="AJ1016" s="30"/>
      <c r="AK1016" s="30"/>
      <c r="AL1016" s="30"/>
      <c r="AM1016" s="30"/>
      <c r="AN1016" s="30"/>
      <c r="AO1016" s="30"/>
      <c r="AP1016" s="30"/>
      <c r="AQ1016" s="30"/>
      <c r="AR1016" s="30"/>
      <c r="AS1016" s="30"/>
      <c r="AT1016" s="30"/>
      <c r="AU1016" s="30"/>
      <c r="AV1016" s="30"/>
      <c r="AW1016" s="30"/>
      <c r="AX1016" s="30"/>
      <c r="AY1016" s="30"/>
      <c r="AZ1016" s="30"/>
      <c r="BA1016" s="30"/>
      <c r="BB1016" s="30"/>
      <c r="BC1016" s="30"/>
      <c r="BD1016" s="30"/>
      <c r="BE1016" s="30"/>
      <c r="BF1016" s="30"/>
      <c r="BG1016" s="30"/>
      <c r="BH1016" s="30"/>
      <c r="BI1016" s="30"/>
      <c r="BJ1016" s="30"/>
      <c r="BK1016" s="30"/>
      <c r="BL1016" s="30"/>
      <c r="BM1016" s="30"/>
      <c r="BN1016" s="30"/>
      <c r="BO1016" s="30"/>
      <c r="BP1016" s="30"/>
      <c r="BQ1016" s="30"/>
      <c r="BR1016" s="30"/>
      <c r="BS1016" s="30"/>
      <c r="BT1016" s="30"/>
      <c r="BU1016" s="30"/>
      <c r="BV1016" s="30"/>
      <c r="BW1016" s="30"/>
      <c r="BX1016" s="30"/>
      <c r="BY1016" s="30"/>
      <c r="BZ1016" s="30"/>
      <c r="CA1016" s="30"/>
      <c r="CB1016" s="30"/>
      <c r="CC1016" s="30"/>
      <c r="CD1016" s="30"/>
      <c r="CE1016" s="30"/>
      <c r="CF1016" s="30"/>
      <c r="CG1016" s="30"/>
      <c r="CH1016" s="30"/>
      <c r="CI1016" s="30"/>
      <c r="CJ1016" s="30"/>
      <c r="CK1016" s="30"/>
      <c r="CL1016" s="30"/>
      <c r="CM1016" s="30"/>
      <c r="CN1016" s="30"/>
      <c r="CO1016" s="30"/>
      <c r="CP1016" s="30"/>
      <c r="CQ1016" s="30"/>
      <c r="CR1016" s="30"/>
      <c r="CS1016" s="30"/>
      <c r="CT1016" s="30"/>
      <c r="CU1016" s="30"/>
      <c r="CV1016" s="30"/>
      <c r="CW1016" s="30"/>
      <c r="CX1016" s="30"/>
      <c r="CY1016" s="30"/>
      <c r="CZ1016" s="30"/>
      <c r="DA1016" s="30"/>
      <c r="DB1016" s="30"/>
      <c r="DC1016" s="30"/>
      <c r="DD1016" s="30"/>
      <c r="DE1016" s="30"/>
      <c r="DF1016" s="30"/>
      <c r="DG1016" s="30"/>
      <c r="DH1016" s="30"/>
      <c r="DI1016" s="30"/>
      <c r="DJ1016" s="30"/>
      <c r="DK1016" s="30"/>
      <c r="DL1016" s="30"/>
      <c r="DM1016" s="30"/>
      <c r="DN1016" s="30"/>
      <c r="DO1016" s="30"/>
      <c r="DP1016" s="30"/>
      <c r="DQ1016" s="30"/>
      <c r="DR1016" s="30"/>
      <c r="DS1016" s="30"/>
      <c r="DT1016" s="30"/>
      <c r="DU1016" s="30"/>
      <c r="DV1016" s="30"/>
      <c r="DW1016" s="30"/>
      <c r="DX1016" s="30"/>
      <c r="DY1016" s="30"/>
      <c r="DZ1016" s="30"/>
      <c r="EA1016" s="30"/>
      <c r="EB1016" s="30"/>
      <c r="EC1016" s="30"/>
      <c r="ED1016" s="30"/>
      <c r="EE1016" s="30"/>
      <c r="EF1016" s="30"/>
      <c r="EG1016" s="30"/>
      <c r="EH1016" s="30"/>
      <c r="EI1016" s="30"/>
      <c r="EJ1016" s="30"/>
      <c r="EK1016" s="30"/>
      <c r="EL1016" s="30"/>
      <c r="EM1016" s="30"/>
      <c r="EN1016" s="30"/>
      <c r="EO1016" s="30"/>
      <c r="EP1016" s="30"/>
      <c r="EQ1016" s="30"/>
      <c r="ER1016" s="30"/>
      <c r="ES1016" s="30"/>
      <c r="ET1016" s="30"/>
      <c r="EU1016" s="30"/>
      <c r="EV1016" s="30"/>
      <c r="EW1016" s="30"/>
      <c r="EX1016" s="30"/>
      <c r="EY1016" s="30"/>
      <c r="EZ1016" s="30"/>
      <c r="FA1016" s="30"/>
      <c r="FB1016" s="30"/>
      <c r="FC1016" s="30"/>
      <c r="FD1016" s="30"/>
      <c r="FE1016" s="30"/>
      <c r="FF1016" s="30"/>
      <c r="FG1016" s="30"/>
      <c r="FH1016" s="30"/>
      <c r="FI1016" s="30"/>
      <c r="FJ1016" s="30"/>
      <c r="FK1016" s="30"/>
      <c r="FL1016" s="30"/>
      <c r="FM1016" s="30"/>
      <c r="FN1016" s="30"/>
      <c r="FO1016" s="30"/>
      <c r="FP1016" s="30"/>
      <c r="FQ1016" s="30"/>
    </row>
    <row r="1017" spans="4:173">
      <c r="D1017" s="76"/>
      <c r="E1017" s="76"/>
      <c r="F1017" s="76"/>
      <c r="G1017" s="76"/>
      <c r="H1017" s="76"/>
      <c r="I1017" s="76"/>
      <c r="J1017" s="30"/>
      <c r="K1017" s="30"/>
      <c r="L1017" s="30"/>
      <c r="M1017" s="30"/>
      <c r="N1017" s="30"/>
      <c r="O1017" s="30"/>
      <c r="P1017" s="30"/>
      <c r="Q1017" s="30"/>
      <c r="R1017" s="30"/>
      <c r="S1017" s="30"/>
      <c r="T1017" s="30"/>
      <c r="U1017" s="30"/>
      <c r="V1017" s="30"/>
      <c r="W1017" s="30"/>
      <c r="X1017" s="30"/>
      <c r="Y1017" s="30"/>
      <c r="Z1017" s="30"/>
      <c r="AA1017" s="30"/>
      <c r="AB1017" s="30"/>
      <c r="AC1017" s="30"/>
      <c r="AD1017" s="30"/>
      <c r="AE1017" s="30"/>
      <c r="AF1017" s="30"/>
      <c r="AG1017" s="30"/>
      <c r="AH1017" s="30"/>
      <c r="AI1017" s="30"/>
      <c r="AJ1017" s="30"/>
      <c r="AK1017" s="30"/>
      <c r="AL1017" s="30"/>
      <c r="AM1017" s="30"/>
      <c r="AN1017" s="30"/>
      <c r="AO1017" s="30"/>
      <c r="AP1017" s="30"/>
      <c r="AQ1017" s="30"/>
      <c r="AR1017" s="30"/>
      <c r="AS1017" s="30"/>
      <c r="AT1017" s="30"/>
      <c r="AU1017" s="30"/>
      <c r="AV1017" s="30"/>
      <c r="AW1017" s="30"/>
      <c r="AX1017" s="30"/>
      <c r="AY1017" s="30"/>
      <c r="AZ1017" s="30"/>
      <c r="BA1017" s="30"/>
      <c r="BB1017" s="30"/>
      <c r="BC1017" s="30"/>
      <c r="BD1017" s="30"/>
      <c r="BE1017" s="30"/>
      <c r="BF1017" s="30"/>
      <c r="BG1017" s="30"/>
      <c r="BH1017" s="30"/>
      <c r="BI1017" s="30"/>
      <c r="BJ1017" s="30"/>
      <c r="BK1017" s="30"/>
      <c r="BL1017" s="30"/>
      <c r="BM1017" s="30"/>
      <c r="BN1017" s="30"/>
      <c r="BO1017" s="30"/>
      <c r="BP1017" s="30"/>
      <c r="BQ1017" s="30"/>
      <c r="BR1017" s="30"/>
      <c r="BS1017" s="30"/>
      <c r="BT1017" s="30"/>
      <c r="BU1017" s="30"/>
      <c r="BV1017" s="30"/>
      <c r="BW1017" s="30"/>
      <c r="BX1017" s="30"/>
      <c r="BY1017" s="30"/>
      <c r="BZ1017" s="30"/>
      <c r="CA1017" s="30"/>
      <c r="CB1017" s="30"/>
      <c r="CC1017" s="30"/>
      <c r="CD1017" s="30"/>
      <c r="CE1017" s="30"/>
      <c r="CF1017" s="30"/>
      <c r="CG1017" s="30"/>
      <c r="CH1017" s="30"/>
      <c r="CI1017" s="30"/>
      <c r="CJ1017" s="30"/>
      <c r="CK1017" s="30"/>
      <c r="CL1017" s="30"/>
      <c r="CM1017" s="30"/>
      <c r="CN1017" s="30"/>
      <c r="CO1017" s="30"/>
      <c r="CP1017" s="30"/>
      <c r="CQ1017" s="30"/>
      <c r="CR1017" s="30"/>
      <c r="CS1017" s="30"/>
      <c r="CT1017" s="30"/>
      <c r="CU1017" s="30"/>
      <c r="CV1017" s="30"/>
      <c r="CW1017" s="30"/>
      <c r="CX1017" s="30"/>
      <c r="CY1017" s="30"/>
      <c r="CZ1017" s="30"/>
      <c r="DA1017" s="30"/>
      <c r="DB1017" s="30"/>
      <c r="DC1017" s="30"/>
      <c r="DD1017" s="30"/>
      <c r="DE1017" s="30"/>
      <c r="DF1017" s="30"/>
      <c r="DG1017" s="30"/>
      <c r="DH1017" s="30"/>
      <c r="DI1017" s="30"/>
      <c r="DJ1017" s="30"/>
      <c r="DK1017" s="30"/>
      <c r="DL1017" s="30"/>
      <c r="DM1017" s="30"/>
      <c r="DN1017" s="30"/>
      <c r="DO1017" s="30"/>
      <c r="DP1017" s="30"/>
      <c r="DQ1017" s="30"/>
      <c r="DR1017" s="30"/>
      <c r="DS1017" s="30"/>
      <c r="DT1017" s="30"/>
      <c r="DU1017" s="30"/>
      <c r="DV1017" s="30"/>
      <c r="DW1017" s="30"/>
      <c r="DX1017" s="30"/>
      <c r="DY1017" s="30"/>
      <c r="DZ1017" s="30"/>
      <c r="EA1017" s="30"/>
      <c r="EB1017" s="30"/>
      <c r="EC1017" s="30"/>
      <c r="ED1017" s="30"/>
      <c r="EE1017" s="30"/>
      <c r="EF1017" s="30"/>
      <c r="EG1017" s="30"/>
      <c r="EH1017" s="30"/>
      <c r="EI1017" s="30"/>
      <c r="EJ1017" s="30"/>
      <c r="EK1017" s="30"/>
      <c r="EL1017" s="30"/>
      <c r="EM1017" s="30"/>
      <c r="EN1017" s="30"/>
      <c r="EO1017" s="30"/>
      <c r="EP1017" s="30"/>
      <c r="EQ1017" s="30"/>
      <c r="ER1017" s="30"/>
      <c r="ES1017" s="30"/>
      <c r="ET1017" s="30"/>
      <c r="EU1017" s="30"/>
      <c r="EV1017" s="30"/>
      <c r="EW1017" s="30"/>
      <c r="EX1017" s="30"/>
      <c r="EY1017" s="30"/>
      <c r="EZ1017" s="30"/>
      <c r="FA1017" s="30"/>
      <c r="FB1017" s="30"/>
      <c r="FC1017" s="30"/>
      <c r="FD1017" s="30"/>
      <c r="FE1017" s="30"/>
      <c r="FF1017" s="30"/>
      <c r="FG1017" s="30"/>
      <c r="FH1017" s="30"/>
      <c r="FI1017" s="30"/>
      <c r="FJ1017" s="30"/>
      <c r="FK1017" s="30"/>
      <c r="FL1017" s="30"/>
      <c r="FM1017" s="30"/>
      <c r="FN1017" s="30"/>
      <c r="FO1017" s="30"/>
      <c r="FP1017" s="30"/>
      <c r="FQ1017" s="30"/>
    </row>
    <row r="1018" spans="4:173">
      <c r="D1018" s="76"/>
      <c r="E1018" s="76"/>
      <c r="F1018" s="76"/>
      <c r="G1018" s="76"/>
      <c r="H1018" s="76"/>
      <c r="I1018" s="76"/>
      <c r="J1018" s="30"/>
      <c r="K1018" s="30"/>
      <c r="L1018" s="30"/>
      <c r="M1018" s="30"/>
      <c r="N1018" s="30"/>
      <c r="O1018" s="30"/>
      <c r="P1018" s="30"/>
      <c r="Q1018" s="30"/>
      <c r="R1018" s="30"/>
      <c r="S1018" s="30"/>
      <c r="T1018" s="30"/>
      <c r="U1018" s="30"/>
      <c r="V1018" s="30"/>
      <c r="W1018" s="30"/>
      <c r="X1018" s="30"/>
      <c r="Y1018" s="30"/>
      <c r="Z1018" s="30"/>
      <c r="AA1018" s="30"/>
      <c r="AB1018" s="30"/>
      <c r="AC1018" s="30"/>
      <c r="AD1018" s="30"/>
      <c r="AE1018" s="30"/>
      <c r="AF1018" s="30"/>
      <c r="AG1018" s="30"/>
      <c r="AH1018" s="30"/>
      <c r="AI1018" s="30"/>
      <c r="AJ1018" s="30"/>
      <c r="AK1018" s="30"/>
      <c r="AL1018" s="30"/>
      <c r="AM1018" s="30"/>
      <c r="AN1018" s="30"/>
      <c r="AO1018" s="30"/>
      <c r="AP1018" s="30"/>
      <c r="AQ1018" s="30"/>
      <c r="AR1018" s="30"/>
      <c r="AS1018" s="30"/>
      <c r="AT1018" s="30"/>
      <c r="AU1018" s="30"/>
      <c r="AV1018" s="30"/>
      <c r="AW1018" s="30"/>
      <c r="AX1018" s="30"/>
      <c r="AY1018" s="30"/>
      <c r="AZ1018" s="30"/>
      <c r="BA1018" s="30"/>
      <c r="BB1018" s="30"/>
      <c r="BC1018" s="30"/>
      <c r="BD1018" s="30"/>
      <c r="BE1018" s="30"/>
      <c r="BF1018" s="30"/>
      <c r="BG1018" s="30"/>
      <c r="BH1018" s="30"/>
      <c r="BI1018" s="30"/>
      <c r="BJ1018" s="30"/>
      <c r="BK1018" s="30"/>
      <c r="BL1018" s="30"/>
      <c r="BM1018" s="30"/>
      <c r="BN1018" s="30"/>
      <c r="BO1018" s="30"/>
      <c r="BP1018" s="30"/>
      <c r="BQ1018" s="30"/>
      <c r="BR1018" s="30"/>
      <c r="BS1018" s="30"/>
      <c r="BT1018" s="30"/>
      <c r="BU1018" s="30"/>
      <c r="BV1018" s="30"/>
      <c r="BW1018" s="30"/>
      <c r="BX1018" s="30"/>
      <c r="BY1018" s="30"/>
      <c r="BZ1018" s="30"/>
      <c r="CA1018" s="30"/>
      <c r="CB1018" s="30"/>
      <c r="CC1018" s="30"/>
      <c r="CD1018" s="30"/>
      <c r="CE1018" s="30"/>
      <c r="CF1018" s="30"/>
      <c r="CG1018" s="30"/>
      <c r="CH1018" s="30"/>
      <c r="CI1018" s="30"/>
      <c r="CJ1018" s="30"/>
      <c r="CK1018" s="30"/>
      <c r="CL1018" s="30"/>
      <c r="CM1018" s="30"/>
      <c r="CN1018" s="30"/>
      <c r="CO1018" s="30"/>
      <c r="CP1018" s="30"/>
      <c r="CQ1018" s="30"/>
      <c r="CR1018" s="30"/>
      <c r="CS1018" s="30"/>
      <c r="CT1018" s="30"/>
      <c r="CU1018" s="30"/>
      <c r="CV1018" s="30"/>
      <c r="CW1018" s="30"/>
      <c r="CX1018" s="30"/>
      <c r="CY1018" s="30"/>
      <c r="CZ1018" s="30"/>
      <c r="DA1018" s="30"/>
      <c r="DB1018" s="30"/>
      <c r="DC1018" s="30"/>
      <c r="DD1018" s="30"/>
      <c r="DE1018" s="30"/>
      <c r="DF1018" s="30"/>
      <c r="DG1018" s="30"/>
      <c r="DH1018" s="30"/>
      <c r="DI1018" s="30"/>
      <c r="DJ1018" s="30"/>
      <c r="DK1018" s="30"/>
      <c r="DL1018" s="30"/>
      <c r="DM1018" s="30"/>
      <c r="DN1018" s="30"/>
      <c r="DO1018" s="30"/>
      <c r="DP1018" s="30"/>
      <c r="DQ1018" s="30"/>
      <c r="DR1018" s="30"/>
      <c r="DS1018" s="30"/>
      <c r="DT1018" s="30"/>
      <c r="DU1018" s="30"/>
      <c r="DV1018" s="30"/>
      <c r="DW1018" s="30"/>
      <c r="DX1018" s="30"/>
      <c r="DY1018" s="30"/>
      <c r="DZ1018" s="30"/>
      <c r="EA1018" s="30"/>
      <c r="EB1018" s="30"/>
      <c r="EC1018" s="30"/>
      <c r="ED1018" s="30"/>
      <c r="EE1018" s="30"/>
      <c r="EF1018" s="30"/>
      <c r="EG1018" s="30"/>
      <c r="EH1018" s="30"/>
      <c r="EI1018" s="30"/>
      <c r="EJ1018" s="30"/>
      <c r="EK1018" s="30"/>
      <c r="EL1018" s="30"/>
      <c r="EM1018" s="30"/>
      <c r="EN1018" s="30"/>
      <c r="EO1018" s="30"/>
      <c r="EP1018" s="30"/>
      <c r="EQ1018" s="30"/>
      <c r="ER1018" s="30"/>
      <c r="ES1018" s="30"/>
      <c r="ET1018" s="30"/>
      <c r="EU1018" s="30"/>
      <c r="EV1018" s="30"/>
      <c r="EW1018" s="30"/>
      <c r="EX1018" s="30"/>
      <c r="EY1018" s="30"/>
      <c r="EZ1018" s="30"/>
      <c r="FA1018" s="30"/>
      <c r="FB1018" s="30"/>
      <c r="FC1018" s="30"/>
      <c r="FD1018" s="30"/>
      <c r="FE1018" s="30"/>
      <c r="FF1018" s="30"/>
      <c r="FG1018" s="30"/>
      <c r="FH1018" s="30"/>
      <c r="FI1018" s="30"/>
      <c r="FJ1018" s="30"/>
      <c r="FK1018" s="30"/>
      <c r="FL1018" s="30"/>
      <c r="FM1018" s="30"/>
      <c r="FN1018" s="30"/>
      <c r="FO1018" s="30"/>
      <c r="FP1018" s="30"/>
      <c r="FQ1018" s="30"/>
    </row>
    <row r="1019" spans="4:173">
      <c r="D1019" s="76"/>
      <c r="E1019" s="76"/>
      <c r="F1019" s="76"/>
      <c r="G1019" s="76"/>
      <c r="H1019" s="76"/>
      <c r="I1019" s="76"/>
      <c r="J1019" s="30"/>
      <c r="K1019" s="30"/>
      <c r="L1019" s="30"/>
      <c r="M1019" s="30"/>
      <c r="N1019" s="30"/>
      <c r="O1019" s="30"/>
      <c r="P1019" s="30"/>
      <c r="Q1019" s="30"/>
      <c r="R1019" s="30"/>
      <c r="S1019" s="30"/>
      <c r="T1019" s="30"/>
      <c r="U1019" s="30"/>
      <c r="V1019" s="30"/>
      <c r="W1019" s="30"/>
      <c r="X1019" s="30"/>
      <c r="Y1019" s="30"/>
      <c r="Z1019" s="30"/>
      <c r="AA1019" s="30"/>
      <c r="AB1019" s="30"/>
      <c r="AC1019" s="30"/>
      <c r="AD1019" s="30"/>
      <c r="AE1019" s="30"/>
      <c r="AF1019" s="30"/>
      <c r="AG1019" s="30"/>
      <c r="AH1019" s="30"/>
      <c r="AI1019" s="30"/>
      <c r="AJ1019" s="30"/>
      <c r="AK1019" s="30"/>
      <c r="AL1019" s="30"/>
      <c r="AM1019" s="30"/>
      <c r="AN1019" s="30"/>
      <c r="AO1019" s="30"/>
      <c r="AP1019" s="30"/>
      <c r="AQ1019" s="30"/>
      <c r="AR1019" s="30"/>
      <c r="AS1019" s="30"/>
      <c r="AT1019" s="30"/>
      <c r="AU1019" s="30"/>
      <c r="AV1019" s="30"/>
      <c r="AW1019" s="30"/>
      <c r="AX1019" s="30"/>
      <c r="AY1019" s="30"/>
      <c r="AZ1019" s="30"/>
      <c r="BA1019" s="30"/>
      <c r="BB1019" s="30"/>
      <c r="BC1019" s="30"/>
      <c r="BD1019" s="30"/>
      <c r="BE1019" s="30"/>
      <c r="BF1019" s="30"/>
      <c r="BG1019" s="30"/>
      <c r="BH1019" s="30"/>
      <c r="BI1019" s="30"/>
      <c r="BJ1019" s="30"/>
      <c r="BK1019" s="30"/>
      <c r="BL1019" s="30"/>
      <c r="BM1019" s="30"/>
      <c r="BN1019" s="30"/>
      <c r="BO1019" s="30"/>
      <c r="BP1019" s="30"/>
      <c r="BQ1019" s="30"/>
      <c r="BR1019" s="30"/>
      <c r="BS1019" s="30"/>
      <c r="BT1019" s="30"/>
      <c r="BU1019" s="30"/>
      <c r="BV1019" s="30"/>
      <c r="BW1019" s="30"/>
      <c r="BX1019" s="30"/>
      <c r="BY1019" s="30"/>
      <c r="BZ1019" s="30"/>
      <c r="CA1019" s="30"/>
      <c r="CB1019" s="30"/>
      <c r="CC1019" s="30"/>
      <c r="CD1019" s="30"/>
      <c r="CE1019" s="30"/>
      <c r="CF1019" s="30"/>
      <c r="CG1019" s="30"/>
      <c r="CH1019" s="30"/>
      <c r="CI1019" s="30"/>
      <c r="CJ1019" s="30"/>
      <c r="CK1019" s="30"/>
      <c r="CL1019" s="30"/>
      <c r="CM1019" s="30"/>
      <c r="CN1019" s="30"/>
      <c r="CO1019" s="30"/>
      <c r="CP1019" s="30"/>
      <c r="CQ1019" s="30"/>
      <c r="CR1019" s="30"/>
      <c r="CS1019" s="30"/>
      <c r="CT1019" s="30"/>
      <c r="CU1019" s="30"/>
      <c r="CV1019" s="30"/>
      <c r="CW1019" s="30"/>
      <c r="CX1019" s="30"/>
      <c r="CY1019" s="30"/>
      <c r="CZ1019" s="30"/>
      <c r="DA1019" s="30"/>
      <c r="DB1019" s="30"/>
      <c r="DC1019" s="30"/>
      <c r="DD1019" s="30"/>
      <c r="DE1019" s="30"/>
      <c r="DF1019" s="30"/>
      <c r="DG1019" s="30"/>
      <c r="DH1019" s="30"/>
      <c r="DI1019" s="30"/>
      <c r="DJ1019" s="30"/>
      <c r="DK1019" s="30"/>
      <c r="DL1019" s="30"/>
      <c r="DM1019" s="30"/>
      <c r="DN1019" s="30"/>
      <c r="DO1019" s="30"/>
      <c r="DP1019" s="30"/>
      <c r="DQ1019" s="30"/>
      <c r="DR1019" s="30"/>
      <c r="DS1019" s="30"/>
      <c r="DT1019" s="30"/>
      <c r="DU1019" s="30"/>
      <c r="DV1019" s="30"/>
      <c r="DW1019" s="30"/>
      <c r="DX1019" s="30"/>
      <c r="DY1019" s="30"/>
      <c r="DZ1019" s="30"/>
      <c r="EA1019" s="30"/>
      <c r="EB1019" s="30"/>
      <c r="EC1019" s="30"/>
      <c r="ED1019" s="30"/>
      <c r="EE1019" s="30"/>
      <c r="EF1019" s="30"/>
      <c r="EG1019" s="30"/>
      <c r="EH1019" s="30"/>
      <c r="EI1019" s="30"/>
      <c r="EJ1019" s="30"/>
      <c r="EK1019" s="30"/>
      <c r="EL1019" s="30"/>
      <c r="EM1019" s="30"/>
      <c r="EN1019" s="30"/>
      <c r="EO1019" s="30"/>
      <c r="EP1019" s="30"/>
      <c r="EQ1019" s="30"/>
      <c r="ER1019" s="30"/>
      <c r="ES1019" s="30"/>
      <c r="ET1019" s="30"/>
      <c r="EU1019" s="30"/>
      <c r="EV1019" s="30"/>
      <c r="EW1019" s="30"/>
      <c r="EX1019" s="30"/>
      <c r="EY1019" s="30"/>
      <c r="EZ1019" s="30"/>
      <c r="FA1019" s="30"/>
      <c r="FB1019" s="30"/>
      <c r="FC1019" s="30"/>
      <c r="FD1019" s="30"/>
      <c r="FE1019" s="30"/>
      <c r="FF1019" s="30"/>
      <c r="FG1019" s="30"/>
      <c r="FH1019" s="30"/>
      <c r="FI1019" s="30"/>
      <c r="FJ1019" s="30"/>
      <c r="FK1019" s="30"/>
      <c r="FL1019" s="30"/>
      <c r="FM1019" s="30"/>
      <c r="FN1019" s="30"/>
      <c r="FO1019" s="30"/>
      <c r="FP1019" s="30"/>
      <c r="FQ1019" s="30"/>
    </row>
    <row r="1020" spans="4:173">
      <c r="D1020" s="76"/>
      <c r="E1020" s="76"/>
      <c r="F1020" s="76"/>
      <c r="G1020" s="76"/>
      <c r="H1020" s="76"/>
      <c r="I1020" s="76"/>
      <c r="J1020" s="30"/>
      <c r="K1020" s="30"/>
      <c r="L1020" s="30"/>
      <c r="M1020" s="30"/>
      <c r="N1020" s="30"/>
      <c r="O1020" s="30"/>
      <c r="P1020" s="30"/>
      <c r="Q1020" s="30"/>
      <c r="R1020" s="30"/>
      <c r="S1020" s="30"/>
      <c r="T1020" s="30"/>
      <c r="U1020" s="30"/>
      <c r="V1020" s="30"/>
      <c r="W1020" s="30"/>
      <c r="X1020" s="30"/>
      <c r="Y1020" s="30"/>
      <c r="Z1020" s="30"/>
      <c r="AA1020" s="30"/>
      <c r="AB1020" s="30"/>
      <c r="AC1020" s="30"/>
      <c r="AD1020" s="30"/>
      <c r="AE1020" s="30"/>
      <c r="AF1020" s="30"/>
      <c r="AG1020" s="30"/>
      <c r="AH1020" s="30"/>
      <c r="AI1020" s="30"/>
      <c r="AJ1020" s="30"/>
      <c r="AK1020" s="30"/>
      <c r="AL1020" s="30"/>
      <c r="AM1020" s="30"/>
      <c r="AN1020" s="30"/>
      <c r="AO1020" s="30"/>
      <c r="AP1020" s="30"/>
      <c r="AQ1020" s="30"/>
      <c r="AR1020" s="30"/>
      <c r="AS1020" s="30"/>
      <c r="AT1020" s="30"/>
      <c r="AU1020" s="30"/>
      <c r="AV1020" s="30"/>
      <c r="AW1020" s="30"/>
      <c r="AX1020" s="30"/>
      <c r="AY1020" s="30"/>
      <c r="AZ1020" s="30"/>
      <c r="BA1020" s="30"/>
      <c r="BB1020" s="30"/>
      <c r="BC1020" s="30"/>
      <c r="BD1020" s="30"/>
      <c r="BE1020" s="30"/>
      <c r="BF1020" s="30"/>
      <c r="BG1020" s="30"/>
      <c r="BH1020" s="30"/>
      <c r="BI1020" s="30"/>
      <c r="BJ1020" s="30"/>
      <c r="BK1020" s="30"/>
      <c r="BL1020" s="30"/>
      <c r="BM1020" s="30"/>
      <c r="BN1020" s="30"/>
      <c r="BO1020" s="30"/>
      <c r="BP1020" s="30"/>
      <c r="BQ1020" s="30"/>
      <c r="BR1020" s="30"/>
      <c r="BS1020" s="30"/>
      <c r="BT1020" s="30"/>
      <c r="BU1020" s="30"/>
      <c r="BV1020" s="30"/>
      <c r="BW1020" s="30"/>
      <c r="BX1020" s="30"/>
      <c r="BY1020" s="30"/>
      <c r="BZ1020" s="30"/>
      <c r="CA1020" s="30"/>
      <c r="CB1020" s="30"/>
      <c r="CC1020" s="30"/>
      <c r="CD1020" s="30"/>
      <c r="CE1020" s="30"/>
      <c r="CF1020" s="30"/>
      <c r="CG1020" s="30"/>
      <c r="CH1020" s="30"/>
      <c r="CI1020" s="30"/>
      <c r="CJ1020" s="30"/>
      <c r="CK1020" s="30"/>
      <c r="CL1020" s="30"/>
      <c r="CM1020" s="30"/>
      <c r="CN1020" s="30"/>
      <c r="CO1020" s="30"/>
      <c r="CP1020" s="30"/>
      <c r="CQ1020" s="30"/>
      <c r="CR1020" s="30"/>
      <c r="CS1020" s="30"/>
      <c r="CT1020" s="30"/>
      <c r="CU1020" s="30"/>
      <c r="CV1020" s="30"/>
      <c r="CW1020" s="30"/>
      <c r="CX1020" s="30"/>
      <c r="CY1020" s="30"/>
      <c r="CZ1020" s="30"/>
      <c r="DA1020" s="30"/>
      <c r="DB1020" s="30"/>
      <c r="DC1020" s="30"/>
      <c r="DD1020" s="30"/>
      <c r="DE1020" s="30"/>
      <c r="DF1020" s="30"/>
      <c r="DG1020" s="30"/>
      <c r="DH1020" s="30"/>
      <c r="DI1020" s="30"/>
      <c r="DJ1020" s="30"/>
      <c r="DK1020" s="30"/>
      <c r="DL1020" s="30"/>
      <c r="DM1020" s="30"/>
      <c r="DN1020" s="30"/>
      <c r="DO1020" s="30"/>
      <c r="DP1020" s="30"/>
      <c r="DQ1020" s="30"/>
      <c r="DR1020" s="30"/>
      <c r="DS1020" s="30"/>
      <c r="DT1020" s="30"/>
      <c r="DU1020" s="30"/>
      <c r="DV1020" s="30"/>
      <c r="DW1020" s="30"/>
      <c r="DX1020" s="30"/>
      <c r="DY1020" s="30"/>
      <c r="DZ1020" s="30"/>
      <c r="EA1020" s="30"/>
      <c r="EB1020" s="30"/>
      <c r="EC1020" s="30"/>
      <c r="ED1020" s="30"/>
      <c r="EE1020" s="30"/>
      <c r="EF1020" s="30"/>
      <c r="EG1020" s="30"/>
      <c r="EH1020" s="30"/>
      <c r="EI1020" s="30"/>
      <c r="EJ1020" s="30"/>
      <c r="EK1020" s="30"/>
      <c r="EL1020" s="30"/>
      <c r="EM1020" s="30"/>
      <c r="EN1020" s="30"/>
      <c r="EO1020" s="30"/>
      <c r="EP1020" s="30"/>
      <c r="EQ1020" s="30"/>
      <c r="ER1020" s="30"/>
      <c r="ES1020" s="30"/>
      <c r="ET1020" s="30"/>
      <c r="EU1020" s="30"/>
      <c r="EV1020" s="30"/>
      <c r="EW1020" s="30"/>
      <c r="EX1020" s="30"/>
      <c r="EY1020" s="30"/>
      <c r="EZ1020" s="30"/>
      <c r="FA1020" s="30"/>
      <c r="FB1020" s="30"/>
      <c r="FC1020" s="30"/>
      <c r="FD1020" s="30"/>
      <c r="FE1020" s="30"/>
      <c r="FF1020" s="30"/>
      <c r="FG1020" s="30"/>
      <c r="FH1020" s="30"/>
      <c r="FI1020" s="30"/>
      <c r="FJ1020" s="30"/>
      <c r="FK1020" s="30"/>
      <c r="FL1020" s="30"/>
      <c r="FM1020" s="30"/>
      <c r="FN1020" s="30"/>
      <c r="FO1020" s="30"/>
      <c r="FP1020" s="30"/>
      <c r="FQ1020" s="30"/>
    </row>
    <row r="1021" spans="4:173">
      <c r="D1021" s="76"/>
      <c r="E1021" s="76"/>
      <c r="F1021" s="76"/>
      <c r="G1021" s="76"/>
      <c r="H1021" s="76"/>
      <c r="I1021" s="76"/>
      <c r="J1021" s="30"/>
      <c r="K1021" s="30"/>
      <c r="L1021" s="30"/>
      <c r="M1021" s="30"/>
      <c r="N1021" s="30"/>
      <c r="O1021" s="30"/>
      <c r="P1021" s="30"/>
      <c r="Q1021" s="30"/>
      <c r="R1021" s="30"/>
      <c r="S1021" s="30"/>
      <c r="T1021" s="30"/>
      <c r="U1021" s="30"/>
      <c r="V1021" s="30"/>
      <c r="W1021" s="30"/>
      <c r="X1021" s="30"/>
      <c r="Y1021" s="30"/>
      <c r="Z1021" s="30"/>
      <c r="AA1021" s="30"/>
      <c r="AB1021" s="30"/>
      <c r="AC1021" s="30"/>
      <c r="AD1021" s="30"/>
      <c r="AE1021" s="30"/>
      <c r="AF1021" s="30"/>
      <c r="AG1021" s="30"/>
      <c r="AH1021" s="30"/>
      <c r="AI1021" s="30"/>
      <c r="AJ1021" s="30"/>
      <c r="AK1021" s="30"/>
      <c r="AL1021" s="30"/>
      <c r="AM1021" s="30"/>
      <c r="AN1021" s="30"/>
      <c r="AO1021" s="30"/>
      <c r="AP1021" s="30"/>
      <c r="AQ1021" s="30"/>
      <c r="AR1021" s="30"/>
      <c r="AS1021" s="30"/>
      <c r="AT1021" s="30"/>
      <c r="AU1021" s="30"/>
      <c r="AV1021" s="30"/>
      <c r="AW1021" s="30"/>
      <c r="AX1021" s="30"/>
      <c r="AY1021" s="30"/>
      <c r="AZ1021" s="30"/>
      <c r="BA1021" s="30"/>
      <c r="BB1021" s="30"/>
      <c r="BC1021" s="30"/>
      <c r="BD1021" s="30"/>
      <c r="BE1021" s="30"/>
      <c r="BF1021" s="30"/>
      <c r="BG1021" s="30"/>
      <c r="BH1021" s="30"/>
      <c r="BI1021" s="30"/>
      <c r="BJ1021" s="30"/>
      <c r="BK1021" s="30"/>
      <c r="BL1021" s="30"/>
      <c r="BM1021" s="30"/>
      <c r="BN1021" s="30"/>
      <c r="BO1021" s="30"/>
      <c r="BP1021" s="30"/>
      <c r="BQ1021" s="30"/>
      <c r="BR1021" s="30"/>
      <c r="BS1021" s="30"/>
      <c r="BT1021" s="30"/>
      <c r="BU1021" s="30"/>
      <c r="BV1021" s="30"/>
      <c r="BW1021" s="30"/>
      <c r="BX1021" s="30"/>
      <c r="BY1021" s="30"/>
      <c r="BZ1021" s="30"/>
      <c r="CA1021" s="30"/>
      <c r="CB1021" s="30"/>
      <c r="CC1021" s="30"/>
      <c r="CD1021" s="30"/>
      <c r="CE1021" s="30"/>
      <c r="CF1021" s="30"/>
      <c r="CG1021" s="30"/>
      <c r="CH1021" s="30"/>
      <c r="CI1021" s="30"/>
      <c r="CJ1021" s="30"/>
      <c r="CK1021" s="30"/>
      <c r="CL1021" s="30"/>
      <c r="CM1021" s="30"/>
      <c r="CN1021" s="30"/>
      <c r="CO1021" s="30"/>
      <c r="CP1021" s="30"/>
      <c r="CQ1021" s="30"/>
      <c r="CR1021" s="30"/>
      <c r="CS1021" s="30"/>
      <c r="CT1021" s="30"/>
      <c r="CU1021" s="30"/>
      <c r="CV1021" s="30"/>
      <c r="CW1021" s="30"/>
      <c r="CX1021" s="30"/>
      <c r="CY1021" s="30"/>
      <c r="CZ1021" s="30"/>
      <c r="DA1021" s="30"/>
      <c r="DB1021" s="30"/>
      <c r="DC1021" s="30"/>
      <c r="DD1021" s="30"/>
      <c r="DE1021" s="30"/>
      <c r="DF1021" s="30"/>
      <c r="DG1021" s="30"/>
      <c r="DH1021" s="30"/>
      <c r="DI1021" s="30"/>
      <c r="DJ1021" s="30"/>
      <c r="DK1021" s="30"/>
      <c r="DL1021" s="30"/>
      <c r="DM1021" s="30"/>
      <c r="DN1021" s="30"/>
      <c r="DO1021" s="30"/>
      <c r="DP1021" s="30"/>
      <c r="DQ1021" s="30"/>
      <c r="DR1021" s="30"/>
      <c r="DS1021" s="30"/>
      <c r="DT1021" s="30"/>
      <c r="DU1021" s="30"/>
      <c r="DV1021" s="30"/>
      <c r="DW1021" s="30"/>
      <c r="DX1021" s="30"/>
      <c r="DY1021" s="30"/>
      <c r="DZ1021" s="30"/>
      <c r="EA1021" s="30"/>
      <c r="EB1021" s="30"/>
      <c r="EC1021" s="30"/>
      <c r="ED1021" s="30"/>
      <c r="EE1021" s="30"/>
      <c r="EF1021" s="30"/>
      <c r="EG1021" s="30"/>
      <c r="EH1021" s="30"/>
      <c r="EI1021" s="30"/>
      <c r="EJ1021" s="30"/>
      <c r="EK1021" s="30"/>
      <c r="EL1021" s="30"/>
      <c r="EM1021" s="30"/>
      <c r="EN1021" s="30"/>
      <c r="EO1021" s="30"/>
      <c r="EP1021" s="30"/>
      <c r="EQ1021" s="30"/>
      <c r="ER1021" s="30"/>
      <c r="ES1021" s="30"/>
      <c r="ET1021" s="30"/>
      <c r="EU1021" s="30"/>
      <c r="EV1021" s="30"/>
      <c r="EW1021" s="30"/>
      <c r="EX1021" s="30"/>
      <c r="EY1021" s="30"/>
      <c r="EZ1021" s="30"/>
      <c r="FA1021" s="30"/>
      <c r="FB1021" s="30"/>
      <c r="FC1021" s="30"/>
      <c r="FD1021" s="30"/>
      <c r="FE1021" s="30"/>
      <c r="FF1021" s="30"/>
      <c r="FG1021" s="30"/>
      <c r="FH1021" s="30"/>
      <c r="FI1021" s="30"/>
      <c r="FJ1021" s="30"/>
      <c r="FK1021" s="30"/>
      <c r="FL1021" s="30"/>
      <c r="FM1021" s="30"/>
      <c r="FN1021" s="30"/>
      <c r="FO1021" s="30"/>
      <c r="FP1021" s="30"/>
      <c r="FQ1021" s="30"/>
    </row>
    <row r="1022" spans="4:173">
      <c r="D1022" s="76"/>
      <c r="E1022" s="76"/>
      <c r="F1022" s="76"/>
      <c r="G1022" s="76"/>
      <c r="H1022" s="76"/>
      <c r="I1022" s="76"/>
      <c r="J1022" s="30"/>
      <c r="K1022" s="30"/>
      <c r="L1022" s="30"/>
      <c r="M1022" s="30"/>
      <c r="N1022" s="30"/>
      <c r="O1022" s="30"/>
      <c r="P1022" s="30"/>
      <c r="Q1022" s="30"/>
      <c r="R1022" s="30"/>
      <c r="S1022" s="30"/>
      <c r="T1022" s="30"/>
      <c r="U1022" s="30"/>
      <c r="V1022" s="30"/>
      <c r="W1022" s="30"/>
      <c r="X1022" s="30"/>
      <c r="Y1022" s="30"/>
      <c r="Z1022" s="30"/>
      <c r="AA1022" s="30"/>
      <c r="AB1022" s="30"/>
      <c r="AC1022" s="30"/>
      <c r="AD1022" s="30"/>
      <c r="AE1022" s="30"/>
      <c r="AF1022" s="30"/>
      <c r="AG1022" s="30"/>
      <c r="AH1022" s="30"/>
      <c r="AI1022" s="30"/>
      <c r="AJ1022" s="30"/>
      <c r="AK1022" s="30"/>
      <c r="AL1022" s="30"/>
      <c r="AM1022" s="30"/>
      <c r="AN1022" s="30"/>
      <c r="AO1022" s="30"/>
      <c r="AP1022" s="30"/>
      <c r="AQ1022" s="30"/>
      <c r="AR1022" s="30"/>
      <c r="AS1022" s="30"/>
      <c r="AT1022" s="30"/>
      <c r="AU1022" s="30"/>
      <c r="AV1022" s="30"/>
      <c r="AW1022" s="30"/>
      <c r="AX1022" s="30"/>
      <c r="AY1022" s="30"/>
      <c r="AZ1022" s="30"/>
      <c r="BA1022" s="30"/>
      <c r="BB1022" s="30"/>
      <c r="BC1022" s="30"/>
      <c r="BD1022" s="30"/>
      <c r="BE1022" s="30"/>
      <c r="BF1022" s="30"/>
      <c r="BG1022" s="30"/>
      <c r="BH1022" s="30"/>
      <c r="BI1022" s="30"/>
      <c r="BJ1022" s="30"/>
      <c r="BK1022" s="30"/>
      <c r="BL1022" s="30"/>
      <c r="BM1022" s="30"/>
      <c r="BN1022" s="30"/>
      <c r="BO1022" s="30"/>
      <c r="BP1022" s="30"/>
      <c r="BQ1022" s="30"/>
      <c r="BR1022" s="30"/>
      <c r="BS1022" s="30"/>
      <c r="BT1022" s="30"/>
      <c r="BU1022" s="30"/>
      <c r="BV1022" s="30"/>
      <c r="BW1022" s="30"/>
      <c r="BX1022" s="30"/>
      <c r="BY1022" s="30"/>
      <c r="BZ1022" s="30"/>
      <c r="CA1022" s="30"/>
      <c r="CB1022" s="30"/>
      <c r="CC1022" s="30"/>
      <c r="CD1022" s="30"/>
      <c r="CE1022" s="30"/>
      <c r="CF1022" s="30"/>
      <c r="CG1022" s="30"/>
      <c r="CH1022" s="30"/>
      <c r="CI1022" s="30"/>
      <c r="CJ1022" s="30"/>
      <c r="CK1022" s="30"/>
      <c r="CL1022" s="30"/>
      <c r="CM1022" s="30"/>
      <c r="CN1022" s="30"/>
      <c r="CO1022" s="30"/>
      <c r="CP1022" s="30"/>
      <c r="CQ1022" s="30"/>
      <c r="CR1022" s="30"/>
      <c r="CS1022" s="30"/>
      <c r="CT1022" s="30"/>
      <c r="CU1022" s="30"/>
      <c r="CV1022" s="30"/>
      <c r="CW1022" s="30"/>
      <c r="CX1022" s="30"/>
      <c r="CY1022" s="30"/>
      <c r="CZ1022" s="30"/>
      <c r="DA1022" s="30"/>
      <c r="DB1022" s="30"/>
      <c r="DC1022" s="30"/>
      <c r="DD1022" s="30"/>
      <c r="DE1022" s="30"/>
      <c r="DF1022" s="30"/>
      <c r="DG1022" s="30"/>
      <c r="DH1022" s="30"/>
      <c r="DI1022" s="30"/>
      <c r="DJ1022" s="30"/>
      <c r="DK1022" s="30"/>
      <c r="DL1022" s="30"/>
      <c r="DM1022" s="30"/>
      <c r="DN1022" s="30"/>
      <c r="DO1022" s="30"/>
      <c r="DP1022" s="30"/>
      <c r="DQ1022" s="30"/>
      <c r="DR1022" s="30"/>
      <c r="DS1022" s="30"/>
      <c r="DT1022" s="30"/>
      <c r="DU1022" s="30"/>
      <c r="DV1022" s="30"/>
      <c r="DW1022" s="30"/>
      <c r="DX1022" s="30"/>
      <c r="DY1022" s="30"/>
      <c r="DZ1022" s="30"/>
      <c r="EA1022" s="30"/>
      <c r="EB1022" s="30"/>
      <c r="EC1022" s="30"/>
      <c r="ED1022" s="30"/>
      <c r="EE1022" s="30"/>
      <c r="EF1022" s="30"/>
      <c r="EG1022" s="30"/>
      <c r="EH1022" s="30"/>
      <c r="EI1022" s="30"/>
      <c r="EJ1022" s="30"/>
      <c r="EK1022" s="30"/>
      <c r="EL1022" s="30"/>
      <c r="EM1022" s="30"/>
      <c r="EN1022" s="30"/>
      <c r="EO1022" s="30"/>
      <c r="EP1022" s="30"/>
      <c r="EQ1022" s="30"/>
      <c r="ER1022" s="30"/>
      <c r="ES1022" s="30"/>
      <c r="ET1022" s="30"/>
      <c r="EU1022" s="30"/>
      <c r="EV1022" s="30"/>
      <c r="EW1022" s="30"/>
      <c r="EX1022" s="30"/>
      <c r="EY1022" s="30"/>
      <c r="EZ1022" s="30"/>
      <c r="FA1022" s="30"/>
      <c r="FB1022" s="30"/>
      <c r="FC1022" s="30"/>
      <c r="FD1022" s="30"/>
      <c r="FE1022" s="30"/>
      <c r="FF1022" s="30"/>
      <c r="FG1022" s="30"/>
      <c r="FH1022" s="30"/>
      <c r="FI1022" s="30"/>
      <c r="FJ1022" s="30"/>
      <c r="FK1022" s="30"/>
      <c r="FL1022" s="30"/>
      <c r="FM1022" s="30"/>
      <c r="FN1022" s="30"/>
      <c r="FO1022" s="30"/>
      <c r="FP1022" s="30"/>
      <c r="FQ1022" s="30"/>
    </row>
    <row r="1023" spans="4:173">
      <c r="D1023" s="76"/>
      <c r="E1023" s="76"/>
      <c r="F1023" s="76"/>
      <c r="G1023" s="76"/>
      <c r="H1023" s="76"/>
      <c r="I1023" s="76"/>
      <c r="J1023" s="30"/>
      <c r="K1023" s="30"/>
      <c r="L1023" s="30"/>
      <c r="M1023" s="30"/>
      <c r="N1023" s="30"/>
      <c r="O1023" s="30"/>
      <c r="P1023" s="30"/>
      <c r="Q1023" s="30"/>
      <c r="R1023" s="30"/>
      <c r="S1023" s="30"/>
      <c r="T1023" s="30"/>
      <c r="U1023" s="30"/>
      <c r="V1023" s="30"/>
      <c r="W1023" s="30"/>
      <c r="X1023" s="30"/>
      <c r="Y1023" s="30"/>
      <c r="Z1023" s="30"/>
      <c r="AA1023" s="30"/>
      <c r="AB1023" s="30"/>
      <c r="AC1023" s="30"/>
      <c r="AD1023" s="30"/>
      <c r="AE1023" s="30"/>
      <c r="AF1023" s="30"/>
      <c r="AG1023" s="30"/>
      <c r="AH1023" s="30"/>
      <c r="AI1023" s="30"/>
      <c r="AJ1023" s="30"/>
      <c r="AK1023" s="30"/>
      <c r="AL1023" s="30"/>
      <c r="AM1023" s="30"/>
      <c r="AN1023" s="30"/>
      <c r="AO1023" s="30"/>
      <c r="AP1023" s="30"/>
      <c r="AQ1023" s="30"/>
      <c r="AR1023" s="30"/>
      <c r="AS1023" s="30"/>
      <c r="AT1023" s="30"/>
      <c r="AU1023" s="30"/>
      <c r="AV1023" s="30"/>
      <c r="AW1023" s="30"/>
      <c r="AX1023" s="30"/>
      <c r="AY1023" s="30"/>
      <c r="AZ1023" s="30"/>
      <c r="BA1023" s="30"/>
      <c r="BB1023" s="30"/>
      <c r="BC1023" s="30"/>
      <c r="BD1023" s="30"/>
      <c r="BE1023" s="30"/>
      <c r="BF1023" s="30"/>
      <c r="BG1023" s="30"/>
      <c r="BH1023" s="30"/>
      <c r="BI1023" s="30"/>
      <c r="BJ1023" s="30"/>
      <c r="BK1023" s="30"/>
      <c r="BL1023" s="30"/>
      <c r="BM1023" s="30"/>
      <c r="BN1023" s="30"/>
      <c r="BO1023" s="30"/>
      <c r="BP1023" s="30"/>
      <c r="BQ1023" s="30"/>
      <c r="BR1023" s="30"/>
      <c r="BS1023" s="30"/>
      <c r="BT1023" s="30"/>
      <c r="BU1023" s="30"/>
      <c r="BV1023" s="30"/>
      <c r="BW1023" s="30"/>
      <c r="BX1023" s="30"/>
      <c r="BY1023" s="30"/>
      <c r="BZ1023" s="30"/>
      <c r="CA1023" s="30"/>
      <c r="CB1023" s="30"/>
      <c r="CC1023" s="30"/>
      <c r="CD1023" s="30"/>
      <c r="CE1023" s="30"/>
      <c r="CF1023" s="30"/>
      <c r="CG1023" s="30"/>
      <c r="CH1023" s="30"/>
      <c r="CI1023" s="30"/>
      <c r="CJ1023" s="30"/>
      <c r="CK1023" s="30"/>
      <c r="CL1023" s="30"/>
      <c r="CM1023" s="30"/>
      <c r="CN1023" s="30"/>
      <c r="CO1023" s="30"/>
      <c r="CP1023" s="30"/>
      <c r="CQ1023" s="30"/>
      <c r="CR1023" s="30"/>
      <c r="CS1023" s="30"/>
      <c r="CT1023" s="30"/>
      <c r="CU1023" s="30"/>
      <c r="CV1023" s="30"/>
      <c r="CW1023" s="30"/>
      <c r="CX1023" s="30"/>
      <c r="CY1023" s="30"/>
      <c r="CZ1023" s="30"/>
      <c r="DA1023" s="30"/>
      <c r="DB1023" s="30"/>
      <c r="DC1023" s="30"/>
      <c r="DD1023" s="30"/>
      <c r="DE1023" s="30"/>
      <c r="DF1023" s="30"/>
      <c r="DG1023" s="30"/>
      <c r="DH1023" s="30"/>
      <c r="DI1023" s="30"/>
      <c r="DJ1023" s="30"/>
      <c r="DK1023" s="30"/>
      <c r="DL1023" s="30"/>
      <c r="DM1023" s="30"/>
      <c r="DN1023" s="30"/>
      <c r="DO1023" s="30"/>
      <c r="DP1023" s="30"/>
      <c r="DQ1023" s="30"/>
      <c r="DR1023" s="30"/>
      <c r="DS1023" s="30"/>
      <c r="DT1023" s="30"/>
      <c r="DU1023" s="30"/>
      <c r="DV1023" s="30"/>
      <c r="DW1023" s="30"/>
      <c r="DX1023" s="30"/>
      <c r="DY1023" s="30"/>
      <c r="DZ1023" s="30"/>
      <c r="EA1023" s="30"/>
      <c r="EB1023" s="30"/>
      <c r="EC1023" s="30"/>
      <c r="ED1023" s="30"/>
      <c r="EE1023" s="30"/>
      <c r="EF1023" s="30"/>
      <c r="EG1023" s="30"/>
      <c r="EH1023" s="30"/>
      <c r="EI1023" s="30"/>
      <c r="EJ1023" s="30"/>
      <c r="EK1023" s="30"/>
      <c r="EL1023" s="30"/>
      <c r="EM1023" s="30"/>
      <c r="EN1023" s="30"/>
      <c r="EO1023" s="30"/>
      <c r="EP1023" s="30"/>
      <c r="EQ1023" s="30"/>
      <c r="ER1023" s="30"/>
      <c r="ES1023" s="30"/>
      <c r="ET1023" s="30"/>
      <c r="EU1023" s="30"/>
      <c r="EV1023" s="30"/>
      <c r="EW1023" s="30"/>
      <c r="EX1023" s="30"/>
      <c r="EY1023" s="30"/>
      <c r="EZ1023" s="30"/>
      <c r="FA1023" s="30"/>
      <c r="FB1023" s="30"/>
      <c r="FC1023" s="30"/>
      <c r="FD1023" s="30"/>
      <c r="FE1023" s="30"/>
      <c r="FF1023" s="30"/>
      <c r="FG1023" s="30"/>
      <c r="FH1023" s="30"/>
      <c r="FI1023" s="30"/>
      <c r="FJ1023" s="30"/>
      <c r="FK1023" s="30"/>
      <c r="FL1023" s="30"/>
      <c r="FM1023" s="30"/>
      <c r="FN1023" s="30"/>
      <c r="FO1023" s="30"/>
      <c r="FP1023" s="30"/>
      <c r="FQ1023" s="30"/>
    </row>
    <row r="1024" spans="4:173">
      <c r="D1024" s="76"/>
      <c r="E1024" s="76"/>
      <c r="F1024" s="76"/>
      <c r="G1024" s="76"/>
      <c r="H1024" s="76"/>
      <c r="I1024" s="76"/>
      <c r="J1024" s="30"/>
      <c r="K1024" s="30"/>
      <c r="L1024" s="30"/>
      <c r="M1024" s="30"/>
      <c r="N1024" s="30"/>
      <c r="O1024" s="30"/>
      <c r="P1024" s="30"/>
      <c r="Q1024" s="30"/>
      <c r="R1024" s="30"/>
      <c r="S1024" s="30"/>
      <c r="T1024" s="30"/>
      <c r="U1024" s="30"/>
      <c r="V1024" s="30"/>
      <c r="W1024" s="30"/>
      <c r="X1024" s="30"/>
      <c r="Y1024" s="30"/>
      <c r="Z1024" s="30"/>
      <c r="AA1024" s="30"/>
      <c r="AB1024" s="30"/>
      <c r="AC1024" s="30"/>
      <c r="AD1024" s="30"/>
      <c r="AE1024" s="30"/>
      <c r="AF1024" s="30"/>
      <c r="AG1024" s="30"/>
      <c r="AH1024" s="30"/>
      <c r="AI1024" s="30"/>
      <c r="AJ1024" s="30"/>
      <c r="AK1024" s="30"/>
      <c r="AL1024" s="30"/>
      <c r="AM1024" s="30"/>
      <c r="AN1024" s="30"/>
      <c r="AO1024" s="30"/>
      <c r="AP1024" s="30"/>
      <c r="AQ1024" s="30"/>
      <c r="AR1024" s="30"/>
      <c r="AS1024" s="30"/>
      <c r="AT1024" s="30"/>
      <c r="AU1024" s="30"/>
      <c r="AV1024" s="30"/>
      <c r="AW1024" s="30"/>
      <c r="AX1024" s="30"/>
      <c r="AY1024" s="30"/>
      <c r="AZ1024" s="30"/>
      <c r="BA1024" s="30"/>
      <c r="BB1024" s="30"/>
      <c r="BC1024" s="30"/>
      <c r="BD1024" s="30"/>
      <c r="BE1024" s="30"/>
      <c r="BF1024" s="30"/>
      <c r="BG1024" s="30"/>
      <c r="BH1024" s="30"/>
      <c r="BI1024" s="30"/>
      <c r="BJ1024" s="30"/>
      <c r="BK1024" s="30"/>
      <c r="BL1024" s="30"/>
      <c r="BM1024" s="30"/>
      <c r="BN1024" s="30"/>
      <c r="BO1024" s="30"/>
      <c r="BP1024" s="30"/>
      <c r="BQ1024" s="30"/>
      <c r="BR1024" s="30"/>
      <c r="BS1024" s="30"/>
      <c r="BT1024" s="30"/>
      <c r="BU1024" s="30"/>
      <c r="BV1024" s="30"/>
      <c r="BW1024" s="30"/>
      <c r="BX1024" s="30"/>
      <c r="BY1024" s="30"/>
      <c r="BZ1024" s="30"/>
      <c r="CA1024" s="30"/>
      <c r="CB1024" s="30"/>
      <c r="CC1024" s="30"/>
      <c r="CD1024" s="30"/>
      <c r="CE1024" s="30"/>
      <c r="CF1024" s="30"/>
      <c r="CG1024" s="30"/>
      <c r="CH1024" s="30"/>
      <c r="CI1024" s="30"/>
      <c r="CJ1024" s="30"/>
      <c r="CK1024" s="30"/>
      <c r="CL1024" s="30"/>
      <c r="CM1024" s="30"/>
      <c r="CN1024" s="30"/>
      <c r="CO1024" s="30"/>
      <c r="CP1024" s="30"/>
      <c r="CQ1024" s="30"/>
      <c r="CR1024" s="30"/>
      <c r="CS1024" s="30"/>
      <c r="CT1024" s="30"/>
      <c r="CU1024" s="30"/>
      <c r="CV1024" s="30"/>
      <c r="CW1024" s="30"/>
      <c r="CX1024" s="30"/>
      <c r="CY1024" s="30"/>
      <c r="CZ1024" s="30"/>
      <c r="DA1024" s="30"/>
      <c r="DB1024" s="30"/>
      <c r="DC1024" s="30"/>
      <c r="DD1024" s="30"/>
      <c r="DE1024" s="30"/>
      <c r="DF1024" s="30"/>
      <c r="DG1024" s="30"/>
      <c r="DH1024" s="30"/>
      <c r="DI1024" s="30"/>
      <c r="DJ1024" s="30"/>
      <c r="DK1024" s="30"/>
      <c r="DL1024" s="30"/>
      <c r="DM1024" s="30"/>
      <c r="DN1024" s="30"/>
      <c r="DO1024" s="30"/>
      <c r="DP1024" s="30"/>
      <c r="DQ1024" s="30"/>
      <c r="DR1024" s="30"/>
      <c r="DS1024" s="30"/>
      <c r="DT1024" s="30"/>
      <c r="DU1024" s="30"/>
      <c r="DV1024" s="30"/>
      <c r="DW1024" s="30"/>
      <c r="DX1024" s="30"/>
      <c r="DY1024" s="30"/>
      <c r="DZ1024" s="30"/>
      <c r="EA1024" s="30"/>
      <c r="EB1024" s="30"/>
      <c r="EC1024" s="30"/>
      <c r="ED1024" s="30"/>
      <c r="EE1024" s="30"/>
      <c r="EF1024" s="30"/>
      <c r="EG1024" s="30"/>
      <c r="EH1024" s="30"/>
      <c r="EI1024" s="30"/>
      <c r="EJ1024" s="30"/>
      <c r="EK1024" s="30"/>
      <c r="EL1024" s="30"/>
      <c r="EM1024" s="30"/>
      <c r="EN1024" s="30"/>
      <c r="EO1024" s="30"/>
      <c r="EP1024" s="30"/>
      <c r="EQ1024" s="30"/>
      <c r="ER1024" s="30"/>
      <c r="ES1024" s="30"/>
      <c r="ET1024" s="30"/>
      <c r="EU1024" s="30"/>
      <c r="EV1024" s="30"/>
      <c r="EW1024" s="30"/>
      <c r="EX1024" s="30"/>
      <c r="EY1024" s="30"/>
      <c r="EZ1024" s="30"/>
      <c r="FA1024" s="30"/>
      <c r="FB1024" s="30"/>
      <c r="FC1024" s="30"/>
      <c r="FD1024" s="30"/>
      <c r="FE1024" s="30"/>
      <c r="FF1024" s="30"/>
      <c r="FG1024" s="30"/>
      <c r="FH1024" s="30"/>
      <c r="FI1024" s="30"/>
      <c r="FJ1024" s="30"/>
      <c r="FK1024" s="30"/>
      <c r="FL1024" s="30"/>
      <c r="FM1024" s="30"/>
      <c r="FN1024" s="30"/>
      <c r="FO1024" s="30"/>
      <c r="FP1024" s="30"/>
      <c r="FQ1024" s="30"/>
    </row>
    <row r="1025" spans="4:173">
      <c r="D1025" s="76"/>
      <c r="E1025" s="76"/>
      <c r="F1025" s="76"/>
      <c r="G1025" s="76"/>
      <c r="H1025" s="76"/>
      <c r="I1025" s="76"/>
      <c r="J1025" s="30"/>
      <c r="K1025" s="30"/>
      <c r="L1025" s="30"/>
      <c r="M1025" s="30"/>
      <c r="N1025" s="30"/>
      <c r="O1025" s="30"/>
      <c r="P1025" s="30"/>
      <c r="Q1025" s="30"/>
      <c r="R1025" s="30"/>
      <c r="S1025" s="30"/>
      <c r="T1025" s="30"/>
      <c r="U1025" s="30"/>
      <c r="V1025" s="30"/>
      <c r="W1025" s="30"/>
      <c r="X1025" s="30"/>
      <c r="Y1025" s="30"/>
      <c r="Z1025" s="30"/>
      <c r="AA1025" s="30"/>
      <c r="AB1025" s="30"/>
      <c r="AC1025" s="30"/>
      <c r="AD1025" s="30"/>
      <c r="AE1025" s="30"/>
      <c r="AF1025" s="30"/>
      <c r="AG1025" s="30"/>
      <c r="AH1025" s="30"/>
      <c r="AI1025" s="30"/>
      <c r="AJ1025" s="30"/>
      <c r="AK1025" s="30"/>
      <c r="AL1025" s="30"/>
      <c r="AM1025" s="30"/>
      <c r="AN1025" s="30"/>
      <c r="AO1025" s="30"/>
      <c r="AP1025" s="30"/>
      <c r="AQ1025" s="30"/>
      <c r="AR1025" s="30"/>
      <c r="AS1025" s="30"/>
      <c r="AT1025" s="30"/>
      <c r="AU1025" s="30"/>
      <c r="AV1025" s="30"/>
      <c r="AW1025" s="30"/>
      <c r="AX1025" s="30"/>
      <c r="AY1025" s="30"/>
      <c r="AZ1025" s="30"/>
      <c r="BA1025" s="30"/>
      <c r="BB1025" s="30"/>
      <c r="BC1025" s="30"/>
      <c r="BD1025" s="30"/>
      <c r="BE1025" s="30"/>
      <c r="BF1025" s="30"/>
      <c r="BG1025" s="30"/>
      <c r="BH1025" s="30"/>
      <c r="BI1025" s="30"/>
      <c r="BJ1025" s="30"/>
      <c r="BK1025" s="30"/>
      <c r="BL1025" s="30"/>
      <c r="BM1025" s="30"/>
      <c r="BN1025" s="30"/>
      <c r="BO1025" s="30"/>
      <c r="BP1025" s="30"/>
      <c r="BQ1025" s="30"/>
      <c r="BR1025" s="30"/>
      <c r="BS1025" s="30"/>
      <c r="BT1025" s="30"/>
      <c r="BU1025" s="30"/>
      <c r="BV1025" s="30"/>
      <c r="BW1025" s="30"/>
      <c r="BX1025" s="30"/>
      <c r="BY1025" s="30"/>
      <c r="BZ1025" s="30"/>
      <c r="CA1025" s="30"/>
      <c r="CB1025" s="30"/>
      <c r="CC1025" s="30"/>
      <c r="CD1025" s="30"/>
      <c r="CE1025" s="30"/>
      <c r="CF1025" s="30"/>
      <c r="CG1025" s="30"/>
      <c r="CH1025" s="30"/>
      <c r="CI1025" s="30"/>
      <c r="CJ1025" s="30"/>
      <c r="CK1025" s="30"/>
      <c r="CL1025" s="30"/>
      <c r="CM1025" s="30"/>
      <c r="CN1025" s="30"/>
      <c r="CO1025" s="30"/>
      <c r="CP1025" s="30"/>
      <c r="CQ1025" s="30"/>
      <c r="CR1025" s="30"/>
      <c r="CS1025" s="30"/>
      <c r="CT1025" s="30"/>
      <c r="CU1025" s="30"/>
      <c r="CV1025" s="30"/>
      <c r="CW1025" s="30"/>
      <c r="CX1025" s="30"/>
      <c r="CY1025" s="30"/>
      <c r="CZ1025" s="30"/>
      <c r="DA1025" s="30"/>
      <c r="DB1025" s="30"/>
      <c r="DC1025" s="30"/>
      <c r="DD1025" s="30"/>
      <c r="DE1025" s="30"/>
      <c r="DF1025" s="30"/>
      <c r="DG1025" s="30"/>
      <c r="DH1025" s="30"/>
      <c r="DI1025" s="30"/>
      <c r="DJ1025" s="30"/>
      <c r="DK1025" s="30"/>
      <c r="DL1025" s="30"/>
      <c r="DM1025" s="30"/>
      <c r="DN1025" s="30"/>
      <c r="DO1025" s="30"/>
      <c r="DP1025" s="30"/>
      <c r="DQ1025" s="30"/>
      <c r="DR1025" s="30"/>
      <c r="DS1025" s="30"/>
      <c r="DT1025" s="30"/>
      <c r="DU1025" s="30"/>
      <c r="DV1025" s="30"/>
      <c r="DW1025" s="30"/>
      <c r="DX1025" s="30"/>
      <c r="DY1025" s="30"/>
      <c r="DZ1025" s="30"/>
      <c r="EA1025" s="30"/>
      <c r="EB1025" s="30"/>
      <c r="EC1025" s="30"/>
      <c r="ED1025" s="30"/>
      <c r="EE1025" s="30"/>
      <c r="EF1025" s="30"/>
      <c r="EG1025" s="30"/>
      <c r="EH1025" s="30"/>
      <c r="EI1025" s="30"/>
      <c r="EJ1025" s="30"/>
      <c r="EK1025" s="30"/>
      <c r="EL1025" s="30"/>
      <c r="EM1025" s="30"/>
      <c r="EN1025" s="30"/>
      <c r="EO1025" s="30"/>
      <c r="EP1025" s="30"/>
      <c r="EQ1025" s="30"/>
      <c r="ER1025" s="30"/>
      <c r="ES1025" s="30"/>
      <c r="ET1025" s="30"/>
      <c r="EU1025" s="30"/>
      <c r="EV1025" s="30"/>
      <c r="EW1025" s="30"/>
      <c r="EX1025" s="30"/>
      <c r="EY1025" s="30"/>
      <c r="EZ1025" s="30"/>
      <c r="FA1025" s="30"/>
      <c r="FB1025" s="30"/>
      <c r="FC1025" s="30"/>
      <c r="FD1025" s="30"/>
      <c r="FE1025" s="30"/>
      <c r="FF1025" s="30"/>
      <c r="FG1025" s="30"/>
      <c r="FH1025" s="30"/>
      <c r="FI1025" s="30"/>
      <c r="FJ1025" s="30"/>
      <c r="FK1025" s="30"/>
      <c r="FL1025" s="30"/>
      <c r="FM1025" s="30"/>
      <c r="FN1025" s="30"/>
      <c r="FO1025" s="30"/>
      <c r="FP1025" s="30"/>
      <c r="FQ1025" s="30"/>
    </row>
    <row r="1026" spans="4:173">
      <c r="D1026" s="76"/>
      <c r="E1026" s="76"/>
      <c r="F1026" s="76"/>
      <c r="G1026" s="76"/>
      <c r="H1026" s="76"/>
      <c r="I1026" s="76"/>
      <c r="J1026" s="30"/>
      <c r="K1026" s="30"/>
      <c r="L1026" s="30"/>
      <c r="M1026" s="30"/>
      <c r="N1026" s="30"/>
      <c r="O1026" s="30"/>
      <c r="P1026" s="30"/>
      <c r="Q1026" s="30"/>
      <c r="R1026" s="30"/>
      <c r="S1026" s="30"/>
      <c r="T1026" s="30"/>
      <c r="U1026" s="30"/>
      <c r="V1026" s="30"/>
      <c r="W1026" s="30"/>
      <c r="X1026" s="30"/>
      <c r="Y1026" s="30"/>
      <c r="Z1026" s="30"/>
      <c r="AA1026" s="30"/>
      <c r="AB1026" s="30"/>
      <c r="AC1026" s="30"/>
      <c r="AD1026" s="30"/>
      <c r="AE1026" s="30"/>
      <c r="AF1026" s="30"/>
      <c r="AG1026" s="30"/>
      <c r="AH1026" s="30"/>
      <c r="AI1026" s="30"/>
      <c r="AJ1026" s="30"/>
      <c r="AK1026" s="30"/>
      <c r="AL1026" s="30"/>
      <c r="AM1026" s="30"/>
      <c r="AN1026" s="30"/>
      <c r="AO1026" s="30"/>
      <c r="AP1026" s="30"/>
      <c r="AQ1026" s="30"/>
      <c r="AR1026" s="30"/>
      <c r="AS1026" s="30"/>
      <c r="AT1026" s="30"/>
      <c r="AU1026" s="30"/>
      <c r="AV1026" s="30"/>
      <c r="AW1026" s="30"/>
      <c r="AX1026" s="30"/>
      <c r="AY1026" s="30"/>
      <c r="AZ1026" s="30"/>
      <c r="BA1026" s="30"/>
      <c r="BB1026" s="30"/>
      <c r="BC1026" s="30"/>
      <c r="BD1026" s="30"/>
      <c r="BE1026" s="30"/>
      <c r="BF1026" s="30"/>
      <c r="BG1026" s="30"/>
      <c r="BH1026" s="30"/>
      <c r="BI1026" s="30"/>
      <c r="BJ1026" s="30"/>
      <c r="BK1026" s="30"/>
      <c r="BL1026" s="30"/>
      <c r="BM1026" s="30"/>
      <c r="BN1026" s="30"/>
      <c r="BO1026" s="30"/>
      <c r="BP1026" s="30"/>
      <c r="BQ1026" s="30"/>
      <c r="BR1026" s="30"/>
      <c r="BS1026" s="30"/>
      <c r="BT1026" s="30"/>
      <c r="BU1026" s="30"/>
      <c r="BV1026" s="30"/>
      <c r="BW1026" s="30"/>
      <c r="BX1026" s="30"/>
      <c r="BY1026" s="30"/>
      <c r="BZ1026" s="30"/>
      <c r="CA1026" s="30"/>
      <c r="CB1026" s="30"/>
      <c r="CC1026" s="30"/>
      <c r="CD1026" s="30"/>
      <c r="CE1026" s="30"/>
      <c r="CF1026" s="30"/>
      <c r="CG1026" s="30"/>
      <c r="CH1026" s="30"/>
      <c r="CI1026" s="30"/>
      <c r="CJ1026" s="30"/>
      <c r="CK1026" s="30"/>
      <c r="CL1026" s="30"/>
      <c r="CM1026" s="30"/>
      <c r="CN1026" s="30"/>
      <c r="CO1026" s="30"/>
      <c r="CP1026" s="30"/>
      <c r="CQ1026" s="30"/>
      <c r="CR1026" s="30"/>
      <c r="CS1026" s="30"/>
      <c r="CT1026" s="30"/>
      <c r="CU1026" s="30"/>
      <c r="CV1026" s="30"/>
      <c r="CW1026" s="30"/>
      <c r="CX1026" s="30"/>
      <c r="CY1026" s="30"/>
      <c r="CZ1026" s="30"/>
      <c r="DA1026" s="30"/>
      <c r="DB1026" s="30"/>
      <c r="DC1026" s="30"/>
      <c r="DD1026" s="30"/>
      <c r="DE1026" s="30"/>
      <c r="DF1026" s="30"/>
      <c r="DG1026" s="30"/>
      <c r="DH1026" s="30"/>
      <c r="DI1026" s="30"/>
      <c r="DJ1026" s="30"/>
      <c r="DK1026" s="30"/>
      <c r="DL1026" s="30"/>
      <c r="DM1026" s="30"/>
      <c r="DN1026" s="30"/>
      <c r="DO1026" s="30"/>
      <c r="DP1026" s="30"/>
      <c r="DQ1026" s="30"/>
      <c r="DR1026" s="30"/>
      <c r="DS1026" s="30"/>
      <c r="DT1026" s="30"/>
      <c r="DU1026" s="30"/>
      <c r="DV1026" s="30"/>
      <c r="DW1026" s="30"/>
      <c r="DX1026" s="30"/>
      <c r="DY1026" s="30"/>
      <c r="DZ1026" s="30"/>
      <c r="EA1026" s="30"/>
      <c r="EB1026" s="30"/>
      <c r="EC1026" s="30"/>
      <c r="ED1026" s="30"/>
      <c r="EE1026" s="30"/>
      <c r="EF1026" s="30"/>
      <c r="EG1026" s="30"/>
      <c r="EH1026" s="30"/>
      <c r="EI1026" s="30"/>
      <c r="EJ1026" s="30"/>
      <c r="EK1026" s="30"/>
      <c r="EL1026" s="30"/>
      <c r="EM1026" s="30"/>
      <c r="EN1026" s="30"/>
      <c r="EO1026" s="30"/>
      <c r="EP1026" s="30"/>
      <c r="EQ1026" s="30"/>
      <c r="ER1026" s="30"/>
      <c r="ES1026" s="30"/>
      <c r="ET1026" s="30"/>
      <c r="EU1026" s="30"/>
      <c r="EV1026" s="30"/>
      <c r="EW1026" s="30"/>
      <c r="EX1026" s="30"/>
      <c r="EY1026" s="30"/>
      <c r="EZ1026" s="30"/>
      <c r="FA1026" s="30"/>
      <c r="FB1026" s="30"/>
      <c r="FC1026" s="30"/>
      <c r="FD1026" s="30"/>
      <c r="FE1026" s="30"/>
      <c r="FF1026" s="30"/>
      <c r="FG1026" s="30"/>
      <c r="FH1026" s="30"/>
      <c r="FI1026" s="30"/>
      <c r="FJ1026" s="30"/>
      <c r="FK1026" s="30"/>
      <c r="FL1026" s="30"/>
      <c r="FM1026" s="30"/>
      <c r="FN1026" s="30"/>
      <c r="FO1026" s="30"/>
      <c r="FP1026" s="30"/>
      <c r="FQ1026" s="30"/>
    </row>
    <row r="1027" spans="4:173">
      <c r="D1027" s="76"/>
      <c r="E1027" s="76"/>
      <c r="F1027" s="76"/>
      <c r="G1027" s="76"/>
      <c r="H1027" s="76"/>
      <c r="I1027" s="76"/>
      <c r="J1027" s="30"/>
      <c r="K1027" s="30"/>
      <c r="L1027" s="30"/>
      <c r="M1027" s="30"/>
      <c r="N1027" s="30"/>
      <c r="O1027" s="30"/>
      <c r="P1027" s="30"/>
      <c r="Q1027" s="30"/>
      <c r="R1027" s="30"/>
      <c r="S1027" s="30"/>
      <c r="T1027" s="30"/>
      <c r="U1027" s="30"/>
      <c r="V1027" s="30"/>
      <c r="W1027" s="30"/>
      <c r="X1027" s="30"/>
      <c r="Y1027" s="30"/>
      <c r="Z1027" s="30"/>
      <c r="AA1027" s="30"/>
      <c r="AB1027" s="30"/>
      <c r="AC1027" s="30"/>
      <c r="AD1027" s="30"/>
      <c r="AE1027" s="30"/>
      <c r="AF1027" s="30"/>
      <c r="AG1027" s="30"/>
      <c r="AH1027" s="30"/>
      <c r="AI1027" s="30"/>
      <c r="AJ1027" s="30"/>
      <c r="AK1027" s="30"/>
      <c r="AL1027" s="30"/>
      <c r="AM1027" s="30"/>
      <c r="AN1027" s="30"/>
      <c r="AO1027" s="30"/>
      <c r="AP1027" s="30"/>
      <c r="AQ1027" s="30"/>
      <c r="AR1027" s="30"/>
      <c r="AS1027" s="30"/>
      <c r="AT1027" s="30"/>
      <c r="AU1027" s="30"/>
      <c r="AV1027" s="30"/>
      <c r="AW1027" s="30"/>
      <c r="AX1027" s="30"/>
      <c r="AY1027" s="30"/>
      <c r="AZ1027" s="30"/>
      <c r="BA1027" s="30"/>
      <c r="BB1027" s="30"/>
      <c r="BC1027" s="30"/>
      <c r="BD1027" s="30"/>
      <c r="BE1027" s="30"/>
      <c r="BF1027" s="30"/>
      <c r="BG1027" s="30"/>
      <c r="BH1027" s="30"/>
      <c r="BI1027" s="30"/>
      <c r="BJ1027" s="30"/>
      <c r="BK1027" s="30"/>
      <c r="BL1027" s="30"/>
      <c r="BM1027" s="30"/>
      <c r="BN1027" s="30"/>
      <c r="BO1027" s="30"/>
      <c r="BP1027" s="30"/>
      <c r="BQ1027" s="30"/>
      <c r="BR1027" s="30"/>
      <c r="BS1027" s="30"/>
      <c r="BT1027" s="30"/>
      <c r="BU1027" s="30"/>
      <c r="BV1027" s="30"/>
      <c r="BW1027" s="30"/>
      <c r="BX1027" s="30"/>
      <c r="BY1027" s="30"/>
      <c r="BZ1027" s="30"/>
      <c r="CA1027" s="30"/>
      <c r="CB1027" s="30"/>
      <c r="CC1027" s="30"/>
      <c r="CD1027" s="30"/>
      <c r="CE1027" s="30"/>
      <c r="CF1027" s="30"/>
      <c r="CG1027" s="30"/>
      <c r="CH1027" s="30"/>
      <c r="CI1027" s="30"/>
      <c r="CJ1027" s="30"/>
      <c r="CK1027" s="30"/>
      <c r="CL1027" s="30"/>
      <c r="CM1027" s="30"/>
      <c r="CN1027" s="30"/>
      <c r="CO1027" s="30"/>
      <c r="CP1027" s="30"/>
      <c r="CQ1027" s="30"/>
      <c r="CR1027" s="30"/>
      <c r="CS1027" s="30"/>
      <c r="CT1027" s="30"/>
      <c r="CU1027" s="30"/>
      <c r="CV1027" s="30"/>
      <c r="CW1027" s="30"/>
      <c r="CX1027" s="30"/>
      <c r="CY1027" s="30"/>
      <c r="CZ1027" s="30"/>
      <c r="DA1027" s="30"/>
      <c r="DB1027" s="30"/>
      <c r="DC1027" s="30"/>
      <c r="DD1027" s="30"/>
      <c r="DE1027" s="30"/>
      <c r="DF1027" s="30"/>
      <c r="DG1027" s="30"/>
      <c r="DH1027" s="30"/>
      <c r="DI1027" s="30"/>
      <c r="DJ1027" s="30"/>
      <c r="DK1027" s="30"/>
      <c r="DL1027" s="30"/>
      <c r="DM1027" s="30"/>
      <c r="DN1027" s="30"/>
      <c r="DO1027" s="30"/>
      <c r="DP1027" s="30"/>
      <c r="DQ1027" s="30"/>
      <c r="DR1027" s="30"/>
      <c r="DS1027" s="30"/>
      <c r="DT1027" s="30"/>
      <c r="DU1027" s="30"/>
      <c r="DV1027" s="30"/>
      <c r="DW1027" s="30"/>
      <c r="DX1027" s="30"/>
      <c r="DY1027" s="30"/>
      <c r="DZ1027" s="30"/>
      <c r="EA1027" s="30"/>
      <c r="EB1027" s="30"/>
      <c r="EC1027" s="30"/>
      <c r="ED1027" s="30"/>
      <c r="EE1027" s="30"/>
      <c r="EF1027" s="30"/>
      <c r="EG1027" s="30"/>
      <c r="EH1027" s="30"/>
      <c r="EI1027" s="30"/>
      <c r="EJ1027" s="30"/>
      <c r="EK1027" s="30"/>
      <c r="EL1027" s="30"/>
      <c r="EM1027" s="30"/>
      <c r="EN1027" s="30"/>
      <c r="EO1027" s="30"/>
      <c r="EP1027" s="30"/>
      <c r="EQ1027" s="30"/>
      <c r="ER1027" s="30"/>
      <c r="ES1027" s="30"/>
      <c r="ET1027" s="30"/>
      <c r="EU1027" s="30"/>
      <c r="EV1027" s="30"/>
      <c r="EW1027" s="30"/>
      <c r="EX1027" s="30"/>
      <c r="EY1027" s="30"/>
      <c r="EZ1027" s="30"/>
      <c r="FA1027" s="30"/>
      <c r="FB1027" s="30"/>
      <c r="FC1027" s="30"/>
      <c r="FD1027" s="30"/>
      <c r="FE1027" s="30"/>
      <c r="FF1027" s="30"/>
      <c r="FG1027" s="30"/>
      <c r="FH1027" s="30"/>
      <c r="FI1027" s="30"/>
      <c r="FJ1027" s="30"/>
      <c r="FK1027" s="30"/>
      <c r="FL1027" s="30"/>
      <c r="FM1027" s="30"/>
      <c r="FN1027" s="30"/>
      <c r="FO1027" s="30"/>
      <c r="FP1027" s="30"/>
      <c r="FQ1027" s="30"/>
    </row>
    <row r="1028" spans="4:173">
      <c r="D1028" s="76"/>
      <c r="E1028" s="76"/>
      <c r="F1028" s="76"/>
      <c r="G1028" s="76"/>
      <c r="H1028" s="76"/>
      <c r="I1028" s="76"/>
      <c r="J1028" s="30"/>
      <c r="K1028" s="30"/>
      <c r="L1028" s="30"/>
      <c r="M1028" s="30"/>
      <c r="N1028" s="30"/>
      <c r="O1028" s="30"/>
      <c r="P1028" s="30"/>
      <c r="Q1028" s="30"/>
      <c r="R1028" s="30"/>
      <c r="S1028" s="30"/>
      <c r="T1028" s="30"/>
      <c r="U1028" s="30"/>
      <c r="V1028" s="30"/>
      <c r="W1028" s="30"/>
      <c r="X1028" s="30"/>
      <c r="Y1028" s="30"/>
      <c r="Z1028" s="30"/>
      <c r="AA1028" s="30"/>
      <c r="AB1028" s="30"/>
      <c r="AC1028" s="30"/>
      <c r="AD1028" s="30"/>
      <c r="AE1028" s="30"/>
      <c r="AF1028" s="30"/>
      <c r="AG1028" s="30"/>
      <c r="AH1028" s="30"/>
      <c r="AI1028" s="30"/>
      <c r="AJ1028" s="30"/>
      <c r="AK1028" s="30"/>
      <c r="AL1028" s="30"/>
      <c r="AM1028" s="30"/>
      <c r="AN1028" s="30"/>
      <c r="AO1028" s="30"/>
      <c r="AP1028" s="30"/>
      <c r="AQ1028" s="30"/>
      <c r="AR1028" s="30"/>
      <c r="AS1028" s="30"/>
      <c r="AT1028" s="30"/>
      <c r="AU1028" s="30"/>
      <c r="AV1028" s="30"/>
      <c r="AW1028" s="30"/>
      <c r="AX1028" s="30"/>
      <c r="AY1028" s="30"/>
      <c r="AZ1028" s="30"/>
      <c r="BA1028" s="30"/>
      <c r="BB1028" s="30"/>
      <c r="BC1028" s="30"/>
      <c r="BD1028" s="30"/>
      <c r="BE1028" s="30"/>
      <c r="BF1028" s="30"/>
      <c r="BG1028" s="30"/>
      <c r="BH1028" s="30"/>
      <c r="BI1028" s="30"/>
      <c r="BJ1028" s="30"/>
      <c r="BK1028" s="30"/>
      <c r="BL1028" s="30"/>
      <c r="BM1028" s="30"/>
      <c r="BN1028" s="30"/>
      <c r="BO1028" s="30"/>
      <c r="BP1028" s="30"/>
      <c r="BQ1028" s="30"/>
      <c r="BR1028" s="30"/>
      <c r="BS1028" s="30"/>
      <c r="BT1028" s="30"/>
      <c r="BU1028" s="30"/>
      <c r="BV1028" s="30"/>
      <c r="BW1028" s="30"/>
      <c r="BX1028" s="30"/>
      <c r="BY1028" s="30"/>
      <c r="BZ1028" s="30"/>
      <c r="CA1028" s="30"/>
      <c r="CB1028" s="30"/>
      <c r="CC1028" s="30"/>
      <c r="CD1028" s="30"/>
      <c r="CE1028" s="30"/>
      <c r="CF1028" s="30"/>
      <c r="CG1028" s="30"/>
      <c r="CH1028" s="30"/>
      <c r="CI1028" s="30"/>
      <c r="CJ1028" s="30"/>
      <c r="CK1028" s="30"/>
      <c r="CL1028" s="30"/>
      <c r="CM1028" s="30"/>
      <c r="CN1028" s="30"/>
      <c r="CO1028" s="30"/>
      <c r="CP1028" s="30"/>
      <c r="CQ1028" s="30"/>
      <c r="CR1028" s="30"/>
      <c r="CS1028" s="30"/>
      <c r="CT1028" s="30"/>
      <c r="CU1028" s="30"/>
      <c r="CV1028" s="30"/>
      <c r="CW1028" s="30"/>
      <c r="CX1028" s="30"/>
      <c r="CY1028" s="30"/>
      <c r="CZ1028" s="30"/>
      <c r="DA1028" s="30"/>
      <c r="DB1028" s="30"/>
      <c r="DC1028" s="30"/>
      <c r="DD1028" s="30"/>
      <c r="DE1028" s="30"/>
      <c r="DF1028" s="30"/>
      <c r="DG1028" s="30"/>
      <c r="DH1028" s="30"/>
      <c r="DI1028" s="30"/>
      <c r="DJ1028" s="30"/>
      <c r="DK1028" s="30"/>
      <c r="DL1028" s="30"/>
      <c r="DM1028" s="30"/>
      <c r="DN1028" s="30"/>
      <c r="DO1028" s="30"/>
      <c r="DP1028" s="30"/>
      <c r="DQ1028" s="30"/>
      <c r="DR1028" s="30"/>
      <c r="DS1028" s="30"/>
      <c r="DT1028" s="30"/>
      <c r="DU1028" s="30"/>
      <c r="DV1028" s="30"/>
      <c r="DW1028" s="30"/>
      <c r="DX1028" s="30"/>
      <c r="DY1028" s="30"/>
      <c r="DZ1028" s="30"/>
      <c r="EA1028" s="30"/>
      <c r="EB1028" s="30"/>
      <c r="EC1028" s="30"/>
      <c r="ED1028" s="30"/>
      <c r="EE1028" s="30"/>
      <c r="EF1028" s="30"/>
      <c r="EG1028" s="30"/>
      <c r="EH1028" s="30"/>
      <c r="EI1028" s="30"/>
      <c r="EJ1028" s="30"/>
      <c r="EK1028" s="30"/>
      <c r="EL1028" s="30"/>
      <c r="EM1028" s="30"/>
      <c r="EN1028" s="30"/>
      <c r="EO1028" s="30"/>
      <c r="EP1028" s="30"/>
      <c r="EQ1028" s="30"/>
      <c r="ER1028" s="30"/>
      <c r="ES1028" s="30"/>
      <c r="ET1028" s="30"/>
      <c r="EU1028" s="30"/>
      <c r="EV1028" s="30"/>
      <c r="EW1028" s="30"/>
      <c r="EX1028" s="30"/>
      <c r="EY1028" s="30"/>
      <c r="EZ1028" s="30"/>
      <c r="FA1028" s="30"/>
      <c r="FB1028" s="30"/>
      <c r="FC1028" s="30"/>
      <c r="FD1028" s="30"/>
      <c r="FE1028" s="30"/>
      <c r="FF1028" s="30"/>
      <c r="FG1028" s="30"/>
      <c r="FH1028" s="30"/>
      <c r="FI1028" s="30"/>
      <c r="FJ1028" s="30"/>
      <c r="FK1028" s="30"/>
      <c r="FL1028" s="30"/>
      <c r="FM1028" s="30"/>
      <c r="FN1028" s="30"/>
      <c r="FO1028" s="30"/>
      <c r="FP1028" s="30"/>
      <c r="FQ1028" s="30"/>
    </row>
    <row r="1029" spans="4:173">
      <c r="D1029" s="76"/>
      <c r="E1029" s="76"/>
      <c r="F1029" s="76"/>
      <c r="G1029" s="76"/>
      <c r="H1029" s="76"/>
      <c r="I1029" s="76"/>
      <c r="J1029" s="30"/>
      <c r="K1029" s="30"/>
      <c r="L1029" s="30"/>
      <c r="M1029" s="30"/>
      <c r="N1029" s="30"/>
      <c r="O1029" s="30"/>
      <c r="P1029" s="30"/>
      <c r="Q1029" s="30"/>
      <c r="R1029" s="30"/>
      <c r="S1029" s="30"/>
      <c r="T1029" s="30"/>
      <c r="U1029" s="30"/>
      <c r="V1029" s="30"/>
      <c r="W1029" s="30"/>
      <c r="X1029" s="30"/>
      <c r="Y1029" s="30"/>
      <c r="Z1029" s="30"/>
      <c r="AA1029" s="30"/>
      <c r="AB1029" s="30"/>
      <c r="AC1029" s="30"/>
      <c r="AD1029" s="30"/>
      <c r="AE1029" s="30"/>
      <c r="AF1029" s="30"/>
      <c r="AG1029" s="30"/>
      <c r="AH1029" s="30"/>
      <c r="AI1029" s="30"/>
      <c r="AJ1029" s="30"/>
      <c r="AK1029" s="30"/>
      <c r="AL1029" s="30"/>
      <c r="AM1029" s="30"/>
      <c r="AN1029" s="30"/>
      <c r="AO1029" s="30"/>
      <c r="AP1029" s="30"/>
      <c r="AQ1029" s="30"/>
      <c r="AR1029" s="30"/>
      <c r="AS1029" s="30"/>
      <c r="AT1029" s="30"/>
      <c r="AU1029" s="30"/>
      <c r="AV1029" s="30"/>
      <c r="AW1029" s="30"/>
      <c r="AX1029" s="30"/>
      <c r="AY1029" s="30"/>
      <c r="AZ1029" s="30"/>
      <c r="BA1029" s="30"/>
      <c r="BB1029" s="30"/>
      <c r="BC1029" s="30"/>
      <c r="BD1029" s="30"/>
      <c r="BE1029" s="30"/>
      <c r="BF1029" s="30"/>
      <c r="BG1029" s="30"/>
      <c r="BH1029" s="30"/>
      <c r="BI1029" s="30"/>
      <c r="BJ1029" s="30"/>
      <c r="BK1029" s="30"/>
      <c r="BL1029" s="30"/>
      <c r="BM1029" s="30"/>
      <c r="BN1029" s="30"/>
      <c r="BO1029" s="30"/>
      <c r="BP1029" s="30"/>
      <c r="BQ1029" s="30"/>
      <c r="BR1029" s="30"/>
      <c r="BS1029" s="30"/>
      <c r="BT1029" s="30"/>
      <c r="BU1029" s="30"/>
      <c r="BV1029" s="30"/>
      <c r="BW1029" s="30"/>
      <c r="BX1029" s="30"/>
      <c r="BY1029" s="30"/>
      <c r="BZ1029" s="30"/>
      <c r="CA1029" s="30"/>
      <c r="CB1029" s="30"/>
      <c r="CC1029" s="30"/>
      <c r="CD1029" s="30"/>
      <c r="CE1029" s="30"/>
      <c r="CF1029" s="30"/>
      <c r="CG1029" s="30"/>
      <c r="CH1029" s="30"/>
      <c r="CI1029" s="30"/>
      <c r="CJ1029" s="30"/>
      <c r="CK1029" s="30"/>
      <c r="CL1029" s="30"/>
      <c r="CM1029" s="30"/>
      <c r="CN1029" s="30"/>
      <c r="CO1029" s="30"/>
      <c r="CP1029" s="30"/>
      <c r="CQ1029" s="30"/>
      <c r="CR1029" s="30"/>
      <c r="CS1029" s="30"/>
      <c r="CT1029" s="30"/>
      <c r="CU1029" s="30"/>
      <c r="CV1029" s="30"/>
      <c r="CW1029" s="30"/>
      <c r="CX1029" s="30"/>
      <c r="CY1029" s="30"/>
      <c r="CZ1029" s="30"/>
      <c r="DA1029" s="30"/>
      <c r="DB1029" s="30"/>
      <c r="DC1029" s="30"/>
      <c r="DD1029" s="30"/>
      <c r="DE1029" s="30"/>
      <c r="DF1029" s="30"/>
      <c r="DG1029" s="30"/>
      <c r="DH1029" s="30"/>
      <c r="DI1029" s="30"/>
      <c r="DJ1029" s="30"/>
      <c r="DK1029" s="30"/>
      <c r="DL1029" s="30"/>
      <c r="DM1029" s="30"/>
      <c r="DN1029" s="30"/>
      <c r="DO1029" s="30"/>
      <c r="DP1029" s="30"/>
      <c r="DQ1029" s="30"/>
      <c r="DR1029" s="30"/>
      <c r="DS1029" s="30"/>
      <c r="DT1029" s="30"/>
      <c r="DU1029" s="30"/>
      <c r="DV1029" s="30"/>
      <c r="DW1029" s="30"/>
      <c r="DX1029" s="30"/>
      <c r="DY1029" s="30"/>
      <c r="DZ1029" s="30"/>
      <c r="EA1029" s="30"/>
      <c r="EB1029" s="30"/>
      <c r="EC1029" s="30"/>
      <c r="ED1029" s="30"/>
      <c r="EE1029" s="30"/>
      <c r="EF1029" s="30"/>
      <c r="EG1029" s="30"/>
      <c r="EH1029" s="30"/>
      <c r="EI1029" s="30"/>
      <c r="EJ1029" s="30"/>
      <c r="EK1029" s="30"/>
      <c r="EL1029" s="30"/>
      <c r="EM1029" s="30"/>
      <c r="EN1029" s="30"/>
      <c r="EO1029" s="30"/>
      <c r="EP1029" s="30"/>
      <c r="EQ1029" s="30"/>
      <c r="ER1029" s="30"/>
      <c r="ES1029" s="30"/>
      <c r="ET1029" s="30"/>
      <c r="EU1029" s="30"/>
      <c r="EV1029" s="30"/>
      <c r="EW1029" s="30"/>
      <c r="EX1029" s="30"/>
      <c r="EY1029" s="30"/>
      <c r="EZ1029" s="30"/>
      <c r="FA1029" s="30"/>
      <c r="FB1029" s="30"/>
      <c r="FC1029" s="30"/>
      <c r="FD1029" s="30"/>
      <c r="FE1029" s="30"/>
      <c r="FF1029" s="30"/>
      <c r="FG1029" s="30"/>
      <c r="FH1029" s="30"/>
      <c r="FI1029" s="30"/>
      <c r="FJ1029" s="30"/>
      <c r="FK1029" s="30"/>
      <c r="FL1029" s="30"/>
      <c r="FM1029" s="30"/>
      <c r="FN1029" s="30"/>
      <c r="FO1029" s="30"/>
      <c r="FP1029" s="30"/>
      <c r="FQ1029" s="30"/>
    </row>
    <row r="1030" spans="4:173">
      <c r="D1030" s="76"/>
      <c r="E1030" s="76"/>
      <c r="F1030" s="76"/>
      <c r="G1030" s="76"/>
      <c r="H1030" s="76"/>
      <c r="I1030" s="76"/>
      <c r="J1030" s="30"/>
      <c r="K1030" s="30"/>
      <c r="L1030" s="30"/>
      <c r="M1030" s="30"/>
      <c r="N1030" s="30"/>
      <c r="O1030" s="30"/>
      <c r="P1030" s="30"/>
      <c r="Q1030" s="30"/>
      <c r="R1030" s="30"/>
      <c r="S1030" s="30"/>
      <c r="T1030" s="30"/>
      <c r="U1030" s="30"/>
      <c r="V1030" s="30"/>
      <c r="W1030" s="30"/>
      <c r="X1030" s="30"/>
      <c r="Y1030" s="30"/>
      <c r="Z1030" s="30"/>
      <c r="AA1030" s="30"/>
      <c r="AB1030" s="30"/>
      <c r="AC1030" s="30"/>
      <c r="AD1030" s="30"/>
      <c r="AE1030" s="30"/>
      <c r="AF1030" s="30"/>
      <c r="AG1030" s="30"/>
      <c r="AH1030" s="30"/>
      <c r="AI1030" s="30"/>
      <c r="AJ1030" s="30"/>
      <c r="AK1030" s="30"/>
      <c r="AL1030" s="30"/>
      <c r="AM1030" s="30"/>
      <c r="AN1030" s="30"/>
      <c r="AO1030" s="30"/>
      <c r="AP1030" s="30"/>
      <c r="AQ1030" s="30"/>
      <c r="AR1030" s="30"/>
      <c r="AS1030" s="30"/>
      <c r="AT1030" s="30"/>
      <c r="AU1030" s="30"/>
      <c r="AV1030" s="30"/>
      <c r="AW1030" s="30"/>
      <c r="AX1030" s="30"/>
      <c r="AY1030" s="30"/>
      <c r="AZ1030" s="30"/>
      <c r="BA1030" s="30"/>
      <c r="BB1030" s="30"/>
      <c r="BC1030" s="30"/>
      <c r="BD1030" s="30"/>
      <c r="BE1030" s="30"/>
      <c r="BF1030" s="30"/>
      <c r="BG1030" s="30"/>
      <c r="BH1030" s="30"/>
      <c r="BI1030" s="30"/>
      <c r="BJ1030" s="30"/>
      <c r="BK1030" s="30"/>
      <c r="BL1030" s="30"/>
      <c r="BM1030" s="30"/>
      <c r="BN1030" s="30"/>
      <c r="BO1030" s="30"/>
      <c r="BP1030" s="30"/>
      <c r="BQ1030" s="30"/>
      <c r="BR1030" s="30"/>
      <c r="BS1030" s="30"/>
      <c r="BT1030" s="30"/>
      <c r="BU1030" s="30"/>
      <c r="BV1030" s="30"/>
      <c r="BW1030" s="30"/>
      <c r="BX1030" s="30"/>
      <c r="BY1030" s="30"/>
      <c r="BZ1030" s="30"/>
      <c r="CA1030" s="30"/>
      <c r="CB1030" s="30"/>
      <c r="CC1030" s="30"/>
      <c r="CD1030" s="30"/>
      <c r="CE1030" s="30"/>
      <c r="CF1030" s="30"/>
      <c r="CG1030" s="30"/>
      <c r="CH1030" s="30"/>
      <c r="CI1030" s="30"/>
      <c r="CJ1030" s="30"/>
      <c r="CK1030" s="30"/>
      <c r="CL1030" s="30"/>
      <c r="CM1030" s="30"/>
      <c r="CN1030" s="30"/>
      <c r="CO1030" s="30"/>
      <c r="CP1030" s="30"/>
      <c r="CQ1030" s="30"/>
      <c r="CR1030" s="30"/>
      <c r="CS1030" s="30"/>
      <c r="CT1030" s="30"/>
      <c r="CU1030" s="30"/>
      <c r="CV1030" s="30"/>
      <c r="CW1030" s="30"/>
      <c r="CX1030" s="30"/>
      <c r="CY1030" s="30"/>
      <c r="CZ1030" s="30"/>
      <c r="DA1030" s="30"/>
      <c r="DB1030" s="30"/>
      <c r="DC1030" s="30"/>
      <c r="DD1030" s="30"/>
      <c r="DE1030" s="30"/>
      <c r="DF1030" s="30"/>
      <c r="DG1030" s="30"/>
      <c r="DH1030" s="30"/>
      <c r="DI1030" s="30"/>
      <c r="DJ1030" s="30"/>
      <c r="DK1030" s="30"/>
      <c r="DL1030" s="30"/>
      <c r="DM1030" s="30"/>
      <c r="DN1030" s="30"/>
      <c r="DO1030" s="30"/>
      <c r="DP1030" s="30"/>
      <c r="DQ1030" s="30"/>
      <c r="DR1030" s="30"/>
      <c r="DS1030" s="30"/>
      <c r="DT1030" s="30"/>
      <c r="DU1030" s="30"/>
      <c r="DV1030" s="30"/>
      <c r="DW1030" s="30"/>
      <c r="DX1030" s="30"/>
      <c r="DY1030" s="30"/>
      <c r="DZ1030" s="30"/>
      <c r="EA1030" s="30"/>
      <c r="EB1030" s="30"/>
      <c r="EC1030" s="30"/>
      <c r="ED1030" s="30"/>
      <c r="EE1030" s="30"/>
      <c r="EF1030" s="30"/>
      <c r="EG1030" s="30"/>
      <c r="EH1030" s="30"/>
      <c r="EI1030" s="30"/>
      <c r="EJ1030" s="30"/>
      <c r="EK1030" s="30"/>
      <c r="EL1030" s="30"/>
      <c r="EM1030" s="30"/>
      <c r="EN1030" s="30"/>
      <c r="EO1030" s="30"/>
      <c r="EP1030" s="30"/>
      <c r="EQ1030" s="30"/>
      <c r="ER1030" s="30"/>
      <c r="ES1030" s="30"/>
      <c r="ET1030" s="30"/>
      <c r="EU1030" s="30"/>
      <c r="EV1030" s="30"/>
      <c r="EW1030" s="30"/>
      <c r="EX1030" s="30"/>
      <c r="EY1030" s="30"/>
      <c r="EZ1030" s="30"/>
      <c r="FA1030" s="30"/>
      <c r="FB1030" s="30"/>
      <c r="FC1030" s="30"/>
      <c r="FD1030" s="30"/>
      <c r="FE1030" s="30"/>
      <c r="FF1030" s="30"/>
      <c r="FG1030" s="30"/>
      <c r="FH1030" s="30"/>
      <c r="FI1030" s="30"/>
      <c r="FJ1030" s="30"/>
      <c r="FK1030" s="30"/>
      <c r="FL1030" s="30"/>
      <c r="FM1030" s="30"/>
      <c r="FN1030" s="30"/>
      <c r="FO1030" s="30"/>
      <c r="FP1030" s="30"/>
      <c r="FQ1030" s="30"/>
    </row>
    <row r="1031" spans="4:173">
      <c r="D1031" s="76"/>
      <c r="E1031" s="76"/>
      <c r="F1031" s="76"/>
      <c r="G1031" s="76"/>
      <c r="H1031" s="76"/>
      <c r="I1031" s="76"/>
      <c r="J1031" s="30"/>
      <c r="K1031" s="30"/>
      <c r="L1031" s="30"/>
      <c r="M1031" s="30"/>
      <c r="N1031" s="30"/>
      <c r="O1031" s="30"/>
      <c r="P1031" s="30"/>
      <c r="Q1031" s="30"/>
      <c r="R1031" s="30"/>
      <c r="S1031" s="30"/>
      <c r="T1031" s="30"/>
      <c r="U1031" s="30"/>
      <c r="V1031" s="30"/>
      <c r="W1031" s="30"/>
      <c r="X1031" s="30"/>
      <c r="Y1031" s="30"/>
      <c r="Z1031" s="30"/>
      <c r="AA1031" s="30"/>
      <c r="AB1031" s="30"/>
      <c r="AC1031" s="30"/>
      <c r="AD1031" s="30"/>
      <c r="AE1031" s="30"/>
      <c r="AF1031" s="30"/>
      <c r="AG1031" s="30"/>
      <c r="AH1031" s="30"/>
      <c r="AI1031" s="30"/>
      <c r="AJ1031" s="30"/>
      <c r="AK1031" s="30"/>
      <c r="AL1031" s="30"/>
      <c r="AM1031" s="30"/>
      <c r="AN1031" s="30"/>
      <c r="AO1031" s="30"/>
      <c r="AP1031" s="30"/>
      <c r="AQ1031" s="30"/>
      <c r="AR1031" s="30"/>
      <c r="AS1031" s="30"/>
      <c r="AT1031" s="30"/>
      <c r="AU1031" s="30"/>
      <c r="AV1031" s="30"/>
      <c r="AW1031" s="30"/>
      <c r="AX1031" s="30"/>
      <c r="AY1031" s="30"/>
      <c r="AZ1031" s="30"/>
      <c r="BA1031" s="30"/>
      <c r="BB1031" s="30"/>
      <c r="BC1031" s="30"/>
      <c r="BD1031" s="30"/>
      <c r="BE1031" s="30"/>
      <c r="BF1031" s="30"/>
      <c r="BG1031" s="30"/>
      <c r="BH1031" s="30"/>
      <c r="BI1031" s="30"/>
      <c r="BJ1031" s="30"/>
      <c r="BK1031" s="30"/>
      <c r="BL1031" s="30"/>
      <c r="BM1031" s="30"/>
      <c r="BN1031" s="30"/>
      <c r="BO1031" s="30"/>
      <c r="BP1031" s="30"/>
      <c r="BQ1031" s="30"/>
      <c r="BR1031" s="30"/>
      <c r="BS1031" s="30"/>
      <c r="BT1031" s="30"/>
      <c r="BU1031" s="30"/>
      <c r="BV1031" s="30"/>
      <c r="BW1031" s="30"/>
      <c r="BX1031" s="30"/>
      <c r="BY1031" s="30"/>
      <c r="BZ1031" s="30"/>
      <c r="CA1031" s="30"/>
      <c r="CB1031" s="30"/>
      <c r="CC1031" s="30"/>
      <c r="CD1031" s="30"/>
      <c r="CE1031" s="30"/>
      <c r="CF1031" s="30"/>
      <c r="CG1031" s="30"/>
      <c r="CH1031" s="30"/>
      <c r="CI1031" s="30"/>
      <c r="CJ1031" s="30"/>
      <c r="CK1031" s="30"/>
      <c r="CL1031" s="30"/>
      <c r="CM1031" s="30"/>
      <c r="CN1031" s="30"/>
      <c r="CO1031" s="30"/>
      <c r="CP1031" s="30"/>
      <c r="CQ1031" s="30"/>
      <c r="CR1031" s="30"/>
      <c r="CS1031" s="30"/>
      <c r="CT1031" s="30"/>
      <c r="CU1031" s="30"/>
      <c r="CV1031" s="30"/>
      <c r="CW1031" s="30"/>
      <c r="CX1031" s="30"/>
      <c r="CY1031" s="30"/>
      <c r="CZ1031" s="30"/>
      <c r="DA1031" s="30"/>
      <c r="DB1031" s="30"/>
      <c r="DC1031" s="30"/>
      <c r="DD1031" s="30"/>
      <c r="DE1031" s="30"/>
      <c r="DF1031" s="30"/>
      <c r="DG1031" s="30"/>
      <c r="DH1031" s="30"/>
      <c r="DI1031" s="30"/>
      <c r="DJ1031" s="30"/>
      <c r="DK1031" s="30"/>
      <c r="DL1031" s="30"/>
      <c r="DM1031" s="30"/>
      <c r="DN1031" s="30"/>
      <c r="DO1031" s="30"/>
      <c r="DP1031" s="30"/>
      <c r="DQ1031" s="30"/>
      <c r="DR1031" s="30"/>
      <c r="DS1031" s="30"/>
      <c r="DT1031" s="30"/>
      <c r="DU1031" s="30"/>
      <c r="DV1031" s="30"/>
      <c r="DW1031" s="30"/>
      <c r="DX1031" s="30"/>
      <c r="DY1031" s="30"/>
      <c r="DZ1031" s="30"/>
      <c r="EA1031" s="30"/>
      <c r="EB1031" s="30"/>
      <c r="EC1031" s="30"/>
      <c r="ED1031" s="30"/>
      <c r="EE1031" s="30"/>
      <c r="EF1031" s="30"/>
      <c r="EG1031" s="30"/>
      <c r="EH1031" s="30"/>
      <c r="EI1031" s="30"/>
      <c r="EJ1031" s="30"/>
      <c r="EK1031" s="30"/>
      <c r="EL1031" s="30"/>
      <c r="EM1031" s="30"/>
      <c r="EN1031" s="30"/>
      <c r="EO1031" s="30"/>
      <c r="EP1031" s="30"/>
      <c r="EQ1031" s="30"/>
      <c r="ER1031" s="30"/>
      <c r="ES1031" s="30"/>
      <c r="ET1031" s="30"/>
      <c r="EU1031" s="30"/>
      <c r="EV1031" s="30"/>
      <c r="EW1031" s="30"/>
      <c r="EX1031" s="30"/>
      <c r="EY1031" s="30"/>
      <c r="EZ1031" s="30"/>
      <c r="FA1031" s="30"/>
      <c r="FB1031" s="30"/>
      <c r="FC1031" s="30"/>
      <c r="FD1031" s="30"/>
      <c r="FE1031" s="30"/>
      <c r="FF1031" s="30"/>
      <c r="FG1031" s="30"/>
      <c r="FH1031" s="30"/>
      <c r="FI1031" s="30"/>
      <c r="FJ1031" s="30"/>
      <c r="FK1031" s="30"/>
      <c r="FL1031" s="30"/>
      <c r="FM1031" s="30"/>
      <c r="FN1031" s="30"/>
      <c r="FO1031" s="30"/>
      <c r="FP1031" s="30"/>
      <c r="FQ1031" s="30"/>
    </row>
    <row r="1032" spans="4:173">
      <c r="D1032" s="76"/>
      <c r="E1032" s="76"/>
      <c r="F1032" s="76"/>
      <c r="G1032" s="76"/>
      <c r="H1032" s="76"/>
      <c r="I1032" s="76"/>
      <c r="J1032" s="30"/>
      <c r="K1032" s="30"/>
      <c r="L1032" s="30"/>
      <c r="M1032" s="30"/>
      <c r="N1032" s="30"/>
      <c r="O1032" s="30"/>
      <c r="P1032" s="30"/>
      <c r="Q1032" s="30"/>
      <c r="R1032" s="30"/>
      <c r="S1032" s="30"/>
      <c r="T1032" s="30"/>
      <c r="U1032" s="30"/>
      <c r="V1032" s="30"/>
      <c r="W1032" s="30"/>
      <c r="X1032" s="30"/>
      <c r="Y1032" s="30"/>
      <c r="Z1032" s="30"/>
      <c r="AA1032" s="30"/>
      <c r="AB1032" s="30"/>
      <c r="AC1032" s="30"/>
      <c r="AD1032" s="30"/>
      <c r="AE1032" s="30"/>
      <c r="AF1032" s="30"/>
      <c r="AG1032" s="30"/>
      <c r="AH1032" s="30"/>
      <c r="AI1032" s="30"/>
      <c r="AJ1032" s="30"/>
      <c r="AK1032" s="30"/>
      <c r="AL1032" s="30"/>
      <c r="AM1032" s="30"/>
      <c r="AN1032" s="30"/>
      <c r="AO1032" s="30"/>
      <c r="AP1032" s="30"/>
      <c r="AQ1032" s="30"/>
      <c r="AR1032" s="30"/>
      <c r="AS1032" s="30"/>
      <c r="AT1032" s="30"/>
      <c r="AU1032" s="30"/>
      <c r="AV1032" s="30"/>
      <c r="AW1032" s="30"/>
      <c r="AX1032" s="30"/>
      <c r="AY1032" s="30"/>
      <c r="AZ1032" s="30"/>
      <c r="BA1032" s="30"/>
      <c r="BB1032" s="30"/>
      <c r="BC1032" s="30"/>
      <c r="BD1032" s="30"/>
      <c r="BE1032" s="30"/>
      <c r="BF1032" s="30"/>
      <c r="BG1032" s="30"/>
      <c r="BH1032" s="30"/>
      <c r="BI1032" s="30"/>
      <c r="BJ1032" s="30"/>
      <c r="BK1032" s="30"/>
      <c r="BL1032" s="30"/>
      <c r="BM1032" s="30"/>
      <c r="BN1032" s="30"/>
      <c r="BO1032" s="30"/>
      <c r="BP1032" s="30"/>
      <c r="BQ1032" s="30"/>
      <c r="BR1032" s="30"/>
      <c r="BS1032" s="30"/>
      <c r="BT1032" s="30"/>
      <c r="BU1032" s="30"/>
      <c r="BV1032" s="30"/>
      <c r="BW1032" s="30"/>
      <c r="BX1032" s="30"/>
      <c r="BY1032" s="30"/>
      <c r="BZ1032" s="30"/>
      <c r="CA1032" s="30"/>
      <c r="CB1032" s="30"/>
      <c r="CC1032" s="30"/>
      <c r="CD1032" s="30"/>
      <c r="CE1032" s="30"/>
      <c r="CF1032" s="30"/>
      <c r="CG1032" s="30"/>
      <c r="CH1032" s="30"/>
      <c r="CI1032" s="30"/>
      <c r="CJ1032" s="30"/>
      <c r="CK1032" s="30"/>
      <c r="CL1032" s="30"/>
      <c r="CM1032" s="30"/>
      <c r="CN1032" s="30"/>
      <c r="CO1032" s="30"/>
      <c r="CP1032" s="30"/>
      <c r="CQ1032" s="30"/>
      <c r="CR1032" s="30"/>
      <c r="CS1032" s="30"/>
      <c r="CT1032" s="30"/>
      <c r="CU1032" s="30"/>
      <c r="CV1032" s="30"/>
      <c r="CW1032" s="30"/>
      <c r="CX1032" s="30"/>
      <c r="CY1032" s="30"/>
      <c r="CZ1032" s="30"/>
      <c r="DA1032" s="30"/>
      <c r="DB1032" s="30"/>
      <c r="DC1032" s="30"/>
      <c r="DD1032" s="30"/>
      <c r="DE1032" s="30"/>
      <c r="DF1032" s="30"/>
      <c r="DG1032" s="30"/>
      <c r="DH1032" s="30"/>
      <c r="DI1032" s="30"/>
      <c r="DJ1032" s="30"/>
      <c r="DK1032" s="30"/>
      <c r="DL1032" s="30"/>
      <c r="DM1032" s="30"/>
      <c r="DN1032" s="30"/>
      <c r="DO1032" s="30"/>
      <c r="DP1032" s="30"/>
      <c r="DQ1032" s="30"/>
      <c r="DR1032" s="30"/>
      <c r="DS1032" s="30"/>
      <c r="DT1032" s="30"/>
      <c r="DU1032" s="30"/>
      <c r="DV1032" s="30"/>
      <c r="DW1032" s="30"/>
      <c r="DX1032" s="30"/>
      <c r="DY1032" s="30"/>
      <c r="DZ1032" s="30"/>
      <c r="EA1032" s="30"/>
      <c r="EB1032" s="30"/>
      <c r="EC1032" s="30"/>
      <c r="ED1032" s="30"/>
      <c r="EE1032" s="30"/>
      <c r="EF1032" s="30"/>
      <c r="EG1032" s="30"/>
      <c r="EH1032" s="30"/>
      <c r="EI1032" s="30"/>
      <c r="EJ1032" s="30"/>
      <c r="EK1032" s="30"/>
      <c r="EL1032" s="30"/>
      <c r="EM1032" s="30"/>
      <c r="EN1032" s="30"/>
      <c r="EO1032" s="30"/>
      <c r="EP1032" s="30"/>
      <c r="EQ1032" s="30"/>
      <c r="ER1032" s="30"/>
      <c r="ES1032" s="30"/>
      <c r="ET1032" s="30"/>
      <c r="EU1032" s="30"/>
      <c r="EV1032" s="30"/>
      <c r="EW1032" s="30"/>
      <c r="EX1032" s="30"/>
      <c r="EY1032" s="30"/>
      <c r="EZ1032" s="30"/>
      <c r="FA1032" s="30"/>
      <c r="FB1032" s="30"/>
      <c r="FC1032" s="30"/>
      <c r="FD1032" s="30"/>
      <c r="FE1032" s="30"/>
      <c r="FF1032" s="30"/>
      <c r="FG1032" s="30"/>
      <c r="FH1032" s="30"/>
      <c r="FI1032" s="30"/>
      <c r="FJ1032" s="30"/>
      <c r="FK1032" s="30"/>
      <c r="FL1032" s="30"/>
      <c r="FM1032" s="30"/>
      <c r="FN1032" s="30"/>
      <c r="FO1032" s="30"/>
      <c r="FP1032" s="30"/>
      <c r="FQ1032" s="30"/>
    </row>
    <row r="1033" spans="4:173">
      <c r="D1033" s="76"/>
      <c r="E1033" s="76"/>
      <c r="F1033" s="76"/>
      <c r="G1033" s="76"/>
      <c r="H1033" s="76"/>
      <c r="I1033" s="76"/>
      <c r="J1033" s="30"/>
      <c r="K1033" s="30"/>
      <c r="L1033" s="30"/>
      <c r="M1033" s="30"/>
      <c r="N1033" s="30"/>
      <c r="O1033" s="30"/>
      <c r="P1033" s="30"/>
      <c r="Q1033" s="30"/>
      <c r="R1033" s="30"/>
      <c r="S1033" s="30"/>
      <c r="T1033" s="30"/>
      <c r="U1033" s="30"/>
      <c r="V1033" s="30"/>
      <c r="W1033" s="30"/>
      <c r="X1033" s="30"/>
      <c r="Y1033" s="30"/>
      <c r="Z1033" s="30"/>
      <c r="AA1033" s="30"/>
      <c r="AB1033" s="30"/>
      <c r="AC1033" s="30"/>
      <c r="AD1033" s="30"/>
      <c r="AE1033" s="30"/>
      <c r="AF1033" s="30"/>
      <c r="AG1033" s="30"/>
      <c r="AH1033" s="30"/>
      <c r="AI1033" s="30"/>
      <c r="AJ1033" s="30"/>
      <c r="AK1033" s="30"/>
      <c r="AL1033" s="30"/>
      <c r="AM1033" s="30"/>
      <c r="AN1033" s="30"/>
      <c r="AO1033" s="30"/>
      <c r="AP1033" s="30"/>
      <c r="AQ1033" s="30"/>
      <c r="AR1033" s="30"/>
      <c r="AS1033" s="30"/>
      <c r="AT1033" s="30"/>
      <c r="AU1033" s="30"/>
      <c r="AV1033" s="30"/>
      <c r="AW1033" s="30"/>
      <c r="AX1033" s="30"/>
      <c r="AY1033" s="30"/>
      <c r="AZ1033" s="30"/>
      <c r="BA1033" s="30"/>
      <c r="BB1033" s="30"/>
      <c r="BC1033" s="30"/>
      <c r="BD1033" s="30"/>
      <c r="BE1033" s="30"/>
      <c r="BF1033" s="30"/>
      <c r="BG1033" s="30"/>
      <c r="BH1033" s="30"/>
      <c r="BI1033" s="30"/>
      <c r="BJ1033" s="30"/>
      <c r="BK1033" s="30"/>
      <c r="BL1033" s="30"/>
      <c r="BM1033" s="30"/>
      <c r="BN1033" s="30"/>
      <c r="BO1033" s="30"/>
      <c r="BP1033" s="30"/>
      <c r="BQ1033" s="30"/>
      <c r="BR1033" s="30"/>
      <c r="BS1033" s="30"/>
      <c r="BT1033" s="30"/>
      <c r="BU1033" s="30"/>
      <c r="BV1033" s="30"/>
      <c r="BW1033" s="30"/>
      <c r="BX1033" s="30"/>
      <c r="BY1033" s="30"/>
      <c r="BZ1033" s="30"/>
      <c r="CA1033" s="30"/>
      <c r="CB1033" s="30"/>
      <c r="CC1033" s="30"/>
      <c r="CD1033" s="30"/>
      <c r="CE1033" s="30"/>
      <c r="CF1033" s="30"/>
      <c r="CG1033" s="30"/>
      <c r="CH1033" s="30"/>
      <c r="CI1033" s="30"/>
      <c r="CJ1033" s="30"/>
      <c r="CK1033" s="30"/>
      <c r="CL1033" s="30"/>
      <c r="CM1033" s="30"/>
      <c r="CN1033" s="30"/>
      <c r="CO1033" s="30"/>
      <c r="CP1033" s="30"/>
      <c r="CQ1033" s="30"/>
      <c r="CR1033" s="30"/>
      <c r="CS1033" s="30"/>
      <c r="CT1033" s="30"/>
      <c r="CU1033" s="30"/>
      <c r="CV1033" s="30"/>
      <c r="CW1033" s="30"/>
      <c r="CX1033" s="30"/>
      <c r="CY1033" s="30"/>
      <c r="CZ1033" s="30"/>
      <c r="DA1033" s="30"/>
      <c r="DB1033" s="30"/>
      <c r="DC1033" s="30"/>
      <c r="DD1033" s="30"/>
      <c r="DE1033" s="30"/>
      <c r="DF1033" s="30"/>
      <c r="DG1033" s="30"/>
      <c r="DH1033" s="30"/>
      <c r="DI1033" s="30"/>
      <c r="DJ1033" s="30"/>
      <c r="DK1033" s="30"/>
      <c r="DL1033" s="30"/>
      <c r="DM1033" s="30"/>
      <c r="DN1033" s="30"/>
      <c r="DO1033" s="30"/>
      <c r="DP1033" s="30"/>
      <c r="DQ1033" s="30"/>
      <c r="DR1033" s="30"/>
      <c r="DS1033" s="30"/>
      <c r="DT1033" s="30"/>
      <c r="DU1033" s="30"/>
      <c r="DV1033" s="30"/>
      <c r="DW1033" s="30"/>
      <c r="DX1033" s="30"/>
      <c r="DY1033" s="30"/>
      <c r="DZ1033" s="30"/>
      <c r="EA1033" s="30"/>
      <c r="EB1033" s="30"/>
      <c r="EC1033" s="30"/>
      <c r="ED1033" s="30"/>
      <c r="EE1033" s="30"/>
      <c r="EF1033" s="30"/>
      <c r="EG1033" s="30"/>
      <c r="EH1033" s="30"/>
      <c r="EI1033" s="30"/>
      <c r="EJ1033" s="30"/>
      <c r="EK1033" s="30"/>
      <c r="EL1033" s="30"/>
      <c r="EM1033" s="30"/>
      <c r="EN1033" s="30"/>
      <c r="EO1033" s="30"/>
      <c r="EP1033" s="30"/>
      <c r="EQ1033" s="30"/>
      <c r="ER1033" s="30"/>
      <c r="ES1033" s="30"/>
      <c r="ET1033" s="30"/>
      <c r="EU1033" s="30"/>
      <c r="EV1033" s="30"/>
      <c r="EW1033" s="30"/>
      <c r="EX1033" s="30"/>
      <c r="EY1033" s="30"/>
      <c r="EZ1033" s="30"/>
      <c r="FA1033" s="30"/>
      <c r="FB1033" s="30"/>
      <c r="FC1033" s="30"/>
      <c r="FD1033" s="30"/>
      <c r="FE1033" s="30"/>
      <c r="FF1033" s="30"/>
      <c r="FG1033" s="30"/>
      <c r="FH1033" s="30"/>
      <c r="FI1033" s="30"/>
      <c r="FJ1033" s="30"/>
      <c r="FK1033" s="30"/>
      <c r="FL1033" s="30"/>
      <c r="FM1033" s="30"/>
      <c r="FN1033" s="30"/>
      <c r="FO1033" s="30"/>
      <c r="FP1033" s="30"/>
      <c r="FQ1033" s="30"/>
    </row>
    <row r="1034" spans="4:173">
      <c r="D1034" s="76"/>
      <c r="E1034" s="76"/>
      <c r="F1034" s="76"/>
      <c r="G1034" s="76"/>
      <c r="H1034" s="76"/>
      <c r="I1034" s="76"/>
      <c r="J1034" s="30"/>
      <c r="K1034" s="30"/>
      <c r="L1034" s="30"/>
      <c r="M1034" s="30"/>
      <c r="N1034" s="30"/>
      <c r="O1034" s="30"/>
      <c r="P1034" s="30"/>
      <c r="Q1034" s="30"/>
      <c r="R1034" s="30"/>
      <c r="S1034" s="30"/>
      <c r="T1034" s="30"/>
      <c r="U1034" s="30"/>
      <c r="V1034" s="30"/>
      <c r="W1034" s="30"/>
      <c r="X1034" s="30"/>
      <c r="Y1034" s="30"/>
      <c r="Z1034" s="30"/>
      <c r="AA1034" s="30"/>
      <c r="AB1034" s="30"/>
      <c r="AC1034" s="30"/>
      <c r="AD1034" s="30"/>
      <c r="AE1034" s="30"/>
      <c r="AF1034" s="30"/>
      <c r="AG1034" s="30"/>
      <c r="AH1034" s="30"/>
      <c r="AI1034" s="30"/>
      <c r="AJ1034" s="30"/>
      <c r="AK1034" s="30"/>
      <c r="AL1034" s="30"/>
      <c r="AM1034" s="30"/>
      <c r="AN1034" s="30"/>
      <c r="AO1034" s="30"/>
      <c r="AP1034" s="30"/>
      <c r="AQ1034" s="30"/>
      <c r="AR1034" s="30"/>
      <c r="AS1034" s="30"/>
      <c r="AT1034" s="30"/>
      <c r="AU1034" s="30"/>
      <c r="AV1034" s="30"/>
      <c r="AW1034" s="30"/>
      <c r="AX1034" s="30"/>
      <c r="AY1034" s="30"/>
      <c r="AZ1034" s="30"/>
      <c r="BA1034" s="30"/>
      <c r="BB1034" s="30"/>
      <c r="BC1034" s="30"/>
      <c r="BD1034" s="30"/>
      <c r="BE1034" s="30"/>
      <c r="BF1034" s="30"/>
      <c r="BG1034" s="30"/>
      <c r="BH1034" s="30"/>
      <c r="BI1034" s="30"/>
      <c r="BJ1034" s="30"/>
      <c r="BK1034" s="30"/>
      <c r="BL1034" s="30"/>
      <c r="BM1034" s="30"/>
      <c r="BN1034" s="30"/>
      <c r="BO1034" s="30"/>
      <c r="BP1034" s="30"/>
      <c r="BQ1034" s="30"/>
      <c r="BR1034" s="30"/>
      <c r="BS1034" s="30"/>
      <c r="BT1034" s="30"/>
      <c r="BU1034" s="30"/>
      <c r="BV1034" s="30"/>
      <c r="BW1034" s="30"/>
      <c r="BX1034" s="30"/>
      <c r="BY1034" s="30"/>
      <c r="BZ1034" s="30"/>
      <c r="CA1034" s="30"/>
      <c r="CB1034" s="30"/>
      <c r="CC1034" s="30"/>
      <c r="CD1034" s="30"/>
      <c r="CE1034" s="30"/>
      <c r="CF1034" s="30"/>
      <c r="CG1034" s="30"/>
      <c r="CH1034" s="30"/>
      <c r="CI1034" s="30"/>
      <c r="CJ1034" s="30"/>
      <c r="CK1034" s="30"/>
      <c r="CL1034" s="30"/>
      <c r="CM1034" s="30"/>
      <c r="CN1034" s="30"/>
      <c r="CO1034" s="30"/>
      <c r="CP1034" s="30"/>
      <c r="CQ1034" s="30"/>
      <c r="CR1034" s="30"/>
      <c r="CS1034" s="30"/>
      <c r="CT1034" s="30"/>
      <c r="CU1034" s="30"/>
      <c r="CV1034" s="30"/>
      <c r="CW1034" s="30"/>
      <c r="CX1034" s="30"/>
      <c r="CY1034" s="30"/>
      <c r="CZ1034" s="30"/>
      <c r="DA1034" s="30"/>
      <c r="DB1034" s="30"/>
      <c r="DC1034" s="30"/>
      <c r="DD1034" s="30"/>
      <c r="DE1034" s="30"/>
      <c r="DF1034" s="30"/>
      <c r="DG1034" s="30"/>
      <c r="DH1034" s="30"/>
      <c r="DI1034" s="30"/>
      <c r="DJ1034" s="30"/>
      <c r="DK1034" s="30"/>
      <c r="DL1034" s="30"/>
      <c r="DM1034" s="30"/>
      <c r="DN1034" s="30"/>
      <c r="DO1034" s="30"/>
      <c r="DP1034" s="30"/>
      <c r="DQ1034" s="30"/>
      <c r="DR1034" s="30"/>
      <c r="DS1034" s="30"/>
      <c r="DT1034" s="30"/>
      <c r="DU1034" s="30"/>
      <c r="DV1034" s="30"/>
      <c r="DW1034" s="30"/>
      <c r="DX1034" s="30"/>
      <c r="DY1034" s="30"/>
      <c r="DZ1034" s="30"/>
      <c r="EA1034" s="30"/>
      <c r="EB1034" s="30"/>
      <c r="EC1034" s="30"/>
      <c r="ED1034" s="30"/>
      <c r="EE1034" s="30"/>
      <c r="EF1034" s="30"/>
      <c r="EG1034" s="30"/>
      <c r="EH1034" s="30"/>
      <c r="EI1034" s="30"/>
      <c r="EJ1034" s="30"/>
      <c r="EK1034" s="30"/>
      <c r="EL1034" s="30"/>
      <c r="EM1034" s="30"/>
      <c r="EN1034" s="30"/>
      <c r="EO1034" s="30"/>
      <c r="EP1034" s="30"/>
      <c r="EQ1034" s="30"/>
      <c r="ER1034" s="30"/>
      <c r="ES1034" s="30"/>
      <c r="ET1034" s="30"/>
      <c r="EU1034" s="30"/>
      <c r="EV1034" s="30"/>
      <c r="EW1034" s="30"/>
      <c r="EX1034" s="30"/>
      <c r="EY1034" s="30"/>
      <c r="EZ1034" s="30"/>
      <c r="FA1034" s="30"/>
      <c r="FB1034" s="30"/>
      <c r="FC1034" s="30"/>
      <c r="FD1034" s="30"/>
      <c r="FE1034" s="30"/>
      <c r="FF1034" s="30"/>
      <c r="FG1034" s="30"/>
      <c r="FH1034" s="30"/>
      <c r="FI1034" s="30"/>
      <c r="FJ1034" s="30"/>
      <c r="FK1034" s="30"/>
      <c r="FL1034" s="30"/>
      <c r="FM1034" s="30"/>
      <c r="FN1034" s="30"/>
      <c r="FO1034" s="30"/>
      <c r="FP1034" s="30"/>
      <c r="FQ1034" s="30"/>
    </row>
    <row r="1035" spans="4:173">
      <c r="D1035" s="76"/>
      <c r="E1035" s="76"/>
      <c r="F1035" s="76"/>
      <c r="G1035" s="76"/>
      <c r="H1035" s="76"/>
      <c r="I1035" s="76"/>
      <c r="J1035" s="30"/>
      <c r="K1035" s="30"/>
      <c r="L1035" s="30"/>
      <c r="M1035" s="30"/>
      <c r="N1035" s="30"/>
      <c r="O1035" s="30"/>
      <c r="P1035" s="30"/>
      <c r="Q1035" s="30"/>
      <c r="R1035" s="30"/>
      <c r="S1035" s="30"/>
      <c r="T1035" s="30"/>
      <c r="U1035" s="30"/>
      <c r="V1035" s="30"/>
      <c r="W1035" s="30"/>
      <c r="X1035" s="30"/>
      <c r="Y1035" s="30"/>
      <c r="Z1035" s="30"/>
      <c r="AA1035" s="30"/>
      <c r="AB1035" s="30"/>
      <c r="AC1035" s="30"/>
      <c r="AD1035" s="30"/>
      <c r="AE1035" s="30"/>
      <c r="AF1035" s="30"/>
      <c r="AG1035" s="30"/>
      <c r="AH1035" s="30"/>
      <c r="AI1035" s="30"/>
      <c r="AJ1035" s="30"/>
      <c r="AK1035" s="30"/>
      <c r="AL1035" s="30"/>
      <c r="AM1035" s="30"/>
      <c r="AN1035" s="30"/>
      <c r="AO1035" s="30"/>
      <c r="AP1035" s="30"/>
      <c r="AQ1035" s="30"/>
      <c r="AR1035" s="30"/>
      <c r="AS1035" s="30"/>
      <c r="AT1035" s="30"/>
      <c r="AU1035" s="30"/>
      <c r="AV1035" s="30"/>
      <c r="AW1035" s="30"/>
      <c r="AX1035" s="30"/>
      <c r="AY1035" s="30"/>
      <c r="AZ1035" s="30"/>
      <c r="BA1035" s="30"/>
      <c r="BB1035" s="30"/>
      <c r="BC1035" s="30"/>
      <c r="BD1035" s="30"/>
      <c r="BE1035" s="30"/>
      <c r="BF1035" s="30"/>
      <c r="BG1035" s="30"/>
      <c r="BH1035" s="30"/>
      <c r="BI1035" s="30"/>
      <c r="BJ1035" s="30"/>
      <c r="BK1035" s="30"/>
      <c r="BL1035" s="30"/>
      <c r="BM1035" s="30"/>
      <c r="BN1035" s="30"/>
      <c r="BO1035" s="30"/>
      <c r="BP1035" s="30"/>
      <c r="BQ1035" s="30"/>
      <c r="BR1035" s="30"/>
      <c r="BS1035" s="30"/>
      <c r="BT1035" s="30"/>
      <c r="BU1035" s="30"/>
      <c r="BV1035" s="30"/>
      <c r="BW1035" s="30"/>
      <c r="BX1035" s="30"/>
      <c r="BY1035" s="30"/>
      <c r="BZ1035" s="30"/>
      <c r="CA1035" s="30"/>
      <c r="CB1035" s="30"/>
      <c r="CC1035" s="30"/>
      <c r="CD1035" s="30"/>
      <c r="CE1035" s="30"/>
      <c r="CF1035" s="30"/>
      <c r="CG1035" s="30"/>
      <c r="CH1035" s="30"/>
      <c r="CI1035" s="30"/>
      <c r="CJ1035" s="30"/>
      <c r="CK1035" s="30"/>
      <c r="CL1035" s="30"/>
      <c r="CM1035" s="30"/>
      <c r="CN1035" s="30"/>
      <c r="CO1035" s="30"/>
      <c r="CP1035" s="30"/>
      <c r="CQ1035" s="30"/>
      <c r="CR1035" s="30"/>
      <c r="CS1035" s="30"/>
      <c r="CT1035" s="30"/>
      <c r="CU1035" s="30"/>
      <c r="CV1035" s="30"/>
      <c r="CW1035" s="30"/>
      <c r="CX1035" s="30"/>
      <c r="CY1035" s="30"/>
      <c r="CZ1035" s="30"/>
      <c r="DA1035" s="30"/>
      <c r="DB1035" s="30"/>
      <c r="DC1035" s="30"/>
      <c r="DD1035" s="30"/>
      <c r="DE1035" s="30"/>
      <c r="DF1035" s="30"/>
      <c r="DG1035" s="30"/>
      <c r="DH1035" s="30"/>
      <c r="DI1035" s="30"/>
      <c r="DJ1035" s="30"/>
      <c r="DK1035" s="30"/>
      <c r="DL1035" s="30"/>
      <c r="DM1035" s="30"/>
      <c r="DN1035" s="30"/>
      <c r="DO1035" s="30"/>
      <c r="DP1035" s="30"/>
      <c r="DQ1035" s="30"/>
      <c r="DR1035" s="30"/>
      <c r="DS1035" s="30"/>
      <c r="DT1035" s="30"/>
      <c r="DU1035" s="30"/>
      <c r="DV1035" s="30"/>
      <c r="DW1035" s="30"/>
      <c r="DX1035" s="30"/>
      <c r="DY1035" s="30"/>
      <c r="DZ1035" s="30"/>
      <c r="EA1035" s="30"/>
      <c r="EB1035" s="30"/>
      <c r="EC1035" s="30"/>
      <c r="ED1035" s="30"/>
      <c r="EE1035" s="30"/>
      <c r="EF1035" s="30"/>
      <c r="EG1035" s="30"/>
      <c r="EH1035" s="30"/>
      <c r="EI1035" s="30"/>
      <c r="EJ1035" s="30"/>
      <c r="EK1035" s="30"/>
      <c r="EL1035" s="30"/>
      <c r="EM1035" s="30"/>
      <c r="EN1035" s="30"/>
      <c r="EO1035" s="30"/>
      <c r="EP1035" s="30"/>
      <c r="EQ1035" s="30"/>
      <c r="ER1035" s="30"/>
      <c r="ES1035" s="30"/>
      <c r="ET1035" s="30"/>
      <c r="EU1035" s="30"/>
      <c r="EV1035" s="30"/>
      <c r="EW1035" s="30"/>
      <c r="EX1035" s="30"/>
      <c r="EY1035" s="30"/>
      <c r="EZ1035" s="30"/>
      <c r="FA1035" s="30"/>
      <c r="FB1035" s="30"/>
      <c r="FC1035" s="30"/>
      <c r="FD1035" s="30"/>
      <c r="FE1035" s="30"/>
      <c r="FF1035" s="30"/>
      <c r="FG1035" s="30"/>
      <c r="FH1035" s="30"/>
      <c r="FI1035" s="30"/>
      <c r="FJ1035" s="30"/>
      <c r="FK1035" s="30"/>
      <c r="FL1035" s="30"/>
      <c r="FM1035" s="30"/>
      <c r="FN1035" s="30"/>
      <c r="FO1035" s="30"/>
      <c r="FP1035" s="30"/>
      <c r="FQ1035" s="30"/>
    </row>
    <row r="1036" spans="4:173">
      <c r="D1036" s="76"/>
      <c r="E1036" s="76"/>
      <c r="F1036" s="76"/>
      <c r="G1036" s="76"/>
      <c r="H1036" s="76"/>
      <c r="I1036" s="76"/>
      <c r="J1036" s="30"/>
      <c r="K1036" s="30"/>
      <c r="L1036" s="30"/>
      <c r="M1036" s="30"/>
      <c r="N1036" s="30"/>
      <c r="O1036" s="30"/>
      <c r="P1036" s="30"/>
      <c r="Q1036" s="30"/>
      <c r="R1036" s="30"/>
      <c r="S1036" s="30"/>
      <c r="T1036" s="30"/>
      <c r="U1036" s="30"/>
      <c r="V1036" s="30"/>
      <c r="W1036" s="30"/>
      <c r="X1036" s="30"/>
      <c r="Y1036" s="30"/>
      <c r="Z1036" s="30"/>
      <c r="AA1036" s="30"/>
      <c r="AB1036" s="30"/>
      <c r="AC1036" s="30"/>
      <c r="AD1036" s="30"/>
      <c r="AE1036" s="30"/>
      <c r="AF1036" s="30"/>
      <c r="AG1036" s="30"/>
      <c r="AH1036" s="30"/>
      <c r="AI1036" s="30"/>
      <c r="AJ1036" s="30"/>
      <c r="AK1036" s="30"/>
      <c r="AL1036" s="30"/>
      <c r="AM1036" s="30"/>
      <c r="AN1036" s="30"/>
      <c r="AO1036" s="30"/>
      <c r="AP1036" s="30"/>
      <c r="AQ1036" s="30"/>
      <c r="AR1036" s="30"/>
      <c r="AS1036" s="30"/>
      <c r="AT1036" s="30"/>
      <c r="AU1036" s="30"/>
      <c r="AV1036" s="30"/>
      <c r="AW1036" s="30"/>
      <c r="AX1036" s="30"/>
      <c r="AY1036" s="30"/>
      <c r="AZ1036" s="30"/>
      <c r="BA1036" s="30"/>
      <c r="BB1036" s="30"/>
      <c r="BC1036" s="30"/>
      <c r="BD1036" s="30"/>
      <c r="BE1036" s="30"/>
      <c r="BF1036" s="30"/>
      <c r="BG1036" s="30"/>
      <c r="BH1036" s="30"/>
      <c r="BI1036" s="30"/>
      <c r="BJ1036" s="30"/>
      <c r="BK1036" s="30"/>
      <c r="BL1036" s="30"/>
      <c r="BM1036" s="30"/>
      <c r="BN1036" s="30"/>
      <c r="BO1036" s="30"/>
      <c r="BP1036" s="30"/>
      <c r="BQ1036" s="30"/>
      <c r="BR1036" s="30"/>
      <c r="BS1036" s="30"/>
      <c r="BT1036" s="30"/>
      <c r="BU1036" s="30"/>
      <c r="BV1036" s="30"/>
      <c r="BW1036" s="30"/>
      <c r="BX1036" s="30"/>
      <c r="BY1036" s="30"/>
      <c r="BZ1036" s="30"/>
      <c r="CA1036" s="30"/>
      <c r="CB1036" s="30"/>
      <c r="CC1036" s="30"/>
      <c r="CD1036" s="30"/>
      <c r="CE1036" s="30"/>
      <c r="CF1036" s="30"/>
      <c r="CG1036" s="30"/>
      <c r="CH1036" s="30"/>
      <c r="CI1036" s="30"/>
      <c r="CJ1036" s="30"/>
      <c r="CK1036" s="30"/>
      <c r="CL1036" s="30"/>
      <c r="CM1036" s="30"/>
      <c r="CN1036" s="30"/>
      <c r="CO1036" s="30"/>
      <c r="CP1036" s="30"/>
      <c r="CQ1036" s="30"/>
      <c r="CR1036" s="30"/>
      <c r="CS1036" s="30"/>
      <c r="CT1036" s="30"/>
      <c r="CU1036" s="30"/>
      <c r="CV1036" s="30"/>
      <c r="CW1036" s="30"/>
      <c r="CX1036" s="30"/>
      <c r="CY1036" s="30"/>
      <c r="CZ1036" s="30"/>
      <c r="DA1036" s="30"/>
      <c r="DB1036" s="30"/>
      <c r="DC1036" s="30"/>
      <c r="DD1036" s="30"/>
      <c r="DE1036" s="30"/>
      <c r="DF1036" s="30"/>
      <c r="DG1036" s="30"/>
      <c r="DH1036" s="30"/>
      <c r="DI1036" s="30"/>
      <c r="DJ1036" s="30"/>
      <c r="DK1036" s="30"/>
      <c r="DL1036" s="30"/>
      <c r="DM1036" s="30"/>
      <c r="DN1036" s="30"/>
      <c r="DO1036" s="30"/>
      <c r="DP1036" s="30"/>
      <c r="DQ1036" s="30"/>
      <c r="DR1036" s="30"/>
      <c r="DS1036" s="30"/>
      <c r="DT1036" s="30"/>
      <c r="DU1036" s="30"/>
      <c r="DV1036" s="30"/>
      <c r="DW1036" s="30"/>
      <c r="DX1036" s="30"/>
      <c r="DY1036" s="30"/>
      <c r="DZ1036" s="30"/>
      <c r="EA1036" s="30"/>
      <c r="EB1036" s="30"/>
      <c r="EC1036" s="30"/>
      <c r="ED1036" s="30"/>
      <c r="EE1036" s="30"/>
      <c r="EF1036" s="30"/>
      <c r="EG1036" s="30"/>
      <c r="EH1036" s="30"/>
      <c r="EI1036" s="30"/>
      <c r="EJ1036" s="30"/>
      <c r="EK1036" s="30"/>
      <c r="EL1036" s="30"/>
      <c r="EM1036" s="30"/>
      <c r="EN1036" s="30"/>
      <c r="EO1036" s="30"/>
      <c r="EP1036" s="30"/>
      <c r="EQ1036" s="30"/>
      <c r="ER1036" s="30"/>
      <c r="ES1036" s="30"/>
      <c r="ET1036" s="30"/>
      <c r="EU1036" s="30"/>
      <c r="EV1036" s="30"/>
      <c r="EW1036" s="30"/>
      <c r="EX1036" s="30"/>
      <c r="EY1036" s="30"/>
      <c r="EZ1036" s="30"/>
      <c r="FA1036" s="30"/>
      <c r="FB1036" s="30"/>
      <c r="FC1036" s="30"/>
      <c r="FD1036" s="30"/>
      <c r="FE1036" s="30"/>
      <c r="FF1036" s="30"/>
      <c r="FG1036" s="30"/>
      <c r="FH1036" s="30"/>
      <c r="FI1036" s="30"/>
      <c r="FJ1036" s="30"/>
      <c r="FK1036" s="30"/>
      <c r="FL1036" s="30"/>
      <c r="FM1036" s="30"/>
      <c r="FN1036" s="30"/>
      <c r="FO1036" s="30"/>
      <c r="FP1036" s="30"/>
      <c r="FQ1036" s="30"/>
    </row>
    <row r="1037" spans="4:173">
      <c r="D1037" s="76"/>
      <c r="E1037" s="76"/>
      <c r="F1037" s="76"/>
      <c r="G1037" s="76"/>
      <c r="H1037" s="76"/>
      <c r="I1037" s="76"/>
      <c r="J1037" s="30"/>
      <c r="K1037" s="30"/>
      <c r="L1037" s="30"/>
      <c r="M1037" s="30"/>
      <c r="N1037" s="30"/>
      <c r="O1037" s="30"/>
      <c r="P1037" s="30"/>
      <c r="Q1037" s="30"/>
      <c r="R1037" s="30"/>
      <c r="S1037" s="30"/>
      <c r="T1037" s="30"/>
      <c r="U1037" s="30"/>
      <c r="V1037" s="30"/>
      <c r="W1037" s="30"/>
      <c r="X1037" s="30"/>
      <c r="Y1037" s="30"/>
      <c r="Z1037" s="30"/>
      <c r="AA1037" s="30"/>
      <c r="AB1037" s="30"/>
      <c r="AC1037" s="30"/>
      <c r="AD1037" s="30"/>
      <c r="AE1037" s="30"/>
      <c r="AF1037" s="30"/>
      <c r="AG1037" s="30"/>
      <c r="AH1037" s="30"/>
      <c r="AI1037" s="30"/>
      <c r="AJ1037" s="30"/>
      <c r="AK1037" s="30"/>
      <c r="AL1037" s="30"/>
      <c r="AM1037" s="30"/>
      <c r="AN1037" s="30"/>
      <c r="AO1037" s="30"/>
      <c r="AP1037" s="30"/>
      <c r="AQ1037" s="30"/>
      <c r="AR1037" s="30"/>
      <c r="AS1037" s="30"/>
      <c r="AT1037" s="30"/>
      <c r="AU1037" s="30"/>
      <c r="AV1037" s="30"/>
      <c r="AW1037" s="30"/>
      <c r="AX1037" s="30"/>
      <c r="AY1037" s="30"/>
      <c r="AZ1037" s="30"/>
      <c r="BA1037" s="30"/>
      <c r="BB1037" s="30"/>
      <c r="BC1037" s="30"/>
      <c r="BD1037" s="30"/>
      <c r="BE1037" s="30"/>
      <c r="BF1037" s="30"/>
      <c r="BG1037" s="30"/>
      <c r="BH1037" s="30"/>
      <c r="BI1037" s="30"/>
      <c r="BJ1037" s="30"/>
      <c r="BK1037" s="30"/>
      <c r="BL1037" s="30"/>
      <c r="BM1037" s="30"/>
      <c r="BN1037" s="30"/>
      <c r="BO1037" s="30"/>
      <c r="BP1037" s="30"/>
      <c r="BQ1037" s="30"/>
      <c r="BR1037" s="30"/>
      <c r="BS1037" s="30"/>
      <c r="BT1037" s="30"/>
      <c r="BU1037" s="30"/>
      <c r="BV1037" s="30"/>
      <c r="BW1037" s="30"/>
      <c r="BX1037" s="30"/>
      <c r="BY1037" s="30"/>
      <c r="BZ1037" s="30"/>
      <c r="CA1037" s="30"/>
      <c r="CB1037" s="30"/>
      <c r="CC1037" s="30"/>
      <c r="CD1037" s="30"/>
      <c r="CE1037" s="30"/>
      <c r="CF1037" s="30"/>
      <c r="CG1037" s="30"/>
      <c r="CH1037" s="30"/>
      <c r="CI1037" s="30"/>
      <c r="CJ1037" s="30"/>
      <c r="CK1037" s="30"/>
      <c r="CL1037" s="30"/>
      <c r="CM1037" s="30"/>
      <c r="CN1037" s="30"/>
      <c r="CO1037" s="30"/>
      <c r="CP1037" s="30"/>
      <c r="CQ1037" s="30"/>
      <c r="CR1037" s="30"/>
      <c r="CS1037" s="30"/>
      <c r="CT1037" s="30"/>
      <c r="CU1037" s="30"/>
      <c r="CV1037" s="30"/>
      <c r="CW1037" s="30"/>
      <c r="CX1037" s="30"/>
      <c r="CY1037" s="30"/>
      <c r="CZ1037" s="30"/>
      <c r="DA1037" s="30"/>
      <c r="DB1037" s="30"/>
      <c r="DC1037" s="30"/>
      <c r="DD1037" s="30"/>
      <c r="DE1037" s="30"/>
      <c r="DF1037" s="30"/>
      <c r="DG1037" s="30"/>
      <c r="DH1037" s="30"/>
      <c r="DI1037" s="30"/>
      <c r="DJ1037" s="30"/>
      <c r="DK1037" s="30"/>
      <c r="DL1037" s="30"/>
      <c r="DM1037" s="30"/>
      <c r="DN1037" s="30"/>
      <c r="DO1037" s="30"/>
      <c r="DP1037" s="30"/>
      <c r="DQ1037" s="30"/>
      <c r="DR1037" s="30"/>
      <c r="DS1037" s="30"/>
      <c r="DT1037" s="30"/>
      <c r="DU1037" s="30"/>
      <c r="DV1037" s="30"/>
      <c r="DW1037" s="30"/>
      <c r="DX1037" s="30"/>
      <c r="DY1037" s="30"/>
      <c r="DZ1037" s="30"/>
      <c r="EA1037" s="30"/>
      <c r="EB1037" s="30"/>
      <c r="EC1037" s="30"/>
      <c r="ED1037" s="30"/>
      <c r="EE1037" s="30"/>
      <c r="EF1037" s="30"/>
      <c r="EG1037" s="30"/>
      <c r="EH1037" s="30"/>
      <c r="EI1037" s="30"/>
      <c r="EJ1037" s="30"/>
      <c r="EK1037" s="30"/>
      <c r="EL1037" s="30"/>
      <c r="EM1037" s="30"/>
      <c r="EN1037" s="30"/>
      <c r="EO1037" s="30"/>
      <c r="EP1037" s="30"/>
      <c r="EQ1037" s="30"/>
      <c r="ER1037" s="30"/>
      <c r="ES1037" s="30"/>
      <c r="ET1037" s="30"/>
      <c r="EU1037" s="30"/>
      <c r="EV1037" s="30"/>
      <c r="EW1037" s="30"/>
      <c r="EX1037" s="30"/>
      <c r="EY1037" s="30"/>
      <c r="EZ1037" s="30"/>
      <c r="FA1037" s="30"/>
      <c r="FB1037" s="30"/>
      <c r="FC1037" s="30"/>
      <c r="FD1037" s="30"/>
      <c r="FE1037" s="30"/>
      <c r="FF1037" s="30"/>
      <c r="FG1037" s="30"/>
      <c r="FH1037" s="30"/>
      <c r="FI1037" s="30"/>
      <c r="FJ1037" s="30"/>
      <c r="FK1037" s="30"/>
      <c r="FL1037" s="30"/>
      <c r="FM1037" s="30"/>
      <c r="FN1037" s="30"/>
      <c r="FO1037" s="30"/>
      <c r="FP1037" s="30"/>
      <c r="FQ1037" s="30"/>
    </row>
    <row r="1038" spans="4:173">
      <c r="D1038" s="76"/>
      <c r="E1038" s="76"/>
      <c r="F1038" s="76"/>
      <c r="G1038" s="76"/>
      <c r="H1038" s="76"/>
      <c r="I1038" s="76"/>
      <c r="J1038" s="30"/>
      <c r="K1038" s="30"/>
      <c r="L1038" s="30"/>
      <c r="M1038" s="30"/>
      <c r="N1038" s="30"/>
      <c r="O1038" s="30"/>
      <c r="P1038" s="30"/>
      <c r="Q1038" s="30"/>
      <c r="R1038" s="30"/>
      <c r="S1038" s="30"/>
      <c r="T1038" s="30"/>
      <c r="U1038" s="30"/>
      <c r="V1038" s="30"/>
      <c r="W1038" s="30"/>
      <c r="X1038" s="30"/>
      <c r="Y1038" s="30"/>
      <c r="Z1038" s="30"/>
      <c r="AA1038" s="30"/>
      <c r="AB1038" s="30"/>
      <c r="AC1038" s="30"/>
      <c r="AD1038" s="30"/>
      <c r="AE1038" s="30"/>
      <c r="AF1038" s="30"/>
      <c r="AG1038" s="30"/>
      <c r="AH1038" s="30"/>
      <c r="AI1038" s="30"/>
      <c r="AJ1038" s="30"/>
      <c r="AK1038" s="30"/>
      <c r="AL1038" s="30"/>
      <c r="AM1038" s="30"/>
      <c r="AN1038" s="30"/>
      <c r="AO1038" s="30"/>
      <c r="AP1038" s="30"/>
      <c r="AQ1038" s="30"/>
      <c r="AR1038" s="30"/>
      <c r="AS1038" s="30"/>
      <c r="AT1038" s="30"/>
      <c r="AU1038" s="30"/>
      <c r="AV1038" s="30"/>
      <c r="AW1038" s="30"/>
      <c r="AX1038" s="30"/>
      <c r="AY1038" s="30"/>
      <c r="AZ1038" s="30"/>
      <c r="BA1038" s="30"/>
      <c r="BB1038" s="30"/>
      <c r="BC1038" s="30"/>
      <c r="BD1038" s="30"/>
      <c r="BE1038" s="30"/>
      <c r="BF1038" s="30"/>
      <c r="BG1038" s="30"/>
      <c r="BH1038" s="30"/>
      <c r="BI1038" s="30"/>
      <c r="BJ1038" s="30"/>
      <c r="BK1038" s="30"/>
      <c r="BL1038" s="30"/>
      <c r="BM1038" s="30"/>
      <c r="BN1038" s="30"/>
      <c r="BO1038" s="30"/>
      <c r="BP1038" s="30"/>
      <c r="BQ1038" s="30"/>
      <c r="BR1038" s="30"/>
      <c r="BS1038" s="30"/>
      <c r="BT1038" s="30"/>
      <c r="BU1038" s="30"/>
      <c r="BV1038" s="30"/>
      <c r="BW1038" s="30"/>
      <c r="BX1038" s="30"/>
      <c r="BY1038" s="30"/>
      <c r="BZ1038" s="30"/>
      <c r="CA1038" s="30"/>
      <c r="CB1038" s="30"/>
      <c r="CC1038" s="30"/>
      <c r="CD1038" s="30"/>
      <c r="CE1038" s="30"/>
      <c r="CF1038" s="30"/>
      <c r="CG1038" s="30"/>
      <c r="CH1038" s="30"/>
      <c r="CI1038" s="30"/>
      <c r="CJ1038" s="30"/>
      <c r="CK1038" s="30"/>
      <c r="CL1038" s="30"/>
      <c r="CM1038" s="30"/>
      <c r="CN1038" s="30"/>
      <c r="CO1038" s="30"/>
      <c r="CP1038" s="30"/>
      <c r="CQ1038" s="30"/>
      <c r="CR1038" s="30"/>
      <c r="CS1038" s="30"/>
      <c r="CT1038" s="30"/>
      <c r="CU1038" s="30"/>
      <c r="CV1038" s="30"/>
      <c r="CW1038" s="30"/>
      <c r="CX1038" s="30"/>
      <c r="CY1038" s="30"/>
      <c r="CZ1038" s="30"/>
      <c r="DA1038" s="30"/>
      <c r="DB1038" s="30"/>
      <c r="DC1038" s="30"/>
      <c r="DD1038" s="30"/>
      <c r="DE1038" s="30"/>
      <c r="DF1038" s="30"/>
      <c r="DG1038" s="30"/>
      <c r="DH1038" s="30"/>
      <c r="DI1038" s="30"/>
      <c r="DJ1038" s="30"/>
      <c r="DK1038" s="30"/>
      <c r="DL1038" s="30"/>
      <c r="DM1038" s="30"/>
      <c r="DN1038" s="30"/>
      <c r="DO1038" s="30"/>
      <c r="DP1038" s="30"/>
      <c r="DQ1038" s="30"/>
      <c r="DR1038" s="30"/>
      <c r="DS1038" s="30"/>
      <c r="DT1038" s="30"/>
      <c r="DU1038" s="30"/>
      <c r="DV1038" s="30"/>
      <c r="DW1038" s="30"/>
      <c r="DX1038" s="30"/>
      <c r="DY1038" s="30"/>
      <c r="DZ1038" s="30"/>
      <c r="EA1038" s="30"/>
      <c r="EB1038" s="30"/>
      <c r="EC1038" s="30"/>
      <c r="ED1038" s="30"/>
      <c r="EE1038" s="30"/>
      <c r="EF1038" s="30"/>
      <c r="EG1038" s="30"/>
      <c r="EH1038" s="30"/>
      <c r="EI1038" s="30"/>
      <c r="EJ1038" s="30"/>
      <c r="EK1038" s="30"/>
      <c r="EL1038" s="30"/>
      <c r="EM1038" s="30"/>
      <c r="EN1038" s="30"/>
      <c r="EO1038" s="30"/>
      <c r="EP1038" s="30"/>
      <c r="EQ1038" s="30"/>
      <c r="ER1038" s="30"/>
      <c r="ES1038" s="30"/>
      <c r="ET1038" s="30"/>
      <c r="EU1038" s="30"/>
      <c r="EV1038" s="30"/>
      <c r="EW1038" s="30"/>
      <c r="EX1038" s="30"/>
      <c r="EY1038" s="30"/>
      <c r="EZ1038" s="30"/>
      <c r="FA1038" s="30"/>
      <c r="FB1038" s="30"/>
      <c r="FC1038" s="30"/>
      <c r="FD1038" s="30"/>
      <c r="FE1038" s="30"/>
      <c r="FF1038" s="30"/>
      <c r="FG1038" s="30"/>
      <c r="FH1038" s="30"/>
      <c r="FI1038" s="30"/>
      <c r="FJ1038" s="30"/>
      <c r="FK1038" s="30"/>
      <c r="FL1038" s="30"/>
      <c r="FM1038" s="30"/>
      <c r="FN1038" s="30"/>
      <c r="FO1038" s="30"/>
      <c r="FP1038" s="30"/>
      <c r="FQ1038" s="30"/>
    </row>
    <row r="1039" spans="4:173">
      <c r="D1039" s="76"/>
      <c r="E1039" s="76"/>
      <c r="F1039" s="76"/>
      <c r="G1039" s="76"/>
      <c r="H1039" s="76"/>
      <c r="I1039" s="76"/>
      <c r="J1039" s="30"/>
      <c r="K1039" s="30"/>
      <c r="L1039" s="30"/>
      <c r="M1039" s="30"/>
      <c r="N1039" s="30"/>
      <c r="O1039" s="30"/>
      <c r="P1039" s="30"/>
      <c r="Q1039" s="30"/>
      <c r="R1039" s="30"/>
      <c r="S1039" s="30"/>
      <c r="T1039" s="30"/>
      <c r="U1039" s="30"/>
      <c r="V1039" s="30"/>
      <c r="W1039" s="30"/>
      <c r="X1039" s="30"/>
      <c r="Y1039" s="30"/>
      <c r="Z1039" s="30"/>
      <c r="AA1039" s="30"/>
      <c r="AB1039" s="30"/>
      <c r="AC1039" s="30"/>
      <c r="AD1039" s="30"/>
      <c r="AE1039" s="30"/>
      <c r="AF1039" s="30"/>
      <c r="AG1039" s="30"/>
      <c r="AH1039" s="30"/>
      <c r="AI1039" s="30"/>
      <c r="AJ1039" s="30"/>
      <c r="AK1039" s="30"/>
      <c r="AL1039" s="30"/>
      <c r="AM1039" s="30"/>
      <c r="AN1039" s="30"/>
      <c r="AO1039" s="30"/>
      <c r="AP1039" s="30"/>
      <c r="AQ1039" s="30"/>
      <c r="AR1039" s="30"/>
      <c r="AS1039" s="30"/>
      <c r="AT1039" s="30"/>
      <c r="AU1039" s="30"/>
      <c r="AV1039" s="30"/>
      <c r="AW1039" s="30"/>
      <c r="AX1039" s="30"/>
      <c r="AY1039" s="30"/>
      <c r="AZ1039" s="30"/>
      <c r="BA1039" s="30"/>
      <c r="BB1039" s="30"/>
      <c r="BC1039" s="30"/>
      <c r="BD1039" s="30"/>
      <c r="BE1039" s="30"/>
      <c r="BF1039" s="30"/>
      <c r="BG1039" s="30"/>
      <c r="BH1039" s="30"/>
      <c r="BI1039" s="30"/>
      <c r="BJ1039" s="30"/>
      <c r="BK1039" s="30"/>
      <c r="BL1039" s="30"/>
      <c r="BM1039" s="30"/>
      <c r="BN1039" s="30"/>
      <c r="BO1039" s="30"/>
      <c r="BP1039" s="30"/>
      <c r="BQ1039" s="30"/>
      <c r="BR1039" s="30"/>
      <c r="BS1039" s="30"/>
      <c r="BT1039" s="30"/>
      <c r="BU1039" s="30"/>
      <c r="BV1039" s="30"/>
      <c r="BW1039" s="30"/>
      <c r="BX1039" s="30"/>
      <c r="BY1039" s="30"/>
      <c r="BZ1039" s="30"/>
      <c r="CA1039" s="30"/>
      <c r="CB1039" s="30"/>
      <c r="CC1039" s="30"/>
      <c r="CD1039" s="30"/>
      <c r="CE1039" s="30"/>
      <c r="CF1039" s="30"/>
      <c r="CG1039" s="30"/>
      <c r="CH1039" s="30"/>
      <c r="CI1039" s="30"/>
      <c r="CJ1039" s="30"/>
      <c r="CK1039" s="30"/>
      <c r="CL1039" s="30"/>
      <c r="CM1039" s="30"/>
      <c r="CN1039" s="30"/>
      <c r="CO1039" s="30"/>
      <c r="CP1039" s="30"/>
      <c r="CQ1039" s="30"/>
      <c r="CR1039" s="30"/>
      <c r="CS1039" s="30"/>
      <c r="CT1039" s="30"/>
      <c r="CU1039" s="30"/>
      <c r="CV1039" s="30"/>
      <c r="CW1039" s="30"/>
      <c r="CX1039" s="30"/>
      <c r="CY1039" s="30"/>
      <c r="CZ1039" s="30"/>
      <c r="DA1039" s="30"/>
      <c r="DB1039" s="30"/>
      <c r="DC1039" s="30"/>
      <c r="DD1039" s="30"/>
      <c r="DE1039" s="30"/>
      <c r="DF1039" s="30"/>
      <c r="DG1039" s="30"/>
      <c r="DH1039" s="30"/>
      <c r="DI1039" s="30"/>
      <c r="DJ1039" s="30"/>
      <c r="DK1039" s="30"/>
      <c r="DL1039" s="30"/>
      <c r="DM1039" s="30"/>
      <c r="DN1039" s="30"/>
      <c r="DO1039" s="30"/>
      <c r="DP1039" s="30"/>
      <c r="DQ1039" s="30"/>
      <c r="DR1039" s="30"/>
      <c r="DS1039" s="30"/>
      <c r="DT1039" s="30"/>
      <c r="DU1039" s="30"/>
      <c r="DV1039" s="30"/>
      <c r="DW1039" s="30"/>
      <c r="DX1039" s="30"/>
      <c r="DY1039" s="30"/>
      <c r="DZ1039" s="30"/>
      <c r="EA1039" s="30"/>
      <c r="EB1039" s="30"/>
      <c r="EC1039" s="30"/>
      <c r="ED1039" s="30"/>
      <c r="EE1039" s="30"/>
      <c r="EF1039" s="30"/>
      <c r="EG1039" s="30"/>
      <c r="EH1039" s="30"/>
      <c r="EI1039" s="30"/>
      <c r="EJ1039" s="30"/>
      <c r="EK1039" s="30"/>
      <c r="EL1039" s="30"/>
      <c r="EM1039" s="30"/>
      <c r="EN1039" s="30"/>
      <c r="EO1039" s="30"/>
      <c r="EP1039" s="30"/>
      <c r="EQ1039" s="30"/>
      <c r="ER1039" s="30"/>
      <c r="ES1039" s="30"/>
      <c r="ET1039" s="30"/>
      <c r="EU1039" s="30"/>
      <c r="EV1039" s="30"/>
      <c r="EW1039" s="30"/>
      <c r="EX1039" s="30"/>
      <c r="EY1039" s="30"/>
      <c r="EZ1039" s="30"/>
      <c r="FA1039" s="30"/>
      <c r="FB1039" s="30"/>
      <c r="FC1039" s="30"/>
      <c r="FD1039" s="30"/>
      <c r="FE1039" s="30"/>
      <c r="FF1039" s="30"/>
      <c r="FG1039" s="30"/>
      <c r="FH1039" s="30"/>
      <c r="FI1039" s="30"/>
      <c r="FJ1039" s="30"/>
      <c r="FK1039" s="30"/>
      <c r="FL1039" s="30"/>
      <c r="FM1039" s="30"/>
      <c r="FN1039" s="30"/>
      <c r="FO1039" s="30"/>
      <c r="FP1039" s="30"/>
      <c r="FQ1039" s="30"/>
    </row>
    <row r="1040" spans="4:173">
      <c r="D1040" s="76"/>
      <c r="E1040" s="76"/>
      <c r="F1040" s="76"/>
      <c r="G1040" s="76"/>
      <c r="H1040" s="76"/>
      <c r="I1040" s="76"/>
      <c r="J1040" s="30"/>
      <c r="K1040" s="30"/>
      <c r="L1040" s="30"/>
      <c r="M1040" s="30"/>
      <c r="N1040" s="30"/>
      <c r="O1040" s="30"/>
      <c r="P1040" s="30"/>
      <c r="Q1040" s="30"/>
      <c r="R1040" s="30"/>
      <c r="S1040" s="30"/>
      <c r="T1040" s="30"/>
      <c r="U1040" s="30"/>
      <c r="V1040" s="30"/>
      <c r="W1040" s="30"/>
      <c r="X1040" s="30"/>
      <c r="Y1040" s="30"/>
      <c r="Z1040" s="30"/>
      <c r="AA1040" s="30"/>
      <c r="AB1040" s="30"/>
      <c r="AC1040" s="30"/>
      <c r="AD1040" s="30"/>
      <c r="AE1040" s="30"/>
      <c r="AF1040" s="30"/>
      <c r="AG1040" s="30"/>
      <c r="AH1040" s="30"/>
      <c r="AI1040" s="30"/>
      <c r="AJ1040" s="30"/>
      <c r="AK1040" s="30"/>
      <c r="AL1040" s="30"/>
      <c r="AM1040" s="30"/>
      <c r="AN1040" s="30"/>
      <c r="AO1040" s="30"/>
      <c r="AP1040" s="30"/>
      <c r="AQ1040" s="30"/>
      <c r="AR1040" s="30"/>
      <c r="AS1040" s="30"/>
      <c r="AT1040" s="30"/>
      <c r="AU1040" s="30"/>
      <c r="AV1040" s="30"/>
      <c r="AW1040" s="30"/>
      <c r="AX1040" s="30"/>
      <c r="AY1040" s="30"/>
      <c r="AZ1040" s="30"/>
      <c r="BA1040" s="30"/>
      <c r="BB1040" s="30"/>
      <c r="BC1040" s="30"/>
      <c r="BD1040" s="30"/>
      <c r="BE1040" s="30"/>
      <c r="BF1040" s="30"/>
      <c r="BG1040" s="30"/>
      <c r="BH1040" s="30"/>
      <c r="BI1040" s="30"/>
      <c r="BJ1040" s="30"/>
      <c r="BK1040" s="30"/>
      <c r="BL1040" s="30"/>
      <c r="BM1040" s="30"/>
      <c r="BN1040" s="30"/>
      <c r="BO1040" s="30"/>
      <c r="BP1040" s="30"/>
      <c r="BQ1040" s="30"/>
      <c r="BR1040" s="30"/>
      <c r="BS1040" s="30"/>
      <c r="BT1040" s="30"/>
      <c r="BU1040" s="30"/>
      <c r="BV1040" s="30"/>
      <c r="BW1040" s="30"/>
      <c r="BX1040" s="30"/>
      <c r="BY1040" s="30"/>
      <c r="BZ1040" s="30"/>
      <c r="CA1040" s="30"/>
      <c r="CB1040" s="30"/>
      <c r="CC1040" s="30"/>
      <c r="CD1040" s="30"/>
      <c r="CE1040" s="30"/>
      <c r="CF1040" s="30"/>
      <c r="CG1040" s="30"/>
      <c r="CH1040" s="30"/>
      <c r="CI1040" s="30"/>
      <c r="CJ1040" s="30"/>
      <c r="CK1040" s="30"/>
      <c r="CL1040" s="30"/>
      <c r="CM1040" s="30"/>
      <c r="CN1040" s="30"/>
      <c r="CO1040" s="30"/>
      <c r="CP1040" s="30"/>
      <c r="CQ1040" s="30"/>
      <c r="CR1040" s="30"/>
      <c r="CS1040" s="30"/>
      <c r="CT1040" s="30"/>
      <c r="CU1040" s="30"/>
      <c r="CV1040" s="30"/>
      <c r="CW1040" s="30"/>
      <c r="CX1040" s="30"/>
      <c r="CY1040" s="30"/>
      <c r="CZ1040" s="30"/>
      <c r="DA1040" s="30"/>
      <c r="DB1040" s="30"/>
      <c r="DC1040" s="30"/>
      <c r="DD1040" s="30"/>
      <c r="DE1040" s="30"/>
      <c r="DF1040" s="30"/>
      <c r="DG1040" s="30"/>
      <c r="DH1040" s="30"/>
      <c r="DI1040" s="30"/>
      <c r="DJ1040" s="30"/>
      <c r="DK1040" s="30"/>
      <c r="DL1040" s="30"/>
      <c r="DM1040" s="30"/>
      <c r="DN1040" s="30"/>
      <c r="DO1040" s="30"/>
      <c r="DP1040" s="30"/>
      <c r="DQ1040" s="30"/>
      <c r="DR1040" s="30"/>
      <c r="DS1040" s="30"/>
      <c r="DT1040" s="30"/>
      <c r="DU1040" s="30"/>
      <c r="DV1040" s="30"/>
      <c r="DW1040" s="30"/>
      <c r="DX1040" s="30"/>
      <c r="DY1040" s="30"/>
      <c r="DZ1040" s="30"/>
      <c r="EA1040" s="30"/>
      <c r="EB1040" s="30"/>
      <c r="EC1040" s="30"/>
      <c r="ED1040" s="30"/>
      <c r="EE1040" s="30"/>
      <c r="EF1040" s="30"/>
      <c r="EG1040" s="30"/>
      <c r="EH1040" s="30"/>
      <c r="EI1040" s="30"/>
      <c r="EJ1040" s="30"/>
      <c r="EK1040" s="30"/>
      <c r="EL1040" s="30"/>
      <c r="EM1040" s="30"/>
      <c r="EN1040" s="30"/>
      <c r="EO1040" s="30"/>
      <c r="EP1040" s="30"/>
      <c r="EQ1040" s="30"/>
      <c r="ER1040" s="30"/>
      <c r="ES1040" s="30"/>
      <c r="ET1040" s="30"/>
      <c r="EU1040" s="30"/>
      <c r="EV1040" s="30"/>
      <c r="EW1040" s="30"/>
      <c r="EX1040" s="30"/>
      <c r="EY1040" s="30"/>
      <c r="EZ1040" s="30"/>
      <c r="FA1040" s="30"/>
      <c r="FB1040" s="30"/>
      <c r="FC1040" s="30"/>
      <c r="FD1040" s="30"/>
      <c r="FE1040" s="30"/>
      <c r="FF1040" s="30"/>
      <c r="FG1040" s="30"/>
      <c r="FH1040" s="30"/>
      <c r="FI1040" s="30"/>
      <c r="FJ1040" s="30"/>
      <c r="FK1040" s="30"/>
      <c r="FL1040" s="30"/>
      <c r="FM1040" s="30"/>
      <c r="FN1040" s="30"/>
      <c r="FO1040" s="30"/>
      <c r="FP1040" s="30"/>
      <c r="FQ1040" s="30"/>
    </row>
    <row r="1041" spans="4:173">
      <c r="D1041" s="76"/>
      <c r="E1041" s="76"/>
      <c r="F1041" s="76"/>
      <c r="G1041" s="76"/>
      <c r="H1041" s="76"/>
      <c r="I1041" s="76"/>
      <c r="J1041" s="30"/>
      <c r="K1041" s="30"/>
      <c r="L1041" s="30"/>
      <c r="M1041" s="30"/>
      <c r="N1041" s="30"/>
      <c r="O1041" s="30"/>
      <c r="P1041" s="30"/>
      <c r="Q1041" s="30"/>
      <c r="R1041" s="30"/>
      <c r="S1041" s="30"/>
      <c r="T1041" s="30"/>
      <c r="U1041" s="30"/>
      <c r="V1041" s="30"/>
      <c r="W1041" s="30"/>
      <c r="X1041" s="30"/>
      <c r="Y1041" s="30"/>
      <c r="Z1041" s="30"/>
      <c r="AA1041" s="30"/>
      <c r="AB1041" s="30"/>
      <c r="AC1041" s="30"/>
      <c r="AD1041" s="30"/>
      <c r="AE1041" s="30"/>
      <c r="AF1041" s="30"/>
      <c r="AG1041" s="30"/>
      <c r="AH1041" s="30"/>
      <c r="AI1041" s="30"/>
      <c r="AJ1041" s="30"/>
      <c r="AK1041" s="30"/>
      <c r="AL1041" s="30"/>
      <c r="AM1041" s="30"/>
      <c r="AN1041" s="30"/>
      <c r="AO1041" s="30"/>
      <c r="AP1041" s="30"/>
      <c r="AQ1041" s="30"/>
      <c r="AR1041" s="30"/>
      <c r="AS1041" s="30"/>
      <c r="AT1041" s="30"/>
      <c r="AU1041" s="30"/>
      <c r="AV1041" s="30"/>
      <c r="AW1041" s="30"/>
      <c r="AX1041" s="30"/>
      <c r="AY1041" s="30"/>
      <c r="AZ1041" s="30"/>
      <c r="BA1041" s="30"/>
      <c r="BB1041" s="30"/>
      <c r="BC1041" s="30"/>
      <c r="BD1041" s="30"/>
      <c r="BE1041" s="30"/>
      <c r="BF1041" s="30"/>
      <c r="BG1041" s="30"/>
      <c r="BH1041" s="30"/>
      <c r="BI1041" s="30"/>
      <c r="BJ1041" s="30"/>
      <c r="BK1041" s="30"/>
      <c r="BL1041" s="30"/>
      <c r="BM1041" s="30"/>
      <c r="BN1041" s="30"/>
      <c r="BO1041" s="30"/>
      <c r="BP1041" s="30"/>
      <c r="BQ1041" s="30"/>
      <c r="BR1041" s="30"/>
      <c r="BS1041" s="30"/>
      <c r="BT1041" s="30"/>
      <c r="BU1041" s="30"/>
      <c r="BV1041" s="30"/>
      <c r="BW1041" s="30"/>
      <c r="BX1041" s="30"/>
      <c r="BY1041" s="30"/>
      <c r="BZ1041" s="30"/>
      <c r="CA1041" s="30"/>
      <c r="CB1041" s="30"/>
      <c r="CC1041" s="30"/>
      <c r="CD1041" s="30"/>
      <c r="CE1041" s="30"/>
      <c r="CF1041" s="30"/>
      <c r="CG1041" s="30"/>
      <c r="CH1041" s="30"/>
      <c r="CI1041" s="30"/>
      <c r="CJ1041" s="30"/>
      <c r="CK1041" s="30"/>
      <c r="CL1041" s="30"/>
      <c r="CM1041" s="30"/>
      <c r="CN1041" s="30"/>
      <c r="CO1041" s="30"/>
      <c r="CP1041" s="30"/>
      <c r="CQ1041" s="30"/>
      <c r="CR1041" s="30"/>
      <c r="CS1041" s="30"/>
      <c r="CT1041" s="30"/>
      <c r="CU1041" s="30"/>
      <c r="CV1041" s="30"/>
      <c r="CW1041" s="30"/>
      <c r="CX1041" s="30"/>
      <c r="CY1041" s="30"/>
      <c r="CZ1041" s="30"/>
      <c r="DA1041" s="30"/>
      <c r="DB1041" s="30"/>
      <c r="DC1041" s="30"/>
      <c r="DD1041" s="30"/>
      <c r="DE1041" s="30"/>
      <c r="DF1041" s="30"/>
      <c r="DG1041" s="30"/>
      <c r="DH1041" s="30"/>
      <c r="DI1041" s="30"/>
      <c r="DJ1041" s="30"/>
      <c r="DK1041" s="30"/>
      <c r="DL1041" s="30"/>
      <c r="DM1041" s="30"/>
      <c r="DN1041" s="30"/>
      <c r="DO1041" s="30"/>
      <c r="DP1041" s="30"/>
      <c r="DQ1041" s="30"/>
      <c r="DR1041" s="30"/>
      <c r="DS1041" s="30"/>
      <c r="DT1041" s="30"/>
      <c r="DU1041" s="30"/>
      <c r="DV1041" s="30"/>
      <c r="DW1041" s="30"/>
      <c r="DX1041" s="30"/>
      <c r="DY1041" s="30"/>
      <c r="DZ1041" s="30"/>
      <c r="EA1041" s="30"/>
      <c r="EB1041" s="30"/>
      <c r="EC1041" s="30"/>
      <c r="ED1041" s="30"/>
      <c r="EE1041" s="30"/>
      <c r="EF1041" s="30"/>
      <c r="EG1041" s="30"/>
      <c r="EH1041" s="30"/>
      <c r="EI1041" s="30"/>
      <c r="EJ1041" s="30"/>
      <c r="EK1041" s="30"/>
      <c r="EL1041" s="30"/>
      <c r="EM1041" s="30"/>
      <c r="EN1041" s="30"/>
      <c r="EO1041" s="30"/>
      <c r="EP1041" s="30"/>
      <c r="EQ1041" s="30"/>
      <c r="ER1041" s="30"/>
      <c r="ES1041" s="30"/>
      <c r="ET1041" s="30"/>
      <c r="EU1041" s="30"/>
      <c r="EV1041" s="30"/>
      <c r="EW1041" s="30"/>
      <c r="EX1041" s="30"/>
      <c r="EY1041" s="30"/>
      <c r="EZ1041" s="30"/>
      <c r="FA1041" s="30"/>
      <c r="FB1041" s="30"/>
      <c r="FC1041" s="30"/>
      <c r="FD1041" s="30"/>
      <c r="FE1041" s="30"/>
      <c r="FF1041" s="30"/>
      <c r="FG1041" s="30"/>
      <c r="FH1041" s="30"/>
      <c r="FI1041" s="30"/>
      <c r="FJ1041" s="30"/>
      <c r="FK1041" s="30"/>
      <c r="FL1041" s="30"/>
      <c r="FM1041" s="30"/>
      <c r="FN1041" s="30"/>
      <c r="FO1041" s="30"/>
      <c r="FP1041" s="30"/>
      <c r="FQ1041" s="30"/>
    </row>
    <row r="1042" spans="4:173">
      <c r="D1042" s="76"/>
      <c r="E1042" s="76"/>
      <c r="F1042" s="76"/>
      <c r="G1042" s="76"/>
      <c r="H1042" s="76"/>
      <c r="I1042" s="76"/>
      <c r="J1042" s="30"/>
      <c r="K1042" s="30"/>
      <c r="L1042" s="30"/>
      <c r="M1042" s="30"/>
      <c r="N1042" s="30"/>
      <c r="O1042" s="30"/>
      <c r="P1042" s="30"/>
      <c r="Q1042" s="30"/>
      <c r="R1042" s="30"/>
      <c r="S1042" s="30"/>
      <c r="T1042" s="30"/>
      <c r="U1042" s="30"/>
      <c r="V1042" s="30"/>
      <c r="W1042" s="30"/>
      <c r="X1042" s="30"/>
      <c r="Y1042" s="30"/>
      <c r="Z1042" s="30"/>
      <c r="AA1042" s="30"/>
      <c r="AB1042" s="30"/>
      <c r="AC1042" s="30"/>
      <c r="AD1042" s="30"/>
      <c r="AE1042" s="30"/>
      <c r="AF1042" s="30"/>
      <c r="AG1042" s="30"/>
      <c r="AH1042" s="30"/>
      <c r="AI1042" s="30"/>
      <c r="AJ1042" s="30"/>
      <c r="AK1042" s="30"/>
      <c r="AL1042" s="30"/>
      <c r="AM1042" s="30"/>
      <c r="AN1042" s="30"/>
      <c r="AO1042" s="30"/>
      <c r="AP1042" s="30"/>
      <c r="AQ1042" s="30"/>
      <c r="AR1042" s="30"/>
      <c r="AS1042" s="30"/>
      <c r="AT1042" s="30"/>
      <c r="AU1042" s="30"/>
      <c r="AV1042" s="30"/>
      <c r="AW1042" s="30"/>
      <c r="AX1042" s="30"/>
      <c r="AY1042" s="30"/>
      <c r="AZ1042" s="30"/>
      <c r="BA1042" s="30"/>
      <c r="BB1042" s="30"/>
      <c r="BC1042" s="30"/>
      <c r="BD1042" s="30"/>
      <c r="BE1042" s="30"/>
      <c r="BF1042" s="30"/>
      <c r="BG1042" s="30"/>
      <c r="BH1042" s="30"/>
      <c r="BI1042" s="30"/>
      <c r="BJ1042" s="30"/>
      <c r="BK1042" s="30"/>
      <c r="BL1042" s="30"/>
      <c r="BM1042" s="30"/>
      <c r="BN1042" s="30"/>
      <c r="BO1042" s="30"/>
      <c r="BP1042" s="30"/>
      <c r="BQ1042" s="30"/>
      <c r="BR1042" s="30"/>
      <c r="BS1042" s="30"/>
      <c r="BT1042" s="30"/>
      <c r="BU1042" s="30"/>
      <c r="BV1042" s="30"/>
      <c r="BW1042" s="30"/>
      <c r="BX1042" s="30"/>
      <c r="BY1042" s="30"/>
      <c r="BZ1042" s="30"/>
      <c r="CA1042" s="30"/>
      <c r="CB1042" s="30"/>
      <c r="CC1042" s="30"/>
      <c r="CD1042" s="30"/>
      <c r="CE1042" s="30"/>
      <c r="CF1042" s="30"/>
      <c r="CG1042" s="30"/>
      <c r="CH1042" s="30"/>
      <c r="CI1042" s="30"/>
      <c r="CJ1042" s="30"/>
      <c r="CK1042" s="30"/>
      <c r="CL1042" s="30"/>
      <c r="CM1042" s="30"/>
      <c r="CN1042" s="30"/>
      <c r="CO1042" s="30"/>
      <c r="CP1042" s="30"/>
      <c r="CQ1042" s="30"/>
      <c r="CR1042" s="30"/>
      <c r="CS1042" s="30"/>
      <c r="CT1042" s="30"/>
      <c r="CU1042" s="30"/>
      <c r="CV1042" s="30"/>
      <c r="CW1042" s="30"/>
      <c r="CX1042" s="30"/>
      <c r="CY1042" s="30"/>
      <c r="CZ1042" s="30"/>
      <c r="DA1042" s="30"/>
      <c r="DB1042" s="30"/>
      <c r="DC1042" s="30"/>
      <c r="DD1042" s="30"/>
      <c r="DE1042" s="30"/>
      <c r="DF1042" s="30"/>
      <c r="DG1042" s="30"/>
      <c r="DH1042" s="30"/>
      <c r="DI1042" s="30"/>
      <c r="DJ1042" s="30"/>
      <c r="DK1042" s="30"/>
      <c r="DL1042" s="30"/>
      <c r="DM1042" s="30"/>
      <c r="DN1042" s="30"/>
      <c r="DO1042" s="30"/>
      <c r="DP1042" s="30"/>
      <c r="DQ1042" s="30"/>
      <c r="DR1042" s="30"/>
      <c r="DS1042" s="30"/>
      <c r="DT1042" s="30"/>
      <c r="DU1042" s="30"/>
      <c r="DV1042" s="30"/>
      <c r="DW1042" s="30"/>
      <c r="DX1042" s="30"/>
      <c r="DY1042" s="30"/>
      <c r="DZ1042" s="30"/>
      <c r="EA1042" s="30"/>
      <c r="EB1042" s="30"/>
      <c r="EC1042" s="30"/>
      <c r="ED1042" s="30"/>
      <c r="EE1042" s="30"/>
      <c r="EF1042" s="30"/>
      <c r="EG1042" s="30"/>
      <c r="EH1042" s="30"/>
      <c r="EI1042" s="30"/>
      <c r="EJ1042" s="30"/>
      <c r="EK1042" s="30"/>
      <c r="EL1042" s="30"/>
      <c r="EM1042" s="30"/>
      <c r="EN1042" s="30"/>
      <c r="EO1042" s="30"/>
      <c r="EP1042" s="30"/>
      <c r="EQ1042" s="30"/>
      <c r="ER1042" s="30"/>
      <c r="ES1042" s="30"/>
      <c r="ET1042" s="30"/>
      <c r="EU1042" s="30"/>
      <c r="EV1042" s="30"/>
      <c r="EW1042" s="30"/>
      <c r="EX1042" s="30"/>
      <c r="EY1042" s="30"/>
      <c r="EZ1042" s="30"/>
      <c r="FA1042" s="30"/>
      <c r="FB1042" s="30"/>
      <c r="FC1042" s="30"/>
      <c r="FD1042" s="30"/>
      <c r="FE1042" s="30"/>
      <c r="FF1042" s="30"/>
      <c r="FG1042" s="30"/>
      <c r="FH1042" s="30"/>
      <c r="FI1042" s="30"/>
      <c r="FJ1042" s="30"/>
      <c r="FK1042" s="30"/>
      <c r="FL1042" s="30"/>
      <c r="FM1042" s="30"/>
      <c r="FN1042" s="30"/>
      <c r="FO1042" s="30"/>
      <c r="FP1042" s="30"/>
      <c r="FQ1042" s="30"/>
    </row>
    <row r="1043" spans="4:173">
      <c r="D1043" s="76"/>
      <c r="E1043" s="76"/>
      <c r="F1043" s="76"/>
      <c r="G1043" s="76"/>
      <c r="H1043" s="76"/>
      <c r="I1043" s="76"/>
      <c r="J1043" s="30"/>
      <c r="K1043" s="30"/>
      <c r="L1043" s="30"/>
      <c r="M1043" s="30"/>
      <c r="N1043" s="30"/>
      <c r="O1043" s="30"/>
      <c r="P1043" s="30"/>
      <c r="Q1043" s="30"/>
      <c r="R1043" s="30"/>
      <c r="S1043" s="30"/>
      <c r="T1043" s="30"/>
      <c r="U1043" s="30"/>
      <c r="V1043" s="30"/>
      <c r="W1043" s="30"/>
      <c r="X1043" s="30"/>
      <c r="Y1043" s="30"/>
      <c r="Z1043" s="30"/>
      <c r="AA1043" s="30"/>
      <c r="AB1043" s="30"/>
      <c r="AC1043" s="30"/>
      <c r="AD1043" s="30"/>
      <c r="AE1043" s="30"/>
      <c r="AF1043" s="30"/>
      <c r="AG1043" s="30"/>
      <c r="AH1043" s="30"/>
      <c r="AI1043" s="30"/>
      <c r="AJ1043" s="30"/>
      <c r="AK1043" s="30"/>
      <c r="AL1043" s="30"/>
      <c r="AM1043" s="30"/>
      <c r="AN1043" s="30"/>
      <c r="AO1043" s="30"/>
      <c r="AP1043" s="30"/>
      <c r="AQ1043" s="30"/>
      <c r="AR1043" s="30"/>
      <c r="AS1043" s="30"/>
      <c r="AT1043" s="30"/>
      <c r="AU1043" s="30"/>
      <c r="AV1043" s="30"/>
      <c r="AW1043" s="30"/>
      <c r="AX1043" s="30"/>
      <c r="AY1043" s="30"/>
      <c r="AZ1043" s="30"/>
      <c r="BA1043" s="30"/>
      <c r="BB1043" s="30"/>
      <c r="BC1043" s="30"/>
      <c r="BD1043" s="30"/>
      <c r="BE1043" s="30"/>
      <c r="BF1043" s="30"/>
      <c r="BG1043" s="30"/>
      <c r="BH1043" s="30"/>
      <c r="BI1043" s="30"/>
      <c r="BJ1043" s="30"/>
      <c r="BK1043" s="30"/>
      <c r="BL1043" s="30"/>
      <c r="BM1043" s="30"/>
      <c r="BN1043" s="30"/>
      <c r="BO1043" s="30"/>
      <c r="BP1043" s="30"/>
      <c r="BQ1043" s="30"/>
      <c r="BR1043" s="30"/>
      <c r="BS1043" s="30"/>
      <c r="BT1043" s="30"/>
      <c r="BU1043" s="30"/>
      <c r="BV1043" s="30"/>
      <c r="BW1043" s="30"/>
      <c r="BX1043" s="30"/>
      <c r="BY1043" s="30"/>
      <c r="BZ1043" s="30"/>
      <c r="CA1043" s="30"/>
      <c r="CB1043" s="30"/>
      <c r="CC1043" s="30"/>
      <c r="CD1043" s="30"/>
      <c r="CE1043" s="30"/>
      <c r="CF1043" s="30"/>
      <c r="CG1043" s="30"/>
      <c r="CH1043" s="30"/>
      <c r="CI1043" s="30"/>
      <c r="CJ1043" s="30"/>
      <c r="CK1043" s="30"/>
      <c r="CL1043" s="30"/>
      <c r="CM1043" s="30"/>
      <c r="CN1043" s="30"/>
      <c r="CO1043" s="30"/>
      <c r="CP1043" s="30"/>
      <c r="CQ1043" s="30"/>
      <c r="CR1043" s="30"/>
      <c r="CS1043" s="30"/>
      <c r="CT1043" s="30"/>
      <c r="CU1043" s="30"/>
      <c r="CV1043" s="30"/>
      <c r="CW1043" s="30"/>
      <c r="CX1043" s="30"/>
      <c r="CY1043" s="30"/>
      <c r="CZ1043" s="30"/>
      <c r="DA1043" s="30"/>
      <c r="DB1043" s="30"/>
      <c r="DC1043" s="30"/>
      <c r="DD1043" s="30"/>
      <c r="DE1043" s="30"/>
      <c r="DF1043" s="30"/>
      <c r="DG1043" s="30"/>
      <c r="DH1043" s="30"/>
      <c r="DI1043" s="30"/>
      <c r="DJ1043" s="30"/>
      <c r="DK1043" s="30"/>
      <c r="DL1043" s="30"/>
      <c r="DM1043" s="30"/>
      <c r="DN1043" s="30"/>
      <c r="DO1043" s="30"/>
      <c r="DP1043" s="30"/>
      <c r="DQ1043" s="30"/>
      <c r="DR1043" s="30"/>
      <c r="DS1043" s="30"/>
      <c r="DT1043" s="30"/>
      <c r="DU1043" s="30"/>
      <c r="DV1043" s="30"/>
      <c r="DW1043" s="30"/>
      <c r="DX1043" s="30"/>
      <c r="DY1043" s="30"/>
      <c r="DZ1043" s="30"/>
      <c r="EA1043" s="30"/>
      <c r="EB1043" s="30"/>
      <c r="EC1043" s="30"/>
      <c r="ED1043" s="30"/>
      <c r="EE1043" s="30"/>
      <c r="EF1043" s="30"/>
      <c r="EG1043" s="30"/>
      <c r="EH1043" s="30"/>
      <c r="EI1043" s="30"/>
      <c r="EJ1043" s="30"/>
      <c r="EK1043" s="30"/>
      <c r="EL1043" s="30"/>
      <c r="EM1043" s="30"/>
      <c r="EN1043" s="30"/>
      <c r="EO1043" s="30"/>
      <c r="EP1043" s="30"/>
      <c r="EQ1043" s="30"/>
      <c r="ER1043" s="30"/>
      <c r="ES1043" s="30"/>
      <c r="ET1043" s="30"/>
      <c r="EU1043" s="30"/>
      <c r="EV1043" s="30"/>
      <c r="EW1043" s="30"/>
      <c r="EX1043" s="30"/>
      <c r="EY1043" s="30"/>
      <c r="EZ1043" s="30"/>
      <c r="FA1043" s="30"/>
      <c r="FB1043" s="30"/>
      <c r="FC1043" s="30"/>
      <c r="FD1043" s="30"/>
      <c r="FE1043" s="30"/>
      <c r="FF1043" s="30"/>
      <c r="FG1043" s="30"/>
      <c r="FH1043" s="30"/>
      <c r="FI1043" s="30"/>
      <c r="FJ1043" s="30"/>
      <c r="FK1043" s="30"/>
      <c r="FL1043" s="30"/>
      <c r="FM1043" s="30"/>
      <c r="FN1043" s="30"/>
      <c r="FO1043" s="30"/>
      <c r="FP1043" s="30"/>
      <c r="FQ1043" s="30"/>
    </row>
    <row r="1044" spans="4:173">
      <c r="D1044" s="76"/>
      <c r="E1044" s="76"/>
      <c r="F1044" s="76"/>
      <c r="G1044" s="76"/>
      <c r="H1044" s="76"/>
      <c r="I1044" s="76"/>
      <c r="J1044" s="30"/>
      <c r="K1044" s="30"/>
      <c r="L1044" s="30"/>
      <c r="M1044" s="30"/>
      <c r="N1044" s="30"/>
      <c r="O1044" s="30"/>
      <c r="P1044" s="30"/>
      <c r="Q1044" s="30"/>
      <c r="R1044" s="30"/>
      <c r="S1044" s="30"/>
      <c r="T1044" s="30"/>
      <c r="U1044" s="30"/>
      <c r="V1044" s="30"/>
      <c r="W1044" s="30"/>
      <c r="X1044" s="30"/>
      <c r="Y1044" s="30"/>
      <c r="Z1044" s="30"/>
      <c r="AA1044" s="30"/>
      <c r="AB1044" s="30"/>
      <c r="AC1044" s="30"/>
      <c r="AD1044" s="30"/>
      <c r="AE1044" s="30"/>
      <c r="AF1044" s="30"/>
      <c r="AG1044" s="30"/>
      <c r="AH1044" s="30"/>
      <c r="AI1044" s="30"/>
      <c r="AJ1044" s="30"/>
      <c r="AK1044" s="30"/>
      <c r="AL1044" s="30"/>
      <c r="AM1044" s="30"/>
      <c r="AN1044" s="30"/>
      <c r="AO1044" s="30"/>
      <c r="AP1044" s="30"/>
      <c r="AQ1044" s="30"/>
      <c r="AR1044" s="30"/>
      <c r="AS1044" s="30"/>
      <c r="AT1044" s="30"/>
      <c r="AU1044" s="30"/>
      <c r="AV1044" s="30"/>
      <c r="AW1044" s="30"/>
      <c r="AX1044" s="30"/>
      <c r="AY1044" s="30"/>
      <c r="AZ1044" s="30"/>
      <c r="BA1044" s="30"/>
      <c r="BB1044" s="30"/>
      <c r="BC1044" s="30"/>
      <c r="BD1044" s="30"/>
      <c r="BE1044" s="30"/>
      <c r="BF1044" s="30"/>
      <c r="BG1044" s="30"/>
      <c r="BH1044" s="30"/>
      <c r="BI1044" s="30"/>
      <c r="BJ1044" s="30"/>
      <c r="BK1044" s="30"/>
      <c r="BL1044" s="30"/>
      <c r="BM1044" s="30"/>
      <c r="BN1044" s="30"/>
      <c r="BO1044" s="30"/>
      <c r="BP1044" s="30"/>
      <c r="BQ1044" s="30"/>
      <c r="BR1044" s="30"/>
      <c r="BS1044" s="30"/>
      <c r="BT1044" s="30"/>
      <c r="BU1044" s="30"/>
      <c r="BV1044" s="30"/>
      <c r="BW1044" s="30"/>
      <c r="BX1044" s="30"/>
      <c r="BY1044" s="30"/>
      <c r="BZ1044" s="30"/>
      <c r="CA1044" s="30"/>
      <c r="CB1044" s="30"/>
      <c r="CC1044" s="30"/>
      <c r="CD1044" s="30"/>
      <c r="CE1044" s="30"/>
      <c r="CF1044" s="30"/>
      <c r="CG1044" s="30"/>
      <c r="CH1044" s="30"/>
      <c r="CI1044" s="30"/>
      <c r="CJ1044" s="30"/>
      <c r="CK1044" s="30"/>
      <c r="CL1044" s="30"/>
      <c r="CM1044" s="30"/>
      <c r="CN1044" s="30"/>
      <c r="CO1044" s="30"/>
      <c r="CP1044" s="30"/>
      <c r="CQ1044" s="30"/>
      <c r="CR1044" s="30"/>
      <c r="CS1044" s="30"/>
      <c r="CT1044" s="30"/>
      <c r="CU1044" s="30"/>
      <c r="CV1044" s="30"/>
      <c r="CW1044" s="30"/>
      <c r="CX1044" s="30"/>
      <c r="CY1044" s="30"/>
      <c r="CZ1044" s="30"/>
      <c r="DA1044" s="30"/>
      <c r="DB1044" s="30"/>
      <c r="DC1044" s="30"/>
      <c r="DD1044" s="30"/>
      <c r="DE1044" s="30"/>
      <c r="DF1044" s="30"/>
      <c r="DG1044" s="30"/>
      <c r="DH1044" s="30"/>
      <c r="DI1044" s="30"/>
      <c r="DJ1044" s="30"/>
      <c r="DK1044" s="30"/>
      <c r="DL1044" s="30"/>
      <c r="DM1044" s="30"/>
      <c r="DN1044" s="30"/>
      <c r="DO1044" s="30"/>
      <c r="DP1044" s="30"/>
      <c r="DQ1044" s="30"/>
      <c r="DR1044" s="30"/>
      <c r="DS1044" s="30"/>
      <c r="DT1044" s="30"/>
      <c r="DU1044" s="30"/>
      <c r="DV1044" s="30"/>
      <c r="DW1044" s="30"/>
      <c r="DX1044" s="30"/>
      <c r="DY1044" s="30"/>
      <c r="DZ1044" s="30"/>
      <c r="EA1044" s="30"/>
      <c r="EB1044" s="30"/>
      <c r="EC1044" s="30"/>
      <c r="ED1044" s="30"/>
      <c r="EE1044" s="30"/>
      <c r="EF1044" s="30"/>
      <c r="EG1044" s="30"/>
      <c r="EH1044" s="30"/>
      <c r="EI1044" s="30"/>
      <c r="EJ1044" s="30"/>
      <c r="EK1044" s="30"/>
      <c r="EL1044" s="30"/>
      <c r="EM1044" s="30"/>
      <c r="EN1044" s="30"/>
      <c r="EO1044" s="30"/>
      <c r="EP1044" s="30"/>
      <c r="EQ1044" s="30"/>
      <c r="ER1044" s="30"/>
      <c r="ES1044" s="30"/>
      <c r="ET1044" s="30"/>
      <c r="EU1044" s="30"/>
      <c r="EV1044" s="30"/>
      <c r="EW1044" s="30"/>
      <c r="EX1044" s="30"/>
      <c r="EY1044" s="30"/>
      <c r="EZ1044" s="30"/>
      <c r="FA1044" s="30"/>
      <c r="FB1044" s="30"/>
      <c r="FC1044" s="30"/>
      <c r="FD1044" s="30"/>
      <c r="FE1044" s="30"/>
      <c r="FF1044" s="30"/>
      <c r="FG1044" s="30"/>
      <c r="FH1044" s="30"/>
      <c r="FI1044" s="30"/>
      <c r="FJ1044" s="30"/>
      <c r="FK1044" s="30"/>
      <c r="FL1044" s="30"/>
      <c r="FM1044" s="30"/>
      <c r="FN1044" s="30"/>
      <c r="FO1044" s="30"/>
      <c r="FP1044" s="30"/>
      <c r="FQ1044" s="30"/>
    </row>
    <row r="1045" spans="4:173">
      <c r="D1045" s="76"/>
      <c r="E1045" s="76"/>
      <c r="F1045" s="76"/>
      <c r="G1045" s="76"/>
      <c r="H1045" s="76"/>
      <c r="I1045" s="76"/>
      <c r="J1045" s="30"/>
      <c r="K1045" s="30"/>
      <c r="L1045" s="30"/>
      <c r="M1045" s="30"/>
      <c r="N1045" s="30"/>
      <c r="O1045" s="30"/>
      <c r="P1045" s="30"/>
      <c r="Q1045" s="30"/>
      <c r="R1045" s="30"/>
      <c r="S1045" s="30"/>
      <c r="T1045" s="30"/>
      <c r="U1045" s="30"/>
      <c r="V1045" s="30"/>
      <c r="W1045" s="30"/>
      <c r="X1045" s="30"/>
      <c r="Y1045" s="30"/>
      <c r="Z1045" s="30"/>
      <c r="AA1045" s="30"/>
      <c r="AB1045" s="30"/>
      <c r="AC1045" s="30"/>
      <c r="AD1045" s="30"/>
      <c r="AE1045" s="30"/>
      <c r="AF1045" s="30"/>
      <c r="AG1045" s="30"/>
      <c r="AH1045" s="30"/>
      <c r="AI1045" s="30"/>
      <c r="AJ1045" s="30"/>
      <c r="AK1045" s="30"/>
      <c r="AL1045" s="30"/>
      <c r="AM1045" s="30"/>
      <c r="AN1045" s="30"/>
      <c r="AO1045" s="30"/>
      <c r="AP1045" s="30"/>
      <c r="AQ1045" s="30"/>
      <c r="AR1045" s="30"/>
      <c r="AS1045" s="30"/>
      <c r="AT1045" s="30"/>
      <c r="AU1045" s="30"/>
      <c r="AV1045" s="30"/>
      <c r="AW1045" s="30"/>
      <c r="AX1045" s="30"/>
      <c r="AY1045" s="30"/>
      <c r="AZ1045" s="30"/>
      <c r="BA1045" s="30"/>
      <c r="BB1045" s="30"/>
      <c r="BC1045" s="30"/>
      <c r="BD1045" s="30"/>
      <c r="BE1045" s="30"/>
      <c r="BF1045" s="30"/>
      <c r="BG1045" s="30"/>
      <c r="BH1045" s="30"/>
      <c r="BI1045" s="30"/>
      <c r="BJ1045" s="30"/>
      <c r="BK1045" s="30"/>
      <c r="BL1045" s="30"/>
      <c r="BM1045" s="30"/>
      <c r="BN1045" s="30"/>
      <c r="BO1045" s="30"/>
      <c r="BP1045" s="30"/>
      <c r="BQ1045" s="30"/>
      <c r="BR1045" s="30"/>
      <c r="BS1045" s="30"/>
      <c r="BT1045" s="30"/>
      <c r="BU1045" s="30"/>
      <c r="BV1045" s="30"/>
      <c r="BW1045" s="30"/>
      <c r="BX1045" s="30"/>
      <c r="BY1045" s="30"/>
      <c r="BZ1045" s="30"/>
      <c r="CA1045" s="30"/>
      <c r="CB1045" s="30"/>
      <c r="CC1045" s="30"/>
      <c r="CD1045" s="30"/>
      <c r="CE1045" s="30"/>
      <c r="CF1045" s="30"/>
      <c r="CG1045" s="30"/>
      <c r="CH1045" s="30"/>
      <c r="CI1045" s="30"/>
      <c r="CJ1045" s="30"/>
      <c r="CK1045" s="30"/>
      <c r="CL1045" s="30"/>
      <c r="CM1045" s="30"/>
      <c r="CN1045" s="30"/>
      <c r="CO1045" s="30"/>
      <c r="CP1045" s="30"/>
      <c r="CQ1045" s="30"/>
      <c r="CR1045" s="30"/>
      <c r="CS1045" s="30"/>
      <c r="CT1045" s="30"/>
      <c r="CU1045" s="30"/>
      <c r="CV1045" s="30"/>
      <c r="CW1045" s="30"/>
      <c r="CX1045" s="30"/>
      <c r="CY1045" s="30"/>
      <c r="CZ1045" s="30"/>
      <c r="DA1045" s="30"/>
      <c r="DB1045" s="30"/>
      <c r="DC1045" s="30"/>
      <c r="DD1045" s="30"/>
      <c r="DE1045" s="30"/>
      <c r="DF1045" s="30"/>
      <c r="DG1045" s="30"/>
      <c r="DH1045" s="30"/>
      <c r="DI1045" s="30"/>
      <c r="DJ1045" s="30"/>
      <c r="DK1045" s="30"/>
      <c r="DL1045" s="30"/>
      <c r="DM1045" s="30"/>
      <c r="DN1045" s="30"/>
      <c r="DO1045" s="30"/>
      <c r="DP1045" s="30"/>
      <c r="DQ1045" s="30"/>
      <c r="DR1045" s="30"/>
      <c r="DS1045" s="30"/>
      <c r="DT1045" s="30"/>
      <c r="DU1045" s="30"/>
      <c r="DV1045" s="30"/>
      <c r="DW1045" s="30"/>
      <c r="DX1045" s="30"/>
      <c r="DY1045" s="30"/>
      <c r="DZ1045" s="30"/>
      <c r="EA1045" s="30"/>
      <c r="EB1045" s="30"/>
      <c r="EC1045" s="30"/>
      <c r="ED1045" s="30"/>
      <c r="EE1045" s="30"/>
      <c r="EF1045" s="30"/>
      <c r="EG1045" s="30"/>
      <c r="EH1045" s="30"/>
      <c r="EI1045" s="30"/>
      <c r="EJ1045" s="30"/>
      <c r="EK1045" s="30"/>
      <c r="EL1045" s="30"/>
      <c r="EM1045" s="30"/>
      <c r="EN1045" s="30"/>
      <c r="EO1045" s="30"/>
      <c r="EP1045" s="30"/>
      <c r="EQ1045" s="30"/>
      <c r="ER1045" s="30"/>
      <c r="ES1045" s="30"/>
      <c r="ET1045" s="30"/>
      <c r="EU1045" s="30"/>
      <c r="EV1045" s="30"/>
      <c r="EW1045" s="30"/>
      <c r="EX1045" s="30"/>
      <c r="EY1045" s="30"/>
      <c r="EZ1045" s="30"/>
      <c r="FA1045" s="30"/>
      <c r="FB1045" s="30"/>
      <c r="FC1045" s="30"/>
      <c r="FD1045" s="30"/>
      <c r="FE1045" s="30"/>
      <c r="FF1045" s="30"/>
      <c r="FG1045" s="30"/>
      <c r="FH1045" s="30"/>
      <c r="FI1045" s="30"/>
      <c r="FJ1045" s="30"/>
      <c r="FK1045" s="30"/>
      <c r="FL1045" s="30"/>
      <c r="FM1045" s="30"/>
      <c r="FN1045" s="30"/>
      <c r="FO1045" s="30"/>
      <c r="FP1045" s="30"/>
      <c r="FQ1045" s="30"/>
    </row>
    <row r="1046" spans="4:173">
      <c r="D1046" s="76"/>
      <c r="E1046" s="76"/>
      <c r="F1046" s="76"/>
      <c r="G1046" s="76"/>
      <c r="H1046" s="76"/>
      <c r="I1046" s="76"/>
      <c r="J1046" s="30"/>
      <c r="K1046" s="30"/>
      <c r="L1046" s="30"/>
      <c r="M1046" s="30"/>
      <c r="N1046" s="30"/>
      <c r="O1046" s="30"/>
      <c r="P1046" s="30"/>
      <c r="Q1046" s="30"/>
      <c r="R1046" s="30"/>
      <c r="S1046" s="30"/>
      <c r="T1046" s="30"/>
      <c r="U1046" s="30"/>
      <c r="V1046" s="30"/>
      <c r="W1046" s="30"/>
      <c r="X1046" s="30"/>
      <c r="Y1046" s="30"/>
      <c r="Z1046" s="30"/>
      <c r="AA1046" s="30"/>
      <c r="AB1046" s="30"/>
      <c r="AC1046" s="30"/>
      <c r="AD1046" s="30"/>
      <c r="AE1046" s="30"/>
      <c r="AF1046" s="30"/>
      <c r="AG1046" s="30"/>
      <c r="AH1046" s="30"/>
      <c r="AI1046" s="30"/>
      <c r="AJ1046" s="30"/>
      <c r="AK1046" s="30"/>
      <c r="AL1046" s="30"/>
      <c r="AM1046" s="30"/>
      <c r="AN1046" s="30"/>
      <c r="AO1046" s="30"/>
      <c r="AP1046" s="30"/>
      <c r="AQ1046" s="30"/>
      <c r="AR1046" s="30"/>
      <c r="AS1046" s="30"/>
      <c r="AT1046" s="30"/>
      <c r="AU1046" s="30"/>
      <c r="AV1046" s="30"/>
      <c r="AW1046" s="30"/>
      <c r="AX1046" s="30"/>
      <c r="AY1046" s="30"/>
      <c r="AZ1046" s="30"/>
      <c r="BA1046" s="30"/>
      <c r="BB1046" s="30"/>
      <c r="BC1046" s="30"/>
      <c r="BD1046" s="30"/>
      <c r="BE1046" s="30"/>
      <c r="BF1046" s="30"/>
      <c r="BG1046" s="30"/>
      <c r="BH1046" s="30"/>
      <c r="BI1046" s="30"/>
      <c r="BJ1046" s="30"/>
      <c r="BK1046" s="30"/>
      <c r="BL1046" s="30"/>
      <c r="BM1046" s="30"/>
      <c r="BN1046" s="30"/>
      <c r="BO1046" s="30"/>
      <c r="BP1046" s="30"/>
      <c r="BQ1046" s="30"/>
      <c r="BR1046" s="30"/>
      <c r="BS1046" s="30"/>
      <c r="BT1046" s="30"/>
      <c r="BU1046" s="30"/>
      <c r="BV1046" s="30"/>
      <c r="BW1046" s="30"/>
      <c r="BX1046" s="30"/>
      <c r="BY1046" s="30"/>
      <c r="BZ1046" s="30"/>
      <c r="CA1046" s="30"/>
      <c r="CB1046" s="30"/>
      <c r="CC1046" s="30"/>
      <c r="CD1046" s="30"/>
      <c r="CE1046" s="30"/>
      <c r="CF1046" s="30"/>
      <c r="CG1046" s="30"/>
      <c r="CH1046" s="30"/>
      <c r="CI1046" s="30"/>
      <c r="CJ1046" s="30"/>
      <c r="CK1046" s="30"/>
      <c r="CL1046" s="30"/>
      <c r="CM1046" s="30"/>
      <c r="CN1046" s="30"/>
      <c r="CO1046" s="30"/>
      <c r="CP1046" s="30"/>
      <c r="CQ1046" s="30"/>
      <c r="CR1046" s="30"/>
      <c r="CS1046" s="30"/>
      <c r="CT1046" s="30"/>
      <c r="CU1046" s="30"/>
      <c r="CV1046" s="30"/>
      <c r="CW1046" s="30"/>
      <c r="CX1046" s="30"/>
      <c r="CY1046" s="30"/>
      <c r="CZ1046" s="30"/>
      <c r="DA1046" s="30"/>
      <c r="DB1046" s="30"/>
      <c r="DC1046" s="30"/>
      <c r="DD1046" s="30"/>
      <c r="DE1046" s="30"/>
      <c r="DF1046" s="30"/>
      <c r="DG1046" s="30"/>
      <c r="DH1046" s="30"/>
      <c r="DI1046" s="30"/>
      <c r="DJ1046" s="30"/>
      <c r="DK1046" s="30"/>
      <c r="DL1046" s="30"/>
      <c r="DM1046" s="30"/>
      <c r="DN1046" s="30"/>
      <c r="DO1046" s="30"/>
      <c r="DP1046" s="30"/>
      <c r="DQ1046" s="30"/>
      <c r="DR1046" s="30"/>
      <c r="DS1046" s="30"/>
      <c r="DT1046" s="30"/>
      <c r="DU1046" s="30"/>
      <c r="DV1046" s="30"/>
      <c r="DW1046" s="30"/>
      <c r="DX1046" s="30"/>
      <c r="DY1046" s="30"/>
      <c r="DZ1046" s="30"/>
      <c r="EA1046" s="30"/>
      <c r="EB1046" s="30"/>
      <c r="EC1046" s="30"/>
      <c r="ED1046" s="30"/>
      <c r="EE1046" s="30"/>
      <c r="EF1046" s="30"/>
      <c r="EG1046" s="30"/>
      <c r="EH1046" s="30"/>
      <c r="EI1046" s="30"/>
      <c r="EJ1046" s="30"/>
      <c r="EK1046" s="30"/>
      <c r="EL1046" s="30"/>
      <c r="EM1046" s="30"/>
      <c r="EN1046" s="30"/>
      <c r="EO1046" s="30"/>
      <c r="EP1046" s="30"/>
      <c r="EQ1046" s="30"/>
      <c r="ER1046" s="30"/>
      <c r="ES1046" s="30"/>
      <c r="ET1046" s="30"/>
      <c r="EU1046" s="30"/>
      <c r="EV1046" s="30"/>
      <c r="EW1046" s="30"/>
      <c r="EX1046" s="30"/>
      <c r="EY1046" s="30"/>
      <c r="EZ1046" s="30"/>
      <c r="FA1046" s="30"/>
      <c r="FB1046" s="30"/>
      <c r="FC1046" s="30"/>
      <c r="FD1046" s="30"/>
      <c r="FE1046" s="30"/>
      <c r="FF1046" s="30"/>
      <c r="FG1046" s="30"/>
      <c r="FH1046" s="30"/>
      <c r="FI1046" s="30"/>
      <c r="FJ1046" s="30"/>
      <c r="FK1046" s="30"/>
      <c r="FL1046" s="30"/>
      <c r="FM1046" s="30"/>
      <c r="FN1046" s="30"/>
      <c r="FO1046" s="30"/>
      <c r="FP1046" s="30"/>
      <c r="FQ1046" s="30"/>
    </row>
    <row r="1047" spans="4:173">
      <c r="D1047" s="76"/>
      <c r="E1047" s="76"/>
      <c r="F1047" s="76"/>
      <c r="G1047" s="76"/>
      <c r="H1047" s="76"/>
      <c r="I1047" s="76"/>
      <c r="J1047" s="30"/>
      <c r="K1047" s="30"/>
      <c r="L1047" s="30"/>
      <c r="M1047" s="30"/>
      <c r="N1047" s="30"/>
      <c r="O1047" s="30"/>
      <c r="P1047" s="30"/>
      <c r="Q1047" s="30"/>
      <c r="R1047" s="30"/>
      <c r="S1047" s="30"/>
      <c r="T1047" s="30"/>
      <c r="U1047" s="30"/>
      <c r="V1047" s="30"/>
      <c r="W1047" s="30"/>
      <c r="X1047" s="30"/>
      <c r="Y1047" s="30"/>
      <c r="Z1047" s="30"/>
      <c r="AA1047" s="30"/>
      <c r="AB1047" s="30"/>
      <c r="AC1047" s="30"/>
      <c r="AD1047" s="30"/>
      <c r="AE1047" s="30"/>
      <c r="AF1047" s="30"/>
      <c r="AG1047" s="30"/>
      <c r="AH1047" s="30"/>
      <c r="AI1047" s="30"/>
      <c r="AJ1047" s="30"/>
      <c r="AK1047" s="30"/>
      <c r="AL1047" s="30"/>
      <c r="AM1047" s="30"/>
      <c r="AN1047" s="30"/>
      <c r="AO1047" s="30"/>
      <c r="AP1047" s="30"/>
      <c r="AQ1047" s="30"/>
      <c r="AR1047" s="30"/>
      <c r="AS1047" s="30"/>
      <c r="AT1047" s="30"/>
      <c r="AU1047" s="30"/>
      <c r="AV1047" s="30"/>
      <c r="AW1047" s="30"/>
      <c r="AX1047" s="30"/>
      <c r="AY1047" s="30"/>
      <c r="AZ1047" s="30"/>
      <c r="BA1047" s="30"/>
      <c r="BB1047" s="30"/>
      <c r="BC1047" s="30"/>
      <c r="BD1047" s="30"/>
      <c r="BE1047" s="30"/>
      <c r="BF1047" s="30"/>
      <c r="BG1047" s="30"/>
      <c r="BH1047" s="30"/>
      <c r="BI1047" s="30"/>
      <c r="BJ1047" s="30"/>
      <c r="BK1047" s="30"/>
      <c r="BL1047" s="30"/>
      <c r="BM1047" s="30"/>
      <c r="BN1047" s="30"/>
      <c r="BO1047" s="30"/>
      <c r="BP1047" s="30"/>
      <c r="BQ1047" s="30"/>
      <c r="BR1047" s="30"/>
      <c r="BS1047" s="30"/>
      <c r="BT1047" s="30"/>
      <c r="BU1047" s="30"/>
      <c r="BV1047" s="30"/>
      <c r="BW1047" s="30"/>
      <c r="BX1047" s="30"/>
      <c r="BY1047" s="30"/>
      <c r="BZ1047" s="30"/>
      <c r="CA1047" s="30"/>
      <c r="CB1047" s="30"/>
      <c r="CC1047" s="30"/>
      <c r="CD1047" s="30"/>
      <c r="CE1047" s="30"/>
      <c r="CF1047" s="30"/>
      <c r="CG1047" s="30"/>
      <c r="CH1047" s="30"/>
      <c r="CI1047" s="30"/>
      <c r="CJ1047" s="30"/>
      <c r="CK1047" s="30"/>
      <c r="CL1047" s="30"/>
      <c r="CM1047" s="30"/>
      <c r="CN1047" s="30"/>
      <c r="CO1047" s="30"/>
      <c r="CP1047" s="30"/>
      <c r="CQ1047" s="30"/>
      <c r="CR1047" s="30"/>
      <c r="CS1047" s="30"/>
      <c r="CT1047" s="30"/>
      <c r="CU1047" s="30"/>
      <c r="CV1047" s="30"/>
      <c r="CW1047" s="30"/>
      <c r="CX1047" s="30"/>
      <c r="CY1047" s="30"/>
      <c r="CZ1047" s="30"/>
      <c r="DA1047" s="30"/>
      <c r="DB1047" s="30"/>
      <c r="DC1047" s="30"/>
      <c r="DD1047" s="30"/>
      <c r="DE1047" s="30"/>
      <c r="DF1047" s="30"/>
      <c r="DG1047" s="30"/>
      <c r="DH1047" s="30"/>
      <c r="DI1047" s="30"/>
      <c r="DJ1047" s="30"/>
      <c r="DK1047" s="30"/>
      <c r="DL1047" s="30"/>
      <c r="DM1047" s="30"/>
      <c r="DN1047" s="30"/>
      <c r="DO1047" s="30"/>
      <c r="DP1047" s="30"/>
      <c r="DQ1047" s="30"/>
      <c r="DR1047" s="30"/>
      <c r="DS1047" s="30"/>
      <c r="DT1047" s="30"/>
      <c r="DU1047" s="30"/>
      <c r="DV1047" s="30"/>
      <c r="DW1047" s="30"/>
      <c r="DX1047" s="30"/>
      <c r="DY1047" s="30"/>
      <c r="DZ1047" s="30"/>
      <c r="EA1047" s="30"/>
      <c r="EB1047" s="30"/>
      <c r="EC1047" s="30"/>
      <c r="ED1047" s="30"/>
      <c r="EE1047" s="30"/>
      <c r="EF1047" s="30"/>
      <c r="EG1047" s="30"/>
      <c r="EH1047" s="30"/>
      <c r="EI1047" s="30"/>
      <c r="EJ1047" s="30"/>
      <c r="EK1047" s="30"/>
      <c r="EL1047" s="30"/>
      <c r="EM1047" s="30"/>
      <c r="EN1047" s="30"/>
      <c r="EO1047" s="30"/>
      <c r="EP1047" s="30"/>
      <c r="EQ1047" s="30"/>
      <c r="ER1047" s="30"/>
      <c r="ES1047" s="30"/>
      <c r="ET1047" s="30"/>
      <c r="EU1047" s="30"/>
      <c r="EV1047" s="30"/>
      <c r="EW1047" s="30"/>
      <c r="EX1047" s="30"/>
      <c r="EY1047" s="30"/>
      <c r="EZ1047" s="30"/>
      <c r="FA1047" s="30"/>
      <c r="FB1047" s="30"/>
      <c r="FC1047" s="30"/>
      <c r="FD1047" s="30"/>
      <c r="FE1047" s="30"/>
      <c r="FF1047" s="30"/>
      <c r="FG1047" s="30"/>
      <c r="FH1047" s="30"/>
      <c r="FI1047" s="30"/>
      <c r="FJ1047" s="30"/>
      <c r="FK1047" s="30"/>
      <c r="FL1047" s="30"/>
      <c r="FM1047" s="30"/>
      <c r="FN1047" s="30"/>
      <c r="FO1047" s="30"/>
      <c r="FP1047" s="30"/>
      <c r="FQ1047" s="30"/>
    </row>
    <row r="1048" spans="4:173">
      <c r="D1048" s="76"/>
      <c r="E1048" s="76"/>
      <c r="F1048" s="76"/>
      <c r="G1048" s="76"/>
      <c r="H1048" s="76"/>
      <c r="I1048" s="76"/>
      <c r="J1048" s="30"/>
      <c r="K1048" s="30"/>
      <c r="L1048" s="30"/>
      <c r="M1048" s="30"/>
      <c r="N1048" s="30"/>
      <c r="O1048" s="30"/>
      <c r="P1048" s="30"/>
      <c r="Q1048" s="30"/>
      <c r="R1048" s="30"/>
      <c r="S1048" s="30"/>
      <c r="T1048" s="30"/>
      <c r="U1048" s="30"/>
      <c r="V1048" s="30"/>
      <c r="W1048" s="30"/>
      <c r="X1048" s="30"/>
      <c r="Y1048" s="30"/>
      <c r="Z1048" s="30"/>
      <c r="AA1048" s="30"/>
      <c r="AB1048" s="30"/>
      <c r="AC1048" s="30"/>
      <c r="AD1048" s="30"/>
      <c r="AE1048" s="30"/>
      <c r="AF1048" s="30"/>
      <c r="AG1048" s="30"/>
      <c r="AH1048" s="30"/>
      <c r="AI1048" s="30"/>
      <c r="AJ1048" s="30"/>
      <c r="AK1048" s="30"/>
      <c r="AL1048" s="30"/>
      <c r="AM1048" s="30"/>
      <c r="AN1048" s="30"/>
      <c r="AO1048" s="30"/>
      <c r="AP1048" s="30"/>
      <c r="AQ1048" s="30"/>
      <c r="AR1048" s="30"/>
      <c r="AS1048" s="30"/>
      <c r="AT1048" s="30"/>
      <c r="AU1048" s="30"/>
      <c r="AV1048" s="30"/>
      <c r="AW1048" s="30"/>
      <c r="AX1048" s="30"/>
      <c r="AY1048" s="30"/>
      <c r="AZ1048" s="30"/>
      <c r="BA1048" s="30"/>
      <c r="BB1048" s="30"/>
      <c r="BC1048" s="30"/>
      <c r="BD1048" s="30"/>
      <c r="BE1048" s="30"/>
      <c r="BF1048" s="30"/>
      <c r="BG1048" s="30"/>
      <c r="BH1048" s="30"/>
      <c r="BI1048" s="30"/>
      <c r="BJ1048" s="30"/>
      <c r="BK1048" s="30"/>
      <c r="BL1048" s="30"/>
      <c r="BM1048" s="30"/>
      <c r="BN1048" s="30"/>
      <c r="BO1048" s="30"/>
      <c r="BP1048" s="30"/>
      <c r="BQ1048" s="30"/>
      <c r="BR1048" s="30"/>
      <c r="BS1048" s="30"/>
      <c r="BT1048" s="30"/>
      <c r="BU1048" s="30"/>
      <c r="BV1048" s="30"/>
      <c r="BW1048" s="30"/>
      <c r="BX1048" s="30"/>
      <c r="BY1048" s="30"/>
      <c r="BZ1048" s="30"/>
      <c r="CA1048" s="30"/>
      <c r="CB1048" s="30"/>
      <c r="CC1048" s="30"/>
      <c r="CD1048" s="30"/>
      <c r="CE1048" s="30"/>
      <c r="CF1048" s="30"/>
      <c r="CG1048" s="30"/>
      <c r="CH1048" s="30"/>
      <c r="CI1048" s="30"/>
      <c r="CJ1048" s="30"/>
      <c r="CK1048" s="30"/>
      <c r="CL1048" s="30"/>
      <c r="CM1048" s="30"/>
      <c r="CN1048" s="30"/>
      <c r="CO1048" s="30"/>
      <c r="CP1048" s="30"/>
      <c r="CQ1048" s="30"/>
      <c r="CR1048" s="30"/>
      <c r="CS1048" s="30"/>
      <c r="CT1048" s="30"/>
      <c r="CU1048" s="30"/>
      <c r="CV1048" s="30"/>
      <c r="CW1048" s="30"/>
      <c r="CX1048" s="30"/>
      <c r="CY1048" s="30"/>
      <c r="CZ1048" s="30"/>
      <c r="DA1048" s="30"/>
      <c r="DB1048" s="30"/>
      <c r="DC1048" s="30"/>
      <c r="DD1048" s="30"/>
      <c r="DE1048" s="30"/>
      <c r="DF1048" s="30"/>
      <c r="DG1048" s="30"/>
      <c r="DH1048" s="30"/>
      <c r="DI1048" s="30"/>
      <c r="DJ1048" s="30"/>
      <c r="DK1048" s="30"/>
      <c r="DL1048" s="30"/>
      <c r="DM1048" s="30"/>
      <c r="DN1048" s="30"/>
      <c r="DO1048" s="30"/>
      <c r="DP1048" s="30"/>
      <c r="DQ1048" s="30"/>
      <c r="DR1048" s="30"/>
      <c r="DS1048" s="30"/>
      <c r="DT1048" s="30"/>
      <c r="DU1048" s="30"/>
      <c r="DV1048" s="30"/>
      <c r="DW1048" s="30"/>
      <c r="DX1048" s="30"/>
      <c r="DY1048" s="30"/>
      <c r="DZ1048" s="30"/>
      <c r="EA1048" s="30"/>
      <c r="EB1048" s="30"/>
      <c r="EC1048" s="30"/>
      <c r="ED1048" s="30"/>
      <c r="EE1048" s="30"/>
      <c r="EF1048" s="30"/>
      <c r="EG1048" s="30"/>
      <c r="EH1048" s="30"/>
      <c r="EI1048" s="30"/>
      <c r="EJ1048" s="30"/>
      <c r="EK1048" s="30"/>
      <c r="EL1048" s="30"/>
      <c r="EM1048" s="30"/>
      <c r="EN1048" s="30"/>
      <c r="EO1048" s="30"/>
      <c r="EP1048" s="30"/>
      <c r="EQ1048" s="30"/>
      <c r="ER1048" s="30"/>
      <c r="ES1048" s="30"/>
      <c r="ET1048" s="30"/>
      <c r="EU1048" s="30"/>
      <c r="EV1048" s="30"/>
      <c r="EW1048" s="30"/>
      <c r="EX1048" s="30"/>
      <c r="EY1048" s="30"/>
      <c r="EZ1048" s="30"/>
      <c r="FA1048" s="30"/>
      <c r="FB1048" s="30"/>
      <c r="FC1048" s="30"/>
      <c r="FD1048" s="30"/>
      <c r="FE1048" s="30"/>
      <c r="FF1048" s="30"/>
      <c r="FG1048" s="30"/>
      <c r="FH1048" s="30"/>
      <c r="FI1048" s="30"/>
      <c r="FJ1048" s="30"/>
      <c r="FK1048" s="30"/>
      <c r="FL1048" s="30"/>
      <c r="FM1048" s="30"/>
      <c r="FN1048" s="30"/>
      <c r="FO1048" s="30"/>
      <c r="FP1048" s="30"/>
      <c r="FQ1048" s="30"/>
    </row>
    <row r="1049" spans="4:173">
      <c r="D1049" s="76"/>
      <c r="E1049" s="76"/>
      <c r="F1049" s="76"/>
      <c r="G1049" s="76"/>
      <c r="H1049" s="76"/>
      <c r="I1049" s="76"/>
      <c r="J1049" s="30"/>
      <c r="K1049" s="30"/>
      <c r="L1049" s="30"/>
      <c r="M1049" s="30"/>
      <c r="N1049" s="30"/>
      <c r="O1049" s="30"/>
      <c r="P1049" s="30"/>
      <c r="Q1049" s="30"/>
      <c r="R1049" s="30"/>
      <c r="S1049" s="30"/>
      <c r="T1049" s="30"/>
      <c r="U1049" s="30"/>
      <c r="V1049" s="30"/>
      <c r="W1049" s="30"/>
      <c r="X1049" s="30"/>
      <c r="Y1049" s="30"/>
      <c r="Z1049" s="30"/>
      <c r="AA1049" s="30"/>
      <c r="AB1049" s="30"/>
      <c r="AC1049" s="30"/>
      <c r="AD1049" s="30"/>
      <c r="AE1049" s="30"/>
      <c r="AF1049" s="30"/>
      <c r="AG1049" s="30"/>
      <c r="AH1049" s="30"/>
      <c r="AI1049" s="30"/>
      <c r="AJ1049" s="30"/>
      <c r="AK1049" s="30"/>
      <c r="AL1049" s="30"/>
      <c r="AM1049" s="30"/>
      <c r="AN1049" s="30"/>
      <c r="AO1049" s="30"/>
      <c r="AP1049" s="30"/>
      <c r="AQ1049" s="30"/>
      <c r="AR1049" s="30"/>
      <c r="AS1049" s="30"/>
      <c r="AT1049" s="30"/>
      <c r="AU1049" s="30"/>
      <c r="AV1049" s="30"/>
      <c r="AW1049" s="30"/>
      <c r="AX1049" s="30"/>
      <c r="AY1049" s="30"/>
      <c r="AZ1049" s="30"/>
      <c r="BA1049" s="30"/>
      <c r="BB1049" s="30"/>
      <c r="BC1049" s="30"/>
      <c r="BD1049" s="30"/>
      <c r="BE1049" s="30"/>
      <c r="BF1049" s="30"/>
      <c r="BG1049" s="30"/>
      <c r="BH1049" s="30"/>
      <c r="BI1049" s="30"/>
      <c r="BJ1049" s="30"/>
      <c r="BK1049" s="30"/>
      <c r="BL1049" s="30"/>
      <c r="BM1049" s="30"/>
      <c r="BN1049" s="30"/>
      <c r="BO1049" s="30"/>
      <c r="BP1049" s="30"/>
      <c r="BQ1049" s="30"/>
      <c r="BR1049" s="30"/>
      <c r="BS1049" s="30"/>
      <c r="BT1049" s="30"/>
      <c r="BU1049" s="30"/>
      <c r="BV1049" s="30"/>
      <c r="BW1049" s="30"/>
      <c r="BX1049" s="30"/>
      <c r="BY1049" s="30"/>
      <c r="BZ1049" s="30"/>
      <c r="CA1049" s="30"/>
      <c r="CB1049" s="30"/>
      <c r="CC1049" s="30"/>
      <c r="CD1049" s="30"/>
      <c r="CE1049" s="30"/>
      <c r="CF1049" s="30"/>
      <c r="CG1049" s="30"/>
      <c r="CH1049" s="30"/>
      <c r="CI1049" s="30"/>
      <c r="CJ1049" s="30"/>
      <c r="CK1049" s="30"/>
      <c r="CL1049" s="30"/>
      <c r="CM1049" s="30"/>
      <c r="CN1049" s="30"/>
      <c r="CO1049" s="30"/>
      <c r="CP1049" s="30"/>
      <c r="CQ1049" s="30"/>
      <c r="CR1049" s="30"/>
      <c r="CS1049" s="30"/>
      <c r="CT1049" s="30"/>
      <c r="CU1049" s="30"/>
      <c r="CV1049" s="30"/>
      <c r="CW1049" s="30"/>
      <c r="CX1049" s="30"/>
      <c r="CY1049" s="30"/>
      <c r="CZ1049" s="30"/>
      <c r="DA1049" s="30"/>
      <c r="DB1049" s="30"/>
      <c r="DC1049" s="30"/>
      <c r="DD1049" s="30"/>
      <c r="DE1049" s="30"/>
      <c r="DF1049" s="30"/>
      <c r="DG1049" s="30"/>
      <c r="DH1049" s="30"/>
      <c r="DI1049" s="30"/>
      <c r="DJ1049" s="30"/>
      <c r="DK1049" s="30"/>
      <c r="DL1049" s="30"/>
      <c r="DM1049" s="30"/>
      <c r="DN1049" s="30"/>
      <c r="DO1049" s="30"/>
      <c r="DP1049" s="30"/>
      <c r="DQ1049" s="30"/>
      <c r="DR1049" s="30"/>
      <c r="DS1049" s="30"/>
      <c r="DT1049" s="30"/>
      <c r="DU1049" s="30"/>
      <c r="DV1049" s="30"/>
      <c r="DW1049" s="30"/>
      <c r="DX1049" s="30"/>
      <c r="DY1049" s="30"/>
      <c r="DZ1049" s="30"/>
      <c r="EA1049" s="30"/>
      <c r="EB1049" s="30"/>
      <c r="EC1049" s="30"/>
      <c r="ED1049" s="30"/>
      <c r="EE1049" s="30"/>
      <c r="EF1049" s="30"/>
      <c r="EG1049" s="30"/>
      <c r="EH1049" s="30"/>
      <c r="EI1049" s="30"/>
      <c r="EJ1049" s="30"/>
      <c r="EK1049" s="30"/>
      <c r="EL1049" s="30"/>
      <c r="EM1049" s="30"/>
      <c r="EN1049" s="30"/>
      <c r="EO1049" s="30"/>
      <c r="EP1049" s="30"/>
      <c r="EQ1049" s="30"/>
      <c r="ER1049" s="30"/>
      <c r="ES1049" s="30"/>
      <c r="ET1049" s="30"/>
      <c r="EU1049" s="30"/>
      <c r="EV1049" s="30"/>
      <c r="EW1049" s="30"/>
      <c r="EX1049" s="30"/>
      <c r="EY1049" s="30"/>
      <c r="EZ1049" s="30"/>
      <c r="FA1049" s="30"/>
      <c r="FB1049" s="30"/>
      <c r="FC1049" s="30"/>
      <c r="FD1049" s="30"/>
      <c r="FE1049" s="30"/>
      <c r="FF1049" s="30"/>
      <c r="FG1049" s="30"/>
      <c r="FH1049" s="30"/>
      <c r="FI1049" s="30"/>
      <c r="FJ1049" s="30"/>
      <c r="FK1049" s="30"/>
      <c r="FL1049" s="30"/>
      <c r="FM1049" s="30"/>
      <c r="FN1049" s="30"/>
      <c r="FO1049" s="30"/>
      <c r="FP1049" s="30"/>
      <c r="FQ1049" s="30"/>
    </row>
    <row r="1050" spans="4:173">
      <c r="D1050" s="76"/>
      <c r="E1050" s="76"/>
      <c r="F1050" s="76"/>
      <c r="G1050" s="76"/>
      <c r="H1050" s="76"/>
      <c r="I1050" s="76"/>
      <c r="J1050" s="30"/>
      <c r="K1050" s="30"/>
      <c r="L1050" s="30"/>
      <c r="M1050" s="30"/>
      <c r="N1050" s="30"/>
      <c r="O1050" s="30"/>
      <c r="P1050" s="30"/>
      <c r="Q1050" s="30"/>
      <c r="R1050" s="30"/>
      <c r="S1050" s="30"/>
      <c r="T1050" s="30"/>
      <c r="U1050" s="30"/>
      <c r="V1050" s="30"/>
      <c r="W1050" s="30"/>
      <c r="X1050" s="30"/>
      <c r="Y1050" s="30"/>
      <c r="Z1050" s="30"/>
      <c r="AA1050" s="30"/>
      <c r="AB1050" s="30"/>
      <c r="AC1050" s="30"/>
      <c r="AD1050" s="30"/>
      <c r="AE1050" s="30"/>
      <c r="AF1050" s="30"/>
      <c r="AG1050" s="30"/>
      <c r="AH1050" s="30"/>
      <c r="AI1050" s="30"/>
      <c r="AJ1050" s="30"/>
      <c r="AK1050" s="30"/>
      <c r="AL1050" s="30"/>
      <c r="AM1050" s="30"/>
      <c r="AN1050" s="30"/>
      <c r="AO1050" s="30"/>
      <c r="AP1050" s="30"/>
      <c r="AQ1050" s="30"/>
      <c r="AR1050" s="30"/>
      <c r="AS1050" s="30"/>
      <c r="AT1050" s="30"/>
      <c r="AU1050" s="30"/>
      <c r="AV1050" s="30"/>
      <c r="AW1050" s="30"/>
      <c r="AX1050" s="30"/>
      <c r="AY1050" s="30"/>
      <c r="AZ1050" s="30"/>
      <c r="BA1050" s="30"/>
      <c r="BB1050" s="30"/>
      <c r="BC1050" s="30"/>
      <c r="BD1050" s="30"/>
      <c r="BE1050" s="30"/>
      <c r="BF1050" s="30"/>
      <c r="BG1050" s="30"/>
      <c r="BH1050" s="30"/>
      <c r="BI1050" s="30"/>
      <c r="BJ1050" s="30"/>
      <c r="BK1050" s="30"/>
      <c r="BL1050" s="30"/>
      <c r="BM1050" s="30"/>
      <c r="BN1050" s="30"/>
      <c r="BO1050" s="30"/>
      <c r="BP1050" s="30"/>
      <c r="BQ1050" s="30"/>
      <c r="BR1050" s="30"/>
      <c r="BS1050" s="30"/>
      <c r="BT1050" s="30"/>
      <c r="BU1050" s="30"/>
      <c r="BV1050" s="30"/>
      <c r="BW1050" s="30"/>
      <c r="BX1050" s="30"/>
      <c r="BY1050" s="30"/>
      <c r="BZ1050" s="30"/>
      <c r="CA1050" s="30"/>
      <c r="CB1050" s="30"/>
      <c r="CC1050" s="30"/>
      <c r="CD1050" s="30"/>
      <c r="CE1050" s="30"/>
      <c r="CF1050" s="30"/>
      <c r="CG1050" s="30"/>
      <c r="CH1050" s="30"/>
      <c r="CI1050" s="30"/>
      <c r="CJ1050" s="30"/>
      <c r="CK1050" s="30"/>
      <c r="CL1050" s="30"/>
      <c r="CM1050" s="30"/>
      <c r="CN1050" s="30"/>
      <c r="CO1050" s="30"/>
      <c r="CP1050" s="30"/>
      <c r="CQ1050" s="30"/>
      <c r="CR1050" s="30"/>
      <c r="CS1050" s="30"/>
      <c r="CT1050" s="30"/>
      <c r="CU1050" s="30"/>
      <c r="CV1050" s="30"/>
      <c r="CW1050" s="30"/>
      <c r="CX1050" s="30"/>
      <c r="CY1050" s="30"/>
      <c r="CZ1050" s="30"/>
      <c r="DA1050" s="30"/>
      <c r="DB1050" s="30"/>
      <c r="DC1050" s="30"/>
      <c r="DD1050" s="30"/>
      <c r="DE1050" s="30"/>
      <c r="DF1050" s="30"/>
      <c r="DG1050" s="30"/>
      <c r="DH1050" s="30"/>
      <c r="DI1050" s="30"/>
      <c r="DJ1050" s="30"/>
      <c r="DK1050" s="30"/>
      <c r="DL1050" s="30"/>
      <c r="DM1050" s="30"/>
      <c r="DN1050" s="30"/>
      <c r="DO1050" s="30"/>
      <c r="DP1050" s="30"/>
      <c r="DQ1050" s="30"/>
      <c r="DR1050" s="30"/>
      <c r="DS1050" s="30"/>
      <c r="DT1050" s="30"/>
      <c r="DU1050" s="30"/>
      <c r="DV1050" s="30"/>
      <c r="DW1050" s="30"/>
      <c r="DX1050" s="30"/>
      <c r="DY1050" s="30"/>
      <c r="DZ1050" s="30"/>
      <c r="EA1050" s="30"/>
      <c r="EB1050" s="30"/>
      <c r="EC1050" s="30"/>
      <c r="ED1050" s="30"/>
      <c r="EE1050" s="30"/>
      <c r="EF1050" s="30"/>
      <c r="EG1050" s="30"/>
      <c r="EH1050" s="30"/>
      <c r="EI1050" s="30"/>
      <c r="EJ1050" s="30"/>
      <c r="EK1050" s="30"/>
      <c r="EL1050" s="30"/>
      <c r="EM1050" s="30"/>
      <c r="EN1050" s="30"/>
      <c r="EO1050" s="30"/>
      <c r="EP1050" s="30"/>
      <c r="EQ1050" s="30"/>
      <c r="ER1050" s="30"/>
      <c r="ES1050" s="30"/>
      <c r="ET1050" s="30"/>
      <c r="EU1050" s="30"/>
      <c r="EV1050" s="30"/>
      <c r="EW1050" s="30"/>
      <c r="EX1050" s="30"/>
      <c r="EY1050" s="30"/>
      <c r="EZ1050" s="30"/>
      <c r="FA1050" s="30"/>
      <c r="FB1050" s="30"/>
      <c r="FC1050" s="30"/>
      <c r="FD1050" s="30"/>
      <c r="FE1050" s="30"/>
      <c r="FF1050" s="30"/>
      <c r="FG1050" s="30"/>
      <c r="FH1050" s="30"/>
      <c r="FI1050" s="30"/>
      <c r="FJ1050" s="30"/>
      <c r="FK1050" s="30"/>
      <c r="FL1050" s="30"/>
      <c r="FM1050" s="30"/>
      <c r="FN1050" s="30"/>
      <c r="FO1050" s="30"/>
      <c r="FP1050" s="30"/>
      <c r="FQ1050" s="30"/>
    </row>
    <row r="1051" spans="4:173">
      <c r="D1051" s="76"/>
      <c r="E1051" s="76"/>
      <c r="F1051" s="76"/>
      <c r="G1051" s="76"/>
      <c r="H1051" s="76"/>
      <c r="I1051" s="76"/>
      <c r="J1051" s="30"/>
      <c r="K1051" s="30"/>
      <c r="L1051" s="30"/>
      <c r="M1051" s="30"/>
      <c r="N1051" s="30"/>
      <c r="O1051" s="30"/>
      <c r="P1051" s="30"/>
      <c r="Q1051" s="30"/>
      <c r="R1051" s="30"/>
      <c r="S1051" s="30"/>
      <c r="T1051" s="30"/>
      <c r="U1051" s="30"/>
      <c r="V1051" s="30"/>
      <c r="W1051" s="30"/>
      <c r="X1051" s="30"/>
      <c r="Y1051" s="30"/>
      <c r="Z1051" s="30"/>
      <c r="AA1051" s="30"/>
      <c r="AB1051" s="30"/>
      <c r="AC1051" s="30"/>
      <c r="AD1051" s="30"/>
      <c r="AE1051" s="30"/>
      <c r="AF1051" s="30"/>
      <c r="AG1051" s="30"/>
      <c r="AH1051" s="30"/>
      <c r="AI1051" s="30"/>
      <c r="AJ1051" s="30"/>
      <c r="AK1051" s="30"/>
      <c r="AL1051" s="30"/>
      <c r="AM1051" s="30"/>
      <c r="AN1051" s="30"/>
      <c r="AO1051" s="30"/>
      <c r="AP1051" s="30"/>
      <c r="AQ1051" s="30"/>
      <c r="AR1051" s="30"/>
      <c r="AS1051" s="30"/>
      <c r="AT1051" s="30"/>
      <c r="AU1051" s="30"/>
      <c r="AV1051" s="30"/>
      <c r="AW1051" s="30"/>
      <c r="AX1051" s="30"/>
      <c r="AY1051" s="30"/>
      <c r="AZ1051" s="30"/>
      <c r="BA1051" s="30"/>
      <c r="BB1051" s="30"/>
      <c r="BC1051" s="30"/>
      <c r="BD1051" s="30"/>
      <c r="BE1051" s="30"/>
      <c r="BF1051" s="30"/>
      <c r="BG1051" s="30"/>
      <c r="BH1051" s="30"/>
      <c r="BI1051" s="30"/>
      <c r="BJ1051" s="30"/>
      <c r="BK1051" s="30"/>
      <c r="BL1051" s="30"/>
      <c r="BM1051" s="30"/>
      <c r="BN1051" s="30"/>
      <c r="BO1051" s="30"/>
      <c r="BP1051" s="30"/>
      <c r="BQ1051" s="30"/>
      <c r="BR1051" s="30"/>
      <c r="BS1051" s="30"/>
      <c r="BT1051" s="30"/>
      <c r="BU1051" s="30"/>
      <c r="BV1051" s="30"/>
      <c r="BW1051" s="30"/>
      <c r="BX1051" s="30"/>
      <c r="BY1051" s="30"/>
      <c r="BZ1051" s="30"/>
      <c r="CA1051" s="30"/>
      <c r="CB1051" s="30"/>
      <c r="CC1051" s="30"/>
      <c r="CD1051" s="30"/>
      <c r="CE1051" s="30"/>
      <c r="CF1051" s="30"/>
      <c r="CG1051" s="30"/>
      <c r="CH1051" s="30"/>
      <c r="CI1051" s="30"/>
      <c r="CJ1051" s="30"/>
      <c r="CK1051" s="30"/>
      <c r="CL1051" s="30"/>
      <c r="CM1051" s="30"/>
      <c r="CN1051" s="30"/>
      <c r="CO1051" s="30"/>
      <c r="CP1051" s="30"/>
      <c r="CQ1051" s="30"/>
      <c r="CR1051" s="30"/>
      <c r="CS1051" s="30"/>
      <c r="CT1051" s="30"/>
      <c r="CU1051" s="30"/>
      <c r="CV1051" s="30"/>
      <c r="CW1051" s="30"/>
      <c r="CX1051" s="30"/>
      <c r="CY1051" s="30"/>
      <c r="CZ1051" s="30"/>
      <c r="DA1051" s="30"/>
      <c r="DB1051" s="30"/>
      <c r="DC1051" s="30"/>
      <c r="DD1051" s="30"/>
      <c r="DE1051" s="30"/>
      <c r="DF1051" s="30"/>
      <c r="DG1051" s="30"/>
      <c r="DH1051" s="30"/>
      <c r="DI1051" s="30"/>
      <c r="DJ1051" s="30"/>
      <c r="DK1051" s="30"/>
      <c r="DL1051" s="30"/>
      <c r="DM1051" s="30"/>
      <c r="DN1051" s="30"/>
      <c r="DO1051" s="30"/>
      <c r="DP1051" s="30"/>
      <c r="DQ1051" s="30"/>
      <c r="DR1051" s="30"/>
      <c r="DS1051" s="30"/>
      <c r="DT1051" s="30"/>
      <c r="DU1051" s="30"/>
      <c r="DV1051" s="30"/>
      <c r="DW1051" s="30"/>
      <c r="DX1051" s="30"/>
      <c r="DY1051" s="30"/>
      <c r="DZ1051" s="30"/>
      <c r="EA1051" s="30"/>
      <c r="EB1051" s="30"/>
      <c r="EC1051" s="30"/>
      <c r="ED1051" s="30"/>
      <c r="EE1051" s="30"/>
      <c r="EF1051" s="30"/>
      <c r="EG1051" s="30"/>
      <c r="EH1051" s="30"/>
      <c r="EI1051" s="30"/>
      <c r="EJ1051" s="30"/>
      <c r="EK1051" s="30"/>
      <c r="EL1051" s="30"/>
      <c r="EM1051" s="30"/>
      <c r="EN1051" s="30"/>
      <c r="EO1051" s="30"/>
      <c r="EP1051" s="30"/>
      <c r="EQ1051" s="30"/>
      <c r="ER1051" s="30"/>
      <c r="ES1051" s="30"/>
      <c r="ET1051" s="30"/>
      <c r="EU1051" s="30"/>
      <c r="EV1051" s="30"/>
      <c r="EW1051" s="30"/>
      <c r="EX1051" s="30"/>
      <c r="EY1051" s="30"/>
      <c r="EZ1051" s="30"/>
      <c r="FA1051" s="30"/>
      <c r="FB1051" s="30"/>
      <c r="FC1051" s="30"/>
      <c r="FD1051" s="30"/>
      <c r="FE1051" s="30"/>
      <c r="FF1051" s="30"/>
      <c r="FG1051" s="30"/>
      <c r="FH1051" s="30"/>
      <c r="FI1051" s="30"/>
      <c r="FJ1051" s="30"/>
      <c r="FK1051" s="30"/>
      <c r="FL1051" s="30"/>
      <c r="FM1051" s="30"/>
      <c r="FN1051" s="30"/>
      <c r="FO1051" s="30"/>
      <c r="FP1051" s="30"/>
      <c r="FQ1051" s="30"/>
    </row>
    <row r="1052" spans="4:173">
      <c r="D1052" s="76"/>
      <c r="E1052" s="76"/>
      <c r="F1052" s="76"/>
      <c r="G1052" s="76"/>
      <c r="H1052" s="76"/>
      <c r="I1052" s="76"/>
      <c r="J1052" s="30"/>
      <c r="K1052" s="30"/>
      <c r="L1052" s="30"/>
      <c r="M1052" s="30"/>
      <c r="N1052" s="30"/>
      <c r="O1052" s="30"/>
      <c r="P1052" s="30"/>
      <c r="Q1052" s="30"/>
      <c r="R1052" s="30"/>
      <c r="S1052" s="30"/>
      <c r="T1052" s="30"/>
      <c r="U1052" s="30"/>
      <c r="V1052" s="30"/>
      <c r="W1052" s="30"/>
      <c r="X1052" s="30"/>
      <c r="Y1052" s="30"/>
      <c r="Z1052" s="30"/>
      <c r="AA1052" s="30"/>
      <c r="AB1052" s="30"/>
      <c r="AC1052" s="30"/>
      <c r="AD1052" s="30"/>
      <c r="AE1052" s="30"/>
      <c r="AF1052" s="30"/>
      <c r="AG1052" s="30"/>
      <c r="AH1052" s="30"/>
      <c r="AI1052" s="30"/>
      <c r="AJ1052" s="30"/>
      <c r="AK1052" s="30"/>
      <c r="AL1052" s="30"/>
      <c r="AM1052" s="30"/>
      <c r="AN1052" s="30"/>
      <c r="AO1052" s="30"/>
      <c r="AP1052" s="30"/>
      <c r="AQ1052" s="30"/>
      <c r="AR1052" s="30"/>
      <c r="AS1052" s="30"/>
      <c r="AT1052" s="30"/>
      <c r="AU1052" s="30"/>
      <c r="AV1052" s="30"/>
      <c r="AW1052" s="30"/>
      <c r="AX1052" s="30"/>
      <c r="AY1052" s="30"/>
      <c r="AZ1052" s="30"/>
      <c r="BA1052" s="30"/>
      <c r="BB1052" s="30"/>
      <c r="BC1052" s="30"/>
      <c r="BD1052" s="30"/>
      <c r="BE1052" s="30"/>
      <c r="BF1052" s="30"/>
      <c r="BG1052" s="30"/>
      <c r="BH1052" s="30"/>
      <c r="BI1052" s="30"/>
      <c r="BJ1052" s="30"/>
      <c r="BK1052" s="30"/>
      <c r="BL1052" s="30"/>
      <c r="BM1052" s="30"/>
      <c r="BN1052" s="30"/>
      <c r="BO1052" s="30"/>
      <c r="BP1052" s="30"/>
      <c r="BQ1052" s="30"/>
      <c r="BR1052" s="30"/>
      <c r="BS1052" s="30"/>
      <c r="BT1052" s="30"/>
      <c r="BU1052" s="30"/>
      <c r="BV1052" s="30"/>
      <c r="BW1052" s="30"/>
      <c r="BX1052" s="30"/>
      <c r="BY1052" s="30"/>
      <c r="BZ1052" s="30"/>
      <c r="CA1052" s="30"/>
      <c r="CB1052" s="30"/>
      <c r="CC1052" s="30"/>
      <c r="CD1052" s="30"/>
      <c r="CE1052" s="30"/>
      <c r="CF1052" s="30"/>
      <c r="CG1052" s="30"/>
      <c r="CH1052" s="30"/>
      <c r="CI1052" s="30"/>
      <c r="CJ1052" s="30"/>
      <c r="CK1052" s="30"/>
      <c r="CL1052" s="30"/>
      <c r="CM1052" s="30"/>
      <c r="CN1052" s="30"/>
      <c r="CO1052" s="30"/>
      <c r="CP1052" s="30"/>
      <c r="CQ1052" s="30"/>
      <c r="CR1052" s="30"/>
      <c r="CS1052" s="30"/>
      <c r="CT1052" s="30"/>
      <c r="CU1052" s="30"/>
      <c r="CV1052" s="30"/>
      <c r="CW1052" s="30"/>
      <c r="CX1052" s="30"/>
      <c r="CY1052" s="30"/>
      <c r="CZ1052" s="30"/>
      <c r="DA1052" s="30"/>
      <c r="DB1052" s="30"/>
      <c r="DC1052" s="30"/>
      <c r="DD1052" s="30"/>
      <c r="DE1052" s="30"/>
      <c r="DF1052" s="30"/>
      <c r="DG1052" s="30"/>
      <c r="DH1052" s="30"/>
      <c r="DI1052" s="30"/>
      <c r="DJ1052" s="30"/>
      <c r="DK1052" s="30"/>
      <c r="DL1052" s="30"/>
      <c r="DM1052" s="30"/>
      <c r="DN1052" s="30"/>
      <c r="DO1052" s="30"/>
      <c r="DP1052" s="30"/>
      <c r="DQ1052" s="30"/>
      <c r="DR1052" s="30"/>
      <c r="DS1052" s="30"/>
      <c r="DT1052" s="30"/>
      <c r="DU1052" s="30"/>
      <c r="DV1052" s="30"/>
      <c r="DW1052" s="30"/>
      <c r="DX1052" s="30"/>
      <c r="DY1052" s="30"/>
      <c r="DZ1052" s="30"/>
      <c r="EA1052" s="30"/>
      <c r="EB1052" s="30"/>
      <c r="EC1052" s="30"/>
      <c r="ED1052" s="30"/>
      <c r="EE1052" s="30"/>
      <c r="EF1052" s="30"/>
      <c r="EG1052" s="30"/>
      <c r="EH1052" s="30"/>
      <c r="EI1052" s="30"/>
      <c r="EJ1052" s="30"/>
      <c r="EK1052" s="30"/>
      <c r="EL1052" s="30"/>
      <c r="EM1052" s="30"/>
      <c r="EN1052" s="30"/>
      <c r="EO1052" s="30"/>
      <c r="EP1052" s="30"/>
      <c r="EQ1052" s="30"/>
      <c r="ER1052" s="30"/>
      <c r="ES1052" s="30"/>
      <c r="ET1052" s="30"/>
      <c r="EU1052" s="30"/>
      <c r="EV1052" s="30"/>
      <c r="EW1052" s="30"/>
      <c r="EX1052" s="30"/>
      <c r="EY1052" s="30"/>
      <c r="EZ1052" s="30"/>
      <c r="FA1052" s="30"/>
      <c r="FB1052" s="30"/>
      <c r="FC1052" s="30"/>
      <c r="FD1052" s="30"/>
      <c r="FE1052" s="30"/>
      <c r="FF1052" s="30"/>
      <c r="FG1052" s="30"/>
      <c r="FH1052" s="30"/>
      <c r="FI1052" s="30"/>
      <c r="FJ1052" s="30"/>
      <c r="FK1052" s="30"/>
      <c r="FL1052" s="30"/>
      <c r="FM1052" s="30"/>
      <c r="FN1052" s="30"/>
      <c r="FO1052" s="30"/>
      <c r="FP1052" s="30"/>
      <c r="FQ1052" s="30"/>
    </row>
    <row r="1053" spans="4:173">
      <c r="D1053" s="76"/>
      <c r="E1053" s="76"/>
      <c r="F1053" s="76"/>
      <c r="G1053" s="76"/>
      <c r="H1053" s="76"/>
      <c r="I1053" s="76"/>
      <c r="J1053" s="30"/>
      <c r="K1053" s="30"/>
      <c r="L1053" s="30"/>
      <c r="M1053" s="30"/>
      <c r="N1053" s="30"/>
      <c r="O1053" s="30"/>
      <c r="P1053" s="30"/>
      <c r="Q1053" s="30"/>
      <c r="R1053" s="30"/>
      <c r="S1053" s="30"/>
      <c r="T1053" s="30"/>
      <c r="U1053" s="30"/>
      <c r="V1053" s="30"/>
      <c r="W1053" s="30"/>
      <c r="X1053" s="30"/>
      <c r="Y1053" s="30"/>
      <c r="Z1053" s="30"/>
      <c r="AA1053" s="30"/>
      <c r="AB1053" s="30"/>
      <c r="AC1053" s="30"/>
      <c r="AD1053" s="30"/>
      <c r="AE1053" s="30"/>
      <c r="AF1053" s="30"/>
      <c r="AG1053" s="30"/>
      <c r="AH1053" s="30"/>
      <c r="AI1053" s="30"/>
      <c r="AJ1053" s="30"/>
      <c r="AK1053" s="30"/>
      <c r="AL1053" s="30"/>
      <c r="AM1053" s="30"/>
      <c r="AN1053" s="30"/>
      <c r="AO1053" s="30"/>
      <c r="AP1053" s="30"/>
      <c r="AQ1053" s="30"/>
      <c r="AR1053" s="30"/>
      <c r="AS1053" s="30"/>
      <c r="AT1053" s="30"/>
      <c r="AU1053" s="30"/>
      <c r="AV1053" s="30"/>
      <c r="AW1053" s="30"/>
      <c r="AX1053" s="30"/>
      <c r="AY1053" s="30"/>
      <c r="AZ1053" s="30"/>
      <c r="BA1053" s="30"/>
      <c r="BB1053" s="30"/>
      <c r="BC1053" s="30"/>
      <c r="BD1053" s="30"/>
      <c r="BE1053" s="30"/>
      <c r="BF1053" s="30"/>
      <c r="BG1053" s="30"/>
      <c r="BH1053" s="30"/>
      <c r="BI1053" s="30"/>
      <c r="BJ1053" s="30"/>
      <c r="BK1053" s="30"/>
      <c r="BL1053" s="30"/>
      <c r="BM1053" s="30"/>
      <c r="BN1053" s="30"/>
      <c r="BO1053" s="30"/>
      <c r="BP1053" s="30"/>
      <c r="BQ1053" s="30"/>
      <c r="BR1053" s="30"/>
      <c r="BS1053" s="30"/>
      <c r="BT1053" s="30"/>
      <c r="BU1053" s="30"/>
      <c r="BV1053" s="30"/>
      <c r="BW1053" s="30"/>
      <c r="BX1053" s="30"/>
      <c r="BY1053" s="30"/>
      <c r="BZ1053" s="30"/>
      <c r="CA1053" s="30"/>
      <c r="CB1053" s="30"/>
      <c r="CC1053" s="30"/>
      <c r="CD1053" s="30"/>
      <c r="CE1053" s="30"/>
      <c r="CF1053" s="30"/>
      <c r="CG1053" s="30"/>
      <c r="CH1053" s="30"/>
      <c r="CI1053" s="30"/>
      <c r="CJ1053" s="30"/>
      <c r="CK1053" s="30"/>
      <c r="CL1053" s="30"/>
      <c r="CM1053" s="30"/>
      <c r="CN1053" s="30"/>
      <c r="CO1053" s="30"/>
      <c r="CP1053" s="30"/>
      <c r="CQ1053" s="30"/>
      <c r="CR1053" s="30"/>
      <c r="CS1053" s="30"/>
      <c r="CT1053" s="30"/>
      <c r="CU1053" s="30"/>
      <c r="CV1053" s="30"/>
      <c r="CW1053" s="30"/>
      <c r="CX1053" s="30"/>
      <c r="CY1053" s="30"/>
      <c r="CZ1053" s="30"/>
      <c r="DA1053" s="30"/>
      <c r="DB1053" s="30"/>
      <c r="DC1053" s="30"/>
      <c r="DD1053" s="30"/>
      <c r="DE1053" s="30"/>
      <c r="DF1053" s="30"/>
      <c r="DG1053" s="30"/>
      <c r="DH1053" s="30"/>
      <c r="DI1053" s="30"/>
      <c r="DJ1053" s="30"/>
      <c r="DK1053" s="30"/>
      <c r="DL1053" s="30"/>
      <c r="DM1053" s="30"/>
      <c r="DN1053" s="30"/>
      <c r="DO1053" s="30"/>
      <c r="DP1053" s="30"/>
      <c r="DQ1053" s="30"/>
      <c r="DR1053" s="30"/>
      <c r="DS1053" s="30"/>
      <c r="DT1053" s="30"/>
      <c r="DU1053" s="30"/>
      <c r="DV1053" s="30"/>
      <c r="DW1053" s="30"/>
      <c r="DX1053" s="30"/>
      <c r="DY1053" s="30"/>
      <c r="DZ1053" s="30"/>
      <c r="EA1053" s="30"/>
      <c r="EB1053" s="30"/>
      <c r="EC1053" s="30"/>
      <c r="ED1053" s="30"/>
      <c r="EE1053" s="30"/>
      <c r="EF1053" s="30"/>
      <c r="EG1053" s="30"/>
      <c r="EH1053" s="30"/>
      <c r="EI1053" s="30"/>
      <c r="EJ1053" s="30"/>
      <c r="EK1053" s="30"/>
      <c r="EL1053" s="30"/>
      <c r="EM1053" s="30"/>
      <c r="EN1053" s="30"/>
      <c r="EO1053" s="30"/>
      <c r="EP1053" s="30"/>
      <c r="EQ1053" s="30"/>
      <c r="ER1053" s="30"/>
      <c r="ES1053" s="30"/>
      <c r="ET1053" s="30"/>
      <c r="EU1053" s="30"/>
      <c r="EV1053" s="30"/>
      <c r="EW1053" s="30"/>
      <c r="EX1053" s="30"/>
      <c r="EY1053" s="30"/>
      <c r="EZ1053" s="30"/>
      <c r="FA1053" s="30"/>
      <c r="FB1053" s="30"/>
      <c r="FC1053" s="30"/>
      <c r="FD1053" s="30"/>
      <c r="FE1053" s="30"/>
      <c r="FF1053" s="30"/>
      <c r="FG1053" s="30"/>
      <c r="FH1053" s="30"/>
      <c r="FI1053" s="30"/>
      <c r="FJ1053" s="30"/>
      <c r="FK1053" s="30"/>
      <c r="FL1053" s="30"/>
      <c r="FM1053" s="30"/>
      <c r="FN1053" s="30"/>
      <c r="FO1053" s="30"/>
      <c r="FP1053" s="30"/>
      <c r="FQ1053" s="30"/>
    </row>
    <row r="1054" spans="4:173">
      <c r="D1054" s="76"/>
      <c r="E1054" s="76"/>
      <c r="F1054" s="76"/>
      <c r="G1054" s="76"/>
      <c r="H1054" s="76"/>
      <c r="I1054" s="76"/>
      <c r="J1054" s="30"/>
      <c r="K1054" s="30"/>
      <c r="L1054" s="30"/>
      <c r="M1054" s="30"/>
      <c r="N1054" s="30"/>
      <c r="O1054" s="30"/>
      <c r="P1054" s="30"/>
      <c r="Q1054" s="30"/>
      <c r="R1054" s="30"/>
      <c r="S1054" s="30"/>
      <c r="T1054" s="30"/>
      <c r="U1054" s="30"/>
      <c r="V1054" s="30"/>
      <c r="W1054" s="30"/>
      <c r="X1054" s="30"/>
      <c r="Y1054" s="30"/>
      <c r="Z1054" s="30"/>
      <c r="AA1054" s="30"/>
      <c r="AB1054" s="30"/>
      <c r="AC1054" s="30"/>
      <c r="AD1054" s="30"/>
      <c r="AE1054" s="30"/>
      <c r="AF1054" s="30"/>
      <c r="AG1054" s="30"/>
      <c r="AH1054" s="30"/>
      <c r="AI1054" s="30"/>
      <c r="AJ1054" s="30"/>
      <c r="AK1054" s="30"/>
      <c r="AL1054" s="30"/>
      <c r="AM1054" s="30"/>
      <c r="AN1054" s="30"/>
      <c r="AO1054" s="30"/>
      <c r="AP1054" s="30"/>
      <c r="AQ1054" s="30"/>
      <c r="AR1054" s="30"/>
      <c r="AS1054" s="30"/>
      <c r="AT1054" s="30"/>
      <c r="AU1054" s="30"/>
      <c r="AV1054" s="30"/>
      <c r="AW1054" s="30"/>
      <c r="AX1054" s="30"/>
      <c r="AY1054" s="30"/>
      <c r="AZ1054" s="30"/>
      <c r="BA1054" s="30"/>
      <c r="BB1054" s="30"/>
      <c r="BC1054" s="30"/>
      <c r="BD1054" s="30"/>
      <c r="BE1054" s="30"/>
      <c r="BF1054" s="30"/>
      <c r="BG1054" s="30"/>
      <c r="BH1054" s="30"/>
      <c r="BI1054" s="30"/>
      <c r="BJ1054" s="30"/>
      <c r="BK1054" s="30"/>
      <c r="BL1054" s="30"/>
      <c r="BM1054" s="30"/>
      <c r="BN1054" s="30"/>
      <c r="BO1054" s="30"/>
      <c r="BP1054" s="30"/>
      <c r="BQ1054" s="30"/>
      <c r="BR1054" s="30"/>
      <c r="BS1054" s="30"/>
      <c r="BT1054" s="30"/>
      <c r="BU1054" s="30"/>
      <c r="BV1054" s="30"/>
      <c r="BW1054" s="30"/>
      <c r="BX1054" s="30"/>
      <c r="BY1054" s="30"/>
      <c r="BZ1054" s="30"/>
      <c r="CA1054" s="30"/>
      <c r="CB1054" s="30"/>
      <c r="CC1054" s="30"/>
      <c r="CD1054" s="30"/>
      <c r="CE1054" s="30"/>
      <c r="CF1054" s="30"/>
      <c r="CG1054" s="30"/>
      <c r="CH1054" s="30"/>
      <c r="CI1054" s="30"/>
      <c r="CJ1054" s="30"/>
      <c r="CK1054" s="30"/>
      <c r="CL1054" s="30"/>
      <c r="CM1054" s="30"/>
      <c r="CN1054" s="30"/>
      <c r="CO1054" s="30"/>
      <c r="CP1054" s="30"/>
      <c r="CQ1054" s="30"/>
      <c r="CR1054" s="30"/>
      <c r="CS1054" s="30"/>
      <c r="CT1054" s="30"/>
      <c r="CU1054" s="30"/>
      <c r="CV1054" s="30"/>
      <c r="CW1054" s="30"/>
      <c r="CX1054" s="30"/>
      <c r="CY1054" s="30"/>
      <c r="CZ1054" s="30"/>
      <c r="DA1054" s="30"/>
      <c r="DB1054" s="30"/>
      <c r="DC1054" s="30"/>
      <c r="DD1054" s="30"/>
      <c r="DE1054" s="30"/>
      <c r="DF1054" s="30"/>
      <c r="DG1054" s="30"/>
      <c r="DH1054" s="30"/>
      <c r="DI1054" s="30"/>
      <c r="DJ1054" s="30"/>
      <c r="DK1054" s="30"/>
      <c r="DL1054" s="30"/>
      <c r="DM1054" s="30"/>
      <c r="DN1054" s="30"/>
      <c r="DO1054" s="30"/>
      <c r="DP1054" s="30"/>
      <c r="DQ1054" s="30"/>
      <c r="DR1054" s="30"/>
      <c r="DS1054" s="30"/>
      <c r="DT1054" s="30"/>
      <c r="DU1054" s="30"/>
      <c r="DV1054" s="30"/>
      <c r="DW1054" s="30"/>
      <c r="DX1054" s="30"/>
      <c r="DY1054" s="30"/>
      <c r="DZ1054" s="30"/>
      <c r="EA1054" s="30"/>
      <c r="EB1054" s="30"/>
      <c r="EC1054" s="30"/>
      <c r="ED1054" s="30"/>
      <c r="EE1054" s="30"/>
      <c r="EF1054" s="30"/>
      <c r="EG1054" s="30"/>
      <c r="EH1054" s="30"/>
      <c r="EI1054" s="30"/>
      <c r="EJ1054" s="30"/>
      <c r="EK1054" s="30"/>
      <c r="EL1054" s="30"/>
      <c r="EM1054" s="30"/>
      <c r="EN1054" s="30"/>
      <c r="EO1054" s="30"/>
      <c r="EP1054" s="30"/>
      <c r="EQ1054" s="30"/>
      <c r="ER1054" s="30"/>
      <c r="ES1054" s="30"/>
      <c r="ET1054" s="30"/>
      <c r="EU1054" s="30"/>
      <c r="EV1054" s="30"/>
      <c r="EW1054" s="30"/>
      <c r="EX1054" s="30"/>
      <c r="EY1054" s="30"/>
      <c r="EZ1054" s="30"/>
      <c r="FA1054" s="30"/>
      <c r="FB1054" s="30"/>
      <c r="FC1054" s="30"/>
      <c r="FD1054" s="30"/>
      <c r="FE1054" s="30"/>
      <c r="FF1054" s="30"/>
      <c r="FG1054" s="30"/>
      <c r="FH1054" s="30"/>
      <c r="FI1054" s="30"/>
      <c r="FJ1054" s="30"/>
      <c r="FK1054" s="30"/>
      <c r="FL1054" s="30"/>
      <c r="FM1054" s="30"/>
      <c r="FN1054" s="30"/>
      <c r="FO1054" s="30"/>
      <c r="FP1054" s="30"/>
      <c r="FQ1054" s="30"/>
    </row>
    <row r="1055" spans="4:173">
      <c r="D1055" s="76"/>
      <c r="E1055" s="76"/>
      <c r="F1055" s="76"/>
      <c r="G1055" s="76"/>
      <c r="H1055" s="76"/>
      <c r="I1055" s="76"/>
      <c r="J1055" s="30"/>
      <c r="K1055" s="30"/>
      <c r="L1055" s="30"/>
      <c r="M1055" s="30"/>
      <c r="N1055" s="30"/>
      <c r="O1055" s="30"/>
      <c r="P1055" s="30"/>
      <c r="Q1055" s="30"/>
      <c r="R1055" s="30"/>
      <c r="S1055" s="30"/>
      <c r="T1055" s="30"/>
      <c r="U1055" s="30"/>
      <c r="V1055" s="30"/>
      <c r="W1055" s="30"/>
      <c r="X1055" s="30"/>
      <c r="Y1055" s="30"/>
      <c r="Z1055" s="30"/>
      <c r="AA1055" s="30"/>
      <c r="AB1055" s="30"/>
      <c r="AC1055" s="30"/>
      <c r="AD1055" s="30"/>
      <c r="AE1055" s="30"/>
      <c r="AF1055" s="30"/>
      <c r="AG1055" s="30"/>
      <c r="AH1055" s="30"/>
      <c r="AI1055" s="30"/>
      <c r="AJ1055" s="30"/>
      <c r="AK1055" s="30"/>
      <c r="AL1055" s="30"/>
      <c r="AM1055" s="30"/>
      <c r="AN1055" s="30"/>
      <c r="AO1055" s="30"/>
      <c r="AP1055" s="30"/>
      <c r="AQ1055" s="30"/>
      <c r="AR1055" s="30"/>
      <c r="AS1055" s="30"/>
      <c r="AT1055" s="30"/>
      <c r="AU1055" s="30"/>
      <c r="AV1055" s="30"/>
      <c r="AW1055" s="30"/>
      <c r="AX1055" s="30"/>
      <c r="AY1055" s="30"/>
      <c r="AZ1055" s="30"/>
      <c r="BA1055" s="30"/>
      <c r="BB1055" s="30"/>
      <c r="BC1055" s="30"/>
      <c r="BD1055" s="30"/>
      <c r="BE1055" s="30"/>
      <c r="BF1055" s="30"/>
      <c r="BG1055" s="30"/>
      <c r="BH1055" s="30"/>
      <c r="BI1055" s="30"/>
      <c r="BJ1055" s="30"/>
      <c r="BK1055" s="30"/>
      <c r="BL1055" s="30"/>
      <c r="BM1055" s="30"/>
      <c r="BN1055" s="30"/>
      <c r="BO1055" s="30"/>
      <c r="BP1055" s="30"/>
      <c r="BQ1055" s="30"/>
      <c r="BR1055" s="30"/>
      <c r="BS1055" s="30"/>
      <c r="BT1055" s="30"/>
      <c r="BU1055" s="30"/>
      <c r="BV1055" s="30"/>
      <c r="BW1055" s="30"/>
      <c r="BX1055" s="30"/>
      <c r="BY1055" s="30"/>
      <c r="BZ1055" s="30"/>
      <c r="CA1055" s="30"/>
      <c r="CB1055" s="30"/>
      <c r="CC1055" s="30"/>
      <c r="CD1055" s="30"/>
      <c r="CE1055" s="30"/>
      <c r="CF1055" s="30"/>
      <c r="CG1055" s="30"/>
      <c r="CH1055" s="30"/>
      <c r="CI1055" s="30"/>
      <c r="CJ1055" s="30"/>
      <c r="CK1055" s="30"/>
      <c r="CL1055" s="30"/>
      <c r="CM1055" s="30"/>
      <c r="CN1055" s="30"/>
      <c r="CO1055" s="30"/>
      <c r="CP1055" s="30"/>
      <c r="CQ1055" s="30"/>
      <c r="CR1055" s="30"/>
      <c r="CS1055" s="30"/>
      <c r="CT1055" s="30"/>
      <c r="CU1055" s="30"/>
      <c r="CV1055" s="30"/>
      <c r="CW1055" s="30"/>
      <c r="CX1055" s="30"/>
      <c r="CY1055" s="30"/>
      <c r="CZ1055" s="30"/>
      <c r="DA1055" s="30"/>
      <c r="DB1055" s="30"/>
      <c r="DC1055" s="30"/>
      <c r="DD1055" s="30"/>
      <c r="DE1055" s="30"/>
      <c r="DF1055" s="30"/>
      <c r="DG1055" s="30"/>
      <c r="DH1055" s="30"/>
      <c r="DI1055" s="30"/>
      <c r="DJ1055" s="30"/>
      <c r="DK1055" s="30"/>
      <c r="DL1055" s="30"/>
      <c r="DM1055" s="30"/>
      <c r="DN1055" s="30"/>
      <c r="DO1055" s="30"/>
      <c r="DP1055" s="30"/>
      <c r="DQ1055" s="30"/>
      <c r="DR1055" s="30"/>
      <c r="DS1055" s="30"/>
      <c r="DT1055" s="30"/>
      <c r="DU1055" s="30"/>
      <c r="DV1055" s="30"/>
      <c r="DW1055" s="30"/>
      <c r="DX1055" s="30"/>
      <c r="DY1055" s="30"/>
      <c r="DZ1055" s="30"/>
      <c r="EA1055" s="30"/>
      <c r="EB1055" s="30"/>
      <c r="EC1055" s="30"/>
      <c r="ED1055" s="30"/>
      <c r="EE1055" s="30"/>
      <c r="EF1055" s="30"/>
      <c r="EG1055" s="30"/>
      <c r="EH1055" s="30"/>
      <c r="EI1055" s="30"/>
      <c r="EJ1055" s="30"/>
      <c r="EK1055" s="30"/>
      <c r="EL1055" s="30"/>
      <c r="EM1055" s="30"/>
      <c r="EN1055" s="30"/>
      <c r="EO1055" s="30"/>
      <c r="EP1055" s="30"/>
      <c r="EQ1055" s="30"/>
      <c r="ER1055" s="30"/>
      <c r="ES1055" s="30"/>
      <c r="ET1055" s="30"/>
      <c r="EU1055" s="30"/>
      <c r="EV1055" s="30"/>
      <c r="EW1055" s="30"/>
      <c r="EX1055" s="30"/>
      <c r="EY1055" s="30"/>
      <c r="EZ1055" s="30"/>
      <c r="FA1055" s="30"/>
      <c r="FB1055" s="30"/>
      <c r="FC1055" s="30"/>
      <c r="FD1055" s="30"/>
      <c r="FE1055" s="30"/>
      <c r="FF1055" s="30"/>
      <c r="FG1055" s="30"/>
      <c r="FH1055" s="30"/>
      <c r="FI1055" s="30"/>
      <c r="FJ1055" s="30"/>
      <c r="FK1055" s="30"/>
      <c r="FL1055" s="30"/>
      <c r="FM1055" s="30"/>
      <c r="FN1055" s="30"/>
      <c r="FO1055" s="30"/>
      <c r="FP1055" s="30"/>
      <c r="FQ1055" s="30"/>
    </row>
    <row r="1056" spans="4:173">
      <c r="D1056" s="76"/>
      <c r="E1056" s="76"/>
      <c r="F1056" s="76"/>
      <c r="G1056" s="76"/>
      <c r="H1056" s="76"/>
      <c r="I1056" s="76"/>
      <c r="J1056" s="30"/>
      <c r="K1056" s="30"/>
      <c r="L1056" s="30"/>
      <c r="M1056" s="30"/>
      <c r="N1056" s="30"/>
      <c r="O1056" s="30"/>
      <c r="P1056" s="30"/>
      <c r="Q1056" s="30"/>
      <c r="R1056" s="30"/>
      <c r="S1056" s="30"/>
      <c r="T1056" s="30"/>
      <c r="U1056" s="30"/>
      <c r="V1056" s="30"/>
      <c r="W1056" s="30"/>
      <c r="X1056" s="30"/>
      <c r="Y1056" s="30"/>
      <c r="Z1056" s="30"/>
      <c r="AA1056" s="30"/>
      <c r="AB1056" s="30"/>
      <c r="AC1056" s="30"/>
      <c r="AD1056" s="30"/>
      <c r="AE1056" s="30"/>
      <c r="AF1056" s="30"/>
      <c r="AG1056" s="30"/>
      <c r="AH1056" s="30"/>
      <c r="AI1056" s="30"/>
      <c r="AJ1056" s="30"/>
      <c r="AK1056" s="30"/>
      <c r="AL1056" s="30"/>
      <c r="AM1056" s="30"/>
      <c r="AN1056" s="30"/>
      <c r="AO1056" s="30"/>
      <c r="AP1056" s="30"/>
      <c r="AQ1056" s="30"/>
      <c r="AR1056" s="30"/>
      <c r="AS1056" s="30"/>
      <c r="AT1056" s="30"/>
      <c r="AU1056" s="30"/>
      <c r="AV1056" s="30"/>
      <c r="AW1056" s="30"/>
      <c r="AX1056" s="30"/>
      <c r="AY1056" s="30"/>
      <c r="AZ1056" s="30"/>
      <c r="BA1056" s="30"/>
      <c r="BB1056" s="30"/>
      <c r="BC1056" s="30"/>
      <c r="BD1056" s="30"/>
      <c r="BE1056" s="30"/>
      <c r="BF1056" s="30"/>
      <c r="BG1056" s="30"/>
      <c r="BH1056" s="30"/>
      <c r="BI1056" s="30"/>
      <c r="BJ1056" s="30"/>
      <c r="BK1056" s="30"/>
      <c r="BL1056" s="30"/>
      <c r="BM1056" s="30"/>
      <c r="BN1056" s="30"/>
      <c r="BO1056" s="30"/>
      <c r="BP1056" s="30"/>
      <c r="BQ1056" s="30"/>
      <c r="BR1056" s="30"/>
      <c r="BS1056" s="30"/>
      <c r="BT1056" s="30"/>
      <c r="BU1056" s="30"/>
      <c r="BV1056" s="30"/>
      <c r="BW1056" s="30"/>
      <c r="BX1056" s="30"/>
      <c r="BY1056" s="30"/>
      <c r="BZ1056" s="30"/>
      <c r="CA1056" s="30"/>
      <c r="CB1056" s="30"/>
      <c r="CC1056" s="30"/>
      <c r="CD1056" s="30"/>
      <c r="CE1056" s="30"/>
      <c r="CF1056" s="30"/>
      <c r="CG1056" s="30"/>
      <c r="CH1056" s="30"/>
      <c r="CI1056" s="30"/>
      <c r="CJ1056" s="30"/>
      <c r="CK1056" s="30"/>
      <c r="CL1056" s="30"/>
      <c r="CM1056" s="30"/>
      <c r="CN1056" s="30"/>
      <c r="CO1056" s="30"/>
      <c r="CP1056" s="30"/>
      <c r="CQ1056" s="30"/>
      <c r="CR1056" s="30"/>
      <c r="CS1056" s="30"/>
      <c r="CT1056" s="30"/>
      <c r="CU1056" s="30"/>
      <c r="CV1056" s="30"/>
      <c r="CW1056" s="30"/>
      <c r="CX1056" s="30"/>
      <c r="CY1056" s="30"/>
      <c r="CZ1056" s="30"/>
      <c r="DA1056" s="30"/>
      <c r="DB1056" s="30"/>
      <c r="DC1056" s="30"/>
      <c r="DD1056" s="30"/>
      <c r="DE1056" s="30"/>
      <c r="DF1056" s="30"/>
      <c r="DG1056" s="30"/>
      <c r="DH1056" s="30"/>
      <c r="DI1056" s="30"/>
      <c r="DJ1056" s="30"/>
      <c r="DK1056" s="30"/>
      <c r="DL1056" s="30"/>
      <c r="DM1056" s="30"/>
      <c r="DN1056" s="30"/>
      <c r="DO1056" s="30"/>
      <c r="DP1056" s="30"/>
      <c r="DQ1056" s="30"/>
      <c r="DR1056" s="30"/>
      <c r="DS1056" s="30"/>
      <c r="DT1056" s="30"/>
      <c r="DU1056" s="30"/>
      <c r="DV1056" s="30"/>
      <c r="DW1056" s="30"/>
      <c r="DX1056" s="30"/>
      <c r="DY1056" s="30"/>
      <c r="DZ1056" s="30"/>
      <c r="EA1056" s="30"/>
      <c r="EB1056" s="30"/>
      <c r="EC1056" s="30"/>
      <c r="ED1056" s="30"/>
      <c r="EE1056" s="30"/>
      <c r="EF1056" s="30"/>
      <c r="EG1056" s="30"/>
      <c r="EH1056" s="30"/>
      <c r="EI1056" s="30"/>
      <c r="EJ1056" s="30"/>
      <c r="EK1056" s="30"/>
      <c r="EL1056" s="30"/>
      <c r="EM1056" s="30"/>
      <c r="EN1056" s="30"/>
      <c r="EO1056" s="30"/>
      <c r="EP1056" s="30"/>
      <c r="EQ1056" s="30"/>
      <c r="ER1056" s="30"/>
      <c r="ES1056" s="30"/>
      <c r="ET1056" s="30"/>
      <c r="EU1056" s="30"/>
      <c r="EV1056" s="30"/>
      <c r="EW1056" s="30"/>
      <c r="EX1056" s="30"/>
      <c r="EY1056" s="30"/>
      <c r="EZ1056" s="30"/>
      <c r="FA1056" s="30"/>
      <c r="FB1056" s="30"/>
      <c r="FC1056" s="30"/>
      <c r="FD1056" s="30"/>
      <c r="FE1056" s="30"/>
      <c r="FF1056" s="30"/>
      <c r="FG1056" s="30"/>
      <c r="FH1056" s="30"/>
      <c r="FI1056" s="30"/>
      <c r="FJ1056" s="30"/>
      <c r="FK1056" s="30"/>
      <c r="FL1056" s="30"/>
      <c r="FM1056" s="30"/>
      <c r="FN1056" s="30"/>
      <c r="FO1056" s="30"/>
      <c r="FP1056" s="30"/>
      <c r="FQ1056" s="30"/>
    </row>
    <row r="1057" spans="4:173">
      <c r="D1057" s="76"/>
      <c r="E1057" s="76"/>
      <c r="F1057" s="76"/>
      <c r="G1057" s="76"/>
      <c r="H1057" s="76"/>
      <c r="I1057" s="76"/>
      <c r="J1057" s="30"/>
      <c r="K1057" s="30"/>
      <c r="L1057" s="30"/>
      <c r="M1057" s="30"/>
      <c r="N1057" s="30"/>
      <c r="O1057" s="30"/>
      <c r="P1057" s="30"/>
      <c r="Q1057" s="30"/>
      <c r="R1057" s="30"/>
      <c r="S1057" s="30"/>
      <c r="T1057" s="30"/>
      <c r="U1057" s="30"/>
      <c r="V1057" s="30"/>
      <c r="W1057" s="30"/>
      <c r="X1057" s="30"/>
      <c r="Y1057" s="30"/>
      <c r="Z1057" s="30"/>
      <c r="AA1057" s="30"/>
      <c r="AB1057" s="30"/>
      <c r="AC1057" s="30"/>
      <c r="AD1057" s="30"/>
      <c r="AE1057" s="30"/>
      <c r="AF1057" s="30"/>
      <c r="AG1057" s="30"/>
      <c r="AH1057" s="30"/>
      <c r="AI1057" s="30"/>
      <c r="AJ1057" s="30"/>
      <c r="AK1057" s="30"/>
      <c r="AL1057" s="30"/>
      <c r="AM1057" s="30"/>
      <c r="AN1057" s="30"/>
      <c r="AO1057" s="30"/>
      <c r="AP1057" s="30"/>
      <c r="AQ1057" s="30"/>
      <c r="AR1057" s="30"/>
      <c r="AS1057" s="30"/>
      <c r="AT1057" s="30"/>
      <c r="AU1057" s="30"/>
      <c r="AV1057" s="30"/>
      <c r="AW1057" s="30"/>
      <c r="AX1057" s="30"/>
      <c r="AY1057" s="30"/>
      <c r="AZ1057" s="30"/>
      <c r="BA1057" s="30"/>
      <c r="BB1057" s="30"/>
      <c r="BC1057" s="30"/>
      <c r="BD1057" s="30"/>
      <c r="BE1057" s="30"/>
      <c r="BF1057" s="30"/>
      <c r="BG1057" s="30"/>
      <c r="BH1057" s="30"/>
      <c r="BI1057" s="30"/>
      <c r="BJ1057" s="30"/>
      <c r="BK1057" s="30"/>
      <c r="BL1057" s="30"/>
      <c r="BM1057" s="30"/>
      <c r="BN1057" s="30"/>
      <c r="BO1057" s="30"/>
      <c r="BP1057" s="30"/>
      <c r="BQ1057" s="30"/>
      <c r="BR1057" s="30"/>
      <c r="BS1057" s="30"/>
      <c r="BT1057" s="30"/>
      <c r="BU1057" s="30"/>
      <c r="BV1057" s="30"/>
      <c r="BW1057" s="30"/>
      <c r="BX1057" s="30"/>
      <c r="BY1057" s="30"/>
      <c r="BZ1057" s="30"/>
      <c r="CA1057" s="30"/>
      <c r="CB1057" s="30"/>
      <c r="CC1057" s="30"/>
      <c r="CD1057" s="30"/>
      <c r="CE1057" s="30"/>
      <c r="CF1057" s="30"/>
      <c r="CG1057" s="30"/>
      <c r="CH1057" s="30"/>
      <c r="CI1057" s="30"/>
      <c r="CJ1057" s="30"/>
      <c r="CK1057" s="30"/>
      <c r="CL1057" s="30"/>
      <c r="CM1057" s="30"/>
      <c r="CN1057" s="30"/>
      <c r="CO1057" s="30"/>
      <c r="CP1057" s="30"/>
      <c r="CQ1057" s="30"/>
      <c r="CR1057" s="30"/>
      <c r="CS1057" s="30"/>
      <c r="CT1057" s="30"/>
      <c r="CU1057" s="30"/>
      <c r="CV1057" s="30"/>
      <c r="CW1057" s="30"/>
      <c r="CX1057" s="30"/>
      <c r="CY1057" s="30"/>
      <c r="CZ1057" s="30"/>
      <c r="DA1057" s="30"/>
      <c r="DB1057" s="30"/>
      <c r="DC1057" s="30"/>
      <c r="DD1057" s="30"/>
      <c r="DE1057" s="30"/>
      <c r="DF1057" s="30"/>
      <c r="DG1057" s="30"/>
      <c r="DH1057" s="30"/>
      <c r="DI1057" s="30"/>
      <c r="DJ1057" s="30"/>
      <c r="DK1057" s="30"/>
      <c r="DL1057" s="30"/>
      <c r="DM1057" s="30"/>
      <c r="DN1057" s="30"/>
      <c r="DO1057" s="30"/>
      <c r="DP1057" s="30"/>
      <c r="DQ1057" s="30"/>
      <c r="DR1057" s="30"/>
      <c r="DS1057" s="30"/>
      <c r="DT1057" s="30"/>
      <c r="DU1057" s="30"/>
      <c r="DV1057" s="30"/>
      <c r="DW1057" s="30"/>
      <c r="DX1057" s="30"/>
      <c r="DY1057" s="30"/>
      <c r="DZ1057" s="30"/>
      <c r="EA1057" s="30"/>
      <c r="EB1057" s="30"/>
      <c r="EC1057" s="30"/>
      <c r="ED1057" s="30"/>
      <c r="EE1057" s="30"/>
      <c r="EF1057" s="30"/>
      <c r="EG1057" s="30"/>
      <c r="EH1057" s="30"/>
      <c r="EI1057" s="30"/>
      <c r="EJ1057" s="30"/>
      <c r="EK1057" s="30"/>
      <c r="EL1057" s="30"/>
      <c r="EM1057" s="30"/>
      <c r="EN1057" s="30"/>
      <c r="EO1057" s="30"/>
      <c r="EP1057" s="30"/>
      <c r="EQ1057" s="30"/>
      <c r="ER1057" s="30"/>
      <c r="ES1057" s="30"/>
      <c r="ET1057" s="30"/>
      <c r="EU1057" s="30"/>
      <c r="EV1057" s="30"/>
      <c r="EW1057" s="30"/>
      <c r="EX1057" s="30"/>
      <c r="EY1057" s="30"/>
      <c r="EZ1057" s="30"/>
      <c r="FA1057" s="30"/>
      <c r="FB1057" s="30"/>
      <c r="FC1057" s="30"/>
      <c r="FD1057" s="30"/>
      <c r="FE1057" s="30"/>
      <c r="FF1057" s="30"/>
      <c r="FG1057" s="30"/>
      <c r="FH1057" s="30"/>
      <c r="FI1057" s="30"/>
      <c r="FJ1057" s="30"/>
      <c r="FK1057" s="30"/>
      <c r="FL1057" s="30"/>
      <c r="FM1057" s="30"/>
      <c r="FN1057" s="30"/>
      <c r="FO1057" s="30"/>
      <c r="FP1057" s="30"/>
      <c r="FQ1057" s="30"/>
    </row>
    <row r="1058" spans="4:173">
      <c r="D1058" s="76"/>
      <c r="E1058" s="76"/>
      <c r="F1058" s="76"/>
      <c r="G1058" s="76"/>
      <c r="H1058" s="76"/>
      <c r="I1058" s="76"/>
      <c r="J1058" s="30"/>
      <c r="K1058" s="30"/>
      <c r="L1058" s="30"/>
      <c r="M1058" s="30"/>
      <c r="N1058" s="30"/>
      <c r="O1058" s="30"/>
      <c r="P1058" s="30"/>
      <c r="Q1058" s="30"/>
      <c r="R1058" s="30"/>
      <c r="S1058" s="30"/>
      <c r="T1058" s="30"/>
      <c r="U1058" s="30"/>
      <c r="V1058" s="30"/>
      <c r="W1058" s="30"/>
      <c r="X1058" s="30"/>
      <c r="Y1058" s="30"/>
      <c r="Z1058" s="30"/>
      <c r="AA1058" s="30"/>
      <c r="AB1058" s="30"/>
      <c r="AC1058" s="30"/>
      <c r="AD1058" s="30"/>
      <c r="AE1058" s="30"/>
      <c r="AF1058" s="30"/>
      <c r="AG1058" s="30"/>
      <c r="AH1058" s="30"/>
      <c r="AI1058" s="30"/>
      <c r="AJ1058" s="30"/>
      <c r="AK1058" s="30"/>
      <c r="AL1058" s="30"/>
      <c r="AM1058" s="30"/>
      <c r="AN1058" s="30"/>
      <c r="AO1058" s="30"/>
      <c r="AP1058" s="30"/>
      <c r="AQ1058" s="30"/>
      <c r="AR1058" s="30"/>
      <c r="AS1058" s="30"/>
      <c r="AT1058" s="30"/>
      <c r="AU1058" s="30"/>
      <c r="AV1058" s="30"/>
      <c r="AW1058" s="30"/>
      <c r="AX1058" s="30"/>
      <c r="AY1058" s="30"/>
      <c r="AZ1058" s="30"/>
      <c r="BA1058" s="30"/>
      <c r="BB1058" s="30"/>
      <c r="BC1058" s="30"/>
      <c r="BD1058" s="30"/>
      <c r="BE1058" s="30"/>
      <c r="BF1058" s="30"/>
      <c r="BG1058" s="30"/>
      <c r="BH1058" s="30"/>
      <c r="BI1058" s="30"/>
      <c r="BJ1058" s="30"/>
      <c r="BK1058" s="30"/>
      <c r="BL1058" s="30"/>
      <c r="BM1058" s="30"/>
      <c r="BN1058" s="30"/>
      <c r="BO1058" s="30"/>
      <c r="BP1058" s="30"/>
      <c r="BQ1058" s="30"/>
      <c r="BR1058" s="30"/>
      <c r="BS1058" s="30"/>
      <c r="BT1058" s="30"/>
      <c r="BU1058" s="30"/>
      <c r="BV1058" s="30"/>
      <c r="BW1058" s="30"/>
      <c r="BX1058" s="30"/>
      <c r="BY1058" s="30"/>
      <c r="BZ1058" s="30"/>
      <c r="CA1058" s="30"/>
      <c r="CB1058" s="30"/>
      <c r="CC1058" s="30"/>
      <c r="CD1058" s="30"/>
      <c r="CE1058" s="30"/>
      <c r="CF1058" s="30"/>
      <c r="CG1058" s="30"/>
      <c r="CH1058" s="30"/>
      <c r="CI1058" s="30"/>
      <c r="CJ1058" s="30"/>
      <c r="CK1058" s="30"/>
      <c r="CL1058" s="30"/>
      <c r="CM1058" s="30"/>
      <c r="CN1058" s="30"/>
      <c r="CO1058" s="30"/>
      <c r="CP1058" s="30"/>
      <c r="CQ1058" s="30"/>
      <c r="CR1058" s="30"/>
      <c r="CS1058" s="30"/>
      <c r="CT1058" s="30"/>
      <c r="CU1058" s="30"/>
      <c r="CV1058" s="30"/>
      <c r="CW1058" s="30"/>
      <c r="CX1058" s="30"/>
      <c r="CY1058" s="30"/>
      <c r="CZ1058" s="30"/>
      <c r="DA1058" s="30"/>
      <c r="DB1058" s="30"/>
      <c r="DC1058" s="30"/>
      <c r="DD1058" s="30"/>
      <c r="DE1058" s="30"/>
      <c r="DF1058" s="30"/>
      <c r="DG1058" s="30"/>
      <c r="DH1058" s="30"/>
      <c r="DI1058" s="30"/>
      <c r="DJ1058" s="30"/>
      <c r="DK1058" s="30"/>
      <c r="DL1058" s="30"/>
      <c r="DM1058" s="30"/>
      <c r="DN1058" s="30"/>
      <c r="DO1058" s="30"/>
      <c r="DP1058" s="30"/>
      <c r="DQ1058" s="30"/>
      <c r="DR1058" s="30"/>
      <c r="DS1058" s="30"/>
      <c r="DT1058" s="30"/>
      <c r="DU1058" s="30"/>
      <c r="DV1058" s="30"/>
      <c r="DW1058" s="30"/>
      <c r="DX1058" s="30"/>
      <c r="DY1058" s="30"/>
      <c r="DZ1058" s="30"/>
      <c r="EA1058" s="30"/>
      <c r="EB1058" s="30"/>
      <c r="EC1058" s="30"/>
      <c r="ED1058" s="30"/>
      <c r="EE1058" s="30"/>
      <c r="EF1058" s="30"/>
      <c r="EG1058" s="30"/>
      <c r="EH1058" s="30"/>
      <c r="EI1058" s="30"/>
      <c r="EJ1058" s="30"/>
      <c r="EK1058" s="30"/>
      <c r="EL1058" s="30"/>
      <c r="EM1058" s="30"/>
      <c r="EN1058" s="30"/>
      <c r="EO1058" s="30"/>
      <c r="EP1058" s="30"/>
      <c r="EQ1058" s="30"/>
      <c r="ER1058" s="30"/>
      <c r="ES1058" s="30"/>
      <c r="ET1058" s="30"/>
      <c r="EU1058" s="30"/>
      <c r="EV1058" s="30"/>
      <c r="EW1058" s="30"/>
      <c r="EX1058" s="30"/>
      <c r="EY1058" s="30"/>
      <c r="EZ1058" s="30"/>
      <c r="FA1058" s="30"/>
      <c r="FB1058" s="30"/>
      <c r="FC1058" s="30"/>
      <c r="FD1058" s="30"/>
      <c r="FE1058" s="30"/>
      <c r="FF1058" s="30"/>
      <c r="FG1058" s="30"/>
      <c r="FH1058" s="30"/>
      <c r="FI1058" s="30"/>
      <c r="FJ1058" s="30"/>
      <c r="FK1058" s="30"/>
      <c r="FL1058" s="30"/>
      <c r="FM1058" s="30"/>
      <c r="FN1058" s="30"/>
      <c r="FO1058" s="30"/>
      <c r="FP1058" s="30"/>
      <c r="FQ1058" s="30"/>
    </row>
    <row r="1059" spans="4:173">
      <c r="D1059" s="76"/>
      <c r="E1059" s="76"/>
      <c r="F1059" s="76"/>
      <c r="G1059" s="76"/>
      <c r="H1059" s="76"/>
      <c r="I1059" s="76"/>
      <c r="J1059" s="30"/>
      <c r="K1059" s="30"/>
      <c r="L1059" s="30"/>
      <c r="M1059" s="30"/>
      <c r="N1059" s="30"/>
      <c r="O1059" s="30"/>
      <c r="P1059" s="30"/>
      <c r="Q1059" s="30"/>
      <c r="R1059" s="30"/>
      <c r="S1059" s="30"/>
      <c r="T1059" s="30"/>
      <c r="U1059" s="30"/>
      <c r="V1059" s="30"/>
      <c r="W1059" s="30"/>
      <c r="X1059" s="30"/>
      <c r="Y1059" s="30"/>
      <c r="Z1059" s="30"/>
      <c r="AA1059" s="30"/>
      <c r="AB1059" s="30"/>
      <c r="AC1059" s="30"/>
      <c r="AD1059" s="30"/>
      <c r="AE1059" s="30"/>
      <c r="AF1059" s="30"/>
      <c r="AG1059" s="30"/>
      <c r="AH1059" s="30"/>
      <c r="AI1059" s="30"/>
      <c r="AJ1059" s="30"/>
      <c r="AK1059" s="30"/>
      <c r="AL1059" s="30"/>
      <c r="AM1059" s="30"/>
      <c r="AN1059" s="30"/>
      <c r="AO1059" s="30"/>
      <c r="AP1059" s="30"/>
      <c r="AQ1059" s="30"/>
      <c r="AR1059" s="30"/>
      <c r="AS1059" s="30"/>
      <c r="AT1059" s="30"/>
      <c r="AU1059" s="30"/>
      <c r="AV1059" s="30"/>
      <c r="AW1059" s="30"/>
      <c r="AX1059" s="30"/>
      <c r="AY1059" s="30"/>
      <c r="AZ1059" s="30"/>
      <c r="BA1059" s="30"/>
      <c r="BB1059" s="30"/>
      <c r="BC1059" s="30"/>
      <c r="BD1059" s="30"/>
      <c r="BE1059" s="30"/>
      <c r="BF1059" s="30"/>
      <c r="BG1059" s="30"/>
      <c r="BH1059" s="30"/>
      <c r="BI1059" s="30"/>
      <c r="BJ1059" s="30"/>
      <c r="BK1059" s="30"/>
      <c r="BL1059" s="30"/>
      <c r="BM1059" s="30"/>
      <c r="BN1059" s="30"/>
      <c r="BO1059" s="30"/>
      <c r="BP1059" s="30"/>
      <c r="BQ1059" s="30"/>
      <c r="BR1059" s="30"/>
      <c r="BS1059" s="30"/>
      <c r="BT1059" s="30"/>
      <c r="BU1059" s="30"/>
      <c r="BV1059" s="30"/>
      <c r="BW1059" s="30"/>
      <c r="BX1059" s="30"/>
      <c r="BY1059" s="30"/>
      <c r="BZ1059" s="30"/>
      <c r="CA1059" s="30"/>
      <c r="CB1059" s="30"/>
      <c r="CC1059" s="30"/>
      <c r="CD1059" s="30"/>
      <c r="CE1059" s="30"/>
      <c r="CF1059" s="30"/>
      <c r="CG1059" s="30"/>
      <c r="CH1059" s="30"/>
      <c r="CI1059" s="30"/>
      <c r="CJ1059" s="30"/>
      <c r="CK1059" s="30"/>
      <c r="CL1059" s="30"/>
      <c r="CM1059" s="30"/>
      <c r="CN1059" s="30"/>
      <c r="CO1059" s="30"/>
      <c r="CP1059" s="30"/>
      <c r="CQ1059" s="30"/>
      <c r="CR1059" s="30"/>
      <c r="CS1059" s="30"/>
      <c r="CT1059" s="30"/>
      <c r="CU1059" s="30"/>
      <c r="CV1059" s="30"/>
      <c r="CW1059" s="30"/>
      <c r="CX1059" s="30"/>
      <c r="CY1059" s="30"/>
      <c r="CZ1059" s="30"/>
      <c r="DA1059" s="30"/>
      <c r="DB1059" s="30"/>
      <c r="DC1059" s="30"/>
      <c r="DD1059" s="30"/>
      <c r="DE1059" s="30"/>
      <c r="DF1059" s="30"/>
      <c r="DG1059" s="30"/>
      <c r="DH1059" s="30"/>
      <c r="DI1059" s="30"/>
      <c r="DJ1059" s="30"/>
      <c r="DK1059" s="30"/>
      <c r="DL1059" s="30"/>
      <c r="DM1059" s="30"/>
      <c r="DN1059" s="30"/>
      <c r="DO1059" s="30"/>
      <c r="DP1059" s="30"/>
      <c r="DQ1059" s="30"/>
      <c r="DR1059" s="30"/>
      <c r="DS1059" s="30"/>
      <c r="DT1059" s="30"/>
      <c r="DU1059" s="30"/>
      <c r="DV1059" s="30"/>
      <c r="DW1059" s="30"/>
      <c r="DX1059" s="30"/>
      <c r="DY1059" s="30"/>
      <c r="DZ1059" s="30"/>
      <c r="EA1059" s="30"/>
      <c r="EB1059" s="30"/>
      <c r="EC1059" s="30"/>
      <c r="ED1059" s="30"/>
      <c r="EE1059" s="30"/>
      <c r="EF1059" s="30"/>
      <c r="EG1059" s="30"/>
      <c r="EH1059" s="30"/>
      <c r="EI1059" s="30"/>
      <c r="EJ1059" s="30"/>
      <c r="EK1059" s="30"/>
      <c r="EL1059" s="30"/>
      <c r="EM1059" s="30"/>
      <c r="EN1059" s="30"/>
      <c r="EO1059" s="30"/>
      <c r="EP1059" s="30"/>
      <c r="EQ1059" s="30"/>
      <c r="ER1059" s="30"/>
      <c r="ES1059" s="30"/>
      <c r="ET1059" s="30"/>
      <c r="EU1059" s="30"/>
      <c r="EV1059" s="30"/>
      <c r="EW1059" s="30"/>
      <c r="EX1059" s="30"/>
      <c r="EY1059" s="30"/>
      <c r="EZ1059" s="30"/>
      <c r="FA1059" s="30"/>
      <c r="FB1059" s="30"/>
      <c r="FC1059" s="30"/>
      <c r="FD1059" s="30"/>
      <c r="FE1059" s="30"/>
      <c r="FF1059" s="30"/>
      <c r="FG1059" s="30"/>
      <c r="FH1059" s="30"/>
      <c r="FI1059" s="30"/>
      <c r="FJ1059" s="30"/>
      <c r="FK1059" s="30"/>
      <c r="FL1059" s="30"/>
      <c r="FM1059" s="30"/>
      <c r="FN1059" s="30"/>
      <c r="FO1059" s="30"/>
      <c r="FP1059" s="30"/>
      <c r="FQ1059" s="30"/>
    </row>
    <row r="1060" spans="4:173">
      <c r="D1060" s="76"/>
      <c r="E1060" s="76"/>
      <c r="F1060" s="76"/>
      <c r="G1060" s="76"/>
      <c r="H1060" s="76"/>
      <c r="I1060" s="76"/>
      <c r="J1060" s="30"/>
      <c r="K1060" s="30"/>
      <c r="L1060" s="30"/>
      <c r="M1060" s="30"/>
      <c r="N1060" s="30"/>
      <c r="O1060" s="30"/>
      <c r="P1060" s="30"/>
      <c r="Q1060" s="30"/>
      <c r="R1060" s="30"/>
      <c r="S1060" s="30"/>
      <c r="T1060" s="30"/>
      <c r="U1060" s="30"/>
      <c r="V1060" s="30"/>
      <c r="W1060" s="30"/>
      <c r="X1060" s="30"/>
      <c r="Y1060" s="30"/>
      <c r="Z1060" s="30"/>
      <c r="AA1060" s="30"/>
      <c r="AB1060" s="30"/>
      <c r="AC1060" s="30"/>
      <c r="AD1060" s="30"/>
      <c r="AE1060" s="30"/>
      <c r="AF1060" s="30"/>
      <c r="AG1060" s="30"/>
      <c r="AH1060" s="30"/>
      <c r="AI1060" s="30"/>
      <c r="AJ1060" s="30"/>
      <c r="AK1060" s="30"/>
      <c r="AL1060" s="30"/>
      <c r="AM1060" s="30"/>
      <c r="AN1060" s="30"/>
      <c r="AO1060" s="30"/>
      <c r="AP1060" s="30"/>
      <c r="AQ1060" s="30"/>
      <c r="AR1060" s="30"/>
      <c r="AS1060" s="30"/>
      <c r="AT1060" s="30"/>
      <c r="AU1060" s="30"/>
      <c r="AV1060" s="30"/>
      <c r="AW1060" s="30"/>
      <c r="AX1060" s="30"/>
      <c r="AY1060" s="30"/>
      <c r="AZ1060" s="30"/>
      <c r="BA1060" s="30"/>
      <c r="BB1060" s="30"/>
      <c r="BC1060" s="30"/>
      <c r="BD1060" s="30"/>
      <c r="BE1060" s="30"/>
      <c r="BF1060" s="30"/>
      <c r="BG1060" s="30"/>
      <c r="BH1060" s="30"/>
      <c r="BI1060" s="30"/>
      <c r="BJ1060" s="30"/>
      <c r="BK1060" s="30"/>
      <c r="BL1060" s="30"/>
      <c r="BM1060" s="30"/>
      <c r="BN1060" s="30"/>
      <c r="BO1060" s="30"/>
      <c r="BP1060" s="30"/>
      <c r="BQ1060" s="30"/>
      <c r="BR1060" s="30"/>
      <c r="BS1060" s="30"/>
      <c r="BT1060" s="30"/>
      <c r="BU1060" s="30"/>
      <c r="BV1060" s="30"/>
      <c r="BW1060" s="30"/>
      <c r="BX1060" s="30"/>
      <c r="BY1060" s="30"/>
      <c r="BZ1060" s="30"/>
      <c r="CA1060" s="30"/>
      <c r="CB1060" s="30"/>
      <c r="CC1060" s="30"/>
      <c r="CD1060" s="30"/>
      <c r="CE1060" s="30"/>
      <c r="CF1060" s="30"/>
      <c r="CG1060" s="30"/>
      <c r="CH1060" s="30"/>
      <c r="CI1060" s="30"/>
      <c r="CJ1060" s="30"/>
      <c r="CK1060" s="30"/>
      <c r="CL1060" s="30"/>
      <c r="CM1060" s="30"/>
      <c r="CN1060" s="30"/>
      <c r="CO1060" s="30"/>
      <c r="CP1060" s="30"/>
      <c r="CQ1060" s="30"/>
      <c r="CR1060" s="30"/>
      <c r="CS1060" s="30"/>
      <c r="CT1060" s="30"/>
      <c r="CU1060" s="30"/>
      <c r="CV1060" s="30"/>
      <c r="CW1060" s="30"/>
      <c r="CX1060" s="30"/>
      <c r="CY1060" s="30"/>
      <c r="CZ1060" s="30"/>
      <c r="DA1060" s="30"/>
      <c r="DB1060" s="30"/>
      <c r="DC1060" s="30"/>
      <c r="DD1060" s="30"/>
      <c r="DE1060" s="30"/>
      <c r="DF1060" s="30"/>
      <c r="DG1060" s="30"/>
      <c r="DH1060" s="30"/>
      <c r="DI1060" s="30"/>
      <c r="DJ1060" s="30"/>
      <c r="DK1060" s="30"/>
      <c r="DL1060" s="30"/>
      <c r="DM1060" s="30"/>
      <c r="DN1060" s="30"/>
      <c r="DO1060" s="30"/>
      <c r="DP1060" s="30"/>
      <c r="DQ1060" s="30"/>
      <c r="DR1060" s="30"/>
      <c r="DS1060" s="30"/>
      <c r="DT1060" s="30"/>
      <c r="DU1060" s="30"/>
      <c r="DV1060" s="30"/>
      <c r="DW1060" s="30"/>
      <c r="DX1060" s="30"/>
      <c r="DY1060" s="30"/>
      <c r="DZ1060" s="30"/>
      <c r="EA1060" s="30"/>
      <c r="EB1060" s="30"/>
      <c r="EC1060" s="30"/>
      <c r="ED1060" s="30"/>
      <c r="EE1060" s="30"/>
      <c r="EF1060" s="30"/>
      <c r="EG1060" s="30"/>
      <c r="EH1060" s="30"/>
      <c r="EI1060" s="30"/>
      <c r="EJ1060" s="30"/>
      <c r="EK1060" s="30"/>
      <c r="EL1060" s="30"/>
      <c r="EM1060" s="30"/>
      <c r="EN1060" s="30"/>
      <c r="EO1060" s="30"/>
      <c r="EP1060" s="30"/>
      <c r="EQ1060" s="30"/>
      <c r="ER1060" s="30"/>
      <c r="ES1060" s="30"/>
      <c r="ET1060" s="30"/>
      <c r="EU1060" s="30"/>
      <c r="EV1060" s="30"/>
      <c r="EW1060" s="30"/>
      <c r="EX1060" s="30"/>
      <c r="EY1060" s="30"/>
      <c r="EZ1060" s="30"/>
      <c r="FA1060" s="30"/>
      <c r="FB1060" s="30"/>
      <c r="FC1060" s="30"/>
      <c r="FD1060" s="30"/>
      <c r="FE1060" s="30"/>
      <c r="FF1060" s="30"/>
      <c r="FG1060" s="30"/>
      <c r="FH1060" s="30"/>
      <c r="FI1060" s="30"/>
      <c r="FJ1060" s="30"/>
      <c r="FK1060" s="30"/>
      <c r="FL1060" s="30"/>
      <c r="FM1060" s="30"/>
      <c r="FN1060" s="30"/>
      <c r="FO1060" s="30"/>
      <c r="FP1060" s="30"/>
      <c r="FQ1060" s="30"/>
    </row>
    <row r="1061" spans="4:173">
      <c r="D1061" s="76"/>
      <c r="E1061" s="76"/>
      <c r="F1061" s="76"/>
      <c r="G1061" s="76"/>
      <c r="H1061" s="76"/>
      <c r="I1061" s="76"/>
      <c r="J1061" s="30"/>
      <c r="K1061" s="30"/>
      <c r="L1061" s="30"/>
      <c r="M1061" s="30"/>
      <c r="N1061" s="30"/>
      <c r="O1061" s="30"/>
      <c r="P1061" s="30"/>
      <c r="Q1061" s="30"/>
      <c r="R1061" s="30"/>
      <c r="S1061" s="30"/>
      <c r="T1061" s="30"/>
      <c r="U1061" s="30"/>
      <c r="V1061" s="30"/>
      <c r="W1061" s="30"/>
      <c r="X1061" s="30"/>
      <c r="Y1061" s="30"/>
      <c r="Z1061" s="30"/>
      <c r="AA1061" s="30"/>
      <c r="AB1061" s="30"/>
      <c r="AC1061" s="30"/>
      <c r="AD1061" s="30"/>
      <c r="AE1061" s="30"/>
      <c r="AF1061" s="30"/>
      <c r="AG1061" s="30"/>
      <c r="AH1061" s="30"/>
      <c r="AI1061" s="30"/>
      <c r="AJ1061" s="30"/>
      <c r="AK1061" s="30"/>
      <c r="AL1061" s="30"/>
      <c r="AM1061" s="30"/>
      <c r="AN1061" s="30"/>
      <c r="AO1061" s="30"/>
      <c r="AP1061" s="30"/>
      <c r="AQ1061" s="30"/>
      <c r="AR1061" s="30"/>
      <c r="AS1061" s="30"/>
      <c r="AT1061" s="30"/>
      <c r="AU1061" s="30"/>
      <c r="AV1061" s="30"/>
      <c r="AW1061" s="30"/>
      <c r="AX1061" s="30"/>
      <c r="AY1061" s="30"/>
      <c r="AZ1061" s="30"/>
      <c r="BA1061" s="30"/>
      <c r="BB1061" s="30"/>
      <c r="BC1061" s="30"/>
      <c r="BD1061" s="30"/>
      <c r="BE1061" s="30"/>
      <c r="BF1061" s="30"/>
      <c r="BG1061" s="30"/>
      <c r="BH1061" s="30"/>
      <c r="BI1061" s="30"/>
      <c r="BJ1061" s="30"/>
      <c r="BK1061" s="30"/>
      <c r="BL1061" s="30"/>
      <c r="BM1061" s="30"/>
      <c r="BN1061" s="30"/>
      <c r="BO1061" s="30"/>
      <c r="BP1061" s="30"/>
      <c r="BQ1061" s="30"/>
      <c r="BR1061" s="30"/>
      <c r="BS1061" s="30"/>
      <c r="BT1061" s="30"/>
      <c r="BU1061" s="30"/>
      <c r="BV1061" s="30"/>
      <c r="BW1061" s="30"/>
      <c r="BX1061" s="30"/>
      <c r="BY1061" s="30"/>
      <c r="BZ1061" s="30"/>
      <c r="CA1061" s="30"/>
      <c r="CB1061" s="30"/>
      <c r="CC1061" s="30"/>
      <c r="CD1061" s="30"/>
      <c r="CE1061" s="30"/>
      <c r="CF1061" s="30"/>
      <c r="CG1061" s="30"/>
      <c r="CH1061" s="30"/>
      <c r="CI1061" s="30"/>
      <c r="CJ1061" s="30"/>
      <c r="CK1061" s="30"/>
      <c r="CL1061" s="30"/>
      <c r="CM1061" s="30"/>
      <c r="CN1061" s="30"/>
      <c r="CO1061" s="30"/>
      <c r="CP1061" s="30"/>
      <c r="CQ1061" s="30"/>
      <c r="CR1061" s="30"/>
      <c r="CS1061" s="30"/>
      <c r="CT1061" s="30"/>
      <c r="CU1061" s="30"/>
      <c r="CV1061" s="30"/>
      <c r="CW1061" s="30"/>
      <c r="CX1061" s="30"/>
      <c r="CY1061" s="30"/>
      <c r="CZ1061" s="30"/>
      <c r="DA1061" s="30"/>
      <c r="DB1061" s="30"/>
      <c r="DC1061" s="30"/>
      <c r="DD1061" s="30"/>
      <c r="DE1061" s="30"/>
      <c r="DF1061" s="30"/>
      <c r="DG1061" s="30"/>
      <c r="DH1061" s="30"/>
      <c r="DI1061" s="30"/>
      <c r="DJ1061" s="30"/>
      <c r="DK1061" s="30"/>
      <c r="DL1061" s="30"/>
      <c r="DM1061" s="30"/>
      <c r="DN1061" s="30"/>
      <c r="DO1061" s="30"/>
      <c r="DP1061" s="30"/>
      <c r="DQ1061" s="30"/>
      <c r="DR1061" s="30"/>
      <c r="DS1061" s="30"/>
      <c r="DT1061" s="30"/>
      <c r="DU1061" s="30"/>
      <c r="DV1061" s="30"/>
      <c r="DW1061" s="30"/>
      <c r="DX1061" s="30"/>
      <c r="DY1061" s="30"/>
      <c r="DZ1061" s="30"/>
      <c r="EA1061" s="30"/>
      <c r="EB1061" s="30"/>
      <c r="EC1061" s="30"/>
      <c r="ED1061" s="30"/>
      <c r="EE1061" s="30"/>
      <c r="EF1061" s="30"/>
      <c r="EG1061" s="30"/>
      <c r="EH1061" s="30"/>
      <c r="EI1061" s="30"/>
      <c r="EJ1061" s="30"/>
      <c r="EK1061" s="30"/>
      <c r="EL1061" s="30"/>
      <c r="EM1061" s="30"/>
      <c r="EN1061" s="30"/>
      <c r="EO1061" s="30"/>
      <c r="EP1061" s="30"/>
      <c r="EQ1061" s="30"/>
      <c r="ER1061" s="30"/>
      <c r="ES1061" s="30"/>
      <c r="ET1061" s="30"/>
      <c r="EU1061" s="30"/>
      <c r="EV1061" s="30"/>
      <c r="EW1061" s="30"/>
      <c r="EX1061" s="30"/>
      <c r="EY1061" s="30"/>
      <c r="EZ1061" s="30"/>
      <c r="FA1061" s="30"/>
      <c r="FB1061" s="30"/>
      <c r="FC1061" s="30"/>
      <c r="FD1061" s="30"/>
      <c r="FE1061" s="30"/>
      <c r="FF1061" s="30"/>
      <c r="FG1061" s="30"/>
      <c r="FH1061" s="30"/>
      <c r="FI1061" s="30"/>
      <c r="FJ1061" s="30"/>
      <c r="FK1061" s="30"/>
      <c r="FL1061" s="30"/>
      <c r="FM1061" s="30"/>
      <c r="FN1061" s="30"/>
      <c r="FO1061" s="30"/>
      <c r="FP1061" s="30"/>
      <c r="FQ1061" s="30"/>
    </row>
    <row r="1062" spans="4:173">
      <c r="D1062" s="76"/>
      <c r="E1062" s="76"/>
      <c r="F1062" s="76"/>
      <c r="G1062" s="76"/>
      <c r="H1062" s="76"/>
      <c r="I1062" s="76"/>
      <c r="J1062" s="30"/>
      <c r="K1062" s="30"/>
      <c r="L1062" s="30"/>
      <c r="M1062" s="30"/>
      <c r="N1062" s="30"/>
      <c r="O1062" s="30"/>
      <c r="P1062" s="30"/>
      <c r="Q1062" s="30"/>
      <c r="R1062" s="30"/>
      <c r="S1062" s="30"/>
      <c r="T1062" s="30"/>
      <c r="U1062" s="30"/>
      <c r="V1062" s="30"/>
      <c r="W1062" s="30"/>
      <c r="X1062" s="30"/>
      <c r="Y1062" s="30"/>
      <c r="Z1062" s="30"/>
      <c r="AA1062" s="30"/>
      <c r="AB1062" s="30"/>
      <c r="AC1062" s="30"/>
      <c r="AD1062" s="30"/>
      <c r="AE1062" s="30"/>
      <c r="AF1062" s="30"/>
      <c r="AG1062" s="30"/>
      <c r="AH1062" s="30"/>
      <c r="AI1062" s="30"/>
      <c r="AJ1062" s="30"/>
      <c r="AK1062" s="30"/>
      <c r="AL1062" s="30"/>
      <c r="AM1062" s="30"/>
      <c r="AN1062" s="30"/>
      <c r="AO1062" s="30"/>
      <c r="AP1062" s="30"/>
      <c r="AQ1062" s="30"/>
      <c r="AR1062" s="30"/>
      <c r="AS1062" s="30"/>
      <c r="AT1062" s="30"/>
      <c r="AU1062" s="30"/>
      <c r="AV1062" s="30"/>
      <c r="AW1062" s="30"/>
      <c r="AX1062" s="30"/>
      <c r="AY1062" s="30"/>
      <c r="AZ1062" s="30"/>
      <c r="BA1062" s="30"/>
      <c r="BB1062" s="30"/>
      <c r="BC1062" s="30"/>
      <c r="BD1062" s="30"/>
      <c r="BE1062" s="30"/>
      <c r="BF1062" s="30"/>
      <c r="BG1062" s="30"/>
      <c r="BH1062" s="30"/>
      <c r="BI1062" s="30"/>
      <c r="BJ1062" s="30"/>
      <c r="BK1062" s="30"/>
      <c r="BL1062" s="30"/>
      <c r="BM1062" s="30"/>
      <c r="BN1062" s="30"/>
      <c r="BO1062" s="30"/>
      <c r="BP1062" s="30"/>
      <c r="BQ1062" s="30"/>
      <c r="BR1062" s="30"/>
      <c r="BS1062" s="30"/>
      <c r="BT1062" s="30"/>
      <c r="BU1062" s="30"/>
      <c r="BV1062" s="30"/>
      <c r="BW1062" s="30"/>
      <c r="BX1062" s="30"/>
      <c r="BY1062" s="30"/>
      <c r="BZ1062" s="30"/>
      <c r="CA1062" s="30"/>
      <c r="CB1062" s="30"/>
      <c r="CC1062" s="30"/>
      <c r="CD1062" s="30"/>
      <c r="CE1062" s="30"/>
      <c r="CF1062" s="30"/>
      <c r="CG1062" s="30"/>
      <c r="CH1062" s="30"/>
      <c r="CI1062" s="30"/>
      <c r="CJ1062" s="30"/>
      <c r="CK1062" s="30"/>
      <c r="CL1062" s="30"/>
      <c r="CM1062" s="30"/>
      <c r="CN1062" s="30"/>
      <c r="CO1062" s="30"/>
      <c r="CP1062" s="30"/>
      <c r="CQ1062" s="30"/>
      <c r="CR1062" s="30"/>
      <c r="CS1062" s="30"/>
      <c r="CT1062" s="30"/>
      <c r="CU1062" s="30"/>
      <c r="CV1062" s="30"/>
      <c r="CW1062" s="30"/>
      <c r="CX1062" s="30"/>
      <c r="CY1062" s="30"/>
      <c r="CZ1062" s="30"/>
      <c r="DA1062" s="30"/>
      <c r="DB1062" s="30"/>
      <c r="DC1062" s="30"/>
      <c r="DD1062" s="30"/>
      <c r="DE1062" s="30"/>
      <c r="DF1062" s="30"/>
      <c r="DG1062" s="30"/>
      <c r="DH1062" s="30"/>
      <c r="DI1062" s="30"/>
      <c r="DJ1062" s="30"/>
      <c r="DK1062" s="30"/>
      <c r="DL1062" s="30"/>
      <c r="DM1062" s="30"/>
      <c r="DN1062" s="30"/>
      <c r="DO1062" s="30"/>
      <c r="DP1062" s="30"/>
      <c r="DQ1062" s="30"/>
      <c r="DR1062" s="30"/>
      <c r="DS1062" s="30"/>
      <c r="DT1062" s="30"/>
      <c r="DU1062" s="30"/>
      <c r="DV1062" s="30"/>
      <c r="DW1062" s="30"/>
      <c r="DX1062" s="30"/>
      <c r="DY1062" s="30"/>
      <c r="DZ1062" s="30"/>
      <c r="EA1062" s="30"/>
      <c r="EB1062" s="30"/>
      <c r="EC1062" s="30"/>
      <c r="ED1062" s="30"/>
      <c r="EE1062" s="30"/>
      <c r="EF1062" s="30"/>
      <c r="EG1062" s="30"/>
      <c r="EH1062" s="30"/>
      <c r="EI1062" s="30"/>
      <c r="EJ1062" s="30"/>
      <c r="EK1062" s="30"/>
      <c r="EL1062" s="30"/>
      <c r="EM1062" s="30"/>
      <c r="EN1062" s="30"/>
      <c r="EO1062" s="30"/>
      <c r="EP1062" s="30"/>
      <c r="EQ1062" s="30"/>
      <c r="ER1062" s="30"/>
      <c r="ES1062" s="30"/>
      <c r="ET1062" s="30"/>
      <c r="EU1062" s="30"/>
      <c r="EV1062" s="30"/>
      <c r="EW1062" s="30"/>
      <c r="EX1062" s="30"/>
      <c r="EY1062" s="30"/>
      <c r="EZ1062" s="30"/>
      <c r="FA1062" s="30"/>
      <c r="FB1062" s="30"/>
      <c r="FC1062" s="30"/>
      <c r="FD1062" s="30"/>
      <c r="FE1062" s="30"/>
      <c r="FF1062" s="30"/>
      <c r="FG1062" s="30"/>
      <c r="FH1062" s="30"/>
      <c r="FI1062" s="30"/>
      <c r="FJ1062" s="30"/>
      <c r="FK1062" s="30"/>
      <c r="FL1062" s="30"/>
      <c r="FM1062" s="30"/>
      <c r="FN1062" s="30"/>
      <c r="FO1062" s="30"/>
      <c r="FP1062" s="30"/>
      <c r="FQ1062" s="30"/>
    </row>
    <row r="1063" spans="4:173">
      <c r="D1063" s="76"/>
      <c r="E1063" s="76"/>
      <c r="F1063" s="76"/>
      <c r="G1063" s="76"/>
      <c r="H1063" s="76"/>
      <c r="I1063" s="76"/>
      <c r="J1063" s="30"/>
      <c r="K1063" s="30"/>
      <c r="L1063" s="30"/>
      <c r="M1063" s="30"/>
      <c r="N1063" s="30"/>
      <c r="O1063" s="30"/>
      <c r="P1063" s="30"/>
      <c r="Q1063" s="30"/>
      <c r="R1063" s="30"/>
      <c r="S1063" s="30"/>
      <c r="T1063" s="30"/>
      <c r="U1063" s="30"/>
      <c r="V1063" s="30"/>
      <c r="W1063" s="30"/>
      <c r="X1063" s="30"/>
      <c r="Y1063" s="30"/>
      <c r="Z1063" s="30"/>
      <c r="AA1063" s="30"/>
      <c r="AB1063" s="30"/>
      <c r="AC1063" s="30"/>
      <c r="AD1063" s="30"/>
      <c r="AE1063" s="30"/>
      <c r="AF1063" s="30"/>
      <c r="AG1063" s="30"/>
      <c r="AH1063" s="30"/>
      <c r="AI1063" s="30"/>
      <c r="AJ1063" s="30"/>
      <c r="AK1063" s="30"/>
      <c r="AL1063" s="30"/>
      <c r="AM1063" s="30"/>
      <c r="AN1063" s="30"/>
      <c r="AO1063" s="30"/>
      <c r="AP1063" s="30"/>
      <c r="AQ1063" s="30"/>
      <c r="AR1063" s="30"/>
      <c r="AS1063" s="30"/>
      <c r="AT1063" s="30"/>
      <c r="AU1063" s="30"/>
      <c r="AV1063" s="30"/>
      <c r="AW1063" s="30"/>
      <c r="AX1063" s="30"/>
      <c r="AY1063" s="30"/>
      <c r="AZ1063" s="30"/>
      <c r="BA1063" s="30"/>
      <c r="BB1063" s="30"/>
      <c r="BC1063" s="30"/>
      <c r="BD1063" s="30"/>
      <c r="BE1063" s="30"/>
      <c r="BF1063" s="30"/>
      <c r="BG1063" s="30"/>
      <c r="BH1063" s="30"/>
      <c r="BI1063" s="30"/>
      <c r="BJ1063" s="30"/>
      <c r="BK1063" s="30"/>
      <c r="BL1063" s="30"/>
      <c r="BM1063" s="30"/>
      <c r="BN1063" s="30"/>
      <c r="BO1063" s="30"/>
      <c r="BP1063" s="30"/>
      <c r="BQ1063" s="30"/>
      <c r="BR1063" s="30"/>
      <c r="BS1063" s="30"/>
      <c r="BT1063" s="30"/>
      <c r="BU1063" s="30"/>
      <c r="BV1063" s="30"/>
      <c r="BW1063" s="30"/>
      <c r="BX1063" s="30"/>
      <c r="BY1063" s="30"/>
      <c r="BZ1063" s="30"/>
      <c r="CA1063" s="30"/>
      <c r="CB1063" s="30"/>
      <c r="CC1063" s="30"/>
      <c r="CD1063" s="30"/>
      <c r="CE1063" s="30"/>
      <c r="CF1063" s="30"/>
      <c r="CG1063" s="30"/>
      <c r="CH1063" s="30"/>
      <c r="CI1063" s="30"/>
      <c r="CJ1063" s="30"/>
      <c r="CK1063" s="30"/>
      <c r="CL1063" s="30"/>
      <c r="CM1063" s="30"/>
      <c r="CN1063" s="30"/>
      <c r="CO1063" s="30"/>
      <c r="CP1063" s="30"/>
      <c r="CQ1063" s="30"/>
      <c r="CR1063" s="30"/>
      <c r="CS1063" s="30"/>
      <c r="CT1063" s="30"/>
      <c r="CU1063" s="30"/>
      <c r="CV1063" s="30"/>
      <c r="CW1063" s="30"/>
      <c r="CX1063" s="30"/>
      <c r="CY1063" s="30"/>
      <c r="CZ1063" s="30"/>
      <c r="DA1063" s="30"/>
      <c r="DB1063" s="30"/>
      <c r="DC1063" s="30"/>
      <c r="DD1063" s="30"/>
      <c r="DE1063" s="30"/>
      <c r="DF1063" s="30"/>
      <c r="DG1063" s="30"/>
      <c r="DH1063" s="30"/>
      <c r="DI1063" s="30"/>
      <c r="DJ1063" s="30"/>
      <c r="DK1063" s="30"/>
      <c r="DL1063" s="30"/>
      <c r="DM1063" s="30"/>
      <c r="DN1063" s="30"/>
      <c r="DO1063" s="30"/>
      <c r="DP1063" s="30"/>
      <c r="DQ1063" s="30"/>
      <c r="DR1063" s="30"/>
      <c r="DS1063" s="30"/>
      <c r="DT1063" s="30"/>
      <c r="DU1063" s="30"/>
      <c r="DV1063" s="30"/>
      <c r="DW1063" s="30"/>
      <c r="DX1063" s="30"/>
      <c r="DY1063" s="30"/>
      <c r="DZ1063" s="30"/>
      <c r="EA1063" s="30"/>
      <c r="EB1063" s="30"/>
      <c r="EC1063" s="30"/>
      <c r="ED1063" s="30"/>
      <c r="EE1063" s="30"/>
      <c r="EF1063" s="30"/>
      <c r="EG1063" s="30"/>
      <c r="EH1063" s="30"/>
      <c r="EI1063" s="30"/>
      <c r="EJ1063" s="30"/>
      <c r="EK1063" s="30"/>
      <c r="EL1063" s="30"/>
      <c r="EM1063" s="30"/>
      <c r="EN1063" s="30"/>
      <c r="EO1063" s="30"/>
      <c r="EP1063" s="30"/>
      <c r="EQ1063" s="30"/>
      <c r="ER1063" s="30"/>
      <c r="ES1063" s="30"/>
      <c r="ET1063" s="30"/>
      <c r="EU1063" s="30"/>
      <c r="EV1063" s="30"/>
      <c r="EW1063" s="30"/>
      <c r="EX1063" s="30"/>
      <c r="EY1063" s="30"/>
      <c r="EZ1063" s="30"/>
      <c r="FA1063" s="30"/>
      <c r="FB1063" s="30"/>
      <c r="FC1063" s="30"/>
      <c r="FD1063" s="30"/>
      <c r="FE1063" s="30"/>
      <c r="FF1063" s="30"/>
      <c r="FG1063" s="30"/>
      <c r="FH1063" s="30"/>
      <c r="FI1063" s="30"/>
      <c r="FJ1063" s="30"/>
      <c r="FK1063" s="30"/>
      <c r="FL1063" s="30"/>
      <c r="FM1063" s="30"/>
      <c r="FN1063" s="30"/>
      <c r="FO1063" s="30"/>
      <c r="FP1063" s="30"/>
      <c r="FQ1063" s="30"/>
    </row>
    <row r="1064" spans="4:173">
      <c r="D1064" s="76"/>
      <c r="E1064" s="76"/>
      <c r="F1064" s="76"/>
      <c r="G1064" s="76"/>
      <c r="H1064" s="76"/>
      <c r="I1064" s="76"/>
      <c r="J1064" s="30"/>
      <c r="K1064" s="30"/>
      <c r="L1064" s="30"/>
      <c r="M1064" s="30"/>
      <c r="N1064" s="30"/>
      <c r="O1064" s="30"/>
      <c r="P1064" s="30"/>
      <c r="Q1064" s="30"/>
      <c r="R1064" s="30"/>
      <c r="S1064" s="30"/>
      <c r="T1064" s="30"/>
      <c r="U1064" s="30"/>
      <c r="V1064" s="30"/>
      <c r="W1064" s="30"/>
      <c r="X1064" s="30"/>
      <c r="Y1064" s="30"/>
      <c r="Z1064" s="30"/>
      <c r="AA1064" s="30"/>
      <c r="AB1064" s="30"/>
      <c r="AC1064" s="30"/>
      <c r="AD1064" s="30"/>
      <c r="AE1064" s="30"/>
      <c r="AF1064" s="30"/>
      <c r="AG1064" s="30"/>
      <c r="AH1064" s="30"/>
      <c r="AI1064" s="30"/>
      <c r="AJ1064" s="30"/>
      <c r="AK1064" s="30"/>
      <c r="AL1064" s="30"/>
      <c r="AM1064" s="30"/>
      <c r="AN1064" s="30"/>
      <c r="AO1064" s="30"/>
      <c r="AP1064" s="30"/>
      <c r="AQ1064" s="30"/>
      <c r="AR1064" s="30"/>
      <c r="AS1064" s="30"/>
      <c r="AT1064" s="30"/>
      <c r="AU1064" s="30"/>
      <c r="AV1064" s="30"/>
      <c r="AW1064" s="30"/>
      <c r="AX1064" s="30"/>
      <c r="AY1064" s="30"/>
      <c r="AZ1064" s="30"/>
      <c r="BA1064" s="30"/>
      <c r="BB1064" s="30"/>
      <c r="BC1064" s="30"/>
      <c r="BD1064" s="30"/>
      <c r="BE1064" s="30"/>
      <c r="BF1064" s="30"/>
      <c r="BG1064" s="30"/>
      <c r="BH1064" s="30"/>
      <c r="BI1064" s="30"/>
      <c r="BJ1064" s="30"/>
      <c r="BK1064" s="30"/>
      <c r="BL1064" s="30"/>
      <c r="BM1064" s="30"/>
      <c r="BN1064" s="30"/>
      <c r="BO1064" s="30"/>
      <c r="BP1064" s="30"/>
      <c r="BQ1064" s="30"/>
      <c r="BR1064" s="30"/>
      <c r="BS1064" s="30"/>
      <c r="BT1064" s="30"/>
      <c r="BU1064" s="30"/>
      <c r="BV1064" s="30"/>
      <c r="BW1064" s="30"/>
      <c r="BX1064" s="30"/>
      <c r="BY1064" s="30"/>
      <c r="BZ1064" s="30"/>
      <c r="CA1064" s="30"/>
      <c r="CB1064" s="30"/>
      <c r="CC1064" s="30"/>
      <c r="CD1064" s="30"/>
      <c r="CE1064" s="30"/>
      <c r="CF1064" s="30"/>
      <c r="CG1064" s="30"/>
      <c r="CH1064" s="30"/>
      <c r="CI1064" s="30"/>
      <c r="CJ1064" s="30"/>
      <c r="CK1064" s="30"/>
      <c r="CL1064" s="30"/>
      <c r="CM1064" s="30"/>
      <c r="CN1064" s="30"/>
      <c r="CO1064" s="30"/>
      <c r="CP1064" s="30"/>
      <c r="CQ1064" s="30"/>
      <c r="CR1064" s="30"/>
      <c r="CS1064" s="30"/>
      <c r="CT1064" s="30"/>
      <c r="CU1064" s="30"/>
      <c r="CV1064" s="30"/>
      <c r="CW1064" s="30"/>
      <c r="CX1064" s="30"/>
      <c r="CY1064" s="30"/>
      <c r="CZ1064" s="30"/>
      <c r="DA1064" s="30"/>
      <c r="DB1064" s="30"/>
      <c r="DC1064" s="30"/>
      <c r="DD1064" s="30"/>
      <c r="DE1064" s="30"/>
      <c r="DF1064" s="30"/>
      <c r="DG1064" s="30"/>
      <c r="DH1064" s="30"/>
      <c r="DI1064" s="30"/>
      <c r="DJ1064" s="30"/>
      <c r="DK1064" s="30"/>
      <c r="DL1064" s="30"/>
      <c r="DM1064" s="30"/>
      <c r="DN1064" s="30"/>
      <c r="DO1064" s="30"/>
      <c r="DP1064" s="30"/>
      <c r="DQ1064" s="30"/>
      <c r="DR1064" s="30"/>
      <c r="DS1064" s="30"/>
      <c r="DT1064" s="30"/>
      <c r="DU1064" s="30"/>
      <c r="DV1064" s="30"/>
      <c r="DW1064" s="30"/>
      <c r="DX1064" s="30"/>
      <c r="DY1064" s="30"/>
      <c r="DZ1064" s="30"/>
      <c r="EA1064" s="30"/>
      <c r="EB1064" s="30"/>
      <c r="EC1064" s="30"/>
      <c r="ED1064" s="30"/>
      <c r="EE1064" s="30"/>
      <c r="EF1064" s="30"/>
      <c r="EG1064" s="30"/>
      <c r="EH1064" s="30"/>
      <c r="EI1064" s="30"/>
      <c r="EJ1064" s="30"/>
      <c r="EK1064" s="30"/>
      <c r="EL1064" s="30"/>
      <c r="EM1064" s="30"/>
      <c r="EN1064" s="30"/>
      <c r="EO1064" s="30"/>
      <c r="EP1064" s="30"/>
      <c r="EQ1064" s="30"/>
      <c r="ER1064" s="30"/>
      <c r="ES1064" s="30"/>
      <c r="ET1064" s="30"/>
      <c r="EU1064" s="30"/>
      <c r="EV1064" s="30"/>
      <c r="EW1064" s="30"/>
      <c r="EX1064" s="30"/>
      <c r="EY1064" s="30"/>
      <c r="EZ1064" s="30"/>
      <c r="FA1064" s="30"/>
      <c r="FB1064" s="30"/>
      <c r="FC1064" s="30"/>
      <c r="FD1064" s="30"/>
      <c r="FE1064" s="30"/>
      <c r="FF1064" s="30"/>
      <c r="FG1064" s="30"/>
      <c r="FH1064" s="30"/>
      <c r="FI1064" s="30"/>
      <c r="FJ1064" s="30"/>
      <c r="FK1064" s="30"/>
      <c r="FL1064" s="30"/>
      <c r="FM1064" s="30"/>
      <c r="FN1064" s="30"/>
      <c r="FO1064" s="30"/>
      <c r="FP1064" s="30"/>
      <c r="FQ1064" s="30"/>
    </row>
    <row r="1065" spans="4:173">
      <c r="D1065" s="76"/>
      <c r="E1065" s="76"/>
      <c r="F1065" s="76"/>
      <c r="G1065" s="76"/>
      <c r="H1065" s="76"/>
      <c r="I1065" s="76"/>
      <c r="J1065" s="30"/>
      <c r="K1065" s="30"/>
      <c r="L1065" s="30"/>
      <c r="M1065" s="30"/>
      <c r="N1065" s="30"/>
      <c r="O1065" s="30"/>
      <c r="P1065" s="30"/>
      <c r="Q1065" s="30"/>
      <c r="R1065" s="30"/>
      <c r="S1065" s="30"/>
      <c r="T1065" s="30"/>
      <c r="U1065" s="30"/>
      <c r="V1065" s="30"/>
      <c r="W1065" s="30"/>
      <c r="X1065" s="30"/>
      <c r="Y1065" s="30"/>
      <c r="Z1065" s="30"/>
      <c r="AA1065" s="30"/>
      <c r="AB1065" s="30"/>
      <c r="AC1065" s="30"/>
      <c r="AD1065" s="30"/>
      <c r="AE1065" s="30"/>
      <c r="AF1065" s="30"/>
      <c r="AG1065" s="30"/>
      <c r="AH1065" s="30"/>
      <c r="AI1065" s="30"/>
      <c r="AJ1065" s="30"/>
      <c r="AK1065" s="30"/>
      <c r="AL1065" s="30"/>
      <c r="AM1065" s="30"/>
      <c r="AN1065" s="30"/>
      <c r="AO1065" s="30"/>
      <c r="AP1065" s="30"/>
      <c r="AQ1065" s="30"/>
      <c r="AR1065" s="30"/>
      <c r="AS1065" s="30"/>
      <c r="AT1065" s="30"/>
      <c r="AU1065" s="30"/>
      <c r="AV1065" s="30"/>
      <c r="AW1065" s="30"/>
      <c r="AX1065" s="30"/>
      <c r="AY1065" s="30"/>
      <c r="AZ1065" s="30"/>
      <c r="BA1065" s="30"/>
      <c r="BB1065" s="30"/>
      <c r="BC1065" s="30"/>
      <c r="BD1065" s="30"/>
      <c r="BE1065" s="30"/>
      <c r="BF1065" s="30"/>
      <c r="BG1065" s="30"/>
      <c r="BH1065" s="30"/>
      <c r="BI1065" s="30"/>
      <c r="BJ1065" s="30"/>
      <c r="BK1065" s="30"/>
      <c r="BL1065" s="30"/>
      <c r="BM1065" s="30"/>
      <c r="BN1065" s="30"/>
      <c r="BO1065" s="30"/>
      <c r="BP1065" s="30"/>
      <c r="BQ1065" s="30"/>
      <c r="BR1065" s="30"/>
      <c r="BS1065" s="30"/>
      <c r="BT1065" s="30"/>
      <c r="BU1065" s="30"/>
      <c r="BV1065" s="30"/>
      <c r="BW1065" s="30"/>
      <c r="BX1065" s="30"/>
      <c r="BY1065" s="30"/>
      <c r="BZ1065" s="30"/>
      <c r="CA1065" s="30"/>
      <c r="CB1065" s="30"/>
      <c r="CC1065" s="30"/>
      <c r="CD1065" s="30"/>
      <c r="CE1065" s="30"/>
      <c r="CF1065" s="30"/>
      <c r="CG1065" s="30"/>
      <c r="CH1065" s="30"/>
      <c r="CI1065" s="30"/>
      <c r="CJ1065" s="30"/>
      <c r="CK1065" s="30"/>
      <c r="CL1065" s="30"/>
      <c r="CM1065" s="30"/>
      <c r="CN1065" s="30"/>
      <c r="CO1065" s="30"/>
      <c r="CP1065" s="30"/>
      <c r="CQ1065" s="30"/>
      <c r="CR1065" s="30"/>
      <c r="CS1065" s="30"/>
      <c r="CT1065" s="30"/>
      <c r="CU1065" s="30"/>
      <c r="CV1065" s="30"/>
      <c r="CW1065" s="30"/>
      <c r="CX1065" s="30"/>
      <c r="CY1065" s="30"/>
      <c r="CZ1065" s="30"/>
      <c r="DA1065" s="30"/>
      <c r="DB1065" s="30"/>
      <c r="DC1065" s="30"/>
      <c r="DD1065" s="30"/>
      <c r="DE1065" s="30"/>
      <c r="DF1065" s="30"/>
      <c r="DG1065" s="30"/>
      <c r="DH1065" s="30"/>
      <c r="DI1065" s="30"/>
      <c r="DJ1065" s="30"/>
      <c r="DK1065" s="30"/>
      <c r="DL1065" s="30"/>
      <c r="DM1065" s="30"/>
      <c r="DN1065" s="30"/>
      <c r="DO1065" s="30"/>
      <c r="DP1065" s="30"/>
      <c r="DQ1065" s="30"/>
      <c r="DR1065" s="30"/>
      <c r="DS1065" s="30"/>
      <c r="DT1065" s="30"/>
      <c r="DU1065" s="30"/>
      <c r="DV1065" s="30"/>
      <c r="DW1065" s="30"/>
      <c r="DX1065" s="30"/>
      <c r="DY1065" s="30"/>
      <c r="DZ1065" s="30"/>
      <c r="EA1065" s="30"/>
      <c r="EB1065" s="30"/>
      <c r="EC1065" s="30"/>
      <c r="ED1065" s="30"/>
      <c r="EE1065" s="30"/>
      <c r="EF1065" s="30"/>
      <c r="EG1065" s="30"/>
      <c r="EH1065" s="30"/>
      <c r="EI1065" s="30"/>
      <c r="EJ1065" s="30"/>
      <c r="EK1065" s="30"/>
      <c r="EL1065" s="30"/>
      <c r="EM1065" s="30"/>
      <c r="EN1065" s="30"/>
      <c r="EO1065" s="30"/>
      <c r="EP1065" s="30"/>
      <c r="EQ1065" s="30"/>
      <c r="ER1065" s="30"/>
      <c r="ES1065" s="30"/>
      <c r="ET1065" s="30"/>
      <c r="EU1065" s="30"/>
      <c r="EV1065" s="30"/>
      <c r="EW1065" s="30"/>
      <c r="EX1065" s="30"/>
      <c r="EY1065" s="30"/>
      <c r="EZ1065" s="30"/>
      <c r="FA1065" s="30"/>
      <c r="FB1065" s="30"/>
      <c r="FC1065" s="30"/>
      <c r="FD1065" s="30"/>
      <c r="FE1065" s="30"/>
      <c r="FF1065" s="30"/>
      <c r="FG1065" s="30"/>
      <c r="FH1065" s="30"/>
      <c r="FI1065" s="30"/>
      <c r="FJ1065" s="30"/>
      <c r="FK1065" s="30"/>
      <c r="FL1065" s="30"/>
      <c r="FM1065" s="30"/>
      <c r="FN1065" s="30"/>
      <c r="FO1065" s="30"/>
      <c r="FP1065" s="30"/>
      <c r="FQ1065" s="30"/>
    </row>
    <row r="1066" spans="4:173">
      <c r="D1066" s="76"/>
      <c r="E1066" s="76"/>
      <c r="F1066" s="76"/>
      <c r="G1066" s="76"/>
      <c r="H1066" s="76"/>
      <c r="I1066" s="76"/>
      <c r="J1066" s="30"/>
      <c r="K1066" s="30"/>
      <c r="L1066" s="30"/>
      <c r="M1066" s="30"/>
      <c r="N1066" s="30"/>
      <c r="O1066" s="30"/>
      <c r="P1066" s="30"/>
      <c r="Q1066" s="30"/>
      <c r="R1066" s="30"/>
      <c r="S1066" s="30"/>
      <c r="T1066" s="30"/>
      <c r="U1066" s="30"/>
      <c r="V1066" s="30"/>
      <c r="W1066" s="30"/>
      <c r="X1066" s="30"/>
      <c r="Y1066" s="30"/>
      <c r="Z1066" s="30"/>
      <c r="AA1066" s="30"/>
      <c r="AB1066" s="30"/>
      <c r="AC1066" s="30"/>
      <c r="AD1066" s="30"/>
      <c r="AE1066" s="30"/>
      <c r="AF1066" s="30"/>
      <c r="AG1066" s="30"/>
      <c r="AH1066" s="30"/>
      <c r="AI1066" s="30"/>
      <c r="AJ1066" s="30"/>
      <c r="AK1066" s="30"/>
      <c r="AL1066" s="30"/>
      <c r="AM1066" s="30"/>
      <c r="AN1066" s="30"/>
      <c r="AO1066" s="30"/>
      <c r="AP1066" s="30"/>
      <c r="AQ1066" s="30"/>
      <c r="AR1066" s="30"/>
      <c r="AS1066" s="30"/>
      <c r="AT1066" s="30"/>
      <c r="AU1066" s="30"/>
      <c r="AV1066" s="30"/>
      <c r="AW1066" s="30"/>
      <c r="AX1066" s="30"/>
      <c r="AY1066" s="30"/>
      <c r="AZ1066" s="30"/>
      <c r="BA1066" s="30"/>
      <c r="BB1066" s="30"/>
      <c r="BC1066" s="30"/>
      <c r="BD1066" s="30"/>
      <c r="BE1066" s="30"/>
      <c r="BF1066" s="30"/>
      <c r="BG1066" s="30"/>
      <c r="BH1066" s="30"/>
      <c r="BI1066" s="30"/>
      <c r="BJ1066" s="30"/>
      <c r="BK1066" s="30"/>
      <c r="BL1066" s="30"/>
      <c r="BM1066" s="30"/>
      <c r="BN1066" s="30"/>
      <c r="BO1066" s="30"/>
      <c r="BP1066" s="30"/>
      <c r="BQ1066" s="30"/>
      <c r="BR1066" s="30"/>
      <c r="BS1066" s="30"/>
      <c r="BT1066" s="30"/>
      <c r="BU1066" s="30"/>
      <c r="BV1066" s="30"/>
      <c r="BW1066" s="30"/>
      <c r="BX1066" s="30"/>
      <c r="BY1066" s="30"/>
      <c r="BZ1066" s="30"/>
      <c r="CA1066" s="30"/>
      <c r="CB1066" s="30"/>
      <c r="CC1066" s="30"/>
      <c r="CD1066" s="30"/>
      <c r="CE1066" s="30"/>
      <c r="CF1066" s="30"/>
      <c r="CG1066" s="30"/>
      <c r="CH1066" s="30"/>
      <c r="CI1066" s="30"/>
      <c r="CJ1066" s="30"/>
      <c r="CK1066" s="30"/>
      <c r="CL1066" s="30"/>
      <c r="CM1066" s="30"/>
      <c r="CN1066" s="30"/>
      <c r="CO1066" s="30"/>
      <c r="CP1066" s="30"/>
      <c r="CQ1066" s="30"/>
      <c r="CR1066" s="30"/>
      <c r="CS1066" s="30"/>
      <c r="CT1066" s="30"/>
      <c r="CU1066" s="30"/>
      <c r="CV1066" s="30"/>
      <c r="CW1066" s="30"/>
      <c r="CX1066" s="30"/>
      <c r="CY1066" s="30"/>
      <c r="CZ1066" s="30"/>
      <c r="DA1066" s="30"/>
      <c r="DB1066" s="30"/>
      <c r="DC1066" s="30"/>
      <c r="DD1066" s="30"/>
      <c r="DE1066" s="30"/>
      <c r="DF1066" s="30"/>
      <c r="DG1066" s="30"/>
      <c r="DH1066" s="30"/>
      <c r="DI1066" s="30"/>
      <c r="DJ1066" s="30"/>
      <c r="DK1066" s="30"/>
      <c r="DL1066" s="30"/>
      <c r="DM1066" s="30"/>
      <c r="DN1066" s="30"/>
      <c r="DO1066" s="30"/>
      <c r="DP1066" s="30"/>
      <c r="DQ1066" s="30"/>
      <c r="DR1066" s="30"/>
      <c r="DS1066" s="30"/>
      <c r="DT1066" s="30"/>
      <c r="DU1066" s="30"/>
      <c r="DV1066" s="30"/>
      <c r="DW1066" s="30"/>
      <c r="DX1066" s="30"/>
      <c r="DY1066" s="30"/>
      <c r="DZ1066" s="30"/>
      <c r="EA1066" s="30"/>
      <c r="EB1066" s="30"/>
      <c r="EC1066" s="30"/>
      <c r="ED1066" s="30"/>
      <c r="EE1066" s="30"/>
      <c r="EF1066" s="30"/>
      <c r="EG1066" s="30"/>
      <c r="EH1066" s="30"/>
      <c r="EI1066" s="30"/>
      <c r="EJ1066" s="30"/>
      <c r="EK1066" s="30"/>
      <c r="EL1066" s="30"/>
      <c r="EM1066" s="30"/>
      <c r="EN1066" s="30"/>
      <c r="EO1066" s="30"/>
      <c r="EP1066" s="30"/>
      <c r="EQ1066" s="30"/>
      <c r="ER1066" s="30"/>
      <c r="ES1066" s="30"/>
      <c r="ET1066" s="30"/>
      <c r="EU1066" s="30"/>
      <c r="EV1066" s="30"/>
      <c r="EW1066" s="30"/>
      <c r="EX1066" s="30"/>
      <c r="EY1066" s="30"/>
      <c r="EZ1066" s="30"/>
      <c r="FA1066" s="30"/>
      <c r="FB1066" s="30"/>
      <c r="FC1066" s="30"/>
      <c r="FD1066" s="30"/>
      <c r="FE1066" s="30"/>
      <c r="FF1066" s="30"/>
      <c r="FG1066" s="30"/>
      <c r="FH1066" s="30"/>
      <c r="FI1066" s="30"/>
      <c r="FJ1066" s="30"/>
      <c r="FK1066" s="30"/>
      <c r="FL1066" s="30"/>
      <c r="FM1066" s="30"/>
      <c r="FN1066" s="30"/>
      <c r="FO1066" s="30"/>
      <c r="FP1066" s="30"/>
      <c r="FQ1066" s="30"/>
    </row>
    <row r="1067" spans="4:173">
      <c r="D1067" s="76"/>
      <c r="E1067" s="76"/>
      <c r="F1067" s="76"/>
      <c r="G1067" s="76"/>
      <c r="H1067" s="76"/>
      <c r="I1067" s="76"/>
      <c r="J1067" s="30"/>
      <c r="K1067" s="30"/>
      <c r="L1067" s="30"/>
      <c r="M1067" s="30"/>
      <c r="N1067" s="30"/>
      <c r="O1067" s="30"/>
      <c r="P1067" s="30"/>
      <c r="Q1067" s="30"/>
      <c r="R1067" s="30"/>
      <c r="S1067" s="30"/>
      <c r="T1067" s="30"/>
      <c r="U1067" s="30"/>
      <c r="V1067" s="30"/>
      <c r="W1067" s="30"/>
      <c r="X1067" s="30"/>
      <c r="Y1067" s="30"/>
      <c r="Z1067" s="30"/>
      <c r="AA1067" s="30"/>
      <c r="AB1067" s="30"/>
      <c r="AC1067" s="30"/>
      <c r="AD1067" s="30"/>
      <c r="AE1067" s="30"/>
      <c r="AF1067" s="30"/>
      <c r="AG1067" s="30"/>
      <c r="AH1067" s="30"/>
      <c r="AI1067" s="30"/>
      <c r="AJ1067" s="30"/>
      <c r="AK1067" s="30"/>
      <c r="AL1067" s="30"/>
      <c r="AM1067" s="30"/>
      <c r="AN1067" s="30"/>
      <c r="AO1067" s="30"/>
      <c r="AP1067" s="30"/>
      <c r="AQ1067" s="30"/>
      <c r="AR1067" s="30"/>
      <c r="AS1067" s="30"/>
      <c r="AT1067" s="30"/>
      <c r="AU1067" s="30"/>
      <c r="AV1067" s="30"/>
      <c r="AW1067" s="30"/>
      <c r="AX1067" s="30"/>
      <c r="AY1067" s="30"/>
      <c r="AZ1067" s="30"/>
      <c r="BA1067" s="30"/>
      <c r="BB1067" s="30"/>
      <c r="BC1067" s="30"/>
      <c r="BD1067" s="30"/>
      <c r="BE1067" s="30"/>
      <c r="BF1067" s="30"/>
      <c r="BG1067" s="30"/>
      <c r="BH1067" s="30"/>
      <c r="BI1067" s="30"/>
      <c r="BJ1067" s="30"/>
      <c r="BK1067" s="30"/>
      <c r="BL1067" s="30"/>
      <c r="BM1067" s="30"/>
      <c r="BN1067" s="30"/>
      <c r="BO1067" s="30"/>
      <c r="BP1067" s="30"/>
      <c r="BQ1067" s="30"/>
      <c r="BR1067" s="30"/>
      <c r="BS1067" s="30"/>
      <c r="BT1067" s="30"/>
      <c r="BU1067" s="30"/>
      <c r="BV1067" s="30"/>
      <c r="BW1067" s="30"/>
      <c r="BX1067" s="30"/>
      <c r="BY1067" s="30"/>
      <c r="BZ1067" s="30"/>
      <c r="CA1067" s="30"/>
      <c r="CB1067" s="30"/>
      <c r="CC1067" s="30"/>
      <c r="CD1067" s="30"/>
      <c r="CE1067" s="30"/>
      <c r="CF1067" s="30"/>
      <c r="CG1067" s="30"/>
      <c r="CH1067" s="30"/>
      <c r="CI1067" s="30"/>
      <c r="CJ1067" s="30"/>
      <c r="CK1067" s="30"/>
      <c r="CL1067" s="30"/>
      <c r="CM1067" s="30"/>
      <c r="CN1067" s="30"/>
      <c r="CO1067" s="30"/>
      <c r="CP1067" s="30"/>
      <c r="CQ1067" s="30"/>
      <c r="CR1067" s="30"/>
      <c r="CS1067" s="30"/>
      <c r="CT1067" s="30"/>
      <c r="CU1067" s="30"/>
      <c r="CV1067" s="30"/>
      <c r="CW1067" s="30"/>
      <c r="CX1067" s="30"/>
      <c r="CY1067" s="30"/>
      <c r="CZ1067" s="30"/>
      <c r="DA1067" s="30"/>
      <c r="DB1067" s="30"/>
      <c r="DC1067" s="30"/>
      <c r="DD1067" s="30"/>
      <c r="DE1067" s="30"/>
      <c r="DF1067" s="30"/>
      <c r="DG1067" s="30"/>
      <c r="DH1067" s="30"/>
      <c r="DI1067" s="30"/>
      <c r="DJ1067" s="30"/>
      <c r="DK1067" s="30"/>
      <c r="DL1067" s="30"/>
      <c r="DM1067" s="30"/>
      <c r="DN1067" s="30"/>
      <c r="DO1067" s="30"/>
      <c r="DP1067" s="30"/>
      <c r="DQ1067" s="30"/>
      <c r="DR1067" s="30"/>
      <c r="DS1067" s="30"/>
      <c r="DT1067" s="30"/>
      <c r="DU1067" s="30"/>
      <c r="DV1067" s="30"/>
      <c r="DW1067" s="30"/>
      <c r="DX1067" s="30"/>
      <c r="DY1067" s="30"/>
      <c r="DZ1067" s="30"/>
      <c r="EA1067" s="30"/>
      <c r="EB1067" s="30"/>
      <c r="EC1067" s="30"/>
      <c r="ED1067" s="30"/>
      <c r="EE1067" s="30"/>
      <c r="EF1067" s="30"/>
      <c r="EG1067" s="30"/>
      <c r="EH1067" s="30"/>
      <c r="EI1067" s="30"/>
      <c r="EJ1067" s="30"/>
      <c r="EK1067" s="30"/>
      <c r="EL1067" s="30"/>
      <c r="EM1067" s="30"/>
      <c r="EN1067" s="30"/>
      <c r="EO1067" s="30"/>
      <c r="EP1067" s="30"/>
      <c r="EQ1067" s="30"/>
      <c r="ER1067" s="30"/>
      <c r="ES1067" s="30"/>
      <c r="ET1067" s="30"/>
      <c r="EU1067" s="30"/>
      <c r="EV1067" s="30"/>
      <c r="EW1067" s="30"/>
      <c r="EX1067" s="30"/>
      <c r="EY1067" s="30"/>
      <c r="EZ1067" s="30"/>
      <c r="FA1067" s="30"/>
      <c r="FB1067" s="30"/>
      <c r="FC1067" s="30"/>
      <c r="FD1067" s="30"/>
      <c r="FE1067" s="30"/>
      <c r="FF1067" s="30"/>
      <c r="FG1067" s="30"/>
      <c r="FH1067" s="30"/>
      <c r="FI1067" s="30"/>
      <c r="FJ1067" s="30"/>
      <c r="FK1067" s="30"/>
      <c r="FL1067" s="30"/>
      <c r="FM1067" s="30"/>
      <c r="FN1067" s="30"/>
      <c r="FO1067" s="30"/>
      <c r="FP1067" s="30"/>
      <c r="FQ1067" s="30"/>
    </row>
    <row r="1068" spans="4:173">
      <c r="D1068" s="76"/>
      <c r="E1068" s="76"/>
      <c r="F1068" s="76"/>
      <c r="G1068" s="76"/>
      <c r="H1068" s="76"/>
      <c r="I1068" s="76"/>
      <c r="J1068" s="30"/>
      <c r="K1068" s="30"/>
      <c r="L1068" s="30"/>
      <c r="M1068" s="30"/>
      <c r="N1068" s="30"/>
      <c r="O1068" s="30"/>
      <c r="P1068" s="30"/>
      <c r="Q1068" s="30"/>
      <c r="R1068" s="30"/>
      <c r="S1068" s="30"/>
      <c r="T1068" s="30"/>
      <c r="U1068" s="30"/>
      <c r="V1068" s="30"/>
      <c r="W1068" s="30"/>
      <c r="X1068" s="30"/>
      <c r="Y1068" s="30"/>
      <c r="Z1068" s="30"/>
      <c r="AA1068" s="30"/>
      <c r="AB1068" s="30"/>
      <c r="AC1068" s="30"/>
      <c r="AD1068" s="30"/>
      <c r="AE1068" s="30"/>
      <c r="AF1068" s="30"/>
      <c r="AG1068" s="30"/>
      <c r="AH1068" s="30"/>
      <c r="AI1068" s="30"/>
      <c r="AJ1068" s="30"/>
      <c r="AK1068" s="30"/>
      <c r="AL1068" s="30"/>
      <c r="AM1068" s="30"/>
      <c r="AN1068" s="30"/>
      <c r="AO1068" s="30"/>
      <c r="AP1068" s="30"/>
      <c r="AQ1068" s="30"/>
      <c r="AR1068" s="30"/>
      <c r="AS1068" s="30"/>
      <c r="AT1068" s="30"/>
      <c r="AU1068" s="30"/>
      <c r="AV1068" s="30"/>
      <c r="AW1068" s="30"/>
      <c r="AX1068" s="30"/>
      <c r="AY1068" s="30"/>
      <c r="AZ1068" s="30"/>
      <c r="BA1068" s="30"/>
      <c r="BB1068" s="30"/>
      <c r="BC1068" s="30"/>
      <c r="BD1068" s="30"/>
      <c r="BE1068" s="30"/>
      <c r="BF1068" s="30"/>
      <c r="BG1068" s="30"/>
      <c r="BH1068" s="30"/>
      <c r="BI1068" s="30"/>
      <c r="BJ1068" s="30"/>
      <c r="BK1068" s="30"/>
      <c r="BL1068" s="30"/>
      <c r="BM1068" s="30"/>
      <c r="BN1068" s="30"/>
      <c r="BO1068" s="30"/>
      <c r="BP1068" s="30"/>
      <c r="BQ1068" s="30"/>
      <c r="BR1068" s="30"/>
      <c r="BS1068" s="30"/>
      <c r="BT1068" s="30"/>
      <c r="BU1068" s="30"/>
      <c r="BV1068" s="30"/>
      <c r="BW1068" s="30"/>
      <c r="BX1068" s="30"/>
      <c r="BY1068" s="30"/>
      <c r="BZ1068" s="30"/>
      <c r="CA1068" s="30"/>
      <c r="CB1068" s="30"/>
      <c r="CC1068" s="30"/>
      <c r="CD1068" s="30"/>
      <c r="CE1068" s="30"/>
      <c r="CF1068" s="30"/>
      <c r="CG1068" s="30"/>
      <c r="CH1068" s="30"/>
      <c r="CI1068" s="30"/>
      <c r="CJ1068" s="30"/>
      <c r="CK1068" s="30"/>
      <c r="CL1068" s="30"/>
      <c r="CM1068" s="30"/>
      <c r="CN1068" s="30"/>
      <c r="CO1068" s="30"/>
      <c r="CP1068" s="30"/>
      <c r="CQ1068" s="30"/>
      <c r="CR1068" s="30"/>
      <c r="CS1068" s="30"/>
      <c r="CT1068" s="30"/>
      <c r="CU1068" s="30"/>
      <c r="CV1068" s="30"/>
      <c r="CW1068" s="30"/>
      <c r="CX1068" s="30"/>
      <c r="CY1068" s="30"/>
      <c r="CZ1068" s="30"/>
      <c r="DA1068" s="30"/>
      <c r="DB1068" s="30"/>
      <c r="DC1068" s="30"/>
      <c r="DD1068" s="30"/>
      <c r="DE1068" s="30"/>
      <c r="DF1068" s="30"/>
      <c r="DG1068" s="30"/>
      <c r="DH1068" s="30"/>
      <c r="DI1068" s="30"/>
      <c r="DJ1068" s="30"/>
      <c r="DK1068" s="30"/>
      <c r="DL1068" s="30"/>
      <c r="DM1068" s="30"/>
      <c r="DN1068" s="30"/>
      <c r="DO1068" s="30"/>
      <c r="DP1068" s="30"/>
      <c r="DQ1068" s="30"/>
      <c r="DR1068" s="30"/>
      <c r="DS1068" s="30"/>
      <c r="DT1068" s="30"/>
      <c r="DU1068" s="30"/>
      <c r="DV1068" s="30"/>
      <c r="DW1068" s="30"/>
      <c r="DX1068" s="30"/>
      <c r="DY1068" s="30"/>
      <c r="DZ1068" s="30"/>
      <c r="EA1068" s="30"/>
      <c r="EB1068" s="30"/>
      <c r="EC1068" s="30"/>
      <c r="ED1068" s="30"/>
      <c r="EE1068" s="30"/>
      <c r="EF1068" s="30"/>
      <c r="EG1068" s="30"/>
      <c r="EH1068" s="30"/>
      <c r="EI1068" s="30"/>
      <c r="EJ1068" s="30"/>
      <c r="EK1068" s="30"/>
      <c r="EL1068" s="30"/>
      <c r="EM1068" s="30"/>
      <c r="EN1068" s="30"/>
      <c r="EO1068" s="30"/>
      <c r="EP1068" s="30"/>
      <c r="EQ1068" s="30"/>
      <c r="ER1068" s="30"/>
      <c r="ES1068" s="30"/>
      <c r="ET1068" s="30"/>
      <c r="EU1068" s="30"/>
      <c r="EV1068" s="30"/>
      <c r="EW1068" s="30"/>
      <c r="EX1068" s="30"/>
      <c r="EY1068" s="30"/>
      <c r="EZ1068" s="30"/>
      <c r="FA1068" s="30"/>
      <c r="FB1068" s="30"/>
      <c r="FC1068" s="30"/>
      <c r="FD1068" s="30"/>
      <c r="FE1068" s="30"/>
      <c r="FF1068" s="30"/>
      <c r="FG1068" s="30"/>
      <c r="FH1068" s="30"/>
      <c r="FI1068" s="30"/>
      <c r="FJ1068" s="30"/>
      <c r="FK1068" s="30"/>
      <c r="FL1068" s="30"/>
      <c r="FM1068" s="30"/>
      <c r="FN1068" s="30"/>
      <c r="FO1068" s="30"/>
      <c r="FP1068" s="30"/>
      <c r="FQ1068" s="30"/>
    </row>
    <row r="1069" spans="4:173">
      <c r="D1069" s="76"/>
      <c r="E1069" s="76"/>
      <c r="F1069" s="76"/>
      <c r="G1069" s="76"/>
      <c r="H1069" s="76"/>
      <c r="I1069" s="76"/>
      <c r="J1069" s="30"/>
      <c r="K1069" s="30"/>
      <c r="L1069" s="30"/>
      <c r="M1069" s="30"/>
      <c r="N1069" s="30"/>
      <c r="O1069" s="30"/>
      <c r="P1069" s="30"/>
      <c r="Q1069" s="30"/>
      <c r="R1069" s="30"/>
      <c r="S1069" s="30"/>
      <c r="T1069" s="30"/>
      <c r="U1069" s="30"/>
      <c r="V1069" s="30"/>
      <c r="W1069" s="30"/>
      <c r="X1069" s="30"/>
      <c r="Y1069" s="30"/>
      <c r="Z1069" s="30"/>
      <c r="AA1069" s="30"/>
      <c r="AB1069" s="30"/>
      <c r="AC1069" s="30"/>
      <c r="AD1069" s="30"/>
      <c r="AE1069" s="30"/>
      <c r="AF1069" s="30"/>
      <c r="AG1069" s="30"/>
      <c r="AH1069" s="30"/>
      <c r="AI1069" s="30"/>
      <c r="AJ1069" s="30"/>
      <c r="AK1069" s="30"/>
      <c r="AL1069" s="30"/>
      <c r="AM1069" s="30"/>
      <c r="AN1069" s="30"/>
      <c r="AO1069" s="30"/>
      <c r="AP1069" s="30"/>
      <c r="AQ1069" s="30"/>
      <c r="AR1069" s="30"/>
      <c r="AS1069" s="30"/>
      <c r="AT1069" s="30"/>
      <c r="AU1069" s="30"/>
      <c r="AV1069" s="30"/>
      <c r="AW1069" s="30"/>
      <c r="AX1069" s="30"/>
      <c r="AY1069" s="30"/>
      <c r="AZ1069" s="30"/>
      <c r="BA1069" s="30"/>
      <c r="BB1069" s="30"/>
      <c r="BC1069" s="30"/>
      <c r="BD1069" s="30"/>
      <c r="BE1069" s="30"/>
      <c r="BF1069" s="30"/>
      <c r="BG1069" s="30"/>
      <c r="BH1069" s="30"/>
      <c r="BI1069" s="30"/>
      <c r="BJ1069" s="30"/>
      <c r="BK1069" s="30"/>
      <c r="BL1069" s="30"/>
      <c r="BM1069" s="30"/>
      <c r="BN1069" s="30"/>
      <c r="BO1069" s="30"/>
      <c r="BP1069" s="30"/>
      <c r="BQ1069" s="30"/>
      <c r="BR1069" s="30"/>
      <c r="BS1069" s="30"/>
      <c r="BT1069" s="30"/>
      <c r="BU1069" s="30"/>
      <c r="BV1069" s="30"/>
      <c r="BW1069" s="30"/>
      <c r="BX1069" s="30"/>
      <c r="BY1069" s="30"/>
      <c r="BZ1069" s="30"/>
      <c r="CA1069" s="30"/>
      <c r="CB1069" s="30"/>
      <c r="CC1069" s="30"/>
      <c r="CD1069" s="30"/>
      <c r="CE1069" s="30"/>
      <c r="CF1069" s="30"/>
      <c r="CG1069" s="30"/>
      <c r="CH1069" s="30"/>
      <c r="CI1069" s="30"/>
      <c r="CJ1069" s="30"/>
      <c r="CK1069" s="30"/>
      <c r="CL1069" s="30"/>
      <c r="CM1069" s="30"/>
      <c r="CN1069" s="30"/>
      <c r="CO1069" s="30"/>
      <c r="CP1069" s="30"/>
      <c r="CQ1069" s="30"/>
      <c r="CR1069" s="30"/>
      <c r="CS1069" s="30"/>
      <c r="CT1069" s="30"/>
      <c r="CU1069" s="30"/>
      <c r="CV1069" s="30"/>
      <c r="CW1069" s="30"/>
      <c r="CX1069" s="30"/>
      <c r="CY1069" s="30"/>
      <c r="CZ1069" s="30"/>
      <c r="DA1069" s="30"/>
      <c r="DB1069" s="30"/>
      <c r="DC1069" s="30"/>
      <c r="DD1069" s="30"/>
      <c r="DE1069" s="30"/>
      <c r="DF1069" s="30"/>
      <c r="DG1069" s="30"/>
      <c r="DH1069" s="30"/>
      <c r="DI1069" s="30"/>
      <c r="DJ1069" s="30"/>
      <c r="DK1069" s="30"/>
      <c r="DL1069" s="30"/>
      <c r="DM1069" s="30"/>
      <c r="DN1069" s="30"/>
      <c r="DO1069" s="30"/>
      <c r="DP1069" s="30"/>
      <c r="DQ1069" s="30"/>
      <c r="DR1069" s="30"/>
      <c r="DS1069" s="30"/>
      <c r="DT1069" s="30"/>
      <c r="DU1069" s="30"/>
      <c r="DV1069" s="30"/>
      <c r="DW1069" s="30"/>
      <c r="DX1069" s="30"/>
      <c r="DY1069" s="30"/>
      <c r="DZ1069" s="30"/>
      <c r="EA1069" s="30"/>
      <c r="EB1069" s="30"/>
      <c r="EC1069" s="30"/>
      <c r="ED1069" s="30"/>
      <c r="EE1069" s="30"/>
      <c r="EF1069" s="30"/>
      <c r="EG1069" s="30"/>
      <c r="EH1069" s="30"/>
      <c r="EI1069" s="30"/>
      <c r="EJ1069" s="30"/>
      <c r="EK1069" s="30"/>
      <c r="EL1069" s="30"/>
      <c r="EM1069" s="30"/>
      <c r="EN1069" s="30"/>
      <c r="EO1069" s="30"/>
      <c r="EP1069" s="30"/>
      <c r="EQ1069" s="30"/>
      <c r="ER1069" s="30"/>
      <c r="ES1069" s="30"/>
      <c r="ET1069" s="30"/>
      <c r="EU1069" s="30"/>
      <c r="EV1069" s="30"/>
      <c r="EW1069" s="30"/>
      <c r="EX1069" s="30"/>
      <c r="EY1069" s="30"/>
      <c r="EZ1069" s="30"/>
      <c r="FA1069" s="30"/>
      <c r="FB1069" s="30"/>
      <c r="FC1069" s="30"/>
      <c r="FD1069" s="30"/>
      <c r="FE1069" s="30"/>
      <c r="FF1069" s="30"/>
      <c r="FG1069" s="30"/>
      <c r="FH1069" s="30"/>
      <c r="FI1069" s="30"/>
      <c r="FJ1069" s="30"/>
      <c r="FK1069" s="30"/>
      <c r="FL1069" s="30"/>
      <c r="FM1069" s="30"/>
      <c r="FN1069" s="30"/>
      <c r="FO1069" s="30"/>
      <c r="FP1069" s="30"/>
      <c r="FQ1069" s="30"/>
    </row>
    <row r="1070" spans="4:173">
      <c r="D1070" s="76"/>
      <c r="E1070" s="76"/>
      <c r="F1070" s="76"/>
      <c r="G1070" s="76"/>
      <c r="H1070" s="76"/>
      <c r="I1070" s="76"/>
      <c r="J1070" s="30"/>
      <c r="K1070" s="30"/>
      <c r="L1070" s="30"/>
      <c r="M1070" s="30"/>
      <c r="N1070" s="30"/>
      <c r="O1070" s="30"/>
      <c r="P1070" s="30"/>
      <c r="Q1070" s="30"/>
      <c r="R1070" s="30"/>
      <c r="S1070" s="30"/>
      <c r="T1070" s="30"/>
      <c r="U1070" s="30"/>
      <c r="V1070" s="30"/>
      <c r="W1070" s="30"/>
      <c r="X1070" s="30"/>
      <c r="Y1070" s="30"/>
      <c r="Z1070" s="30"/>
      <c r="AA1070" s="30"/>
      <c r="AB1070" s="30"/>
      <c r="AC1070" s="30"/>
      <c r="AD1070" s="30"/>
      <c r="AE1070" s="30"/>
      <c r="AF1070" s="30"/>
      <c r="AG1070" s="30"/>
      <c r="AH1070" s="30"/>
      <c r="AI1070" s="30"/>
      <c r="AJ1070" s="30"/>
      <c r="AK1070" s="30"/>
      <c r="AL1070" s="30"/>
      <c r="AM1070" s="30"/>
      <c r="AN1070" s="30"/>
      <c r="AO1070" s="30"/>
      <c r="AP1070" s="30"/>
      <c r="AQ1070" s="30"/>
      <c r="AR1070" s="30"/>
      <c r="AS1070" s="30"/>
      <c r="AT1070" s="30"/>
      <c r="AU1070" s="30"/>
      <c r="AV1070" s="30"/>
      <c r="AW1070" s="30"/>
      <c r="AX1070" s="30"/>
      <c r="AY1070" s="30"/>
      <c r="AZ1070" s="30"/>
      <c r="BA1070" s="30"/>
      <c r="BB1070" s="30"/>
      <c r="BC1070" s="30"/>
      <c r="BD1070" s="30"/>
      <c r="BE1070" s="30"/>
      <c r="BF1070" s="30"/>
      <c r="BG1070" s="30"/>
      <c r="BH1070" s="30"/>
      <c r="BI1070" s="30"/>
      <c r="BJ1070" s="30"/>
      <c r="BK1070" s="30"/>
      <c r="BL1070" s="30"/>
      <c r="BM1070" s="30"/>
      <c r="BN1070" s="30"/>
      <c r="BO1070" s="30"/>
      <c r="BP1070" s="30"/>
      <c r="BQ1070" s="30"/>
      <c r="BR1070" s="30"/>
      <c r="BS1070" s="30"/>
      <c r="BT1070" s="30"/>
      <c r="BU1070" s="30"/>
      <c r="BV1070" s="30"/>
      <c r="BW1070" s="30"/>
      <c r="BX1070" s="30"/>
      <c r="BY1070" s="30"/>
      <c r="BZ1070" s="30"/>
      <c r="CA1070" s="30"/>
      <c r="CB1070" s="30"/>
      <c r="CC1070" s="30"/>
      <c r="CD1070" s="30"/>
      <c r="CE1070" s="30"/>
      <c r="CF1070" s="30"/>
      <c r="CG1070" s="30"/>
      <c r="CH1070" s="30"/>
      <c r="CI1070" s="30"/>
      <c r="CJ1070" s="30"/>
      <c r="CK1070" s="30"/>
      <c r="CL1070" s="30"/>
      <c r="CM1070" s="30"/>
      <c r="CN1070" s="30"/>
      <c r="CO1070" s="30"/>
      <c r="CP1070" s="30"/>
      <c r="CQ1070" s="30"/>
      <c r="CR1070" s="30"/>
      <c r="CS1070" s="30"/>
      <c r="CT1070" s="30"/>
      <c r="CU1070" s="30"/>
      <c r="CV1070" s="30"/>
      <c r="CW1070" s="30"/>
      <c r="CX1070" s="30"/>
      <c r="CY1070" s="30"/>
      <c r="CZ1070" s="30"/>
      <c r="DA1070" s="30"/>
      <c r="DB1070" s="30"/>
      <c r="DC1070" s="30"/>
      <c r="DD1070" s="30"/>
      <c r="DE1070" s="30"/>
      <c r="DF1070" s="30"/>
      <c r="DG1070" s="30"/>
      <c r="DH1070" s="30"/>
      <c r="DI1070" s="30"/>
      <c r="DJ1070" s="30"/>
      <c r="DK1070" s="30"/>
      <c r="DL1070" s="30"/>
      <c r="DM1070" s="30"/>
      <c r="DN1070" s="30"/>
      <c r="DO1070" s="30"/>
      <c r="DP1070" s="30"/>
      <c r="DQ1070" s="30"/>
      <c r="DR1070" s="30"/>
      <c r="DS1070" s="30"/>
      <c r="DT1070" s="30"/>
      <c r="DU1070" s="30"/>
      <c r="DV1070" s="30"/>
      <c r="DW1070" s="30"/>
      <c r="DX1070" s="30"/>
      <c r="DY1070" s="30"/>
      <c r="DZ1070" s="30"/>
      <c r="EA1070" s="30"/>
      <c r="EB1070" s="30"/>
      <c r="EC1070" s="30"/>
      <c r="ED1070" s="30"/>
      <c r="EE1070" s="30"/>
      <c r="EF1070" s="30"/>
      <c r="EG1070" s="30"/>
      <c r="EH1070" s="30"/>
      <c r="EI1070" s="30"/>
      <c r="EJ1070" s="30"/>
      <c r="EK1070" s="30"/>
      <c r="EL1070" s="30"/>
      <c r="EM1070" s="30"/>
      <c r="EN1070" s="30"/>
      <c r="EO1070" s="30"/>
      <c r="EP1070" s="30"/>
      <c r="EQ1070" s="30"/>
      <c r="ER1070" s="30"/>
      <c r="ES1070" s="30"/>
      <c r="ET1070" s="30"/>
      <c r="EU1070" s="30"/>
      <c r="EV1070" s="30"/>
      <c r="EW1070" s="30"/>
      <c r="EX1070" s="30"/>
      <c r="EY1070" s="30"/>
      <c r="EZ1070" s="30"/>
      <c r="FA1070" s="30"/>
      <c r="FB1070" s="30"/>
      <c r="FC1070" s="30"/>
      <c r="FD1070" s="30"/>
      <c r="FE1070" s="30"/>
      <c r="FF1070" s="30"/>
      <c r="FG1070" s="30"/>
      <c r="FH1070" s="30"/>
      <c r="FI1070" s="30"/>
      <c r="FJ1070" s="30"/>
      <c r="FK1070" s="30"/>
      <c r="FL1070" s="30"/>
      <c r="FM1070" s="30"/>
      <c r="FN1070" s="30"/>
      <c r="FO1070" s="30"/>
      <c r="FP1070" s="30"/>
      <c r="FQ1070" s="30"/>
    </row>
    <row r="1071" spans="4:173">
      <c r="D1071" s="76"/>
      <c r="E1071" s="76"/>
      <c r="F1071" s="76"/>
      <c r="G1071" s="76"/>
      <c r="H1071" s="76"/>
      <c r="I1071" s="76"/>
      <c r="J1071" s="30"/>
      <c r="K1071" s="30"/>
      <c r="L1071" s="30"/>
      <c r="M1071" s="30"/>
      <c r="N1071" s="30"/>
      <c r="O1071" s="30"/>
      <c r="P1071" s="30"/>
      <c r="Q1071" s="30"/>
      <c r="R1071" s="30"/>
      <c r="S1071" s="30"/>
      <c r="T1071" s="30"/>
      <c r="U1071" s="30"/>
      <c r="V1071" s="30"/>
      <c r="W1071" s="30"/>
      <c r="X1071" s="30"/>
      <c r="Y1071" s="30"/>
      <c r="Z1071" s="30"/>
      <c r="AA1071" s="30"/>
      <c r="AB1071" s="30"/>
      <c r="AC1071" s="30"/>
      <c r="AD1071" s="30"/>
      <c r="AE1071" s="30"/>
      <c r="AF1071" s="30"/>
      <c r="AG1071" s="30"/>
      <c r="AH1071" s="30"/>
      <c r="AI1071" s="30"/>
      <c r="AJ1071" s="30"/>
      <c r="AK1071" s="30"/>
      <c r="AL1071" s="30"/>
      <c r="AM1071" s="30"/>
      <c r="AN1071" s="30"/>
      <c r="AO1071" s="30"/>
      <c r="AP1071" s="30"/>
      <c r="AQ1071" s="30"/>
      <c r="AR1071" s="30"/>
      <c r="AS1071" s="30"/>
      <c r="AT1071" s="30"/>
      <c r="AU1071" s="30"/>
      <c r="AV1071" s="30"/>
      <c r="AW1071" s="30"/>
      <c r="AX1071" s="30"/>
      <c r="AY1071" s="30"/>
      <c r="AZ1071" s="30"/>
      <c r="BA1071" s="30"/>
      <c r="BB1071" s="30"/>
      <c r="BC1071" s="30"/>
      <c r="BD1071" s="30"/>
      <c r="BE1071" s="30"/>
      <c r="BF1071" s="30"/>
      <c r="BG1071" s="30"/>
      <c r="BH1071" s="30"/>
      <c r="BI1071" s="30"/>
      <c r="BJ1071" s="30"/>
      <c r="BK1071" s="30"/>
      <c r="BL1071" s="30"/>
      <c r="BM1071" s="30"/>
      <c r="BN1071" s="30"/>
      <c r="BO1071" s="30"/>
      <c r="BP1071" s="30"/>
      <c r="BQ1071" s="30"/>
      <c r="BR1071" s="30"/>
      <c r="BS1071" s="30"/>
      <c r="BT1071" s="30"/>
      <c r="BU1071" s="30"/>
      <c r="BV1071" s="30"/>
      <c r="BW1071" s="30"/>
      <c r="BX1071" s="30"/>
      <c r="BY1071" s="30"/>
      <c r="BZ1071" s="30"/>
      <c r="CA1071" s="30"/>
      <c r="CB1071" s="30"/>
      <c r="CC1071" s="30"/>
      <c r="CD1071" s="30"/>
      <c r="CE1071" s="30"/>
      <c r="CF1071" s="30"/>
      <c r="CG1071" s="30"/>
      <c r="CH1071" s="30"/>
      <c r="CI1071" s="30"/>
      <c r="CJ1071" s="30"/>
      <c r="CK1071" s="30"/>
      <c r="CL1071" s="30"/>
      <c r="CM1071" s="30"/>
      <c r="CN1071" s="30"/>
      <c r="CO1071" s="30"/>
      <c r="CP1071" s="30"/>
      <c r="CQ1071" s="30"/>
      <c r="CR1071" s="30"/>
      <c r="CS1071" s="30"/>
      <c r="CT1071" s="30"/>
      <c r="CU1071" s="30"/>
      <c r="CV1071" s="30"/>
      <c r="CW1071" s="30"/>
      <c r="CX1071" s="30"/>
      <c r="CY1071" s="30"/>
      <c r="CZ1071" s="30"/>
      <c r="DA1071" s="30"/>
      <c r="DB1071" s="30"/>
      <c r="DC1071" s="30"/>
      <c r="DD1071" s="30"/>
      <c r="DE1071" s="30"/>
      <c r="DF1071" s="30"/>
      <c r="DG1071" s="30"/>
      <c r="DH1071" s="30"/>
      <c r="DI1071" s="30"/>
      <c r="DJ1071" s="30"/>
      <c r="DK1071" s="30"/>
      <c r="DL1071" s="30"/>
      <c r="DM1071" s="30"/>
      <c r="DN1071" s="30"/>
      <c r="DO1071" s="30"/>
      <c r="DP1071" s="30"/>
      <c r="DQ1071" s="30"/>
      <c r="DR1071" s="30"/>
      <c r="DS1071" s="30"/>
      <c r="DT1071" s="30"/>
      <c r="DU1071" s="30"/>
      <c r="DV1071" s="30"/>
      <c r="DW1071" s="30"/>
      <c r="DX1071" s="30"/>
      <c r="DY1071" s="30"/>
      <c r="DZ1071" s="30"/>
      <c r="EA1071" s="30"/>
      <c r="EB1071" s="30"/>
      <c r="EC1071" s="30"/>
      <c r="ED1071" s="30"/>
      <c r="EE1071" s="30"/>
      <c r="EF1071" s="30"/>
      <c r="EG1071" s="30"/>
      <c r="EH1071" s="30"/>
      <c r="EI1071" s="30"/>
      <c r="EJ1071" s="30"/>
      <c r="EK1071" s="30"/>
      <c r="EL1071" s="30"/>
      <c r="EM1071" s="30"/>
      <c r="EN1071" s="30"/>
      <c r="EO1071" s="30"/>
      <c r="EP1071" s="30"/>
      <c r="EQ1071" s="30"/>
      <c r="ER1071" s="30"/>
      <c r="ES1071" s="30"/>
      <c r="ET1071" s="30"/>
      <c r="EU1071" s="30"/>
      <c r="EV1071" s="30"/>
      <c r="EW1071" s="30"/>
      <c r="EX1071" s="30"/>
      <c r="EY1071" s="30"/>
      <c r="EZ1071" s="30"/>
      <c r="FA1071" s="30"/>
      <c r="FB1071" s="30"/>
      <c r="FC1071" s="30"/>
      <c r="FD1071" s="30"/>
      <c r="FE1071" s="30"/>
      <c r="FF1071" s="30"/>
      <c r="FG1071" s="30"/>
      <c r="FH1071" s="30"/>
      <c r="FI1071" s="30"/>
      <c r="FJ1071" s="30"/>
      <c r="FK1071" s="30"/>
      <c r="FL1071" s="30"/>
      <c r="FM1071" s="30"/>
      <c r="FN1071" s="30"/>
      <c r="FO1071" s="30"/>
      <c r="FP1071" s="30"/>
      <c r="FQ1071" s="30"/>
    </row>
    <row r="1072" spans="4:173">
      <c r="D1072" s="76"/>
      <c r="E1072" s="76"/>
      <c r="F1072" s="76"/>
      <c r="G1072" s="76"/>
      <c r="H1072" s="76"/>
      <c r="I1072" s="76"/>
      <c r="J1072" s="30"/>
      <c r="K1072" s="30"/>
      <c r="L1072" s="30"/>
      <c r="M1072" s="30"/>
      <c r="N1072" s="30"/>
      <c r="O1072" s="30"/>
      <c r="P1072" s="30"/>
      <c r="Q1072" s="30"/>
      <c r="R1072" s="30"/>
      <c r="S1072" s="30"/>
      <c r="T1072" s="30"/>
      <c r="U1072" s="30"/>
      <c r="V1072" s="30"/>
      <c r="W1072" s="30"/>
      <c r="X1072" s="30"/>
      <c r="Y1072" s="30"/>
      <c r="Z1072" s="30"/>
      <c r="AA1072" s="30"/>
      <c r="AB1072" s="30"/>
      <c r="AC1072" s="30"/>
      <c r="AD1072" s="30"/>
      <c r="AE1072" s="30"/>
      <c r="AF1072" s="30"/>
      <c r="AG1072" s="30"/>
      <c r="AH1072" s="30"/>
      <c r="AI1072" s="30"/>
      <c r="AJ1072" s="30"/>
      <c r="AK1072" s="30"/>
      <c r="AL1072" s="30"/>
      <c r="AM1072" s="30"/>
      <c r="AN1072" s="30"/>
      <c r="AO1072" s="30"/>
      <c r="AP1072" s="30"/>
      <c r="AQ1072" s="30"/>
      <c r="AR1072" s="30"/>
      <c r="AS1072" s="30"/>
      <c r="AT1072" s="30"/>
      <c r="AU1072" s="30"/>
      <c r="AV1072" s="30"/>
      <c r="AW1072" s="30"/>
      <c r="AX1072" s="30"/>
      <c r="AY1072" s="30"/>
      <c r="AZ1072" s="30"/>
      <c r="BA1072" s="30"/>
      <c r="BB1072" s="30"/>
      <c r="BC1072" s="30"/>
      <c r="BD1072" s="30"/>
      <c r="BE1072" s="30"/>
      <c r="BF1072" s="30"/>
      <c r="BG1072" s="30"/>
      <c r="BH1072" s="30"/>
      <c r="BI1072" s="30"/>
      <c r="BJ1072" s="30"/>
      <c r="BK1072" s="30"/>
      <c r="BL1072" s="30"/>
      <c r="BM1072" s="30"/>
      <c r="BN1072" s="30"/>
      <c r="BO1072" s="30"/>
      <c r="BP1072" s="30"/>
      <c r="BQ1072" s="30"/>
      <c r="BR1072" s="30"/>
      <c r="BS1072" s="30"/>
      <c r="BT1072" s="30"/>
      <c r="BU1072" s="30"/>
      <c r="BV1072" s="30"/>
      <c r="BW1072" s="30"/>
      <c r="BX1072" s="30"/>
      <c r="BY1072" s="30"/>
      <c r="BZ1072" s="30"/>
      <c r="CA1072" s="30"/>
      <c r="CB1072" s="30"/>
      <c r="CC1072" s="30"/>
      <c r="CD1072" s="30"/>
      <c r="CE1072" s="30"/>
      <c r="CF1072" s="30"/>
      <c r="CG1072" s="30"/>
      <c r="CH1072" s="30"/>
      <c r="CI1072" s="30"/>
      <c r="CJ1072" s="30"/>
      <c r="CK1072" s="30"/>
      <c r="CL1072" s="30"/>
      <c r="CM1072" s="30"/>
      <c r="CN1072" s="30"/>
      <c r="CO1072" s="30"/>
      <c r="CP1072" s="30"/>
      <c r="CQ1072" s="30"/>
      <c r="CR1072" s="30"/>
      <c r="CS1072" s="30"/>
      <c r="CT1072" s="30"/>
      <c r="CU1072" s="30"/>
      <c r="CV1072" s="30"/>
      <c r="CW1072" s="30"/>
      <c r="CX1072" s="30"/>
      <c r="CY1072" s="30"/>
      <c r="CZ1072" s="30"/>
      <c r="DA1072" s="30"/>
      <c r="DB1072" s="30"/>
      <c r="DC1072" s="30"/>
      <c r="DD1072" s="30"/>
      <c r="DE1072" s="30"/>
      <c r="DF1072" s="30"/>
      <c r="DG1072" s="30"/>
      <c r="DH1072" s="30"/>
      <c r="DI1072" s="30"/>
      <c r="DJ1072" s="30"/>
      <c r="DK1072" s="30"/>
      <c r="DL1072" s="30"/>
      <c r="DM1072" s="30"/>
      <c r="DN1072" s="30"/>
      <c r="DO1072" s="30"/>
      <c r="DP1072" s="30"/>
      <c r="DQ1072" s="30"/>
      <c r="DR1072" s="30"/>
      <c r="DS1072" s="30"/>
      <c r="DT1072" s="30"/>
      <c r="DU1072" s="30"/>
      <c r="DV1072" s="30"/>
      <c r="DW1072" s="30"/>
      <c r="DX1072" s="30"/>
      <c r="DY1072" s="30"/>
      <c r="DZ1072" s="30"/>
      <c r="EA1072" s="30"/>
      <c r="EB1072" s="30"/>
      <c r="EC1072" s="30"/>
      <c r="ED1072" s="30"/>
      <c r="EE1072" s="30"/>
      <c r="EF1072" s="30"/>
      <c r="EG1072" s="30"/>
      <c r="EH1072" s="30"/>
      <c r="EI1072" s="30"/>
      <c r="EJ1072" s="30"/>
      <c r="EK1072" s="30"/>
      <c r="EL1072" s="30"/>
      <c r="EM1072" s="30"/>
      <c r="EN1072" s="30"/>
      <c r="EO1072" s="30"/>
      <c r="EP1072" s="30"/>
      <c r="EQ1072" s="30"/>
      <c r="ER1072" s="30"/>
      <c r="ES1072" s="30"/>
      <c r="ET1072" s="30"/>
      <c r="EU1072" s="30"/>
      <c r="EV1072" s="30"/>
      <c r="EW1072" s="30"/>
      <c r="EX1072" s="30"/>
      <c r="EY1072" s="30"/>
      <c r="EZ1072" s="30"/>
      <c r="FA1072" s="30"/>
      <c r="FB1072" s="30"/>
      <c r="FC1072" s="30"/>
      <c r="FD1072" s="30"/>
      <c r="FE1072" s="30"/>
      <c r="FF1072" s="30"/>
      <c r="FG1072" s="30"/>
      <c r="FH1072" s="30"/>
      <c r="FI1072" s="30"/>
      <c r="FJ1072" s="30"/>
      <c r="FK1072" s="30"/>
      <c r="FL1072" s="30"/>
      <c r="FM1072" s="30"/>
      <c r="FN1072" s="30"/>
      <c r="FO1072" s="30"/>
      <c r="FP1072" s="30"/>
      <c r="FQ1072" s="30"/>
    </row>
    <row r="1073" spans="4:173">
      <c r="D1073" s="76"/>
      <c r="E1073" s="76"/>
      <c r="F1073" s="76"/>
      <c r="G1073" s="76"/>
      <c r="H1073" s="76"/>
      <c r="I1073" s="76"/>
      <c r="J1073" s="30"/>
      <c r="K1073" s="30"/>
      <c r="L1073" s="30"/>
      <c r="M1073" s="30"/>
      <c r="N1073" s="30"/>
      <c r="O1073" s="30"/>
      <c r="P1073" s="30"/>
      <c r="Q1073" s="30"/>
      <c r="R1073" s="30"/>
      <c r="S1073" s="30"/>
      <c r="T1073" s="30"/>
      <c r="U1073" s="30"/>
      <c r="V1073" s="30"/>
      <c r="W1073" s="30"/>
      <c r="X1073" s="30"/>
      <c r="Y1073" s="30"/>
      <c r="Z1073" s="30"/>
      <c r="AA1073" s="30"/>
      <c r="AB1073" s="30"/>
      <c r="AC1073" s="30"/>
      <c r="AD1073" s="30"/>
      <c r="AE1073" s="30"/>
      <c r="AF1073" s="30"/>
      <c r="AG1073" s="30"/>
      <c r="AH1073" s="30"/>
      <c r="AI1073" s="30"/>
      <c r="AJ1073" s="30"/>
      <c r="AK1073" s="30"/>
      <c r="AL1073" s="30"/>
      <c r="AM1073" s="30"/>
      <c r="AN1073" s="30"/>
      <c r="AO1073" s="30"/>
      <c r="AP1073" s="30"/>
      <c r="AQ1073" s="30"/>
      <c r="AR1073" s="30"/>
      <c r="AS1073" s="30"/>
      <c r="AT1073" s="30"/>
      <c r="AU1073" s="30"/>
      <c r="AV1073" s="30"/>
      <c r="AW1073" s="30"/>
      <c r="AX1073" s="30"/>
      <c r="AY1073" s="30"/>
      <c r="AZ1073" s="30"/>
      <c r="BA1073" s="30"/>
      <c r="BB1073" s="30"/>
      <c r="BC1073" s="30"/>
      <c r="BD1073" s="30"/>
      <c r="BE1073" s="30"/>
      <c r="BF1073" s="30"/>
      <c r="BG1073" s="30"/>
      <c r="BH1073" s="30"/>
      <c r="BI1073" s="30"/>
      <c r="BJ1073" s="30"/>
      <c r="BK1073" s="30"/>
      <c r="BL1073" s="30"/>
      <c r="BM1073" s="30"/>
      <c r="BN1073" s="30"/>
      <c r="BO1073" s="30"/>
      <c r="BP1073" s="30"/>
      <c r="BQ1073" s="30"/>
      <c r="BR1073" s="30"/>
      <c r="BS1073" s="30"/>
      <c r="BT1073" s="30"/>
      <c r="BU1073" s="30"/>
      <c r="BV1073" s="30"/>
      <c r="BW1073" s="30"/>
      <c r="BX1073" s="30"/>
      <c r="BY1073" s="30"/>
      <c r="BZ1073" s="30"/>
      <c r="CA1073" s="30"/>
      <c r="CB1073" s="30"/>
      <c r="CC1073" s="30"/>
      <c r="CD1073" s="30"/>
      <c r="CE1073" s="30"/>
      <c r="CF1073" s="30"/>
      <c r="CG1073" s="30"/>
      <c r="CH1073" s="30"/>
      <c r="CI1073" s="30"/>
      <c r="CJ1073" s="30"/>
      <c r="CK1073" s="30"/>
      <c r="CL1073" s="30"/>
      <c r="CM1073" s="30"/>
      <c r="CN1073" s="30"/>
      <c r="CO1073" s="30"/>
      <c r="CP1073" s="30"/>
      <c r="CQ1073" s="30"/>
      <c r="CR1073" s="30"/>
      <c r="CS1073" s="30"/>
      <c r="CT1073" s="30"/>
      <c r="CU1073" s="30"/>
      <c r="CV1073" s="30"/>
      <c r="CW1073" s="30"/>
      <c r="CX1073" s="30"/>
      <c r="CY1073" s="30"/>
      <c r="CZ1073" s="30"/>
      <c r="DA1073" s="30"/>
      <c r="DB1073" s="30"/>
      <c r="DC1073" s="30"/>
      <c r="DD1073" s="30"/>
      <c r="DE1073" s="30"/>
      <c r="DF1073" s="30"/>
      <c r="DG1073" s="30"/>
      <c r="DH1073" s="30"/>
      <c r="DI1073" s="30"/>
      <c r="DJ1073" s="30"/>
      <c r="DK1073" s="30"/>
      <c r="DL1073" s="30"/>
      <c r="DM1073" s="30"/>
      <c r="DN1073" s="30"/>
      <c r="DO1073" s="30"/>
      <c r="DP1073" s="30"/>
      <c r="DQ1073" s="30"/>
      <c r="DR1073" s="30"/>
      <c r="DS1073" s="30"/>
      <c r="DT1073" s="30"/>
      <c r="DU1073" s="30"/>
      <c r="DV1073" s="30"/>
      <c r="DW1073" s="30"/>
      <c r="DX1073" s="30"/>
      <c r="DY1073" s="30"/>
      <c r="DZ1073" s="30"/>
      <c r="EA1073" s="30"/>
      <c r="EB1073" s="30"/>
      <c r="EC1073" s="30"/>
      <c r="ED1073" s="30"/>
      <c r="EE1073" s="30"/>
      <c r="EF1073" s="30"/>
      <c r="EG1073" s="30"/>
      <c r="EH1073" s="30"/>
      <c r="EI1073" s="30"/>
      <c r="EJ1073" s="30"/>
      <c r="EK1073" s="30"/>
      <c r="EL1073" s="30"/>
      <c r="EM1073" s="30"/>
      <c r="EN1073" s="30"/>
      <c r="EO1073" s="30"/>
      <c r="EP1073" s="30"/>
      <c r="EQ1073" s="30"/>
      <c r="ER1073" s="30"/>
      <c r="ES1073" s="30"/>
      <c r="ET1073" s="30"/>
      <c r="EU1073" s="30"/>
      <c r="EV1073" s="30"/>
      <c r="EW1073" s="30"/>
      <c r="EX1073" s="30"/>
      <c r="EY1073" s="30"/>
      <c r="EZ1073" s="30"/>
      <c r="FA1073" s="30"/>
      <c r="FB1073" s="30"/>
      <c r="FC1073" s="30"/>
      <c r="FD1073" s="30"/>
      <c r="FE1073" s="30"/>
      <c r="FF1073" s="30"/>
      <c r="FG1073" s="30"/>
      <c r="FH1073" s="30"/>
      <c r="FI1073" s="30"/>
      <c r="FJ1073" s="30"/>
      <c r="FK1073" s="30"/>
      <c r="FL1073" s="30"/>
      <c r="FM1073" s="30"/>
      <c r="FN1073" s="30"/>
      <c r="FO1073" s="30"/>
      <c r="FP1073" s="30"/>
      <c r="FQ1073" s="30"/>
    </row>
    <row r="1074" spans="4:173">
      <c r="D1074" s="76"/>
      <c r="E1074" s="76"/>
      <c r="F1074" s="76"/>
      <c r="G1074" s="76"/>
      <c r="H1074" s="76"/>
      <c r="I1074" s="76"/>
      <c r="J1074" s="30"/>
      <c r="K1074" s="30"/>
      <c r="L1074" s="30"/>
      <c r="M1074" s="30"/>
      <c r="N1074" s="30"/>
      <c r="O1074" s="30"/>
      <c r="P1074" s="30"/>
      <c r="Q1074" s="30"/>
      <c r="R1074" s="30"/>
      <c r="S1074" s="30"/>
      <c r="T1074" s="30"/>
      <c r="U1074" s="30"/>
      <c r="V1074" s="30"/>
      <c r="W1074" s="30"/>
      <c r="X1074" s="30"/>
      <c r="Y1074" s="30"/>
      <c r="Z1074" s="30"/>
      <c r="AA1074" s="30"/>
      <c r="AB1074" s="30"/>
      <c r="AC1074" s="30"/>
      <c r="AD1074" s="30"/>
      <c r="AE1074" s="30"/>
      <c r="AF1074" s="30"/>
      <c r="AG1074" s="30"/>
      <c r="AH1074" s="30"/>
      <c r="AI1074" s="30"/>
      <c r="AJ1074" s="30"/>
      <c r="AK1074" s="30"/>
      <c r="AL1074" s="30"/>
      <c r="AM1074" s="30"/>
      <c r="AN1074" s="30"/>
      <c r="AO1074" s="30"/>
      <c r="AP1074" s="30"/>
      <c r="AQ1074" s="30"/>
      <c r="AR1074" s="30"/>
      <c r="AS1074" s="30"/>
      <c r="AT1074" s="30"/>
      <c r="AU1074" s="30"/>
      <c r="AV1074" s="30"/>
      <c r="AW1074" s="30"/>
      <c r="AX1074" s="30"/>
      <c r="AY1074" s="30"/>
      <c r="AZ1074" s="30"/>
      <c r="BA1074" s="30"/>
      <c r="BB1074" s="30"/>
      <c r="BC1074" s="30"/>
      <c r="BD1074" s="30"/>
      <c r="BE1074" s="30"/>
      <c r="BF1074" s="30"/>
      <c r="BG1074" s="30"/>
      <c r="BH1074" s="30"/>
      <c r="BI1074" s="30"/>
      <c r="BJ1074" s="30"/>
      <c r="BK1074" s="30"/>
      <c r="BL1074" s="30"/>
      <c r="BM1074" s="30"/>
      <c r="BN1074" s="30"/>
      <c r="BO1074" s="30"/>
      <c r="BP1074" s="30"/>
      <c r="BQ1074" s="30"/>
      <c r="BR1074" s="30"/>
      <c r="BS1074" s="30"/>
      <c r="BT1074" s="30"/>
      <c r="BU1074" s="30"/>
      <c r="BV1074" s="30"/>
      <c r="BW1074" s="30"/>
      <c r="BX1074" s="30"/>
      <c r="BY1074" s="30"/>
      <c r="BZ1074" s="30"/>
      <c r="CA1074" s="30"/>
      <c r="CB1074" s="30"/>
      <c r="CC1074" s="30"/>
      <c r="CD1074" s="30"/>
      <c r="CE1074" s="30"/>
      <c r="CF1074" s="30"/>
      <c r="CG1074" s="30"/>
      <c r="CH1074" s="30"/>
      <c r="CI1074" s="30"/>
      <c r="CJ1074" s="30"/>
      <c r="CK1074" s="30"/>
      <c r="CL1074" s="30"/>
      <c r="CM1074" s="30"/>
      <c r="CN1074" s="30"/>
      <c r="CO1074" s="30"/>
      <c r="CP1074" s="30"/>
      <c r="CQ1074" s="30"/>
      <c r="CR1074" s="30"/>
      <c r="CS1074" s="30"/>
      <c r="CT1074" s="30"/>
      <c r="CU1074" s="30"/>
      <c r="CV1074" s="30"/>
      <c r="CW1074" s="30"/>
      <c r="CX1074" s="30"/>
      <c r="CY1074" s="30"/>
      <c r="CZ1074" s="30"/>
      <c r="DA1074" s="30"/>
      <c r="DB1074" s="30"/>
      <c r="DC1074" s="30"/>
      <c r="DD1074" s="30"/>
      <c r="DE1074" s="30"/>
      <c r="DF1074" s="30"/>
      <c r="DG1074" s="30"/>
      <c r="DH1074" s="30"/>
      <c r="DI1074" s="30"/>
      <c r="DJ1074" s="30"/>
      <c r="DK1074" s="30"/>
      <c r="DL1074" s="30"/>
      <c r="DM1074" s="30"/>
      <c r="DN1074" s="30"/>
      <c r="DO1074" s="30"/>
      <c r="DP1074" s="30"/>
      <c r="DQ1074" s="30"/>
      <c r="DR1074" s="30"/>
      <c r="DS1074" s="30"/>
      <c r="DT1074" s="30"/>
      <c r="DU1074" s="30"/>
      <c r="DV1074" s="30"/>
      <c r="DW1074" s="30"/>
      <c r="DX1074" s="30"/>
      <c r="DY1074" s="30"/>
      <c r="DZ1074" s="30"/>
      <c r="EA1074" s="30"/>
      <c r="EB1074" s="30"/>
      <c r="EC1074" s="30"/>
      <c r="ED1074" s="30"/>
      <c r="EE1074" s="30"/>
      <c r="EF1074" s="30"/>
      <c r="EG1074" s="30"/>
      <c r="EH1074" s="30"/>
      <c r="EI1074" s="30"/>
      <c r="EJ1074" s="30"/>
      <c r="EK1074" s="30"/>
      <c r="EL1074" s="30"/>
      <c r="EM1074" s="30"/>
      <c r="EN1074" s="30"/>
      <c r="EO1074" s="30"/>
      <c r="EP1074" s="30"/>
      <c r="EQ1074" s="30"/>
      <c r="ER1074" s="30"/>
      <c r="ES1074" s="30"/>
      <c r="ET1074" s="30"/>
      <c r="EU1074" s="30"/>
      <c r="EV1074" s="30"/>
      <c r="EW1074" s="30"/>
      <c r="EX1074" s="30"/>
      <c r="EY1074" s="30"/>
      <c r="EZ1074" s="30"/>
      <c r="FA1074" s="30"/>
      <c r="FB1074" s="30"/>
      <c r="FC1074" s="30"/>
      <c r="FD1074" s="30"/>
      <c r="FE1074" s="30"/>
      <c r="FF1074" s="30"/>
      <c r="FG1074" s="30"/>
      <c r="FH1074" s="30"/>
      <c r="FI1074" s="30"/>
      <c r="FJ1074" s="30"/>
      <c r="FK1074" s="30"/>
      <c r="FL1074" s="30"/>
      <c r="FM1074" s="30"/>
      <c r="FN1074" s="30"/>
      <c r="FO1074" s="30"/>
      <c r="FP1074" s="30"/>
      <c r="FQ1074" s="30"/>
    </row>
    <row r="1075" spans="4:173">
      <c r="D1075" s="76"/>
      <c r="E1075" s="76"/>
      <c r="F1075" s="76"/>
      <c r="G1075" s="76"/>
      <c r="H1075" s="76"/>
      <c r="I1075" s="76"/>
      <c r="J1075" s="30"/>
      <c r="K1075" s="30"/>
      <c r="L1075" s="30"/>
      <c r="M1075" s="30"/>
      <c r="N1075" s="30"/>
      <c r="O1075" s="30"/>
      <c r="P1075" s="30"/>
      <c r="Q1075" s="30"/>
      <c r="R1075" s="30"/>
      <c r="S1075" s="30"/>
      <c r="T1075" s="30"/>
      <c r="U1075" s="30"/>
      <c r="V1075" s="30"/>
      <c r="W1075" s="30"/>
      <c r="X1075" s="30"/>
      <c r="Y1075" s="30"/>
      <c r="Z1075" s="30"/>
      <c r="AA1075" s="30"/>
      <c r="AB1075" s="30"/>
      <c r="AC1075" s="30"/>
      <c r="AD1075" s="30"/>
      <c r="AE1075" s="30"/>
      <c r="AF1075" s="30"/>
      <c r="AG1075" s="30"/>
      <c r="AH1075" s="30"/>
      <c r="AI1075" s="30"/>
      <c r="AJ1075" s="30"/>
      <c r="AK1075" s="30"/>
      <c r="AL1075" s="30"/>
      <c r="AM1075" s="30"/>
      <c r="AN1075" s="30"/>
      <c r="AO1075" s="30"/>
      <c r="AP1075" s="30"/>
      <c r="AQ1075" s="30"/>
      <c r="AR1075" s="30"/>
      <c r="AS1075" s="30"/>
      <c r="AT1075" s="30"/>
      <c r="AU1075" s="30"/>
      <c r="AV1075" s="30"/>
      <c r="AW1075" s="30"/>
      <c r="AX1075" s="30"/>
      <c r="AY1075" s="30"/>
      <c r="AZ1075" s="30"/>
      <c r="BA1075" s="30"/>
      <c r="BB1075" s="30"/>
      <c r="BC1075" s="30"/>
      <c r="BD1075" s="30"/>
      <c r="BE1075" s="30"/>
      <c r="BF1075" s="30"/>
      <c r="BG1075" s="30"/>
      <c r="BH1075" s="30"/>
      <c r="BI1075" s="30"/>
      <c r="BJ1075" s="30"/>
      <c r="BK1075" s="30"/>
      <c r="BL1075" s="30"/>
      <c r="BM1075" s="30"/>
      <c r="BN1075" s="30"/>
      <c r="BO1075" s="30"/>
      <c r="BP1075" s="30"/>
      <c r="BQ1075" s="30"/>
      <c r="BR1075" s="30"/>
      <c r="BS1075" s="30"/>
      <c r="BT1075" s="30"/>
      <c r="BU1075" s="30"/>
      <c r="BV1075" s="30"/>
      <c r="BW1075" s="30"/>
      <c r="BX1075" s="30"/>
      <c r="BY1075" s="30"/>
      <c r="BZ1075" s="30"/>
      <c r="CA1075" s="30"/>
      <c r="CB1075" s="30"/>
      <c r="CC1075" s="30"/>
      <c r="CD1075" s="30"/>
      <c r="CE1075" s="30"/>
      <c r="CF1075" s="30"/>
      <c r="CG1075" s="30"/>
      <c r="CH1075" s="30"/>
      <c r="CI1075" s="30"/>
      <c r="CJ1075" s="30"/>
      <c r="CK1075" s="30"/>
      <c r="CL1075" s="30"/>
      <c r="CM1075" s="30"/>
      <c r="CN1075" s="30"/>
      <c r="CO1075" s="30"/>
      <c r="CP1075" s="30"/>
      <c r="CQ1075" s="30"/>
      <c r="CR1075" s="30"/>
      <c r="CS1075" s="30"/>
      <c r="CT1075" s="30"/>
      <c r="CU1075" s="30"/>
      <c r="CV1075" s="30"/>
      <c r="CW1075" s="30"/>
      <c r="CX1075" s="30"/>
      <c r="CY1075" s="30"/>
      <c r="CZ1075" s="30"/>
      <c r="DA1075" s="30"/>
      <c r="DB1075" s="30"/>
      <c r="DC1075" s="30"/>
      <c r="DD1075" s="30"/>
      <c r="DE1075" s="30"/>
      <c r="DF1075" s="30"/>
      <c r="DG1075" s="30"/>
      <c r="DH1075" s="30"/>
      <c r="DI1075" s="30"/>
      <c r="DJ1075" s="30"/>
      <c r="DK1075" s="30"/>
      <c r="DL1075" s="30"/>
      <c r="DM1075" s="30"/>
      <c r="DN1075" s="30"/>
      <c r="DO1075" s="30"/>
      <c r="DP1075" s="30"/>
      <c r="DQ1075" s="30"/>
      <c r="DR1075" s="30"/>
      <c r="DS1075" s="30"/>
      <c r="DT1075" s="30"/>
      <c r="DU1075" s="30"/>
      <c r="DV1075" s="30"/>
      <c r="DW1075" s="30"/>
      <c r="DX1075" s="30"/>
      <c r="DY1075" s="30"/>
      <c r="DZ1075" s="30"/>
      <c r="EA1075" s="30"/>
      <c r="EB1075" s="30"/>
      <c r="EC1075" s="30"/>
      <c r="ED1075" s="30"/>
      <c r="EE1075" s="30"/>
      <c r="EF1075" s="30"/>
      <c r="EG1075" s="30"/>
      <c r="EH1075" s="30"/>
      <c r="EI1075" s="30"/>
      <c r="EJ1075" s="30"/>
      <c r="EK1075" s="30"/>
      <c r="EL1075" s="30"/>
      <c r="EM1075" s="30"/>
      <c r="EN1075" s="30"/>
      <c r="EO1075" s="30"/>
      <c r="EP1075" s="30"/>
      <c r="EQ1075" s="30"/>
      <c r="ER1075" s="30"/>
      <c r="ES1075" s="30"/>
      <c r="ET1075" s="30"/>
      <c r="EU1075" s="30"/>
      <c r="EV1075" s="30"/>
      <c r="EW1075" s="30"/>
      <c r="EX1075" s="30"/>
      <c r="EY1075" s="30"/>
      <c r="EZ1075" s="30"/>
      <c r="FA1075" s="30"/>
      <c r="FB1075" s="30"/>
      <c r="FC1075" s="30"/>
      <c r="FD1075" s="30"/>
      <c r="FE1075" s="30"/>
      <c r="FF1075" s="30"/>
      <c r="FG1075" s="30"/>
      <c r="FH1075" s="30"/>
      <c r="FI1075" s="30"/>
      <c r="FJ1075" s="30"/>
      <c r="FK1075" s="30"/>
      <c r="FL1075" s="30"/>
      <c r="FM1075" s="30"/>
      <c r="FN1075" s="30"/>
      <c r="FO1075" s="30"/>
      <c r="FP1075" s="30"/>
      <c r="FQ1075" s="30"/>
    </row>
    <row r="1076" spans="4:173">
      <c r="D1076" s="76"/>
      <c r="E1076" s="76"/>
      <c r="F1076" s="76"/>
      <c r="G1076" s="76"/>
      <c r="H1076" s="76"/>
      <c r="I1076" s="76"/>
      <c r="J1076" s="30"/>
      <c r="K1076" s="30"/>
      <c r="L1076" s="30"/>
      <c r="M1076" s="30"/>
      <c r="N1076" s="30"/>
      <c r="O1076" s="30"/>
      <c r="P1076" s="30"/>
      <c r="Q1076" s="30"/>
      <c r="R1076" s="30"/>
      <c r="S1076" s="30"/>
      <c r="T1076" s="30"/>
      <c r="U1076" s="30"/>
      <c r="V1076" s="30"/>
      <c r="W1076" s="30"/>
      <c r="X1076" s="30"/>
      <c r="Y1076" s="30"/>
      <c r="Z1076" s="30"/>
      <c r="AA1076" s="30"/>
      <c r="AB1076" s="30"/>
      <c r="AC1076" s="30"/>
      <c r="AD1076" s="30"/>
      <c r="AE1076" s="30"/>
      <c r="AF1076" s="30"/>
      <c r="AG1076" s="30"/>
      <c r="AH1076" s="30"/>
      <c r="AI1076" s="30"/>
      <c r="AJ1076" s="30"/>
      <c r="AK1076" s="30"/>
      <c r="AL1076" s="30"/>
      <c r="AM1076" s="30"/>
      <c r="AN1076" s="30"/>
      <c r="AO1076" s="30"/>
      <c r="AP1076" s="30"/>
      <c r="AQ1076" s="30"/>
      <c r="AR1076" s="30"/>
      <c r="AS1076" s="30"/>
      <c r="AT1076" s="30"/>
      <c r="AU1076" s="30"/>
      <c r="AV1076" s="30"/>
      <c r="AW1076" s="30"/>
      <c r="AX1076" s="30"/>
      <c r="AY1076" s="30"/>
      <c r="AZ1076" s="30"/>
      <c r="BA1076" s="30"/>
      <c r="BB1076" s="30"/>
      <c r="BC1076" s="30"/>
      <c r="BD1076" s="30"/>
      <c r="BE1076" s="30"/>
      <c r="BF1076" s="30"/>
      <c r="BG1076" s="30"/>
      <c r="BH1076" s="30"/>
      <c r="BI1076" s="30"/>
      <c r="BJ1076" s="30"/>
      <c r="BK1076" s="30"/>
      <c r="BL1076" s="30"/>
      <c r="BM1076" s="30"/>
      <c r="BN1076" s="30"/>
      <c r="BO1076" s="30"/>
      <c r="BP1076" s="30"/>
      <c r="BQ1076" s="30"/>
      <c r="BR1076" s="30"/>
      <c r="BS1076" s="30"/>
      <c r="BT1076" s="30"/>
      <c r="BU1076" s="30"/>
      <c r="BV1076" s="30"/>
      <c r="BW1076" s="30"/>
      <c r="BX1076" s="30"/>
      <c r="BY1076" s="30"/>
      <c r="BZ1076" s="30"/>
      <c r="CA1076" s="30"/>
      <c r="CB1076" s="30"/>
      <c r="CC1076" s="30"/>
      <c r="CD1076" s="30"/>
      <c r="CE1076" s="30"/>
      <c r="CF1076" s="30"/>
      <c r="CG1076" s="30"/>
      <c r="CH1076" s="30"/>
      <c r="CI1076" s="30"/>
      <c r="CJ1076" s="30"/>
      <c r="CK1076" s="30"/>
      <c r="CL1076" s="30"/>
      <c r="CM1076" s="30"/>
      <c r="CN1076" s="30"/>
      <c r="CO1076" s="30"/>
      <c r="CP1076" s="30"/>
      <c r="CQ1076" s="30"/>
      <c r="CR1076" s="30"/>
      <c r="CS1076" s="30"/>
      <c r="CT1076" s="30"/>
      <c r="CU1076" s="30"/>
      <c r="CV1076" s="30"/>
      <c r="CW1076" s="30"/>
      <c r="CX1076" s="30"/>
      <c r="CY1076" s="30"/>
      <c r="CZ1076" s="30"/>
      <c r="DA1076" s="30"/>
      <c r="DB1076" s="30"/>
      <c r="DC1076" s="30"/>
      <c r="DD1076" s="30"/>
      <c r="DE1076" s="30"/>
      <c r="DF1076" s="30"/>
      <c r="DG1076" s="30"/>
      <c r="DH1076" s="30"/>
      <c r="DI1076" s="30"/>
      <c r="DJ1076" s="30"/>
      <c r="DK1076" s="30"/>
      <c r="DL1076" s="30"/>
      <c r="DM1076" s="30"/>
      <c r="DN1076" s="30"/>
      <c r="DO1076" s="30"/>
      <c r="DP1076" s="30"/>
      <c r="DQ1076" s="30"/>
      <c r="DR1076" s="30"/>
      <c r="DS1076" s="30"/>
      <c r="DT1076" s="30"/>
      <c r="DU1076" s="30"/>
      <c r="DV1076" s="30"/>
      <c r="DW1076" s="30"/>
      <c r="DX1076" s="30"/>
      <c r="DY1076" s="30"/>
      <c r="DZ1076" s="30"/>
      <c r="EA1076" s="30"/>
      <c r="EB1076" s="30"/>
      <c r="EC1076" s="30"/>
      <c r="ED1076" s="30"/>
      <c r="EE1076" s="30"/>
      <c r="EF1076" s="30"/>
      <c r="EG1076" s="30"/>
      <c r="EH1076" s="30"/>
      <c r="EI1076" s="30"/>
      <c r="EJ1076" s="30"/>
      <c r="EK1076" s="30"/>
      <c r="EL1076" s="30"/>
      <c r="EM1076" s="30"/>
      <c r="EN1076" s="30"/>
      <c r="EO1076" s="30"/>
      <c r="EP1076" s="30"/>
      <c r="EQ1076" s="30"/>
      <c r="ER1076" s="30"/>
      <c r="ES1076" s="30"/>
      <c r="ET1076" s="30"/>
      <c r="EU1076" s="30"/>
      <c r="EV1076" s="30"/>
      <c r="EW1076" s="30"/>
      <c r="EX1076" s="30"/>
      <c r="EY1076" s="30"/>
      <c r="EZ1076" s="30"/>
      <c r="FA1076" s="30"/>
      <c r="FB1076" s="30"/>
      <c r="FC1076" s="30"/>
      <c r="FD1076" s="30"/>
      <c r="FE1076" s="30"/>
      <c r="FF1076" s="30"/>
      <c r="FG1076" s="30"/>
      <c r="FH1076" s="30"/>
      <c r="FI1076" s="30"/>
      <c r="FJ1076" s="30"/>
      <c r="FK1076" s="30"/>
      <c r="FL1076" s="30"/>
      <c r="FM1076" s="30"/>
      <c r="FN1076" s="30"/>
      <c r="FO1076" s="30"/>
      <c r="FP1076" s="30"/>
      <c r="FQ1076" s="30"/>
    </row>
    <row r="1077" spans="4:173">
      <c r="D1077" s="76"/>
      <c r="E1077" s="76"/>
      <c r="F1077" s="76"/>
      <c r="G1077" s="76"/>
      <c r="H1077" s="76"/>
      <c r="I1077" s="76"/>
      <c r="J1077" s="30"/>
      <c r="K1077" s="30"/>
      <c r="L1077" s="30"/>
      <c r="M1077" s="30"/>
      <c r="N1077" s="30"/>
      <c r="O1077" s="30"/>
      <c r="P1077" s="30"/>
      <c r="Q1077" s="30"/>
      <c r="R1077" s="30"/>
      <c r="S1077" s="30"/>
      <c r="T1077" s="30"/>
      <c r="U1077" s="30"/>
      <c r="V1077" s="30"/>
      <c r="W1077" s="30"/>
      <c r="X1077" s="30"/>
      <c r="Y1077" s="30"/>
      <c r="Z1077" s="30"/>
      <c r="AA1077" s="30"/>
      <c r="AB1077" s="30"/>
      <c r="AC1077" s="30"/>
      <c r="AD1077" s="30"/>
      <c r="AE1077" s="30"/>
      <c r="AF1077" s="30"/>
      <c r="AG1077" s="30"/>
      <c r="AH1077" s="30"/>
      <c r="AI1077" s="30"/>
      <c r="AJ1077" s="30"/>
      <c r="AK1077" s="30"/>
      <c r="AL1077" s="30"/>
      <c r="AM1077" s="30"/>
      <c r="AN1077" s="30"/>
      <c r="AO1077" s="30"/>
      <c r="AP1077" s="30"/>
      <c r="AQ1077" s="30"/>
      <c r="AR1077" s="30"/>
      <c r="AS1077" s="30"/>
      <c r="AT1077" s="30"/>
      <c r="AU1077" s="30"/>
      <c r="AV1077" s="30"/>
      <c r="AW1077" s="30"/>
      <c r="AX1077" s="30"/>
      <c r="AY1077" s="30"/>
      <c r="AZ1077" s="30"/>
      <c r="BA1077" s="30"/>
      <c r="BB1077" s="30"/>
      <c r="BC1077" s="30"/>
      <c r="BD1077" s="30"/>
      <c r="BE1077" s="30"/>
      <c r="BF1077" s="30"/>
      <c r="BG1077" s="30"/>
      <c r="BH1077" s="30"/>
      <c r="BI1077" s="30"/>
      <c r="BJ1077" s="30"/>
      <c r="BK1077" s="30"/>
      <c r="BL1077" s="30"/>
      <c r="BM1077" s="30"/>
      <c r="BN1077" s="30"/>
      <c r="BO1077" s="30"/>
      <c r="BP1077" s="30"/>
      <c r="BQ1077" s="30"/>
      <c r="BR1077" s="30"/>
      <c r="BS1077" s="30"/>
      <c r="BT1077" s="30"/>
      <c r="BU1077" s="30"/>
      <c r="BV1077" s="30"/>
      <c r="BW1077" s="30"/>
      <c r="BX1077" s="30"/>
      <c r="BY1077" s="30"/>
      <c r="BZ1077" s="30"/>
      <c r="CA1077" s="30"/>
      <c r="CB1077" s="30"/>
      <c r="CC1077" s="30"/>
      <c r="CD1077" s="30"/>
      <c r="CE1077" s="30"/>
      <c r="CF1077" s="30"/>
      <c r="CG1077" s="30"/>
      <c r="CH1077" s="30"/>
      <c r="CI1077" s="30"/>
      <c r="CJ1077" s="30"/>
      <c r="CK1077" s="30"/>
      <c r="CL1077" s="30"/>
      <c r="CM1077" s="30"/>
      <c r="CN1077" s="30"/>
      <c r="CO1077" s="30"/>
      <c r="CP1077" s="30"/>
      <c r="CQ1077" s="30"/>
      <c r="CR1077" s="30"/>
      <c r="CS1077" s="30"/>
      <c r="CT1077" s="30"/>
      <c r="CU1077" s="30"/>
      <c r="CV1077" s="30"/>
      <c r="CW1077" s="30"/>
      <c r="CX1077" s="30"/>
      <c r="CY1077" s="30"/>
      <c r="CZ1077" s="30"/>
      <c r="DA1077" s="30"/>
      <c r="DB1077" s="30"/>
      <c r="DC1077" s="30"/>
      <c r="DD1077" s="30"/>
      <c r="DE1077" s="30"/>
      <c r="DF1077" s="30"/>
      <c r="DG1077" s="30"/>
      <c r="DH1077" s="30"/>
      <c r="DI1077" s="30"/>
      <c r="DJ1077" s="30"/>
      <c r="DK1077" s="30"/>
      <c r="DL1077" s="30"/>
      <c r="DM1077" s="30"/>
      <c r="DN1077" s="30"/>
      <c r="DO1077" s="30"/>
      <c r="DP1077" s="30"/>
      <c r="DQ1077" s="30"/>
      <c r="DR1077" s="30"/>
      <c r="DS1077" s="30"/>
      <c r="DT1077" s="30"/>
      <c r="DU1077" s="30"/>
      <c r="DV1077" s="30"/>
      <c r="DW1077" s="30"/>
      <c r="DX1077" s="30"/>
      <c r="DY1077" s="30"/>
      <c r="DZ1077" s="30"/>
      <c r="EA1077" s="30"/>
      <c r="EB1077" s="30"/>
      <c r="EC1077" s="30"/>
      <c r="ED1077" s="30"/>
      <c r="EE1077" s="30"/>
      <c r="EF1077" s="30"/>
      <c r="EG1077" s="30"/>
      <c r="EH1077" s="30"/>
      <c r="EI1077" s="30"/>
      <c r="EJ1077" s="30"/>
      <c r="EK1077" s="30"/>
      <c r="EL1077" s="30"/>
      <c r="EM1077" s="30"/>
      <c r="EN1077" s="30"/>
      <c r="EO1077" s="30"/>
      <c r="EP1077" s="30"/>
      <c r="EQ1077" s="30"/>
      <c r="ER1077" s="30"/>
      <c r="ES1077" s="30"/>
      <c r="ET1077" s="30"/>
      <c r="EU1077" s="30"/>
      <c r="EV1077" s="30"/>
      <c r="EW1077" s="30"/>
      <c r="EX1077" s="30"/>
      <c r="EY1077" s="30"/>
      <c r="EZ1077" s="30"/>
      <c r="FA1077" s="30"/>
      <c r="FB1077" s="30"/>
      <c r="FC1077" s="30"/>
      <c r="FD1077" s="30"/>
      <c r="FE1077" s="30"/>
      <c r="FF1077" s="30"/>
      <c r="FG1077" s="30"/>
      <c r="FH1077" s="30"/>
      <c r="FI1077" s="30"/>
      <c r="FJ1077" s="30"/>
      <c r="FK1077" s="30"/>
      <c r="FL1077" s="30"/>
      <c r="FM1077" s="30"/>
      <c r="FN1077" s="30"/>
      <c r="FO1077" s="30"/>
      <c r="FP1077" s="30"/>
      <c r="FQ1077" s="30"/>
    </row>
    <row r="1078" spans="4:173">
      <c r="D1078" s="76"/>
      <c r="E1078" s="76"/>
      <c r="F1078" s="76"/>
      <c r="G1078" s="76"/>
      <c r="H1078" s="76"/>
      <c r="I1078" s="76"/>
      <c r="J1078" s="30"/>
      <c r="K1078" s="30"/>
      <c r="L1078" s="30"/>
      <c r="M1078" s="30"/>
      <c r="N1078" s="30"/>
      <c r="O1078" s="30"/>
      <c r="P1078" s="30"/>
      <c r="Q1078" s="30"/>
      <c r="R1078" s="30"/>
      <c r="S1078" s="30"/>
      <c r="T1078" s="30"/>
      <c r="U1078" s="30"/>
      <c r="V1078" s="30"/>
      <c r="W1078" s="30"/>
      <c r="X1078" s="30"/>
      <c r="Y1078" s="30"/>
      <c r="Z1078" s="30"/>
      <c r="AA1078" s="30"/>
      <c r="AB1078" s="30"/>
      <c r="AC1078" s="30"/>
      <c r="AD1078" s="30"/>
      <c r="AE1078" s="30"/>
      <c r="AF1078" s="30"/>
      <c r="AG1078" s="30"/>
      <c r="AH1078" s="30"/>
      <c r="AI1078" s="30"/>
      <c r="AJ1078" s="30"/>
      <c r="AK1078" s="30"/>
      <c r="AL1078" s="30"/>
      <c r="AM1078" s="30"/>
      <c r="AN1078" s="30"/>
      <c r="AO1078" s="30"/>
      <c r="AP1078" s="30"/>
      <c r="AQ1078" s="30"/>
      <c r="AR1078" s="30"/>
      <c r="AS1078" s="30"/>
      <c r="AT1078" s="30"/>
      <c r="AU1078" s="30"/>
      <c r="AV1078" s="30"/>
      <c r="AW1078" s="30"/>
      <c r="AX1078" s="30"/>
      <c r="AY1078" s="30"/>
      <c r="AZ1078" s="30"/>
      <c r="BA1078" s="30"/>
      <c r="BB1078" s="30"/>
      <c r="BC1078" s="30"/>
      <c r="BD1078" s="30"/>
      <c r="BE1078" s="30"/>
      <c r="BF1078" s="30"/>
      <c r="BG1078" s="30"/>
      <c r="BH1078" s="30"/>
      <c r="BI1078" s="30"/>
      <c r="BJ1078" s="30"/>
      <c r="BK1078" s="30"/>
      <c r="BL1078" s="30"/>
      <c r="BM1078" s="30"/>
      <c r="BN1078" s="30"/>
      <c r="BO1078" s="30"/>
      <c r="BP1078" s="30"/>
      <c r="BQ1078" s="30"/>
      <c r="BR1078" s="30"/>
      <c r="BS1078" s="30"/>
      <c r="BT1078" s="30"/>
      <c r="BU1078" s="30"/>
      <c r="BV1078" s="30"/>
      <c r="BW1078" s="30"/>
      <c r="BX1078" s="30"/>
      <c r="BY1078" s="30"/>
      <c r="BZ1078" s="30"/>
      <c r="CA1078" s="30"/>
      <c r="CB1078" s="30"/>
      <c r="CC1078" s="30"/>
      <c r="CD1078" s="30"/>
      <c r="CE1078" s="30"/>
      <c r="CF1078" s="30"/>
      <c r="CG1078" s="30"/>
      <c r="CH1078" s="30"/>
      <c r="CI1078" s="30"/>
      <c r="CJ1078" s="30"/>
      <c r="CK1078" s="30"/>
      <c r="CL1078" s="30"/>
      <c r="CM1078" s="30"/>
      <c r="CN1078" s="30"/>
      <c r="CO1078" s="30"/>
      <c r="CP1078" s="30"/>
      <c r="CQ1078" s="30"/>
      <c r="CR1078" s="30"/>
      <c r="CS1078" s="30"/>
      <c r="CT1078" s="30"/>
      <c r="CU1078" s="30"/>
      <c r="CV1078" s="30"/>
      <c r="CW1078" s="30"/>
      <c r="CX1078" s="30"/>
      <c r="CY1078" s="30"/>
      <c r="CZ1078" s="30"/>
      <c r="DA1078" s="30"/>
      <c r="DB1078" s="30"/>
      <c r="DC1078" s="30"/>
      <c r="DD1078" s="30"/>
      <c r="DE1078" s="30"/>
      <c r="DF1078" s="30"/>
      <c r="DG1078" s="30"/>
      <c r="DH1078" s="30"/>
      <c r="DI1078" s="30"/>
      <c r="DJ1078" s="30"/>
      <c r="DK1078" s="30"/>
      <c r="DL1078" s="30"/>
      <c r="DM1078" s="30"/>
      <c r="DN1078" s="30"/>
      <c r="DO1078" s="30"/>
      <c r="DP1078" s="30"/>
      <c r="DQ1078" s="30"/>
      <c r="DR1078" s="30"/>
      <c r="DS1078" s="30"/>
      <c r="DT1078" s="30"/>
      <c r="DU1078" s="30"/>
      <c r="DV1078" s="30"/>
      <c r="DW1078" s="30"/>
      <c r="DX1078" s="30"/>
      <c r="DY1078" s="30"/>
      <c r="DZ1078" s="30"/>
      <c r="EA1078" s="30"/>
      <c r="EB1078" s="30"/>
      <c r="EC1078" s="30"/>
      <c r="ED1078" s="30"/>
      <c r="EE1078" s="30"/>
      <c r="EF1078" s="30"/>
      <c r="EG1078" s="30"/>
      <c r="EH1078" s="30"/>
      <c r="EI1078" s="30"/>
      <c r="EJ1078" s="30"/>
      <c r="EK1078" s="30"/>
      <c r="EL1078" s="30"/>
      <c r="EM1078" s="30"/>
      <c r="EN1078" s="30"/>
      <c r="EO1078" s="30"/>
      <c r="EP1078" s="30"/>
      <c r="EQ1078" s="30"/>
      <c r="ER1078" s="30"/>
      <c r="ES1078" s="30"/>
      <c r="ET1078" s="30"/>
      <c r="EU1078" s="30"/>
      <c r="EV1078" s="30"/>
      <c r="EW1078" s="30"/>
      <c r="EX1078" s="30"/>
      <c r="EY1078" s="30"/>
      <c r="EZ1078" s="30"/>
      <c r="FA1078" s="30"/>
      <c r="FB1078" s="30"/>
      <c r="FC1078" s="30"/>
      <c r="FD1078" s="30"/>
      <c r="FE1078" s="30"/>
      <c r="FF1078" s="30"/>
      <c r="FG1078" s="30"/>
      <c r="FH1078" s="30"/>
      <c r="FI1078" s="30"/>
      <c r="FJ1078" s="30"/>
      <c r="FK1078" s="30"/>
      <c r="FL1078" s="30"/>
      <c r="FM1078" s="30"/>
      <c r="FN1078" s="30"/>
      <c r="FO1078" s="30"/>
      <c r="FP1078" s="30"/>
      <c r="FQ1078" s="30"/>
    </row>
    <row r="1079" spans="4:173">
      <c r="D1079" s="76"/>
      <c r="E1079" s="76"/>
      <c r="F1079" s="76"/>
      <c r="G1079" s="76"/>
      <c r="H1079" s="76"/>
      <c r="I1079" s="76"/>
      <c r="J1079" s="30"/>
      <c r="K1079" s="30"/>
      <c r="L1079" s="30"/>
      <c r="M1079" s="30"/>
      <c r="N1079" s="30"/>
      <c r="O1079" s="30"/>
      <c r="P1079" s="30"/>
      <c r="Q1079" s="30"/>
      <c r="R1079" s="30"/>
      <c r="S1079" s="30"/>
      <c r="T1079" s="30"/>
      <c r="U1079" s="30"/>
      <c r="V1079" s="30"/>
      <c r="W1079" s="30"/>
      <c r="X1079" s="30"/>
      <c r="Y1079" s="30"/>
      <c r="Z1079" s="30"/>
      <c r="AA1079" s="30"/>
      <c r="AB1079" s="30"/>
      <c r="AC1079" s="30"/>
      <c r="AD1079" s="30"/>
      <c r="AE1079" s="30"/>
      <c r="AF1079" s="30"/>
      <c r="AG1079" s="30"/>
      <c r="AH1079" s="30"/>
      <c r="AI1079" s="30"/>
      <c r="AJ1079" s="30"/>
      <c r="AK1079" s="30"/>
      <c r="AL1079" s="30"/>
      <c r="AM1079" s="30"/>
      <c r="AN1079" s="30"/>
      <c r="AO1079" s="30"/>
      <c r="AP1079" s="30"/>
      <c r="AQ1079" s="30"/>
      <c r="AR1079" s="30"/>
      <c r="AS1079" s="30"/>
      <c r="AT1079" s="30"/>
      <c r="AU1079" s="30"/>
      <c r="AV1079" s="30"/>
      <c r="AW1079" s="30"/>
      <c r="AX1079" s="30"/>
      <c r="AY1079" s="30"/>
      <c r="AZ1079" s="30"/>
      <c r="BA1079" s="30"/>
      <c r="BB1079" s="30"/>
      <c r="BC1079" s="30"/>
      <c r="BD1079" s="30"/>
      <c r="BE1079" s="30"/>
      <c r="BF1079" s="30"/>
      <c r="BG1079" s="30"/>
      <c r="BH1079" s="30"/>
      <c r="BI1079" s="30"/>
      <c r="BJ1079" s="30"/>
      <c r="BK1079" s="30"/>
      <c r="BL1079" s="30"/>
      <c r="BM1079" s="30"/>
      <c r="BN1079" s="30"/>
      <c r="BO1079" s="30"/>
      <c r="BP1079" s="30"/>
      <c r="BQ1079" s="30"/>
      <c r="BR1079" s="30"/>
      <c r="BS1079" s="30"/>
      <c r="BT1079" s="30"/>
      <c r="BU1079" s="30"/>
      <c r="BV1079" s="30"/>
      <c r="BW1079" s="30"/>
      <c r="BX1079" s="30"/>
      <c r="BY1079" s="30"/>
      <c r="BZ1079" s="30"/>
      <c r="CA1079" s="30"/>
      <c r="CB1079" s="30"/>
      <c r="CC1079" s="30"/>
      <c r="CD1079" s="30"/>
      <c r="CE1079" s="30"/>
      <c r="CF1079" s="30"/>
      <c r="CG1079" s="30"/>
      <c r="CH1079" s="30"/>
      <c r="CI1079" s="30"/>
      <c r="CJ1079" s="30"/>
      <c r="CK1079" s="30"/>
      <c r="CL1079" s="30"/>
      <c r="CM1079" s="30"/>
      <c r="CN1079" s="30"/>
      <c r="CO1079" s="30"/>
      <c r="CP1079" s="30"/>
      <c r="CQ1079" s="30"/>
      <c r="CR1079" s="30"/>
      <c r="CS1079" s="30"/>
      <c r="CT1079" s="30"/>
      <c r="CU1079" s="30"/>
      <c r="CV1079" s="30"/>
      <c r="CW1079" s="30"/>
      <c r="CX1079" s="30"/>
      <c r="CY1079" s="30"/>
      <c r="CZ1079" s="30"/>
      <c r="DA1079" s="30"/>
      <c r="DB1079" s="30"/>
      <c r="DC1079" s="30"/>
      <c r="DD1079" s="30"/>
      <c r="DE1079" s="30"/>
      <c r="DF1079" s="30"/>
      <c r="DG1079" s="30"/>
      <c r="DH1079" s="30"/>
      <c r="DI1079" s="30"/>
      <c r="DJ1079" s="30"/>
      <c r="DK1079" s="30"/>
      <c r="DL1079" s="30"/>
      <c r="DM1079" s="30"/>
      <c r="DN1079" s="30"/>
      <c r="DO1079" s="30"/>
      <c r="DP1079" s="30"/>
      <c r="DQ1079" s="30"/>
      <c r="DR1079" s="30"/>
      <c r="DS1079" s="30"/>
      <c r="DT1079" s="30"/>
      <c r="DU1079" s="30"/>
      <c r="DV1079" s="30"/>
      <c r="DW1079" s="30"/>
      <c r="DX1079" s="30"/>
      <c r="DY1079" s="30"/>
      <c r="DZ1079" s="30"/>
      <c r="EA1079" s="30"/>
      <c r="EB1079" s="30"/>
      <c r="EC1079" s="30"/>
      <c r="ED1079" s="30"/>
      <c r="EE1079" s="30"/>
      <c r="EF1079" s="30"/>
      <c r="EG1079" s="30"/>
      <c r="EH1079" s="30"/>
      <c r="EI1079" s="30"/>
      <c r="EJ1079" s="30"/>
      <c r="EK1079" s="30"/>
      <c r="EL1079" s="30"/>
      <c r="EM1079" s="30"/>
      <c r="EN1079" s="30"/>
      <c r="EO1079" s="30"/>
      <c r="EP1079" s="30"/>
      <c r="EQ1079" s="30"/>
      <c r="ER1079" s="30"/>
      <c r="ES1079" s="30"/>
      <c r="ET1079" s="30"/>
      <c r="EU1079" s="30"/>
      <c r="EV1079" s="30"/>
      <c r="EW1079" s="30"/>
      <c r="EX1079" s="30"/>
      <c r="EY1079" s="30"/>
      <c r="EZ1079" s="30"/>
      <c r="FA1079" s="30"/>
      <c r="FB1079" s="30"/>
      <c r="FC1079" s="30"/>
      <c r="FD1079" s="30"/>
      <c r="FE1079" s="30"/>
      <c r="FF1079" s="30"/>
      <c r="FG1079" s="30"/>
      <c r="FH1079" s="30"/>
      <c r="FI1079" s="30"/>
      <c r="FJ1079" s="30"/>
      <c r="FK1079" s="30"/>
      <c r="FL1079" s="30"/>
      <c r="FM1079" s="30"/>
      <c r="FN1079" s="30"/>
      <c r="FO1079" s="30"/>
      <c r="FP1079" s="30"/>
      <c r="FQ1079" s="30"/>
    </row>
    <row r="1080" spans="4:173">
      <c r="D1080" s="76"/>
      <c r="E1080" s="76"/>
      <c r="F1080" s="76"/>
      <c r="G1080" s="76"/>
      <c r="H1080" s="76"/>
      <c r="I1080" s="76"/>
      <c r="J1080" s="30"/>
      <c r="K1080" s="30"/>
      <c r="L1080" s="30"/>
      <c r="M1080" s="30"/>
      <c r="N1080" s="30"/>
      <c r="O1080" s="30"/>
      <c r="P1080" s="30"/>
      <c r="Q1080" s="30"/>
      <c r="R1080" s="30"/>
      <c r="S1080" s="30"/>
      <c r="T1080" s="30"/>
      <c r="U1080" s="30"/>
      <c r="V1080" s="30"/>
      <c r="W1080" s="30"/>
      <c r="X1080" s="30"/>
      <c r="Y1080" s="30"/>
      <c r="Z1080" s="30"/>
      <c r="AA1080" s="30"/>
      <c r="AB1080" s="30"/>
      <c r="AC1080" s="30"/>
      <c r="AD1080" s="30"/>
      <c r="AE1080" s="30"/>
      <c r="AF1080" s="30"/>
      <c r="AG1080" s="30"/>
      <c r="AH1080" s="30"/>
      <c r="AI1080" s="30"/>
      <c r="AJ1080" s="30"/>
      <c r="AK1080" s="30"/>
      <c r="AL1080" s="30"/>
      <c r="AM1080" s="30"/>
      <c r="AN1080" s="30"/>
      <c r="AO1080" s="30"/>
      <c r="AP1080" s="30"/>
      <c r="AQ1080" s="30"/>
      <c r="AR1080" s="30"/>
      <c r="AS1080" s="30"/>
      <c r="AT1080" s="30"/>
      <c r="AU1080" s="30"/>
      <c r="AV1080" s="30"/>
      <c r="AW1080" s="30"/>
      <c r="AX1080" s="30"/>
      <c r="AY1080" s="30"/>
      <c r="AZ1080" s="30"/>
      <c r="BA1080" s="30"/>
      <c r="BB1080" s="30"/>
      <c r="BC1080" s="30"/>
      <c r="BD1080" s="30"/>
      <c r="BE1080" s="30"/>
      <c r="BF1080" s="30"/>
      <c r="BG1080" s="30"/>
      <c r="BH1080" s="30"/>
      <c r="BI1080" s="30"/>
      <c r="BJ1080" s="30"/>
      <c r="BK1080" s="30"/>
      <c r="BL1080" s="30"/>
      <c r="BM1080" s="30"/>
      <c r="BN1080" s="30"/>
      <c r="BO1080" s="30"/>
      <c r="BP1080" s="30"/>
      <c r="BQ1080" s="30"/>
      <c r="BR1080" s="30"/>
      <c r="BS1080" s="30"/>
      <c r="BT1080" s="30"/>
      <c r="BU1080" s="30"/>
      <c r="BV1080" s="30"/>
      <c r="BW1080" s="30"/>
      <c r="BX1080" s="30"/>
      <c r="BY1080" s="30"/>
      <c r="BZ1080" s="30"/>
      <c r="CA1080" s="30"/>
      <c r="CB1080" s="30"/>
      <c r="CC1080" s="30"/>
      <c r="CD1080" s="30"/>
      <c r="CE1080" s="30"/>
      <c r="CF1080" s="30"/>
      <c r="CG1080" s="30"/>
      <c r="CH1080" s="30"/>
      <c r="CI1080" s="30"/>
      <c r="CJ1080" s="30"/>
      <c r="CK1080" s="30"/>
      <c r="CL1080" s="30"/>
      <c r="CM1080" s="30"/>
      <c r="CN1080" s="30"/>
      <c r="CO1080" s="30"/>
      <c r="CP1080" s="30"/>
      <c r="CQ1080" s="30"/>
      <c r="CR1080" s="30"/>
      <c r="CS1080" s="30"/>
      <c r="CT1080" s="30"/>
      <c r="CU1080" s="30"/>
      <c r="CV1080" s="30"/>
      <c r="CW1080" s="30"/>
      <c r="CX1080" s="30"/>
      <c r="CY1080" s="30"/>
      <c r="CZ1080" s="30"/>
      <c r="DA1080" s="30"/>
      <c r="DB1080" s="30"/>
      <c r="DC1080" s="30"/>
      <c r="DD1080" s="30"/>
      <c r="DE1080" s="30"/>
      <c r="DF1080" s="30"/>
      <c r="DG1080" s="30"/>
      <c r="DH1080" s="30"/>
      <c r="DI1080" s="30"/>
      <c r="DJ1080" s="30"/>
      <c r="DK1080" s="30"/>
      <c r="DL1080" s="30"/>
      <c r="DM1080" s="30"/>
      <c r="DN1080" s="30"/>
      <c r="DO1080" s="30"/>
      <c r="DP1080" s="30"/>
      <c r="DQ1080" s="30"/>
      <c r="DR1080" s="30"/>
      <c r="DS1080" s="30"/>
      <c r="DT1080" s="30"/>
      <c r="DU1080" s="30"/>
      <c r="DV1080" s="30"/>
      <c r="DW1080" s="30"/>
      <c r="DX1080" s="30"/>
      <c r="DY1080" s="30"/>
      <c r="DZ1080" s="30"/>
      <c r="EA1080" s="30"/>
      <c r="EB1080" s="30"/>
      <c r="EC1080" s="30"/>
      <c r="ED1080" s="30"/>
      <c r="EE1080" s="30"/>
      <c r="EF1080" s="30"/>
      <c r="EG1080" s="30"/>
      <c r="EH1080" s="30"/>
      <c r="EI1080" s="30"/>
      <c r="EJ1080" s="30"/>
      <c r="EK1080" s="30"/>
      <c r="EL1080" s="30"/>
      <c r="EM1080" s="30"/>
      <c r="EN1080" s="30"/>
      <c r="EO1080" s="30"/>
      <c r="EP1080" s="30"/>
      <c r="EQ1080" s="30"/>
      <c r="ER1080" s="30"/>
      <c r="ES1080" s="30"/>
      <c r="ET1080" s="30"/>
      <c r="EU1080" s="30"/>
      <c r="EV1080" s="30"/>
      <c r="EW1080" s="30"/>
      <c r="EX1080" s="30"/>
      <c r="EY1080" s="30"/>
      <c r="EZ1080" s="30"/>
      <c r="FA1080" s="30"/>
      <c r="FB1080" s="30"/>
      <c r="FC1080" s="30"/>
      <c r="FD1080" s="30"/>
      <c r="FE1080" s="30"/>
      <c r="FF1080" s="30"/>
      <c r="FG1080" s="30"/>
      <c r="FH1080" s="30"/>
      <c r="FI1080" s="30"/>
      <c r="FJ1080" s="30"/>
      <c r="FK1080" s="30"/>
      <c r="FL1080" s="30"/>
      <c r="FM1080" s="30"/>
      <c r="FN1080" s="30"/>
      <c r="FO1080" s="30"/>
      <c r="FP1080" s="30"/>
      <c r="FQ1080" s="30"/>
    </row>
    <row r="1081" spans="4:173">
      <c r="D1081" s="76"/>
      <c r="E1081" s="76"/>
      <c r="F1081" s="76"/>
      <c r="G1081" s="76"/>
      <c r="H1081" s="76"/>
      <c r="I1081" s="76"/>
      <c r="J1081" s="30"/>
      <c r="K1081" s="30"/>
      <c r="L1081" s="30"/>
      <c r="M1081" s="30"/>
      <c r="N1081" s="30"/>
      <c r="O1081" s="30"/>
      <c r="P1081" s="30"/>
      <c r="Q1081" s="30"/>
      <c r="R1081" s="30"/>
      <c r="S1081" s="30"/>
      <c r="T1081" s="30"/>
      <c r="U1081" s="30"/>
      <c r="V1081" s="30"/>
      <c r="W1081" s="30"/>
      <c r="X1081" s="30"/>
      <c r="Y1081" s="30"/>
      <c r="Z1081" s="30"/>
      <c r="AA1081" s="30"/>
      <c r="AB1081" s="30"/>
      <c r="AC1081" s="30"/>
      <c r="AD1081" s="30"/>
      <c r="AE1081" s="30"/>
      <c r="AF1081" s="30"/>
      <c r="AG1081" s="30"/>
      <c r="AH1081" s="30"/>
      <c r="AI1081" s="30"/>
      <c r="AJ1081" s="30"/>
      <c r="AK1081" s="30"/>
      <c r="AL1081" s="30"/>
      <c r="AM1081" s="30"/>
      <c r="AN1081" s="30"/>
      <c r="AO1081" s="30"/>
      <c r="AP1081" s="30"/>
      <c r="AQ1081" s="30"/>
      <c r="AR1081" s="30"/>
      <c r="AS1081" s="30"/>
      <c r="AT1081" s="30"/>
      <c r="AU1081" s="30"/>
      <c r="AV1081" s="30"/>
      <c r="AW1081" s="30"/>
      <c r="AX1081" s="30"/>
      <c r="AY1081" s="30"/>
      <c r="AZ1081" s="30"/>
      <c r="BA1081" s="30"/>
      <c r="BB1081" s="30"/>
      <c r="BC1081" s="30"/>
      <c r="BD1081" s="30"/>
      <c r="BE1081" s="30"/>
      <c r="BF1081" s="30"/>
      <c r="BG1081" s="30"/>
      <c r="BH1081" s="30"/>
      <c r="BI1081" s="30"/>
      <c r="BJ1081" s="30"/>
      <c r="BK1081" s="30"/>
      <c r="BL1081" s="30"/>
      <c r="BM1081" s="30"/>
      <c r="BN1081" s="30"/>
      <c r="BO1081" s="30"/>
      <c r="BP1081" s="30"/>
      <c r="BQ1081" s="30"/>
      <c r="BR1081" s="30"/>
      <c r="BS1081" s="30"/>
      <c r="BT1081" s="30"/>
      <c r="BU1081" s="30"/>
      <c r="BV1081" s="30"/>
      <c r="BW1081" s="30"/>
      <c r="BX1081" s="30"/>
      <c r="BY1081" s="30"/>
      <c r="BZ1081" s="30"/>
      <c r="CA1081" s="30"/>
      <c r="CB1081" s="30"/>
      <c r="CC1081" s="30"/>
      <c r="CD1081" s="30"/>
      <c r="CE1081" s="30"/>
      <c r="CF1081" s="30"/>
      <c r="CG1081" s="30"/>
      <c r="CH1081" s="30"/>
      <c r="CI1081" s="30"/>
      <c r="CJ1081" s="30"/>
      <c r="CK1081" s="30"/>
      <c r="CL1081" s="30"/>
      <c r="CM1081" s="30"/>
      <c r="CN1081" s="30"/>
      <c r="CO1081" s="30"/>
      <c r="CP1081" s="30"/>
      <c r="CQ1081" s="30"/>
      <c r="CR1081" s="30"/>
      <c r="CS1081" s="30"/>
      <c r="CT1081" s="30"/>
      <c r="CU1081" s="30"/>
      <c r="CV1081" s="30"/>
      <c r="CW1081" s="30"/>
      <c r="CX1081" s="30"/>
      <c r="CY1081" s="30"/>
      <c r="CZ1081" s="30"/>
      <c r="DA1081" s="30"/>
      <c r="DB1081" s="30"/>
      <c r="DC1081" s="30"/>
      <c r="DD1081" s="30"/>
      <c r="DE1081" s="30"/>
      <c r="DF1081" s="30"/>
      <c r="DG1081" s="30"/>
      <c r="DH1081" s="30"/>
      <c r="DI1081" s="30"/>
      <c r="DJ1081" s="30"/>
      <c r="DK1081" s="30"/>
      <c r="DL1081" s="30"/>
      <c r="DM1081" s="30"/>
      <c r="DN1081" s="30"/>
      <c r="DO1081" s="30"/>
      <c r="DP1081" s="30"/>
      <c r="DQ1081" s="30"/>
      <c r="DR1081" s="30"/>
      <c r="DS1081" s="30"/>
      <c r="DT1081" s="30"/>
      <c r="DU1081" s="30"/>
      <c r="DV1081" s="30"/>
      <c r="DW1081" s="30"/>
      <c r="DX1081" s="30"/>
      <c r="DY1081" s="30"/>
      <c r="DZ1081" s="30"/>
      <c r="EA1081" s="30"/>
      <c r="EB1081" s="30"/>
      <c r="EC1081" s="30"/>
      <c r="ED1081" s="30"/>
      <c r="EE1081" s="30"/>
      <c r="EF1081" s="30"/>
      <c r="EG1081" s="30"/>
      <c r="EH1081" s="30"/>
      <c r="EI1081" s="30"/>
      <c r="EJ1081" s="30"/>
      <c r="EK1081" s="30"/>
      <c r="EL1081" s="30"/>
      <c r="EM1081" s="30"/>
      <c r="EN1081" s="30"/>
      <c r="EO1081" s="30"/>
      <c r="EP1081" s="30"/>
      <c r="EQ1081" s="30"/>
      <c r="ER1081" s="30"/>
      <c r="ES1081" s="30"/>
      <c r="ET1081" s="30"/>
      <c r="EU1081" s="30"/>
      <c r="EV1081" s="30"/>
      <c r="EW1081" s="30"/>
      <c r="EX1081" s="30"/>
      <c r="EY1081" s="30"/>
      <c r="EZ1081" s="30"/>
      <c r="FA1081" s="30"/>
      <c r="FB1081" s="30"/>
      <c r="FC1081" s="30"/>
      <c r="FD1081" s="30"/>
      <c r="FE1081" s="30"/>
      <c r="FF1081" s="30"/>
      <c r="FG1081" s="30"/>
      <c r="FH1081" s="30"/>
      <c r="FI1081" s="30"/>
      <c r="FJ1081" s="30"/>
      <c r="FK1081" s="30"/>
      <c r="FL1081" s="30"/>
      <c r="FM1081" s="30"/>
      <c r="FN1081" s="30"/>
      <c r="FO1081" s="30"/>
      <c r="FP1081" s="30"/>
      <c r="FQ1081" s="30"/>
    </row>
    <row r="1082" spans="4:173">
      <c r="D1082" s="76"/>
      <c r="E1082" s="76"/>
      <c r="F1082" s="76"/>
      <c r="G1082" s="76"/>
      <c r="H1082" s="76"/>
      <c r="I1082" s="76"/>
      <c r="J1082" s="30"/>
      <c r="K1082" s="30"/>
      <c r="L1082" s="30"/>
      <c r="M1082" s="30"/>
      <c r="N1082" s="30"/>
      <c r="O1082" s="30"/>
      <c r="P1082" s="30"/>
      <c r="Q1082" s="30"/>
      <c r="R1082" s="30"/>
      <c r="S1082" s="30"/>
      <c r="T1082" s="30"/>
      <c r="U1082" s="30"/>
      <c r="V1082" s="30"/>
      <c r="W1082" s="30"/>
      <c r="X1082" s="30"/>
      <c r="Y1082" s="30"/>
      <c r="Z1082" s="30"/>
      <c r="AA1082" s="30"/>
      <c r="AB1082" s="30"/>
      <c r="AC1082" s="30"/>
      <c r="AD1082" s="30"/>
      <c r="AE1082" s="30"/>
      <c r="AF1082" s="30"/>
      <c r="AG1082" s="30"/>
      <c r="AH1082" s="30"/>
      <c r="AI1082" s="30"/>
      <c r="AJ1082" s="30"/>
      <c r="AK1082" s="30"/>
      <c r="AL1082" s="30"/>
      <c r="AM1082" s="30"/>
      <c r="AN1082" s="30"/>
      <c r="AO1082" s="30"/>
      <c r="AP1082" s="30"/>
      <c r="AQ1082" s="30"/>
      <c r="AR1082" s="30"/>
      <c r="AS1082" s="30"/>
      <c r="AT1082" s="30"/>
      <c r="AU1082" s="30"/>
      <c r="AV1082" s="30"/>
      <c r="AW1082" s="30"/>
      <c r="AX1082" s="30"/>
      <c r="AY1082" s="30"/>
      <c r="AZ1082" s="30"/>
      <c r="BA1082" s="30"/>
      <c r="BB1082" s="30"/>
      <c r="BC1082" s="30"/>
      <c r="BD1082" s="30"/>
      <c r="BE1082" s="30"/>
      <c r="BF1082" s="30"/>
      <c r="BG1082" s="30"/>
      <c r="BH1082" s="30"/>
      <c r="BI1082" s="30"/>
      <c r="BJ1082" s="30"/>
      <c r="BK1082" s="30"/>
      <c r="BL1082" s="30"/>
      <c r="BM1082" s="30"/>
      <c r="BN1082" s="30"/>
      <c r="BO1082" s="30"/>
      <c r="BP1082" s="30"/>
      <c r="BQ1082" s="30"/>
      <c r="BR1082" s="30"/>
      <c r="BS1082" s="30"/>
      <c r="BT1082" s="30"/>
      <c r="BU1082" s="30"/>
      <c r="BV1082" s="30"/>
      <c r="BW1082" s="30"/>
      <c r="BX1082" s="30"/>
      <c r="BY1082" s="30"/>
      <c r="BZ1082" s="30"/>
      <c r="CA1082" s="30"/>
      <c r="CB1082" s="30"/>
      <c r="CC1082" s="30"/>
      <c r="CD1082" s="30"/>
      <c r="CE1082" s="30"/>
      <c r="CF1082" s="30"/>
      <c r="CG1082" s="30"/>
      <c r="CH1082" s="30"/>
      <c r="CI1082" s="30"/>
      <c r="CJ1082" s="30"/>
      <c r="CK1082" s="30"/>
      <c r="CL1082" s="30"/>
      <c r="CM1082" s="30"/>
      <c r="CN1082" s="30"/>
      <c r="CO1082" s="30"/>
      <c r="CP1082" s="30"/>
      <c r="CQ1082" s="30"/>
      <c r="CR1082" s="30"/>
      <c r="CS1082" s="30"/>
      <c r="CT1082" s="30"/>
      <c r="CU1082" s="30"/>
      <c r="CV1082" s="30"/>
      <c r="CW1082" s="30"/>
      <c r="CX1082" s="30"/>
      <c r="CY1082" s="30"/>
      <c r="CZ1082" s="30"/>
      <c r="DA1082" s="30"/>
      <c r="DB1082" s="30"/>
      <c r="DC1082" s="30"/>
      <c r="DD1082" s="30"/>
      <c r="DE1082" s="30"/>
      <c r="DF1082" s="30"/>
      <c r="DG1082" s="30"/>
      <c r="DH1082" s="30"/>
      <c r="DI1082" s="30"/>
      <c r="DJ1082" s="30"/>
      <c r="DK1082" s="30"/>
      <c r="DL1082" s="30"/>
      <c r="DM1082" s="30"/>
      <c r="DN1082" s="30"/>
      <c r="DO1082" s="30"/>
      <c r="DP1082" s="30"/>
      <c r="DQ1082" s="30"/>
      <c r="DR1082" s="30"/>
      <c r="DS1082" s="30"/>
      <c r="DT1082" s="30"/>
      <c r="DU1082" s="30"/>
      <c r="DV1082" s="30"/>
      <c r="DW1082" s="30"/>
      <c r="DX1082" s="30"/>
      <c r="DY1082" s="30"/>
      <c r="DZ1082" s="30"/>
      <c r="EA1082" s="30"/>
      <c r="EB1082" s="30"/>
      <c r="EC1082" s="30"/>
      <c r="ED1082" s="30"/>
      <c r="EE1082" s="30"/>
      <c r="EF1082" s="30"/>
      <c r="EG1082" s="30"/>
      <c r="EH1082" s="30"/>
      <c r="EI1082" s="30"/>
      <c r="EJ1082" s="30"/>
      <c r="EK1082" s="30"/>
      <c r="EL1082" s="30"/>
      <c r="EM1082" s="30"/>
      <c r="EN1082" s="30"/>
      <c r="EO1082" s="30"/>
      <c r="EP1082" s="30"/>
      <c r="EQ1082" s="30"/>
      <c r="ER1082" s="30"/>
      <c r="ES1082" s="30"/>
      <c r="ET1082" s="30"/>
      <c r="EU1082" s="30"/>
      <c r="EV1082" s="30"/>
      <c r="EW1082" s="30"/>
      <c r="EX1082" s="30"/>
      <c r="EY1082" s="30"/>
      <c r="EZ1082" s="30"/>
      <c r="FA1082" s="30"/>
      <c r="FB1082" s="30"/>
      <c r="FC1082" s="30"/>
      <c r="FD1082" s="30"/>
      <c r="FE1082" s="30"/>
      <c r="FF1082" s="30"/>
      <c r="FG1082" s="30"/>
      <c r="FH1082" s="30"/>
      <c r="FI1082" s="30"/>
      <c r="FJ1082" s="30"/>
      <c r="FK1082" s="30"/>
      <c r="FL1082" s="30"/>
      <c r="FM1082" s="30"/>
      <c r="FN1082" s="30"/>
      <c r="FO1082" s="30"/>
      <c r="FP1082" s="30"/>
      <c r="FQ1082" s="30"/>
    </row>
    <row r="1083" spans="4:173">
      <c r="D1083" s="76"/>
      <c r="E1083" s="76"/>
      <c r="F1083" s="76"/>
      <c r="G1083" s="76"/>
      <c r="H1083" s="76"/>
      <c r="I1083" s="76"/>
      <c r="J1083" s="30"/>
      <c r="K1083" s="30"/>
      <c r="L1083" s="30"/>
      <c r="M1083" s="30"/>
      <c r="N1083" s="30"/>
      <c r="O1083" s="30"/>
      <c r="P1083" s="30"/>
      <c r="Q1083" s="30"/>
      <c r="R1083" s="30"/>
      <c r="S1083" s="30"/>
      <c r="T1083" s="30"/>
      <c r="U1083" s="30"/>
      <c r="V1083" s="30"/>
      <c r="W1083" s="30"/>
      <c r="X1083" s="30"/>
      <c r="Y1083" s="30"/>
      <c r="Z1083" s="30"/>
      <c r="AA1083" s="30"/>
      <c r="AB1083" s="30"/>
      <c r="AC1083" s="30"/>
      <c r="AD1083" s="30"/>
      <c r="AE1083" s="30"/>
      <c r="AF1083" s="30"/>
      <c r="AG1083" s="30"/>
      <c r="AH1083" s="30"/>
      <c r="AI1083" s="30"/>
      <c r="AJ1083" s="30"/>
      <c r="AK1083" s="30"/>
      <c r="AL1083" s="30"/>
      <c r="AM1083" s="30"/>
      <c r="AN1083" s="30"/>
      <c r="AO1083" s="30"/>
      <c r="AP1083" s="30"/>
      <c r="AQ1083" s="30"/>
      <c r="AR1083" s="30"/>
      <c r="AS1083" s="30"/>
      <c r="AT1083" s="30"/>
      <c r="AU1083" s="30"/>
      <c r="AV1083" s="30"/>
      <c r="AW1083" s="30"/>
      <c r="AX1083" s="30"/>
      <c r="AY1083" s="30"/>
      <c r="AZ1083" s="30"/>
      <c r="BA1083" s="30"/>
      <c r="BB1083" s="30"/>
      <c r="BC1083" s="30"/>
      <c r="BD1083" s="30"/>
      <c r="BE1083" s="30"/>
      <c r="BF1083" s="30"/>
      <c r="BG1083" s="30"/>
      <c r="BH1083" s="30"/>
      <c r="BI1083" s="30"/>
      <c r="BJ1083" s="30"/>
      <c r="BK1083" s="30"/>
      <c r="BL1083" s="30"/>
      <c r="BM1083" s="30"/>
      <c r="BN1083" s="30"/>
      <c r="BO1083" s="30"/>
      <c r="BP1083" s="30"/>
      <c r="BQ1083" s="30"/>
      <c r="BR1083" s="30"/>
      <c r="BS1083" s="30"/>
      <c r="BT1083" s="30"/>
      <c r="BU1083" s="30"/>
      <c r="BV1083" s="30"/>
      <c r="BW1083" s="30"/>
      <c r="BX1083" s="30"/>
      <c r="BY1083" s="30"/>
      <c r="BZ1083" s="30"/>
      <c r="CA1083" s="30"/>
      <c r="CB1083" s="30"/>
      <c r="CC1083" s="30"/>
      <c r="CD1083" s="30"/>
      <c r="CE1083" s="30"/>
      <c r="CF1083" s="30"/>
      <c r="CG1083" s="30"/>
      <c r="CH1083" s="30"/>
      <c r="CI1083" s="30"/>
      <c r="CJ1083" s="30"/>
      <c r="CK1083" s="30"/>
      <c r="CL1083" s="30"/>
      <c r="CM1083" s="30"/>
      <c r="CN1083" s="30"/>
      <c r="CO1083" s="30"/>
      <c r="CP1083" s="30"/>
      <c r="CQ1083" s="30"/>
      <c r="CR1083" s="30"/>
      <c r="CS1083" s="30"/>
      <c r="CT1083" s="30"/>
      <c r="CU1083" s="30"/>
      <c r="CV1083" s="30"/>
      <c r="CW1083" s="30"/>
      <c r="CX1083" s="30"/>
      <c r="CY1083" s="30"/>
      <c r="CZ1083" s="30"/>
      <c r="DA1083" s="30"/>
      <c r="DB1083" s="30"/>
      <c r="DC1083" s="30"/>
      <c r="DD1083" s="30"/>
      <c r="DE1083" s="30"/>
      <c r="DF1083" s="30"/>
      <c r="DG1083" s="30"/>
      <c r="DH1083" s="30"/>
      <c r="DI1083" s="30"/>
      <c r="DJ1083" s="30"/>
      <c r="DK1083" s="30"/>
      <c r="DL1083" s="30"/>
      <c r="DM1083" s="30"/>
      <c r="DN1083" s="30"/>
      <c r="DO1083" s="30"/>
      <c r="DP1083" s="30"/>
      <c r="DQ1083" s="30"/>
      <c r="DR1083" s="30"/>
      <c r="DS1083" s="30"/>
      <c r="DT1083" s="30"/>
      <c r="DU1083" s="30"/>
      <c r="DV1083" s="30"/>
      <c r="DW1083" s="30"/>
      <c r="DX1083" s="30"/>
      <c r="DY1083" s="30"/>
      <c r="DZ1083" s="30"/>
      <c r="EA1083" s="30"/>
      <c r="EB1083" s="30"/>
      <c r="EC1083" s="30"/>
      <c r="ED1083" s="30"/>
      <c r="EE1083" s="30"/>
      <c r="EF1083" s="30"/>
      <c r="EG1083" s="30"/>
      <c r="EH1083" s="30"/>
      <c r="EI1083" s="30"/>
      <c r="EJ1083" s="30"/>
      <c r="EK1083" s="30"/>
      <c r="EL1083" s="30"/>
      <c r="EM1083" s="30"/>
      <c r="EN1083" s="30"/>
      <c r="EO1083" s="30"/>
      <c r="EP1083" s="30"/>
      <c r="EQ1083" s="30"/>
      <c r="ER1083" s="30"/>
      <c r="ES1083" s="30"/>
      <c r="ET1083" s="30"/>
      <c r="EU1083" s="30"/>
      <c r="EV1083" s="30"/>
      <c r="EW1083" s="30"/>
      <c r="EX1083" s="30"/>
      <c r="EY1083" s="30"/>
      <c r="EZ1083" s="30"/>
      <c r="FA1083" s="30"/>
      <c r="FB1083" s="30"/>
      <c r="FC1083" s="30"/>
      <c r="FD1083" s="30"/>
      <c r="FE1083" s="30"/>
      <c r="FF1083" s="30"/>
      <c r="FG1083" s="30"/>
      <c r="FH1083" s="30"/>
      <c r="FI1083" s="30"/>
      <c r="FJ1083" s="30"/>
      <c r="FK1083" s="30"/>
      <c r="FL1083" s="30"/>
      <c r="FM1083" s="30"/>
      <c r="FN1083" s="30"/>
      <c r="FO1083" s="30"/>
      <c r="FP1083" s="30"/>
      <c r="FQ1083" s="30"/>
    </row>
    <row r="1084" spans="4:173">
      <c r="D1084" s="76"/>
      <c r="E1084" s="76"/>
      <c r="F1084" s="76"/>
      <c r="G1084" s="76"/>
      <c r="H1084" s="76"/>
      <c r="I1084" s="76"/>
      <c r="J1084" s="30"/>
      <c r="K1084" s="30"/>
      <c r="L1084" s="30"/>
      <c r="M1084" s="30"/>
      <c r="N1084" s="30"/>
      <c r="O1084" s="30"/>
      <c r="P1084" s="30"/>
      <c r="Q1084" s="30"/>
      <c r="R1084" s="30"/>
      <c r="S1084" s="30"/>
      <c r="T1084" s="30"/>
      <c r="U1084" s="30"/>
      <c r="V1084" s="30"/>
      <c r="W1084" s="30"/>
      <c r="X1084" s="30"/>
      <c r="Y1084" s="30"/>
      <c r="Z1084" s="30"/>
      <c r="AA1084" s="30"/>
      <c r="AB1084" s="30"/>
      <c r="AC1084" s="30"/>
      <c r="AD1084" s="30"/>
      <c r="AE1084" s="30"/>
      <c r="AF1084" s="30"/>
      <c r="AG1084" s="30"/>
      <c r="AH1084" s="30"/>
      <c r="AI1084" s="30"/>
      <c r="AJ1084" s="30"/>
      <c r="AK1084" s="30"/>
      <c r="AL1084" s="30"/>
      <c r="AM1084" s="30"/>
      <c r="AN1084" s="30"/>
      <c r="AO1084" s="30"/>
      <c r="AP1084" s="30"/>
      <c r="AQ1084" s="30"/>
      <c r="AR1084" s="30"/>
      <c r="AS1084" s="30"/>
      <c r="AT1084" s="30"/>
      <c r="AU1084" s="30"/>
      <c r="AV1084" s="30"/>
      <c r="AW1084" s="30"/>
      <c r="AX1084" s="30"/>
      <c r="AY1084" s="30"/>
      <c r="AZ1084" s="30"/>
      <c r="BA1084" s="30"/>
      <c r="BB1084" s="30"/>
      <c r="BC1084" s="30"/>
      <c r="BD1084" s="30"/>
      <c r="BE1084" s="30"/>
      <c r="BF1084" s="30"/>
      <c r="BG1084" s="30"/>
      <c r="BH1084" s="30"/>
      <c r="BI1084" s="30"/>
      <c r="BJ1084" s="30"/>
      <c r="BK1084" s="30"/>
      <c r="BL1084" s="30"/>
      <c r="BM1084" s="30"/>
      <c r="BN1084" s="30"/>
      <c r="BO1084" s="30"/>
      <c r="BP1084" s="30"/>
      <c r="BQ1084" s="30"/>
      <c r="BR1084" s="30"/>
      <c r="BS1084" s="30"/>
      <c r="BT1084" s="30"/>
      <c r="BU1084" s="30"/>
      <c r="BV1084" s="30"/>
      <c r="BW1084" s="30"/>
      <c r="BX1084" s="30"/>
      <c r="BY1084" s="30"/>
      <c r="BZ1084" s="30"/>
      <c r="CA1084" s="30"/>
      <c r="CB1084" s="30"/>
      <c r="CC1084" s="30"/>
      <c r="CD1084" s="30"/>
      <c r="CE1084" s="30"/>
      <c r="CF1084" s="30"/>
      <c r="CG1084" s="30"/>
      <c r="CH1084" s="30"/>
      <c r="CI1084" s="30"/>
      <c r="CJ1084" s="30"/>
      <c r="CK1084" s="30"/>
      <c r="CL1084" s="30"/>
      <c r="CM1084" s="30"/>
      <c r="CN1084" s="30"/>
      <c r="CO1084" s="30"/>
      <c r="CP1084" s="30"/>
      <c r="CQ1084" s="30"/>
      <c r="CR1084" s="30"/>
      <c r="CS1084" s="30"/>
      <c r="CT1084" s="30"/>
      <c r="CU1084" s="30"/>
      <c r="CV1084" s="30"/>
      <c r="CW1084" s="30"/>
      <c r="CX1084" s="30"/>
      <c r="CY1084" s="30"/>
      <c r="CZ1084" s="30"/>
      <c r="DA1084" s="30"/>
      <c r="DB1084" s="30"/>
      <c r="DC1084" s="30"/>
      <c r="DD1084" s="30"/>
      <c r="DE1084" s="30"/>
      <c r="DF1084" s="30"/>
      <c r="DG1084" s="30"/>
      <c r="DH1084" s="30"/>
      <c r="DI1084" s="30"/>
      <c r="DJ1084" s="30"/>
      <c r="DK1084" s="30"/>
      <c r="DL1084" s="30"/>
      <c r="DM1084" s="30"/>
      <c r="DN1084" s="30"/>
      <c r="DO1084" s="30"/>
      <c r="DP1084" s="30"/>
      <c r="DQ1084" s="30"/>
      <c r="DR1084" s="30"/>
      <c r="DS1084" s="30"/>
      <c r="DT1084" s="30"/>
      <c r="DU1084" s="30"/>
      <c r="DV1084" s="30"/>
      <c r="DW1084" s="30"/>
      <c r="DX1084" s="30"/>
      <c r="DY1084" s="30"/>
      <c r="DZ1084" s="30"/>
      <c r="EA1084" s="30"/>
      <c r="EB1084" s="30"/>
      <c r="EC1084" s="30"/>
      <c r="ED1084" s="30"/>
      <c r="EE1084" s="30"/>
      <c r="EF1084" s="30"/>
      <c r="EG1084" s="30"/>
      <c r="EH1084" s="30"/>
      <c r="EI1084" s="30"/>
      <c r="EJ1084" s="30"/>
      <c r="EK1084" s="30"/>
      <c r="EL1084" s="30"/>
      <c r="EM1084" s="30"/>
      <c r="EN1084" s="30"/>
      <c r="EO1084" s="30"/>
      <c r="EP1084" s="30"/>
      <c r="EQ1084" s="30"/>
      <c r="ER1084" s="30"/>
      <c r="ES1084" s="30"/>
      <c r="ET1084" s="30"/>
      <c r="EU1084" s="30"/>
      <c r="EV1084" s="30"/>
      <c r="EW1084" s="30"/>
      <c r="EX1084" s="30"/>
      <c r="EY1084" s="30"/>
      <c r="EZ1084" s="30"/>
      <c r="FA1084" s="30"/>
      <c r="FB1084" s="30"/>
      <c r="FC1084" s="30"/>
      <c r="FD1084" s="30"/>
      <c r="FE1084" s="30"/>
      <c r="FF1084" s="30"/>
      <c r="FG1084" s="30"/>
      <c r="FH1084" s="30"/>
      <c r="FI1084" s="30"/>
      <c r="FJ1084" s="30"/>
      <c r="FK1084" s="30"/>
      <c r="FL1084" s="30"/>
      <c r="FM1084" s="30"/>
      <c r="FN1084" s="30"/>
      <c r="FO1084" s="30"/>
      <c r="FP1084" s="30"/>
      <c r="FQ1084" s="30"/>
    </row>
    <row r="1085" spans="4:173">
      <c r="D1085" s="76"/>
      <c r="E1085" s="76"/>
      <c r="F1085" s="76"/>
      <c r="G1085" s="76"/>
      <c r="H1085" s="76"/>
      <c r="I1085" s="76"/>
      <c r="J1085" s="30"/>
      <c r="K1085" s="30"/>
      <c r="L1085" s="30"/>
      <c r="M1085" s="30"/>
      <c r="N1085" s="30"/>
      <c r="O1085" s="30"/>
      <c r="P1085" s="30"/>
      <c r="Q1085" s="30"/>
      <c r="R1085" s="30"/>
      <c r="S1085" s="30"/>
      <c r="T1085" s="30"/>
      <c r="U1085" s="30"/>
      <c r="V1085" s="30"/>
      <c r="W1085" s="30"/>
      <c r="X1085" s="30"/>
      <c r="Y1085" s="30"/>
      <c r="Z1085" s="30"/>
      <c r="AA1085" s="30"/>
      <c r="AB1085" s="30"/>
      <c r="AC1085" s="30"/>
      <c r="AD1085" s="30"/>
      <c r="AE1085" s="30"/>
      <c r="AF1085" s="30"/>
      <c r="AG1085" s="30"/>
      <c r="AH1085" s="30"/>
      <c r="AI1085" s="30"/>
      <c r="AJ1085" s="30"/>
      <c r="AK1085" s="30"/>
      <c r="AL1085" s="30"/>
      <c r="AM1085" s="30"/>
      <c r="AN1085" s="30"/>
      <c r="AO1085" s="30"/>
      <c r="AP1085" s="30"/>
      <c r="AQ1085" s="30"/>
      <c r="AR1085" s="30"/>
      <c r="AS1085" s="30"/>
      <c r="AT1085" s="30"/>
      <c r="AU1085" s="30"/>
      <c r="AV1085" s="30"/>
      <c r="AW1085" s="30"/>
      <c r="AX1085" s="30"/>
      <c r="AY1085" s="30"/>
      <c r="AZ1085" s="30"/>
      <c r="BA1085" s="30"/>
      <c r="BB1085" s="30"/>
      <c r="BC1085" s="30"/>
      <c r="BD1085" s="30"/>
      <c r="BE1085" s="30"/>
      <c r="BF1085" s="30"/>
      <c r="BG1085" s="30"/>
      <c r="BH1085" s="30"/>
      <c r="BI1085" s="30"/>
      <c r="BJ1085" s="30"/>
      <c r="BK1085" s="30"/>
      <c r="BL1085" s="30"/>
      <c r="BM1085" s="30"/>
      <c r="BN1085" s="30"/>
      <c r="BO1085" s="30"/>
      <c r="BP1085" s="30"/>
      <c r="BQ1085" s="30"/>
      <c r="BR1085" s="30"/>
      <c r="BS1085" s="30"/>
      <c r="BT1085" s="30"/>
      <c r="BU1085" s="30"/>
      <c r="BV1085" s="30"/>
      <c r="BW1085" s="30"/>
      <c r="BX1085" s="30"/>
      <c r="BY1085" s="30"/>
      <c r="BZ1085" s="30"/>
      <c r="CA1085" s="30"/>
      <c r="CB1085" s="30"/>
      <c r="CC1085" s="30"/>
      <c r="CD1085" s="30"/>
      <c r="CE1085" s="30"/>
      <c r="CF1085" s="30"/>
      <c r="CG1085" s="30"/>
      <c r="CH1085" s="30"/>
      <c r="CI1085" s="30"/>
      <c r="CJ1085" s="30"/>
      <c r="CK1085" s="30"/>
      <c r="CL1085" s="30"/>
      <c r="CM1085" s="30"/>
      <c r="CN1085" s="30"/>
      <c r="CO1085" s="30"/>
      <c r="CP1085" s="30"/>
      <c r="CQ1085" s="30"/>
      <c r="CR1085" s="30"/>
      <c r="CS1085" s="30"/>
      <c r="CT1085" s="30"/>
      <c r="CU1085" s="30"/>
      <c r="CV1085" s="30"/>
      <c r="CW1085" s="30"/>
      <c r="CX1085" s="30"/>
      <c r="CY1085" s="30"/>
      <c r="CZ1085" s="30"/>
      <c r="DA1085" s="30"/>
      <c r="DB1085" s="30"/>
      <c r="DC1085" s="30"/>
      <c r="DD1085" s="30"/>
      <c r="DE1085" s="30"/>
      <c r="DF1085" s="30"/>
      <c r="DG1085" s="30"/>
      <c r="DH1085" s="30"/>
      <c r="DI1085" s="30"/>
      <c r="DJ1085" s="30"/>
      <c r="DK1085" s="30"/>
      <c r="DL1085" s="30"/>
      <c r="DM1085" s="30"/>
      <c r="DN1085" s="30"/>
      <c r="DO1085" s="30"/>
      <c r="DP1085" s="30"/>
      <c r="DQ1085" s="30"/>
      <c r="DR1085" s="30"/>
      <c r="DS1085" s="30"/>
      <c r="DT1085" s="30"/>
      <c r="DU1085" s="30"/>
      <c r="DV1085" s="30"/>
      <c r="DW1085" s="30"/>
      <c r="DX1085" s="30"/>
      <c r="DY1085" s="30"/>
      <c r="DZ1085" s="30"/>
      <c r="EA1085" s="30"/>
      <c r="EB1085" s="30"/>
      <c r="EC1085" s="30"/>
      <c r="ED1085" s="30"/>
      <c r="EE1085" s="30"/>
      <c r="EF1085" s="30"/>
      <c r="EG1085" s="30"/>
      <c r="EH1085" s="30"/>
      <c r="EI1085" s="30"/>
      <c r="EJ1085" s="30"/>
      <c r="EK1085" s="30"/>
      <c r="EL1085" s="30"/>
      <c r="EM1085" s="30"/>
      <c r="EN1085" s="30"/>
      <c r="EO1085" s="30"/>
      <c r="EP1085" s="30"/>
      <c r="EQ1085" s="30"/>
      <c r="ER1085" s="30"/>
      <c r="ES1085" s="30"/>
      <c r="ET1085" s="30"/>
      <c r="EU1085" s="30"/>
      <c r="EV1085" s="30"/>
      <c r="EW1085" s="30"/>
      <c r="EX1085" s="30"/>
      <c r="EY1085" s="30"/>
      <c r="EZ1085" s="30"/>
      <c r="FA1085" s="30"/>
      <c r="FB1085" s="30"/>
      <c r="FC1085" s="30"/>
      <c r="FD1085" s="30"/>
      <c r="FE1085" s="30"/>
      <c r="FF1085" s="30"/>
      <c r="FG1085" s="30"/>
      <c r="FH1085" s="30"/>
      <c r="FI1085" s="30"/>
      <c r="FJ1085" s="30"/>
      <c r="FK1085" s="30"/>
      <c r="FL1085" s="30"/>
      <c r="FM1085" s="30"/>
      <c r="FN1085" s="30"/>
      <c r="FO1085" s="30"/>
      <c r="FP1085" s="30"/>
      <c r="FQ1085" s="30"/>
    </row>
    <row r="1086" spans="4:173">
      <c r="D1086" s="76"/>
      <c r="E1086" s="76"/>
      <c r="F1086" s="76"/>
      <c r="G1086" s="76"/>
      <c r="H1086" s="76"/>
      <c r="I1086" s="76"/>
      <c r="J1086" s="30"/>
      <c r="K1086" s="30"/>
      <c r="L1086" s="30"/>
      <c r="M1086" s="30"/>
      <c r="N1086" s="30"/>
      <c r="O1086" s="30"/>
      <c r="P1086" s="30"/>
      <c r="Q1086" s="30"/>
      <c r="R1086" s="30"/>
      <c r="S1086" s="30"/>
      <c r="T1086" s="30"/>
      <c r="U1086" s="30"/>
      <c r="V1086" s="30"/>
      <c r="W1086" s="30"/>
      <c r="X1086" s="30"/>
      <c r="Y1086" s="30"/>
      <c r="Z1086" s="30"/>
      <c r="AA1086" s="30"/>
      <c r="AB1086" s="30"/>
      <c r="AC1086" s="30"/>
      <c r="AD1086" s="30"/>
      <c r="AE1086" s="30"/>
      <c r="AF1086" s="30"/>
      <c r="AG1086" s="30"/>
      <c r="AH1086" s="30"/>
      <c r="AI1086" s="30"/>
      <c r="AJ1086" s="30"/>
      <c r="AK1086" s="30"/>
      <c r="AL1086" s="30"/>
      <c r="AM1086" s="30"/>
      <c r="AN1086" s="30"/>
      <c r="AO1086" s="30"/>
      <c r="AP1086" s="30"/>
      <c r="AQ1086" s="30"/>
      <c r="AR1086" s="30"/>
      <c r="AS1086" s="30"/>
      <c r="AT1086" s="30"/>
      <c r="AU1086" s="30"/>
      <c r="AV1086" s="30"/>
      <c r="AW1086" s="30"/>
      <c r="AX1086" s="30"/>
      <c r="AY1086" s="30"/>
      <c r="AZ1086" s="30"/>
      <c r="BA1086" s="30"/>
      <c r="BB1086" s="30"/>
      <c r="BC1086" s="30"/>
      <c r="BD1086" s="30"/>
      <c r="BE1086" s="30"/>
      <c r="BF1086" s="30"/>
      <c r="BG1086" s="30"/>
      <c r="BH1086" s="30"/>
      <c r="BI1086" s="30"/>
      <c r="BJ1086" s="30"/>
      <c r="BK1086" s="30"/>
      <c r="BL1086" s="30"/>
      <c r="BM1086" s="30"/>
      <c r="BN1086" s="30"/>
      <c r="BO1086" s="30"/>
      <c r="BP1086" s="30"/>
      <c r="BQ1086" s="30"/>
      <c r="BR1086" s="30"/>
      <c r="BS1086" s="30"/>
      <c r="BT1086" s="30"/>
      <c r="BU1086" s="30"/>
      <c r="BV1086" s="30"/>
      <c r="BW1086" s="30"/>
      <c r="BX1086" s="30"/>
      <c r="BY1086" s="30"/>
      <c r="BZ1086" s="30"/>
      <c r="CA1086" s="30"/>
      <c r="CB1086" s="30"/>
      <c r="CC1086" s="30"/>
      <c r="CD1086" s="30"/>
      <c r="CE1086" s="30"/>
      <c r="CF1086" s="30"/>
      <c r="CG1086" s="30"/>
      <c r="CH1086" s="30"/>
      <c r="CI1086" s="30"/>
      <c r="CJ1086" s="30"/>
      <c r="CK1086" s="30"/>
      <c r="CL1086" s="30"/>
      <c r="CM1086" s="30"/>
      <c r="CN1086" s="30"/>
      <c r="CO1086" s="30"/>
      <c r="CP1086" s="30"/>
      <c r="CQ1086" s="30"/>
      <c r="CR1086" s="30"/>
      <c r="CS1086" s="30"/>
      <c r="CT1086" s="30"/>
      <c r="CU1086" s="30"/>
      <c r="CV1086" s="30"/>
      <c r="CW1086" s="30"/>
      <c r="CX1086" s="30"/>
      <c r="CY1086" s="30"/>
      <c r="CZ1086" s="30"/>
      <c r="DA1086" s="30"/>
      <c r="DB1086" s="30"/>
      <c r="DC1086" s="30"/>
      <c r="DD1086" s="30"/>
      <c r="DE1086" s="30"/>
      <c r="DF1086" s="30"/>
      <c r="DG1086" s="30"/>
      <c r="DH1086" s="30"/>
      <c r="DI1086" s="30"/>
      <c r="DJ1086" s="30"/>
      <c r="DK1086" s="30"/>
      <c r="DL1086" s="30"/>
      <c r="DM1086" s="30"/>
      <c r="DN1086" s="30"/>
      <c r="DO1086" s="30"/>
      <c r="DP1086" s="30"/>
      <c r="DQ1086" s="30"/>
      <c r="DR1086" s="30"/>
      <c r="DS1086" s="30"/>
      <c r="DT1086" s="30"/>
      <c r="DU1086" s="30"/>
      <c r="DV1086" s="30"/>
      <c r="DW1086" s="30"/>
      <c r="DX1086" s="30"/>
      <c r="DY1086" s="30"/>
      <c r="DZ1086" s="30"/>
      <c r="EA1086" s="30"/>
      <c r="EB1086" s="30"/>
      <c r="EC1086" s="30"/>
      <c r="ED1086" s="30"/>
      <c r="EE1086" s="30"/>
      <c r="EF1086" s="30"/>
      <c r="EG1086" s="30"/>
      <c r="EH1086" s="30"/>
      <c r="EI1086" s="30"/>
      <c r="EJ1086" s="30"/>
      <c r="EK1086" s="30"/>
      <c r="EL1086" s="30"/>
      <c r="EM1086" s="30"/>
      <c r="EN1086" s="30"/>
      <c r="EO1086" s="30"/>
      <c r="EP1086" s="30"/>
      <c r="EQ1086" s="30"/>
      <c r="ER1086" s="30"/>
      <c r="ES1086" s="30"/>
      <c r="ET1086" s="30"/>
      <c r="EU1086" s="30"/>
      <c r="EV1086" s="30"/>
      <c r="EW1086" s="30"/>
      <c r="EX1086" s="30"/>
      <c r="EY1086" s="30"/>
      <c r="EZ1086" s="30"/>
      <c r="FA1086" s="30"/>
      <c r="FB1086" s="30"/>
      <c r="FC1086" s="30"/>
      <c r="FD1086" s="30"/>
      <c r="FE1086" s="30"/>
      <c r="FF1086" s="30"/>
      <c r="FG1086" s="30"/>
      <c r="FH1086" s="30"/>
      <c r="FI1086" s="30"/>
      <c r="FJ1086" s="30"/>
      <c r="FK1086" s="30"/>
      <c r="FL1086" s="30"/>
      <c r="FM1086" s="30"/>
      <c r="FN1086" s="30"/>
      <c r="FO1086" s="30"/>
      <c r="FP1086" s="30"/>
      <c r="FQ1086" s="30"/>
    </row>
    <row r="1087" spans="4:173">
      <c r="D1087" s="76"/>
      <c r="E1087" s="76"/>
      <c r="F1087" s="76"/>
      <c r="G1087" s="76"/>
      <c r="H1087" s="76"/>
      <c r="I1087" s="76"/>
      <c r="J1087" s="30"/>
      <c r="K1087" s="30"/>
      <c r="L1087" s="30"/>
      <c r="M1087" s="30"/>
      <c r="N1087" s="30"/>
      <c r="O1087" s="30"/>
      <c r="P1087" s="30"/>
      <c r="Q1087" s="30"/>
      <c r="R1087" s="30"/>
      <c r="S1087" s="30"/>
      <c r="T1087" s="30"/>
      <c r="U1087" s="30"/>
      <c r="V1087" s="30"/>
      <c r="W1087" s="30"/>
      <c r="X1087" s="30"/>
      <c r="Y1087" s="30"/>
      <c r="Z1087" s="30"/>
      <c r="AA1087" s="30"/>
      <c r="AB1087" s="30"/>
      <c r="AC1087" s="30"/>
      <c r="AD1087" s="30"/>
      <c r="AE1087" s="30"/>
      <c r="AF1087" s="30"/>
      <c r="AG1087" s="30"/>
      <c r="AH1087" s="30"/>
      <c r="AI1087" s="30"/>
      <c r="AJ1087" s="30"/>
      <c r="AK1087" s="30"/>
      <c r="AL1087" s="30"/>
      <c r="AM1087" s="30"/>
      <c r="AN1087" s="30"/>
      <c r="AO1087" s="30"/>
      <c r="AP1087" s="30"/>
      <c r="AQ1087" s="30"/>
      <c r="AR1087" s="30"/>
      <c r="AS1087" s="30"/>
      <c r="AT1087" s="30"/>
      <c r="AU1087" s="30"/>
      <c r="AV1087" s="30"/>
      <c r="AW1087" s="30"/>
      <c r="AX1087" s="30"/>
      <c r="AY1087" s="30"/>
      <c r="AZ1087" s="30"/>
      <c r="BA1087" s="30"/>
      <c r="BB1087" s="30"/>
      <c r="BC1087" s="30"/>
      <c r="BD1087" s="30"/>
      <c r="BE1087" s="30"/>
      <c r="BF1087" s="30"/>
      <c r="BG1087" s="30"/>
      <c r="BH1087" s="30"/>
      <c r="BI1087" s="30"/>
      <c r="BJ1087" s="30"/>
      <c r="BK1087" s="30"/>
      <c r="BL1087" s="30"/>
      <c r="BM1087" s="30"/>
      <c r="BN1087" s="30"/>
      <c r="BO1087" s="30"/>
      <c r="BP1087" s="30"/>
      <c r="BQ1087" s="30"/>
      <c r="BR1087" s="30"/>
      <c r="BS1087" s="30"/>
      <c r="BT1087" s="30"/>
      <c r="BU1087" s="30"/>
      <c r="BV1087" s="30"/>
      <c r="BW1087" s="30"/>
      <c r="BX1087" s="30"/>
      <c r="BY1087" s="30"/>
      <c r="BZ1087" s="30"/>
      <c r="CA1087" s="30"/>
      <c r="CB1087" s="30"/>
      <c r="CC1087" s="30"/>
      <c r="CD1087" s="30"/>
      <c r="CE1087" s="30"/>
      <c r="CF1087" s="30"/>
      <c r="CG1087" s="30"/>
      <c r="CH1087" s="30"/>
      <c r="CI1087" s="30"/>
      <c r="CJ1087" s="30"/>
      <c r="CK1087" s="30"/>
      <c r="CL1087" s="30"/>
      <c r="CM1087" s="30"/>
      <c r="CN1087" s="30"/>
      <c r="CO1087" s="30"/>
      <c r="CP1087" s="30"/>
      <c r="CQ1087" s="30"/>
      <c r="CR1087" s="30"/>
      <c r="CS1087" s="30"/>
      <c r="CT1087" s="30"/>
      <c r="CU1087" s="30"/>
      <c r="CV1087" s="30"/>
      <c r="CW1087" s="30"/>
      <c r="CX1087" s="30"/>
      <c r="CY1087" s="30"/>
      <c r="CZ1087" s="30"/>
      <c r="DA1087" s="30"/>
      <c r="DB1087" s="30"/>
      <c r="DC1087" s="30"/>
      <c r="DD1087" s="30"/>
      <c r="DE1087" s="30"/>
      <c r="DF1087" s="30"/>
      <c r="DG1087" s="30"/>
      <c r="DH1087" s="30"/>
      <c r="DI1087" s="30"/>
      <c r="DJ1087" s="30"/>
      <c r="DK1087" s="30"/>
      <c r="DL1087" s="30"/>
      <c r="DM1087" s="30"/>
      <c r="DN1087" s="30"/>
      <c r="DO1087" s="30"/>
      <c r="DP1087" s="30"/>
      <c r="DQ1087" s="30"/>
      <c r="DR1087" s="30"/>
      <c r="DS1087" s="30"/>
      <c r="DT1087" s="30"/>
      <c r="DU1087" s="30"/>
      <c r="DV1087" s="30"/>
      <c r="DW1087" s="30"/>
      <c r="DX1087" s="30"/>
      <c r="DY1087" s="30"/>
      <c r="DZ1087" s="30"/>
      <c r="EA1087" s="30"/>
      <c r="EB1087" s="30"/>
      <c r="EC1087" s="30"/>
      <c r="ED1087" s="30"/>
      <c r="EE1087" s="30"/>
      <c r="EF1087" s="30"/>
      <c r="EG1087" s="30"/>
      <c r="EH1087" s="30"/>
      <c r="EI1087" s="30"/>
      <c r="EJ1087" s="30"/>
      <c r="EK1087" s="30"/>
      <c r="EL1087" s="30"/>
      <c r="EM1087" s="30"/>
      <c r="EN1087" s="30"/>
      <c r="EO1087" s="30"/>
      <c r="EP1087" s="30"/>
      <c r="EQ1087" s="30"/>
      <c r="ER1087" s="30"/>
      <c r="ES1087" s="30"/>
      <c r="ET1087" s="30"/>
      <c r="EU1087" s="30"/>
      <c r="EV1087" s="30"/>
      <c r="EW1087" s="30"/>
      <c r="EX1087" s="30"/>
      <c r="EY1087" s="30"/>
      <c r="EZ1087" s="30"/>
      <c r="FA1087" s="30"/>
      <c r="FB1087" s="30"/>
      <c r="FC1087" s="30"/>
      <c r="FD1087" s="30"/>
      <c r="FE1087" s="30"/>
      <c r="FF1087" s="30"/>
      <c r="FG1087" s="30"/>
      <c r="FH1087" s="30"/>
      <c r="FI1087" s="30"/>
      <c r="FJ1087" s="30"/>
      <c r="FK1087" s="30"/>
      <c r="FL1087" s="30"/>
      <c r="FM1087" s="30"/>
      <c r="FN1087" s="30"/>
      <c r="FO1087" s="30"/>
      <c r="FP1087" s="30"/>
      <c r="FQ1087" s="30"/>
    </row>
    <row r="1088" spans="4:173">
      <c r="D1088" s="76"/>
      <c r="E1088" s="76"/>
      <c r="F1088" s="76"/>
      <c r="G1088" s="76"/>
      <c r="H1088" s="76"/>
      <c r="I1088" s="76"/>
      <c r="J1088" s="30"/>
      <c r="K1088" s="30"/>
      <c r="L1088" s="30"/>
      <c r="M1088" s="30"/>
      <c r="N1088" s="30"/>
      <c r="O1088" s="30"/>
      <c r="P1088" s="30"/>
      <c r="Q1088" s="30"/>
      <c r="R1088" s="30"/>
      <c r="S1088" s="30"/>
      <c r="T1088" s="30"/>
      <c r="U1088" s="30"/>
      <c r="V1088" s="30"/>
      <c r="W1088" s="30"/>
      <c r="X1088" s="30"/>
      <c r="Y1088" s="30"/>
      <c r="Z1088" s="30"/>
      <c r="AA1088" s="30"/>
      <c r="AB1088" s="30"/>
      <c r="AC1088" s="30"/>
      <c r="AD1088" s="30"/>
      <c r="AE1088" s="30"/>
      <c r="AF1088" s="30"/>
      <c r="AG1088" s="30"/>
      <c r="AH1088" s="30"/>
      <c r="AI1088" s="30"/>
      <c r="AJ1088" s="30"/>
      <c r="AK1088" s="30"/>
      <c r="AL1088" s="30"/>
      <c r="AM1088" s="30"/>
      <c r="AN1088" s="30"/>
      <c r="AO1088" s="30"/>
      <c r="AP1088" s="30"/>
      <c r="AQ1088" s="30"/>
      <c r="AR1088" s="30"/>
      <c r="AS1088" s="30"/>
      <c r="AT1088" s="30"/>
      <c r="AU1088" s="30"/>
      <c r="AV1088" s="30"/>
      <c r="AW1088" s="30"/>
      <c r="AX1088" s="30"/>
      <c r="AY1088" s="30"/>
      <c r="AZ1088" s="30"/>
      <c r="BA1088" s="30"/>
      <c r="BB1088" s="30"/>
      <c r="BC1088" s="30"/>
      <c r="BD1088" s="30"/>
      <c r="BE1088" s="30"/>
      <c r="BF1088" s="30"/>
      <c r="BG1088" s="30"/>
      <c r="BH1088" s="30"/>
      <c r="BI1088" s="30"/>
      <c r="BJ1088" s="30"/>
      <c r="BK1088" s="30"/>
      <c r="BL1088" s="30"/>
      <c r="BM1088" s="30"/>
      <c r="BN1088" s="30"/>
      <c r="BO1088" s="30"/>
      <c r="BP1088" s="30"/>
      <c r="BQ1088" s="30"/>
      <c r="BR1088" s="30"/>
      <c r="BS1088" s="30"/>
      <c r="BT1088" s="30"/>
      <c r="BU1088" s="30"/>
      <c r="BV1088" s="30"/>
      <c r="BW1088" s="30"/>
      <c r="BX1088" s="30"/>
      <c r="BY1088" s="30"/>
      <c r="BZ1088" s="30"/>
      <c r="CA1088" s="30"/>
      <c r="CB1088" s="30"/>
      <c r="CC1088" s="30"/>
      <c r="CD1088" s="30"/>
      <c r="CE1088" s="30"/>
      <c r="CF1088" s="30"/>
      <c r="CG1088" s="30"/>
      <c r="CH1088" s="30"/>
      <c r="CI1088" s="30"/>
      <c r="CJ1088" s="30"/>
      <c r="CK1088" s="30"/>
      <c r="CL1088" s="30"/>
      <c r="CM1088" s="30"/>
      <c r="CN1088" s="30"/>
      <c r="CO1088" s="30"/>
      <c r="CP1088" s="30"/>
      <c r="CQ1088" s="30"/>
      <c r="CR1088" s="30"/>
      <c r="CS1088" s="30"/>
      <c r="CT1088" s="30"/>
      <c r="CU1088" s="30"/>
      <c r="CV1088" s="30"/>
      <c r="CW1088" s="30"/>
      <c r="CX1088" s="30"/>
      <c r="CY1088" s="30"/>
      <c r="CZ1088" s="30"/>
      <c r="DA1088" s="30"/>
      <c r="DB1088" s="30"/>
      <c r="DC1088" s="30"/>
      <c r="DD1088" s="30"/>
      <c r="DE1088" s="30"/>
      <c r="DF1088" s="30"/>
      <c r="DG1088" s="30"/>
      <c r="DH1088" s="30"/>
      <c r="DI1088" s="30"/>
      <c r="DJ1088" s="30"/>
      <c r="DK1088" s="30"/>
      <c r="DL1088" s="30"/>
      <c r="DM1088" s="30"/>
      <c r="DN1088" s="30"/>
      <c r="DO1088" s="30"/>
      <c r="DP1088" s="30"/>
      <c r="DQ1088" s="30"/>
      <c r="DR1088" s="30"/>
      <c r="DS1088" s="30"/>
      <c r="DT1088" s="30"/>
      <c r="DU1088" s="30"/>
      <c r="DV1088" s="30"/>
      <c r="DW1088" s="30"/>
      <c r="DX1088" s="30"/>
      <c r="DY1088" s="30"/>
      <c r="DZ1088" s="30"/>
      <c r="EA1088" s="30"/>
      <c r="EB1088" s="30"/>
      <c r="EC1088" s="30"/>
      <c r="ED1088" s="30"/>
      <c r="EE1088" s="30"/>
      <c r="EF1088" s="30"/>
      <c r="EG1088" s="30"/>
      <c r="EH1088" s="30"/>
      <c r="EI1088" s="30"/>
      <c r="EJ1088" s="30"/>
      <c r="EK1088" s="30"/>
      <c r="EL1088" s="30"/>
      <c r="EM1088" s="30"/>
      <c r="EN1088" s="30"/>
      <c r="EO1088" s="30"/>
      <c r="EP1088" s="30"/>
      <c r="EQ1088" s="30"/>
      <c r="ER1088" s="30"/>
      <c r="ES1088" s="30"/>
      <c r="ET1088" s="30"/>
      <c r="EU1088" s="30"/>
      <c r="EV1088" s="30"/>
      <c r="EW1088" s="30"/>
      <c r="EX1088" s="30"/>
      <c r="EY1088" s="30"/>
      <c r="EZ1088" s="30"/>
      <c r="FA1088" s="30"/>
      <c r="FB1088" s="30"/>
      <c r="FC1088" s="30"/>
      <c r="FD1088" s="30"/>
      <c r="FE1088" s="30"/>
      <c r="FF1088" s="30"/>
      <c r="FG1088" s="30"/>
      <c r="FH1088" s="30"/>
      <c r="FI1088" s="30"/>
      <c r="FJ1088" s="30"/>
      <c r="FK1088" s="30"/>
      <c r="FL1088" s="30"/>
      <c r="FM1088" s="30"/>
      <c r="FN1088" s="30"/>
      <c r="FO1088" s="30"/>
      <c r="FP1088" s="30"/>
      <c r="FQ1088" s="30"/>
    </row>
    <row r="1089" spans="4:173">
      <c r="D1089" s="76"/>
      <c r="E1089" s="76"/>
      <c r="F1089" s="76"/>
      <c r="G1089" s="76"/>
      <c r="H1089" s="76"/>
      <c r="I1089" s="76"/>
      <c r="J1089" s="30"/>
      <c r="K1089" s="30"/>
      <c r="L1089" s="30"/>
      <c r="M1089" s="30"/>
      <c r="N1089" s="30"/>
      <c r="O1089" s="30"/>
      <c r="P1089" s="30"/>
      <c r="Q1089" s="30"/>
      <c r="R1089" s="30"/>
      <c r="S1089" s="30"/>
      <c r="T1089" s="30"/>
      <c r="U1089" s="30"/>
      <c r="V1089" s="30"/>
      <c r="W1089" s="30"/>
      <c r="X1089" s="30"/>
      <c r="Y1089" s="30"/>
      <c r="Z1089" s="30"/>
      <c r="AA1089" s="30"/>
      <c r="AB1089" s="30"/>
      <c r="AC1089" s="30"/>
      <c r="AD1089" s="30"/>
      <c r="AE1089" s="30"/>
      <c r="AF1089" s="30"/>
      <c r="AG1089" s="30"/>
      <c r="AH1089" s="30"/>
      <c r="AI1089" s="30"/>
      <c r="AJ1089" s="30"/>
      <c r="AK1089" s="30"/>
      <c r="AL1089" s="30"/>
      <c r="AM1089" s="30"/>
      <c r="AN1089" s="30"/>
      <c r="AO1089" s="30"/>
      <c r="AP1089" s="30"/>
      <c r="AQ1089" s="30"/>
      <c r="AR1089" s="30"/>
      <c r="AS1089" s="30"/>
      <c r="AT1089" s="30"/>
      <c r="AU1089" s="30"/>
      <c r="AV1089" s="30"/>
      <c r="AW1089" s="30"/>
      <c r="AX1089" s="30"/>
      <c r="AY1089" s="30"/>
      <c r="AZ1089" s="30"/>
      <c r="BA1089" s="30"/>
      <c r="BB1089" s="30"/>
      <c r="BC1089" s="30"/>
      <c r="BD1089" s="30"/>
      <c r="BE1089" s="30"/>
      <c r="BF1089" s="30"/>
      <c r="BG1089" s="30"/>
      <c r="BH1089" s="30"/>
      <c r="BI1089" s="30"/>
      <c r="BJ1089" s="30"/>
      <c r="BK1089" s="30"/>
      <c r="BL1089" s="30"/>
      <c r="BM1089" s="30"/>
      <c r="BN1089" s="30"/>
      <c r="BO1089" s="30"/>
      <c r="BP1089" s="30"/>
      <c r="BQ1089" s="30"/>
      <c r="BR1089" s="30"/>
      <c r="BS1089" s="30"/>
      <c r="BT1089" s="30"/>
      <c r="BU1089" s="30"/>
      <c r="BV1089" s="30"/>
      <c r="BW1089" s="30"/>
      <c r="BX1089" s="30"/>
      <c r="BY1089" s="30"/>
      <c r="BZ1089" s="30"/>
      <c r="CA1089" s="30"/>
      <c r="CB1089" s="30"/>
      <c r="CC1089" s="30"/>
      <c r="CD1089" s="30"/>
      <c r="CE1089" s="30"/>
      <c r="CF1089" s="30"/>
      <c r="CG1089" s="30"/>
      <c r="CH1089" s="30"/>
      <c r="CI1089" s="30"/>
      <c r="CJ1089" s="30"/>
      <c r="CK1089" s="30"/>
      <c r="CL1089" s="30"/>
      <c r="CM1089" s="30"/>
      <c r="CN1089" s="30"/>
      <c r="CO1089" s="30"/>
      <c r="CP1089" s="30"/>
      <c r="CQ1089" s="30"/>
      <c r="CR1089" s="30"/>
      <c r="CS1089" s="30"/>
      <c r="CT1089" s="30"/>
      <c r="CU1089" s="30"/>
      <c r="CV1089" s="30"/>
      <c r="CW1089" s="30"/>
      <c r="CX1089" s="30"/>
      <c r="CY1089" s="30"/>
      <c r="CZ1089" s="30"/>
      <c r="DA1089" s="30"/>
      <c r="DB1089" s="30"/>
      <c r="DC1089" s="30"/>
      <c r="DD1089" s="30"/>
      <c r="DE1089" s="30"/>
      <c r="DF1089" s="30"/>
      <c r="DG1089" s="30"/>
      <c r="DH1089" s="30"/>
      <c r="DI1089" s="30"/>
      <c r="DJ1089" s="30"/>
      <c r="DK1089" s="30"/>
      <c r="DL1089" s="30"/>
      <c r="DM1089" s="30"/>
      <c r="DN1089" s="30"/>
      <c r="DO1089" s="30"/>
      <c r="DP1089" s="30"/>
      <c r="DQ1089" s="30"/>
      <c r="DR1089" s="30"/>
      <c r="DS1089" s="30"/>
      <c r="DT1089" s="30"/>
      <c r="DU1089" s="30"/>
      <c r="DV1089" s="30"/>
      <c r="DW1089" s="30"/>
      <c r="DX1089" s="30"/>
      <c r="DY1089" s="30"/>
      <c r="DZ1089" s="30"/>
      <c r="EA1089" s="30"/>
      <c r="EB1089" s="30"/>
      <c r="EC1089" s="30"/>
      <c r="ED1089" s="30"/>
      <c r="EE1089" s="30"/>
      <c r="EF1089" s="30"/>
      <c r="EG1089" s="30"/>
      <c r="EH1089" s="30"/>
      <c r="EI1089" s="30"/>
      <c r="EJ1089" s="30"/>
      <c r="EK1089" s="30"/>
      <c r="EL1089" s="30"/>
      <c r="EM1089" s="30"/>
      <c r="EN1089" s="30"/>
      <c r="EO1089" s="30"/>
      <c r="EP1089" s="30"/>
      <c r="EQ1089" s="30"/>
      <c r="ER1089" s="30"/>
      <c r="ES1089" s="30"/>
      <c r="ET1089" s="30"/>
      <c r="EU1089" s="30"/>
      <c r="EV1089" s="30"/>
      <c r="EW1089" s="30"/>
      <c r="EX1089" s="30"/>
      <c r="EY1089" s="30"/>
      <c r="EZ1089" s="30"/>
      <c r="FA1089" s="30"/>
      <c r="FB1089" s="30"/>
      <c r="FC1089" s="30"/>
      <c r="FD1089" s="30"/>
      <c r="FE1089" s="30"/>
      <c r="FF1089" s="30"/>
      <c r="FG1089" s="30"/>
      <c r="FH1089" s="30"/>
      <c r="FI1089" s="30"/>
      <c r="FJ1089" s="30"/>
      <c r="FK1089" s="30"/>
      <c r="FL1089" s="30"/>
      <c r="FM1089" s="30"/>
      <c r="FN1089" s="30"/>
      <c r="FO1089" s="30"/>
      <c r="FP1089" s="30"/>
      <c r="FQ1089" s="30"/>
    </row>
    <row r="1090" spans="4:173">
      <c r="D1090" s="76"/>
      <c r="E1090" s="76"/>
      <c r="F1090" s="76"/>
      <c r="G1090" s="76"/>
      <c r="H1090" s="76"/>
      <c r="I1090" s="76"/>
      <c r="J1090" s="30"/>
      <c r="K1090" s="30"/>
      <c r="L1090" s="30"/>
      <c r="M1090" s="30"/>
      <c r="N1090" s="30"/>
      <c r="O1090" s="30"/>
      <c r="P1090" s="30"/>
      <c r="Q1090" s="30"/>
      <c r="R1090" s="30"/>
      <c r="S1090" s="30"/>
      <c r="T1090" s="30"/>
      <c r="U1090" s="30"/>
      <c r="V1090" s="30"/>
      <c r="W1090" s="30"/>
      <c r="X1090" s="30"/>
      <c r="Y1090" s="30"/>
      <c r="Z1090" s="30"/>
      <c r="AA1090" s="30"/>
      <c r="AB1090" s="30"/>
      <c r="AC1090" s="30"/>
      <c r="AD1090" s="30"/>
      <c r="AE1090" s="30"/>
      <c r="AF1090" s="30"/>
      <c r="AG1090" s="30"/>
      <c r="AH1090" s="30"/>
      <c r="AI1090" s="30"/>
      <c r="AJ1090" s="30"/>
      <c r="AK1090" s="30"/>
      <c r="AL1090" s="30"/>
      <c r="AM1090" s="30"/>
      <c r="AN1090" s="30"/>
      <c r="AO1090" s="30"/>
      <c r="AP1090" s="30"/>
      <c r="AQ1090" s="30"/>
      <c r="AR1090" s="30"/>
      <c r="AS1090" s="30"/>
      <c r="AT1090" s="30"/>
      <c r="AU1090" s="30"/>
      <c r="AV1090" s="30"/>
      <c r="AW1090" s="30"/>
      <c r="AX1090" s="30"/>
      <c r="AY1090" s="30"/>
      <c r="AZ1090" s="30"/>
      <c r="BA1090" s="30"/>
      <c r="BB1090" s="30"/>
      <c r="BC1090" s="30"/>
      <c r="BD1090" s="30"/>
      <c r="BE1090" s="30"/>
      <c r="BF1090" s="30"/>
      <c r="BG1090" s="30"/>
      <c r="BH1090" s="30"/>
      <c r="BI1090" s="30"/>
      <c r="BJ1090" s="30"/>
      <c r="BK1090" s="30"/>
      <c r="BL1090" s="30"/>
      <c r="BM1090" s="30"/>
      <c r="BN1090" s="30"/>
      <c r="BO1090" s="30"/>
      <c r="BP1090" s="30"/>
      <c r="BQ1090" s="30"/>
      <c r="BR1090" s="30"/>
      <c r="BS1090" s="30"/>
      <c r="BT1090" s="30"/>
      <c r="BU1090" s="30"/>
      <c r="BV1090" s="30"/>
      <c r="BW1090" s="30"/>
      <c r="BX1090" s="30"/>
      <c r="BY1090" s="30"/>
      <c r="BZ1090" s="30"/>
      <c r="CA1090" s="30"/>
      <c r="CB1090" s="30"/>
      <c r="CC1090" s="30"/>
      <c r="CD1090" s="30"/>
      <c r="CE1090" s="30"/>
      <c r="CF1090" s="30"/>
      <c r="CG1090" s="30"/>
      <c r="CH1090" s="30"/>
      <c r="CI1090" s="30"/>
      <c r="CJ1090" s="30"/>
      <c r="CK1090" s="30"/>
      <c r="CL1090" s="30"/>
      <c r="CM1090" s="30"/>
      <c r="CN1090" s="30"/>
      <c r="CO1090" s="30"/>
      <c r="CP1090" s="30"/>
      <c r="CQ1090" s="30"/>
      <c r="CR1090" s="30"/>
      <c r="CS1090" s="30"/>
      <c r="CT1090" s="30"/>
      <c r="CU1090" s="30"/>
      <c r="CV1090" s="30"/>
      <c r="CW1090" s="30"/>
      <c r="CX1090" s="30"/>
      <c r="CY1090" s="30"/>
      <c r="CZ1090" s="30"/>
      <c r="DA1090" s="30"/>
      <c r="DB1090" s="30"/>
      <c r="DC1090" s="30"/>
      <c r="DD1090" s="30"/>
      <c r="DE1090" s="30"/>
      <c r="DF1090" s="30"/>
      <c r="DG1090" s="30"/>
      <c r="DH1090" s="30"/>
      <c r="DI1090" s="30"/>
      <c r="DJ1090" s="30"/>
      <c r="DK1090" s="30"/>
      <c r="DL1090" s="30"/>
      <c r="DM1090" s="30"/>
      <c r="DN1090" s="30"/>
      <c r="DO1090" s="30"/>
      <c r="DP1090" s="30"/>
      <c r="DQ1090" s="30"/>
      <c r="DR1090" s="30"/>
      <c r="DS1090" s="30"/>
      <c r="DT1090" s="30"/>
      <c r="DU1090" s="30"/>
      <c r="DV1090" s="30"/>
      <c r="DW1090" s="30"/>
      <c r="DX1090" s="30"/>
      <c r="DY1090" s="30"/>
      <c r="DZ1090" s="30"/>
      <c r="EA1090" s="30"/>
      <c r="EB1090" s="30"/>
      <c r="EC1090" s="30"/>
      <c r="ED1090" s="30"/>
      <c r="EE1090" s="30"/>
      <c r="EF1090" s="30"/>
      <c r="EG1090" s="30"/>
      <c r="EH1090" s="30"/>
      <c r="EI1090" s="30"/>
      <c r="EJ1090" s="30"/>
      <c r="EK1090" s="30"/>
      <c r="EL1090" s="30"/>
      <c r="EM1090" s="30"/>
      <c r="EN1090" s="30"/>
      <c r="EO1090" s="30"/>
      <c r="EP1090" s="30"/>
      <c r="EQ1090" s="30"/>
      <c r="ER1090" s="30"/>
      <c r="ES1090" s="30"/>
      <c r="ET1090" s="30"/>
      <c r="EU1090" s="30"/>
      <c r="EV1090" s="30"/>
      <c r="EW1090" s="30"/>
      <c r="EX1090" s="30"/>
      <c r="EY1090" s="30"/>
      <c r="EZ1090" s="30"/>
      <c r="FA1090" s="30"/>
      <c r="FB1090" s="30"/>
      <c r="FC1090" s="30"/>
      <c r="FD1090" s="30"/>
      <c r="FE1090" s="30"/>
      <c r="FF1090" s="30"/>
      <c r="FG1090" s="30"/>
      <c r="FH1090" s="30"/>
      <c r="FI1090" s="30"/>
      <c r="FJ1090" s="30"/>
      <c r="FK1090" s="30"/>
      <c r="FL1090" s="30"/>
      <c r="FM1090" s="30"/>
      <c r="FN1090" s="30"/>
      <c r="FO1090" s="30"/>
      <c r="FP1090" s="30"/>
      <c r="FQ1090" s="30"/>
    </row>
    <row r="1091" spans="4:173">
      <c r="D1091" s="76"/>
      <c r="E1091" s="76"/>
      <c r="F1091" s="76"/>
      <c r="G1091" s="76"/>
      <c r="H1091" s="76"/>
      <c r="I1091" s="76"/>
      <c r="J1091" s="30"/>
      <c r="K1091" s="30"/>
      <c r="L1091" s="30"/>
      <c r="M1091" s="30"/>
      <c r="N1091" s="30"/>
      <c r="O1091" s="30"/>
      <c r="P1091" s="30"/>
      <c r="Q1091" s="30"/>
      <c r="R1091" s="30"/>
      <c r="S1091" s="30"/>
      <c r="T1091" s="30"/>
      <c r="U1091" s="30"/>
      <c r="V1091" s="30"/>
      <c r="W1091" s="30"/>
      <c r="X1091" s="30"/>
      <c r="Y1091" s="30"/>
      <c r="Z1091" s="30"/>
      <c r="AA1091" s="30"/>
      <c r="AB1091" s="30"/>
      <c r="AC1091" s="30"/>
      <c r="AD1091" s="30"/>
      <c r="AE1091" s="30"/>
      <c r="AF1091" s="30"/>
      <c r="AG1091" s="30"/>
      <c r="AH1091" s="30"/>
      <c r="AI1091" s="30"/>
      <c r="AJ1091" s="30"/>
      <c r="AK1091" s="30"/>
      <c r="AL1091" s="30"/>
      <c r="AM1091" s="30"/>
      <c r="AN1091" s="30"/>
      <c r="AO1091" s="30"/>
      <c r="AP1091" s="30"/>
      <c r="AQ1091" s="30"/>
      <c r="AR1091" s="30"/>
      <c r="AS1091" s="30"/>
      <c r="AT1091" s="30"/>
      <c r="AU1091" s="30"/>
      <c r="AV1091" s="30"/>
      <c r="AW1091" s="30"/>
      <c r="AX1091" s="30"/>
      <c r="AY1091" s="30"/>
      <c r="AZ1091" s="30"/>
      <c r="BA1091" s="30"/>
      <c r="BB1091" s="30"/>
      <c r="BC1091" s="30"/>
      <c r="BD1091" s="30"/>
      <c r="BE1091" s="30"/>
      <c r="BF1091" s="30"/>
      <c r="BG1091" s="30"/>
      <c r="BH1091" s="30"/>
      <c r="BI1091" s="30"/>
      <c r="BJ1091" s="30"/>
      <c r="BK1091" s="30"/>
      <c r="BL1091" s="30"/>
      <c r="BM1091" s="30"/>
      <c r="BN1091" s="30"/>
      <c r="BO1091" s="30"/>
      <c r="BP1091" s="30"/>
      <c r="BQ1091" s="30"/>
      <c r="BR1091" s="30"/>
      <c r="BS1091" s="30"/>
      <c r="BT1091" s="30"/>
      <c r="BU1091" s="30"/>
      <c r="BV1091" s="30"/>
      <c r="BW1091" s="30"/>
      <c r="BX1091" s="30"/>
      <c r="BY1091" s="30"/>
      <c r="BZ1091" s="30"/>
      <c r="CA1091" s="30"/>
      <c r="CB1091" s="30"/>
      <c r="CC1091" s="30"/>
      <c r="CD1091" s="30"/>
      <c r="CE1091" s="30"/>
      <c r="CF1091" s="30"/>
      <c r="CG1091" s="30"/>
      <c r="CH1091" s="30"/>
      <c r="CI1091" s="30"/>
      <c r="CJ1091" s="30"/>
      <c r="CK1091" s="30"/>
      <c r="CL1091" s="30"/>
      <c r="CM1091" s="30"/>
      <c r="CN1091" s="30"/>
      <c r="CO1091" s="30"/>
      <c r="CP1091" s="30"/>
      <c r="CQ1091" s="30"/>
      <c r="CR1091" s="30"/>
      <c r="CS1091" s="30"/>
      <c r="CT1091" s="30"/>
      <c r="CU1091" s="30"/>
      <c r="CV1091" s="30"/>
      <c r="CW1091" s="30"/>
      <c r="CX1091" s="30"/>
      <c r="CY1091" s="30"/>
      <c r="CZ1091" s="30"/>
      <c r="DA1091" s="30"/>
      <c r="DB1091" s="30"/>
      <c r="DC1091" s="30"/>
      <c r="DD1091" s="30"/>
      <c r="DE1091" s="30"/>
      <c r="DF1091" s="30"/>
      <c r="DG1091" s="30"/>
      <c r="DH1091" s="30"/>
      <c r="DI1091" s="30"/>
      <c r="DJ1091" s="30"/>
      <c r="DK1091" s="30"/>
      <c r="DL1091" s="30"/>
      <c r="DM1091" s="30"/>
      <c r="DN1091" s="30"/>
      <c r="DO1091" s="30"/>
      <c r="DP1091" s="30"/>
      <c r="DQ1091" s="30"/>
      <c r="DR1091" s="30"/>
      <c r="DS1091" s="30"/>
      <c r="DT1091" s="30"/>
      <c r="DU1091" s="30"/>
      <c r="DV1091" s="30"/>
      <c r="DW1091" s="30"/>
      <c r="DX1091" s="30"/>
      <c r="DY1091" s="30"/>
      <c r="DZ1091" s="30"/>
      <c r="EA1091" s="30"/>
      <c r="EB1091" s="30"/>
      <c r="EC1091" s="30"/>
      <c r="ED1091" s="30"/>
      <c r="EE1091" s="30"/>
      <c r="EF1091" s="30"/>
      <c r="EG1091" s="30"/>
      <c r="EH1091" s="30"/>
      <c r="EI1091" s="30"/>
      <c r="EJ1091" s="30"/>
      <c r="EK1091" s="30"/>
      <c r="EL1091" s="30"/>
      <c r="EM1091" s="30"/>
      <c r="EN1091" s="30"/>
      <c r="EO1091" s="30"/>
      <c r="EP1091" s="30"/>
      <c r="EQ1091" s="30"/>
      <c r="ER1091" s="30"/>
      <c r="ES1091" s="30"/>
      <c r="ET1091" s="30"/>
      <c r="EU1091" s="30"/>
      <c r="EV1091" s="30"/>
      <c r="EW1091" s="30"/>
      <c r="EX1091" s="30"/>
      <c r="EY1091" s="30"/>
      <c r="EZ1091" s="30"/>
      <c r="FA1091" s="30"/>
      <c r="FB1091" s="30"/>
      <c r="FC1091" s="30"/>
      <c r="FD1091" s="30"/>
      <c r="FE1091" s="30"/>
      <c r="FF1091" s="30"/>
      <c r="FG1091" s="30"/>
      <c r="FH1091" s="30"/>
      <c r="FI1091" s="30"/>
      <c r="FJ1091" s="30"/>
      <c r="FK1091" s="30"/>
      <c r="FL1091" s="30"/>
      <c r="FM1091" s="30"/>
      <c r="FN1091" s="30"/>
      <c r="FO1091" s="30"/>
      <c r="FP1091" s="30"/>
      <c r="FQ1091" s="30"/>
    </row>
    <row r="1092" spans="4:173">
      <c r="D1092" s="76"/>
      <c r="E1092" s="76"/>
      <c r="F1092" s="76"/>
      <c r="G1092" s="76"/>
      <c r="H1092" s="76"/>
      <c r="I1092" s="76"/>
      <c r="J1092" s="30"/>
      <c r="K1092" s="30"/>
      <c r="L1092" s="30"/>
      <c r="M1092" s="30"/>
      <c r="N1092" s="30"/>
      <c r="O1092" s="30"/>
      <c r="P1092" s="30"/>
      <c r="Q1092" s="30"/>
      <c r="R1092" s="30"/>
      <c r="S1092" s="30"/>
      <c r="T1092" s="30"/>
      <c r="U1092" s="30"/>
      <c r="V1092" s="30"/>
      <c r="W1092" s="30"/>
      <c r="X1092" s="30"/>
      <c r="Y1092" s="30"/>
      <c r="Z1092" s="30"/>
      <c r="AA1092" s="30"/>
      <c r="AB1092" s="30"/>
      <c r="AC1092" s="30"/>
      <c r="AD1092" s="30"/>
      <c r="AE1092" s="30"/>
      <c r="AF1092" s="30"/>
      <c r="AG1092" s="30"/>
      <c r="AH1092" s="30"/>
      <c r="AI1092" s="30"/>
      <c r="AJ1092" s="30"/>
      <c r="AK1092" s="30"/>
      <c r="AL1092" s="30"/>
      <c r="AM1092" s="30"/>
      <c r="AN1092" s="30"/>
      <c r="AO1092" s="30"/>
      <c r="AP1092" s="30"/>
      <c r="AQ1092" s="30"/>
      <c r="AR1092" s="30"/>
      <c r="AS1092" s="30"/>
      <c r="AT1092" s="30"/>
      <c r="AU1092" s="30"/>
      <c r="AV1092" s="30"/>
      <c r="AW1092" s="30"/>
      <c r="AX1092" s="30"/>
      <c r="AY1092" s="30"/>
      <c r="AZ1092" s="30"/>
      <c r="BA1092" s="30"/>
      <c r="BB1092" s="30"/>
      <c r="BC1092" s="30"/>
      <c r="BD1092" s="30"/>
      <c r="BE1092" s="30"/>
      <c r="BF1092" s="30"/>
      <c r="BG1092" s="30"/>
      <c r="BH1092" s="30"/>
      <c r="BI1092" s="30"/>
      <c r="BJ1092" s="30"/>
      <c r="BK1092" s="30"/>
      <c r="BL1092" s="30"/>
      <c r="BM1092" s="30"/>
      <c r="BN1092" s="30"/>
      <c r="BO1092" s="30"/>
      <c r="BP1092" s="30"/>
      <c r="BQ1092" s="30"/>
      <c r="BR1092" s="30"/>
      <c r="BS1092" s="30"/>
      <c r="BT1092" s="30"/>
      <c r="BU1092" s="30"/>
      <c r="BV1092" s="30"/>
      <c r="BW1092" s="30"/>
      <c r="BX1092" s="30"/>
      <c r="BY1092" s="30"/>
      <c r="BZ1092" s="30"/>
      <c r="CA1092" s="30"/>
      <c r="CB1092" s="30"/>
      <c r="CC1092" s="30"/>
      <c r="CD1092" s="30"/>
      <c r="CE1092" s="30"/>
      <c r="CF1092" s="30"/>
      <c r="CG1092" s="30"/>
      <c r="CH1092" s="30"/>
      <c r="CI1092" s="30"/>
      <c r="CJ1092" s="30"/>
      <c r="CK1092" s="30"/>
      <c r="CL1092" s="30"/>
      <c r="CM1092" s="30"/>
      <c r="CN1092" s="30"/>
      <c r="CO1092" s="30"/>
      <c r="CP1092" s="30"/>
      <c r="CQ1092" s="30"/>
      <c r="CR1092" s="30"/>
      <c r="CS1092" s="30"/>
      <c r="CT1092" s="30"/>
      <c r="CU1092" s="30"/>
      <c r="CV1092" s="30"/>
      <c r="CW1092" s="30"/>
      <c r="CX1092" s="30"/>
      <c r="CY1092" s="30"/>
      <c r="CZ1092" s="30"/>
      <c r="DA1092" s="30"/>
      <c r="DB1092" s="30"/>
      <c r="DC1092" s="30"/>
      <c r="DD1092" s="30"/>
      <c r="DE1092" s="30"/>
      <c r="DF1092" s="30"/>
      <c r="DG1092" s="30"/>
      <c r="DH1092" s="30"/>
      <c r="DI1092" s="30"/>
      <c r="DJ1092" s="30"/>
      <c r="DK1092" s="30"/>
      <c r="DL1092" s="30"/>
      <c r="DM1092" s="30"/>
      <c r="DN1092" s="30"/>
      <c r="DO1092" s="30"/>
      <c r="DP1092" s="30"/>
      <c r="DQ1092" s="30"/>
      <c r="DR1092" s="30"/>
      <c r="DS1092" s="30"/>
      <c r="DT1092" s="30"/>
      <c r="DU1092" s="30"/>
      <c r="DV1092" s="30"/>
      <c r="DW1092" s="30"/>
      <c r="DX1092" s="30"/>
      <c r="DY1092" s="30"/>
      <c r="DZ1092" s="30"/>
      <c r="EA1092" s="30"/>
      <c r="EB1092" s="30"/>
      <c r="EC1092" s="30"/>
      <c r="ED1092" s="30"/>
      <c r="EE1092" s="30"/>
      <c r="EF1092" s="30"/>
      <c r="EG1092" s="30"/>
      <c r="EH1092" s="30"/>
      <c r="EI1092" s="30"/>
      <c r="EJ1092" s="30"/>
      <c r="EK1092" s="30"/>
      <c r="EL1092" s="30"/>
      <c r="EM1092" s="30"/>
      <c r="EN1092" s="30"/>
      <c r="EO1092" s="30"/>
      <c r="EP1092" s="30"/>
      <c r="EQ1092" s="30"/>
      <c r="ER1092" s="30"/>
      <c r="ES1092" s="30"/>
      <c r="ET1092" s="30"/>
      <c r="EU1092" s="30"/>
      <c r="EV1092" s="30"/>
      <c r="EW1092" s="30"/>
      <c r="EX1092" s="30"/>
      <c r="EY1092" s="30"/>
      <c r="EZ1092" s="30"/>
      <c r="FA1092" s="30"/>
      <c r="FB1092" s="30"/>
      <c r="FC1092" s="30"/>
      <c r="FD1092" s="30"/>
      <c r="FE1092" s="30"/>
      <c r="FF1092" s="30"/>
      <c r="FG1092" s="30"/>
      <c r="FH1092" s="30"/>
      <c r="FI1092" s="30"/>
      <c r="FJ1092" s="30"/>
      <c r="FK1092" s="30"/>
      <c r="FL1092" s="30"/>
      <c r="FM1092" s="30"/>
      <c r="FN1092" s="30"/>
      <c r="FO1092" s="30"/>
      <c r="FP1092" s="30"/>
      <c r="FQ1092" s="30"/>
    </row>
    <row r="1093" spans="4:173">
      <c r="D1093" s="76"/>
      <c r="E1093" s="76"/>
      <c r="F1093" s="76"/>
      <c r="G1093" s="76"/>
      <c r="H1093" s="76"/>
      <c r="I1093" s="76"/>
      <c r="J1093" s="30"/>
      <c r="K1093" s="30"/>
      <c r="L1093" s="30"/>
      <c r="M1093" s="30"/>
      <c r="N1093" s="30"/>
      <c r="O1093" s="30"/>
      <c r="P1093" s="30"/>
      <c r="Q1093" s="30"/>
      <c r="R1093" s="30"/>
      <c r="S1093" s="30"/>
      <c r="T1093" s="30"/>
      <c r="U1093" s="30"/>
      <c r="V1093" s="30"/>
      <c r="W1093" s="30"/>
      <c r="X1093" s="30"/>
      <c r="Y1093" s="30"/>
      <c r="Z1093" s="30"/>
      <c r="AA1093" s="30"/>
      <c r="AB1093" s="30"/>
      <c r="AC1093" s="30"/>
      <c r="AD1093" s="30"/>
      <c r="AE1093" s="30"/>
      <c r="AF1093" s="30"/>
      <c r="AG1093" s="30"/>
      <c r="AH1093" s="30"/>
      <c r="AI1093" s="30"/>
      <c r="AJ1093" s="30"/>
      <c r="AK1093" s="30"/>
      <c r="AL1093" s="30"/>
      <c r="AM1093" s="30"/>
      <c r="AN1093" s="30"/>
      <c r="AO1093" s="30"/>
      <c r="AP1093" s="30"/>
      <c r="AQ1093" s="30"/>
      <c r="AR1093" s="30"/>
      <c r="AS1093" s="30"/>
      <c r="AT1093" s="30"/>
      <c r="AU1093" s="30"/>
      <c r="AV1093" s="30"/>
      <c r="AW1093" s="30"/>
      <c r="AX1093" s="30"/>
      <c r="AY1093" s="30"/>
      <c r="AZ1093" s="30"/>
      <c r="BA1093" s="30"/>
      <c r="BB1093" s="30"/>
      <c r="BC1093" s="30"/>
      <c r="BD1093" s="30"/>
      <c r="BE1093" s="30"/>
      <c r="BF1093" s="30"/>
      <c r="BG1093" s="30"/>
      <c r="BH1093" s="30"/>
      <c r="BI1093" s="30"/>
      <c r="BJ1093" s="30"/>
      <c r="BK1093" s="30"/>
      <c r="BL1093" s="30"/>
      <c r="BM1093" s="30"/>
      <c r="BN1093" s="30"/>
      <c r="BO1093" s="30"/>
      <c r="BP1093" s="30"/>
      <c r="BQ1093" s="30"/>
      <c r="BR1093" s="30"/>
      <c r="BS1093" s="30"/>
      <c r="BT1093" s="30"/>
      <c r="BU1093" s="30"/>
      <c r="BV1093" s="30"/>
      <c r="BW1093" s="30"/>
      <c r="BX1093" s="30"/>
      <c r="BY1093" s="30"/>
      <c r="BZ1093" s="30"/>
      <c r="CA1093" s="30"/>
      <c r="CB1093" s="30"/>
      <c r="CC1093" s="30"/>
      <c r="CD1093" s="30"/>
      <c r="CE1093" s="30"/>
      <c r="CF1093" s="30"/>
      <c r="CG1093" s="30"/>
      <c r="CH1093" s="30"/>
      <c r="CI1093" s="30"/>
      <c r="CJ1093" s="30"/>
      <c r="CK1093" s="30"/>
      <c r="CL1093" s="30"/>
      <c r="CM1093" s="30"/>
      <c r="CN1093" s="30"/>
      <c r="CO1093" s="30"/>
      <c r="CP1093" s="30"/>
      <c r="CQ1093" s="30"/>
      <c r="CR1093" s="30"/>
      <c r="CS1093" s="30"/>
      <c r="CT1093" s="30"/>
      <c r="CU1093" s="30"/>
      <c r="CV1093" s="30"/>
      <c r="CW1093" s="30"/>
      <c r="CX1093" s="30"/>
      <c r="CY1093" s="30"/>
      <c r="CZ1093" s="30"/>
      <c r="DA1093" s="30"/>
      <c r="DB1093" s="30"/>
      <c r="DC1093" s="30"/>
      <c r="DD1093" s="30"/>
      <c r="DE1093" s="30"/>
      <c r="DF1093" s="30"/>
      <c r="DG1093" s="30"/>
      <c r="DH1093" s="30"/>
      <c r="DI1093" s="30"/>
      <c r="DJ1093" s="30"/>
      <c r="DK1093" s="30"/>
      <c r="DL1093" s="30"/>
      <c r="DM1093" s="30"/>
      <c r="DN1093" s="30"/>
      <c r="DO1093" s="30"/>
      <c r="DP1093" s="30"/>
      <c r="DQ1093" s="30"/>
      <c r="DR1093" s="30"/>
      <c r="DS1093" s="30"/>
      <c r="DT1093" s="30"/>
      <c r="DU1093" s="30"/>
      <c r="DV1093" s="30"/>
      <c r="DW1093" s="30"/>
      <c r="DX1093" s="30"/>
      <c r="DY1093" s="30"/>
      <c r="DZ1093" s="30"/>
      <c r="EA1093" s="30"/>
      <c r="EB1093" s="30"/>
      <c r="EC1093" s="30"/>
      <c r="ED1093" s="30"/>
      <c r="EE1093" s="30"/>
      <c r="EF1093" s="30"/>
      <c r="EG1093" s="30"/>
      <c r="EH1093" s="30"/>
      <c r="EI1093" s="30"/>
      <c r="EJ1093" s="30"/>
      <c r="EK1093" s="30"/>
      <c r="EL1093" s="30"/>
      <c r="EM1093" s="30"/>
      <c r="EN1093" s="30"/>
      <c r="EO1093" s="30"/>
      <c r="EP1093" s="30"/>
      <c r="EQ1093" s="30"/>
      <c r="ER1093" s="30"/>
      <c r="ES1093" s="30"/>
      <c r="ET1093" s="30"/>
      <c r="EU1093" s="30"/>
      <c r="EV1093" s="30"/>
      <c r="EW1093" s="30"/>
      <c r="EX1093" s="30"/>
      <c r="EY1093" s="30"/>
      <c r="EZ1093" s="30"/>
      <c r="FA1093" s="30"/>
      <c r="FB1093" s="30"/>
      <c r="FC1093" s="30"/>
      <c r="FD1093" s="30"/>
      <c r="FE1093" s="30"/>
      <c r="FF1093" s="30"/>
      <c r="FG1093" s="30"/>
      <c r="FH1093" s="30"/>
      <c r="FI1093" s="30"/>
      <c r="FJ1093" s="30"/>
      <c r="FK1093" s="30"/>
      <c r="FL1093" s="30"/>
      <c r="FM1093" s="30"/>
      <c r="FN1093" s="30"/>
      <c r="FO1093" s="30"/>
      <c r="FP1093" s="30"/>
      <c r="FQ1093" s="30"/>
    </row>
    <row r="1094" spans="4:173">
      <c r="D1094" s="76"/>
      <c r="E1094" s="76"/>
      <c r="F1094" s="76"/>
      <c r="G1094" s="76"/>
      <c r="H1094" s="76"/>
      <c r="I1094" s="76"/>
      <c r="J1094" s="30"/>
      <c r="K1094" s="30"/>
      <c r="L1094" s="30"/>
      <c r="M1094" s="30"/>
      <c r="N1094" s="30"/>
      <c r="O1094" s="30"/>
      <c r="P1094" s="30"/>
      <c r="Q1094" s="30"/>
      <c r="R1094" s="30"/>
      <c r="S1094" s="30"/>
      <c r="T1094" s="30"/>
      <c r="U1094" s="30"/>
      <c r="V1094" s="30"/>
      <c r="W1094" s="30"/>
      <c r="X1094" s="30"/>
      <c r="Y1094" s="30"/>
      <c r="Z1094" s="30"/>
      <c r="AA1094" s="30"/>
      <c r="AB1094" s="30"/>
      <c r="AC1094" s="30"/>
      <c r="AD1094" s="30"/>
      <c r="AE1094" s="30"/>
      <c r="AF1094" s="30"/>
      <c r="AG1094" s="30"/>
      <c r="AH1094" s="30"/>
      <c r="AI1094" s="30"/>
      <c r="AJ1094" s="30"/>
      <c r="AK1094" s="30"/>
      <c r="AL1094" s="30"/>
      <c r="AM1094" s="30"/>
      <c r="AN1094" s="30"/>
      <c r="AO1094" s="30"/>
      <c r="AP1094" s="30"/>
      <c r="AQ1094" s="30"/>
      <c r="AR1094" s="30"/>
      <c r="AS1094" s="30"/>
      <c r="AT1094" s="30"/>
      <c r="AU1094" s="30"/>
      <c r="AV1094" s="30"/>
      <c r="AW1094" s="30"/>
      <c r="AX1094" s="30"/>
      <c r="AY1094" s="30"/>
      <c r="AZ1094" s="30"/>
      <c r="BA1094" s="30"/>
      <c r="BB1094" s="30"/>
      <c r="BC1094" s="30"/>
      <c r="BD1094" s="30"/>
      <c r="BE1094" s="30"/>
      <c r="BF1094" s="30"/>
      <c r="BG1094" s="30"/>
      <c r="BH1094" s="30"/>
      <c r="BI1094" s="30"/>
      <c r="BJ1094" s="30"/>
      <c r="BK1094" s="30"/>
      <c r="BL1094" s="30"/>
      <c r="BM1094" s="30"/>
      <c r="BN1094" s="30"/>
      <c r="BO1094" s="30"/>
      <c r="BP1094" s="30"/>
      <c r="BQ1094" s="30"/>
      <c r="BR1094" s="30"/>
      <c r="BS1094" s="30"/>
      <c r="BT1094" s="30"/>
      <c r="BU1094" s="30"/>
      <c r="BV1094" s="30"/>
      <c r="BW1094" s="30"/>
      <c r="BX1094" s="30"/>
      <c r="BY1094" s="30"/>
      <c r="BZ1094" s="30"/>
      <c r="CA1094" s="30"/>
      <c r="CB1094" s="30"/>
      <c r="CC1094" s="30"/>
      <c r="CD1094" s="30"/>
      <c r="CE1094" s="30"/>
      <c r="CF1094" s="30"/>
      <c r="CG1094" s="30"/>
      <c r="CH1094" s="30"/>
      <c r="CI1094" s="30"/>
      <c r="CJ1094" s="30"/>
      <c r="CK1094" s="30"/>
      <c r="CL1094" s="30"/>
      <c r="CM1094" s="30"/>
      <c r="CN1094" s="30"/>
      <c r="CO1094" s="30"/>
      <c r="CP1094" s="30"/>
      <c r="CQ1094" s="30"/>
      <c r="CR1094" s="30"/>
      <c r="CS1094" s="30"/>
      <c r="CT1094" s="30"/>
      <c r="CU1094" s="30"/>
      <c r="CV1094" s="30"/>
      <c r="CW1094" s="30"/>
      <c r="CX1094" s="30"/>
      <c r="CY1094" s="30"/>
      <c r="CZ1094" s="30"/>
      <c r="DA1094" s="30"/>
      <c r="DB1094" s="30"/>
      <c r="DC1094" s="30"/>
      <c r="DD1094" s="30"/>
      <c r="DE1094" s="30"/>
      <c r="DF1094" s="30"/>
      <c r="DG1094" s="30"/>
      <c r="DH1094" s="30"/>
      <c r="DI1094" s="30"/>
      <c r="DJ1094" s="30"/>
      <c r="DK1094" s="30"/>
      <c r="DL1094" s="30"/>
      <c r="DM1094" s="30"/>
      <c r="DN1094" s="30"/>
      <c r="DO1094" s="30"/>
      <c r="DP1094" s="30"/>
      <c r="DQ1094" s="30"/>
      <c r="DR1094" s="30"/>
      <c r="DS1094" s="30"/>
      <c r="DT1094" s="30"/>
      <c r="DU1094" s="30"/>
      <c r="DV1094" s="30"/>
      <c r="DW1094" s="30"/>
      <c r="DX1094" s="30"/>
      <c r="DY1094" s="30"/>
      <c r="DZ1094" s="30"/>
      <c r="EA1094" s="30"/>
      <c r="EB1094" s="30"/>
      <c r="EC1094" s="30"/>
      <c r="ED1094" s="30"/>
      <c r="EE1094" s="30"/>
      <c r="EF1094" s="30"/>
      <c r="EG1094" s="30"/>
      <c r="EH1094" s="30"/>
      <c r="EI1094" s="30"/>
      <c r="EJ1094" s="30"/>
      <c r="EK1094" s="30"/>
      <c r="EL1094" s="30"/>
      <c r="EM1094" s="30"/>
      <c r="EN1094" s="30"/>
      <c r="EO1094" s="30"/>
      <c r="EP1094" s="30"/>
      <c r="EQ1094" s="30"/>
      <c r="ER1094" s="30"/>
      <c r="ES1094" s="30"/>
      <c r="ET1094" s="30"/>
      <c r="EU1094" s="30"/>
      <c r="EV1094" s="30"/>
      <c r="EW1094" s="30"/>
      <c r="EX1094" s="30"/>
      <c r="EY1094" s="30"/>
      <c r="EZ1094" s="30"/>
      <c r="FA1094" s="30"/>
      <c r="FB1094" s="30"/>
      <c r="FC1094" s="30"/>
      <c r="FD1094" s="30"/>
      <c r="FE1094" s="30"/>
      <c r="FF1094" s="30"/>
      <c r="FG1094" s="30"/>
      <c r="FH1094" s="30"/>
      <c r="FI1094" s="30"/>
      <c r="FJ1094" s="30"/>
      <c r="FK1094" s="30"/>
      <c r="FL1094" s="30"/>
      <c r="FM1094" s="30"/>
      <c r="FN1094" s="30"/>
      <c r="FO1094" s="30"/>
      <c r="FP1094" s="30"/>
      <c r="FQ1094" s="30"/>
    </row>
    <row r="1095" spans="4:173">
      <c r="D1095" s="76"/>
      <c r="E1095" s="76"/>
      <c r="F1095" s="76"/>
      <c r="G1095" s="76"/>
      <c r="H1095" s="76"/>
      <c r="I1095" s="76"/>
      <c r="J1095" s="30"/>
      <c r="K1095" s="30"/>
      <c r="L1095" s="30"/>
      <c r="M1095" s="30"/>
      <c r="N1095" s="30"/>
      <c r="O1095" s="30"/>
      <c r="P1095" s="30"/>
      <c r="Q1095" s="30"/>
      <c r="R1095" s="30"/>
      <c r="S1095" s="30"/>
      <c r="T1095" s="30"/>
      <c r="U1095" s="30"/>
      <c r="V1095" s="30"/>
      <c r="W1095" s="30"/>
      <c r="X1095" s="30"/>
      <c r="Y1095" s="30"/>
      <c r="Z1095" s="30"/>
      <c r="AA1095" s="30"/>
      <c r="AB1095" s="30"/>
      <c r="AC1095" s="30"/>
      <c r="AD1095" s="30"/>
      <c r="AE1095" s="30"/>
      <c r="AF1095" s="30"/>
      <c r="AG1095" s="30"/>
      <c r="AH1095" s="30"/>
      <c r="AI1095" s="30"/>
      <c r="AJ1095" s="30"/>
      <c r="AK1095" s="30"/>
      <c r="AL1095" s="30"/>
      <c r="AM1095" s="30"/>
      <c r="AN1095" s="30"/>
      <c r="AO1095" s="30"/>
      <c r="AP1095" s="30"/>
      <c r="AQ1095" s="30"/>
      <c r="AR1095" s="30"/>
      <c r="AS1095" s="30"/>
      <c r="AT1095" s="30"/>
      <c r="AU1095" s="30"/>
      <c r="AV1095" s="30"/>
      <c r="AW1095" s="30"/>
      <c r="AX1095" s="30"/>
      <c r="AY1095" s="30"/>
      <c r="AZ1095" s="30"/>
      <c r="BA1095" s="30"/>
      <c r="BB1095" s="30"/>
      <c r="BC1095" s="30"/>
      <c r="BD1095" s="30"/>
      <c r="BE1095" s="30"/>
      <c r="BF1095" s="30"/>
      <c r="BG1095" s="30"/>
      <c r="BH1095" s="30"/>
      <c r="BI1095" s="30"/>
      <c r="BJ1095" s="30"/>
      <c r="BK1095" s="30"/>
      <c r="BL1095" s="30"/>
      <c r="BM1095" s="30"/>
      <c r="BN1095" s="30"/>
      <c r="BO1095" s="30"/>
      <c r="BP1095" s="30"/>
      <c r="BQ1095" s="30"/>
      <c r="BR1095" s="30"/>
      <c r="BS1095" s="30"/>
      <c r="BT1095" s="30"/>
      <c r="BU1095" s="30"/>
      <c r="BV1095" s="30"/>
      <c r="BW1095" s="30"/>
      <c r="BX1095" s="30"/>
      <c r="BY1095" s="30"/>
      <c r="BZ1095" s="30"/>
      <c r="CA1095" s="30"/>
      <c r="CB1095" s="30"/>
      <c r="CC1095" s="30"/>
      <c r="CD1095" s="30"/>
      <c r="CE1095" s="30"/>
      <c r="CF1095" s="30"/>
      <c r="CG1095" s="30"/>
      <c r="CH1095" s="30"/>
      <c r="CI1095" s="30"/>
      <c r="CJ1095" s="30"/>
      <c r="CK1095" s="30"/>
      <c r="CL1095" s="30"/>
      <c r="CM1095" s="30"/>
      <c r="CN1095" s="30"/>
      <c r="CO1095" s="30"/>
      <c r="CP1095" s="30"/>
      <c r="CQ1095" s="30"/>
      <c r="CR1095" s="30"/>
      <c r="CS1095" s="30"/>
      <c r="CT1095" s="30"/>
      <c r="CU1095" s="30"/>
      <c r="CV1095" s="30"/>
      <c r="CW1095" s="30"/>
      <c r="CX1095" s="30"/>
      <c r="CY1095" s="30"/>
      <c r="CZ1095" s="30"/>
      <c r="DA1095" s="30"/>
      <c r="DB1095" s="30"/>
      <c r="DC1095" s="30"/>
      <c r="DD1095" s="30"/>
      <c r="DE1095" s="30"/>
      <c r="DF1095" s="30"/>
      <c r="DG1095" s="30"/>
      <c r="DH1095" s="30"/>
      <c r="DI1095" s="30"/>
      <c r="DJ1095" s="30"/>
      <c r="DK1095" s="30"/>
      <c r="DL1095" s="30"/>
      <c r="DM1095" s="30"/>
      <c r="DN1095" s="30"/>
      <c r="DO1095" s="30"/>
      <c r="DP1095" s="30"/>
      <c r="DQ1095" s="30"/>
      <c r="DR1095" s="30"/>
      <c r="DS1095" s="30"/>
      <c r="DT1095" s="30"/>
      <c r="DU1095" s="30"/>
      <c r="DV1095" s="30"/>
      <c r="DW1095" s="30"/>
      <c r="DX1095" s="30"/>
      <c r="DY1095" s="30"/>
      <c r="DZ1095" s="30"/>
      <c r="EA1095" s="30"/>
      <c r="EB1095" s="30"/>
      <c r="EC1095" s="30"/>
      <c r="ED1095" s="30"/>
      <c r="EE1095" s="30"/>
      <c r="EF1095" s="30"/>
      <c r="EG1095" s="30"/>
      <c r="EH1095" s="30"/>
      <c r="EI1095" s="30"/>
      <c r="EJ1095" s="30"/>
      <c r="EK1095" s="30"/>
      <c r="EL1095" s="30"/>
      <c r="EM1095" s="30"/>
      <c r="EN1095" s="30"/>
      <c r="EO1095" s="30"/>
      <c r="EP1095" s="30"/>
      <c r="EQ1095" s="30"/>
      <c r="ER1095" s="30"/>
      <c r="ES1095" s="30"/>
      <c r="ET1095" s="30"/>
      <c r="EU1095" s="30"/>
      <c r="EV1095" s="30"/>
      <c r="EW1095" s="30"/>
      <c r="EX1095" s="30"/>
      <c r="EY1095" s="30"/>
      <c r="EZ1095" s="30"/>
      <c r="FA1095" s="30"/>
      <c r="FB1095" s="30"/>
      <c r="FC1095" s="30"/>
      <c r="FD1095" s="30"/>
      <c r="FE1095" s="30"/>
      <c r="FF1095" s="30"/>
      <c r="FG1095" s="30"/>
      <c r="FH1095" s="30"/>
      <c r="FI1095" s="30"/>
      <c r="FJ1095" s="30"/>
      <c r="FK1095" s="30"/>
      <c r="FL1095" s="30"/>
      <c r="FM1095" s="30"/>
      <c r="FN1095" s="30"/>
      <c r="FO1095" s="30"/>
      <c r="FP1095" s="30"/>
      <c r="FQ1095" s="30"/>
    </row>
    <row r="1096" spans="4:173">
      <c r="D1096" s="76"/>
      <c r="E1096" s="76"/>
      <c r="F1096" s="76"/>
      <c r="G1096" s="76"/>
      <c r="H1096" s="76"/>
      <c r="I1096" s="76"/>
      <c r="J1096" s="30"/>
      <c r="K1096" s="30"/>
      <c r="L1096" s="30"/>
      <c r="M1096" s="30"/>
      <c r="N1096" s="30"/>
      <c r="O1096" s="30"/>
      <c r="P1096" s="30"/>
      <c r="Q1096" s="30"/>
      <c r="R1096" s="30"/>
      <c r="S1096" s="30"/>
      <c r="T1096" s="30"/>
      <c r="U1096" s="30"/>
      <c r="V1096" s="30"/>
      <c r="W1096" s="30"/>
      <c r="X1096" s="30"/>
      <c r="Y1096" s="30"/>
      <c r="Z1096" s="30"/>
      <c r="AA1096" s="30"/>
      <c r="AB1096" s="30"/>
      <c r="AC1096" s="30"/>
      <c r="AD1096" s="30"/>
      <c r="AE1096" s="30"/>
      <c r="AF1096" s="30"/>
      <c r="AG1096" s="30"/>
      <c r="AH1096" s="30"/>
      <c r="AI1096" s="30"/>
      <c r="AJ1096" s="30"/>
      <c r="AK1096" s="30"/>
      <c r="AL1096" s="30"/>
      <c r="AM1096" s="30"/>
      <c r="AN1096" s="30"/>
      <c r="AO1096" s="30"/>
      <c r="AP1096" s="30"/>
      <c r="AQ1096" s="30"/>
      <c r="AR1096" s="30"/>
      <c r="AS1096" s="30"/>
      <c r="AT1096" s="30"/>
      <c r="AU1096" s="30"/>
      <c r="AV1096" s="30"/>
      <c r="AW1096" s="30"/>
      <c r="AX1096" s="30"/>
      <c r="AY1096" s="30"/>
      <c r="AZ1096" s="30"/>
      <c r="BA1096" s="30"/>
      <c r="BB1096" s="30"/>
      <c r="BC1096" s="30"/>
      <c r="BD1096" s="30"/>
      <c r="BE1096" s="30"/>
      <c r="BF1096" s="30"/>
      <c r="BG1096" s="30"/>
      <c r="BH1096" s="30"/>
      <c r="BI1096" s="30"/>
      <c r="BJ1096" s="30"/>
      <c r="BK1096" s="30"/>
      <c r="BL1096" s="30"/>
      <c r="BM1096" s="30"/>
      <c r="BN1096" s="30"/>
      <c r="BO1096" s="30"/>
      <c r="BP1096" s="30"/>
      <c r="BQ1096" s="30"/>
      <c r="BR1096" s="30"/>
      <c r="BS1096" s="30"/>
      <c r="BT1096" s="30"/>
      <c r="BU1096" s="30"/>
      <c r="BV1096" s="30"/>
      <c r="BW1096" s="30"/>
      <c r="BX1096" s="30"/>
      <c r="BY1096" s="30"/>
      <c r="BZ1096" s="30"/>
      <c r="CA1096" s="30"/>
      <c r="CB1096" s="30"/>
      <c r="CC1096" s="30"/>
      <c r="CD1096" s="30"/>
      <c r="CE1096" s="30"/>
      <c r="CF1096" s="30"/>
      <c r="CG1096" s="30"/>
      <c r="CH1096" s="30"/>
      <c r="CI1096" s="30"/>
      <c r="CJ1096" s="30"/>
      <c r="CK1096" s="30"/>
      <c r="CL1096" s="30"/>
      <c r="CM1096" s="30"/>
      <c r="CN1096" s="30"/>
      <c r="CO1096" s="30"/>
      <c r="CP1096" s="30"/>
      <c r="CQ1096" s="30"/>
      <c r="CR1096" s="30"/>
      <c r="CS1096" s="30"/>
      <c r="CT1096" s="30"/>
      <c r="CU1096" s="30"/>
      <c r="CV1096" s="30"/>
      <c r="CW1096" s="30"/>
      <c r="CX1096" s="30"/>
      <c r="CY1096" s="30"/>
      <c r="CZ1096" s="30"/>
      <c r="DA1096" s="30"/>
      <c r="DB1096" s="30"/>
      <c r="DC1096" s="30"/>
      <c r="DD1096" s="30"/>
      <c r="DE1096" s="30"/>
      <c r="DF1096" s="30"/>
      <c r="DG1096" s="30"/>
      <c r="DH1096" s="30"/>
      <c r="DI1096" s="30"/>
      <c r="DJ1096" s="30"/>
      <c r="DK1096" s="30"/>
      <c r="DL1096" s="30"/>
      <c r="DM1096" s="30"/>
      <c r="DN1096" s="30"/>
      <c r="DO1096" s="30"/>
      <c r="DP1096" s="30"/>
      <c r="DQ1096" s="30"/>
      <c r="DR1096" s="30"/>
      <c r="DS1096" s="30"/>
      <c r="DT1096" s="30"/>
      <c r="DU1096" s="30"/>
      <c r="DV1096" s="30"/>
      <c r="DW1096" s="30"/>
      <c r="DX1096" s="30"/>
      <c r="DY1096" s="30"/>
      <c r="DZ1096" s="30"/>
      <c r="EA1096" s="30"/>
      <c r="EB1096" s="30"/>
      <c r="EC1096" s="30"/>
      <c r="ED1096" s="30"/>
      <c r="EE1096" s="30"/>
      <c r="EF1096" s="30"/>
      <c r="EG1096" s="30"/>
      <c r="EH1096" s="30"/>
      <c r="EI1096" s="30"/>
      <c r="EJ1096" s="30"/>
      <c r="EK1096" s="30"/>
      <c r="EL1096" s="30"/>
      <c r="EM1096" s="30"/>
      <c r="EN1096" s="30"/>
      <c r="EO1096" s="30"/>
      <c r="EP1096" s="30"/>
      <c r="EQ1096" s="30"/>
      <c r="ER1096" s="30"/>
      <c r="ES1096" s="30"/>
      <c r="ET1096" s="30"/>
      <c r="EU1096" s="30"/>
      <c r="EV1096" s="30"/>
      <c r="EW1096" s="30"/>
      <c r="EX1096" s="30"/>
      <c r="EY1096" s="30"/>
      <c r="EZ1096" s="30"/>
      <c r="FA1096" s="30"/>
      <c r="FB1096" s="30"/>
      <c r="FC1096" s="30"/>
      <c r="FD1096" s="30"/>
      <c r="FE1096" s="30"/>
      <c r="FF1096" s="30"/>
      <c r="FG1096" s="30"/>
      <c r="FH1096" s="30"/>
      <c r="FI1096" s="30"/>
      <c r="FJ1096" s="30"/>
      <c r="FK1096" s="30"/>
      <c r="FL1096" s="30"/>
      <c r="FM1096" s="30"/>
      <c r="FN1096" s="30"/>
      <c r="FO1096" s="30"/>
      <c r="FP1096" s="30"/>
      <c r="FQ1096" s="30"/>
    </row>
    <row r="1097" spans="4:173">
      <c r="D1097" s="76"/>
      <c r="E1097" s="76"/>
      <c r="F1097" s="76"/>
      <c r="G1097" s="76"/>
      <c r="H1097" s="76"/>
      <c r="I1097" s="76"/>
      <c r="J1097" s="30"/>
      <c r="K1097" s="30"/>
      <c r="L1097" s="30"/>
      <c r="M1097" s="30"/>
      <c r="N1097" s="30"/>
      <c r="O1097" s="30"/>
      <c r="P1097" s="30"/>
      <c r="Q1097" s="30"/>
      <c r="R1097" s="30"/>
      <c r="S1097" s="30"/>
      <c r="T1097" s="30"/>
      <c r="U1097" s="30"/>
      <c r="V1097" s="30"/>
      <c r="W1097" s="30"/>
      <c r="X1097" s="30"/>
      <c r="Y1097" s="30"/>
      <c r="Z1097" s="30"/>
      <c r="AA1097" s="30"/>
      <c r="AB1097" s="30"/>
      <c r="AC1097" s="30"/>
      <c r="AD1097" s="30"/>
      <c r="AE1097" s="30"/>
      <c r="AF1097" s="30"/>
      <c r="AG1097" s="30"/>
      <c r="AH1097" s="30"/>
      <c r="AI1097" s="30"/>
      <c r="AJ1097" s="30"/>
      <c r="AK1097" s="30"/>
      <c r="AL1097" s="30"/>
      <c r="AM1097" s="30"/>
      <c r="AN1097" s="30"/>
      <c r="AO1097" s="30"/>
      <c r="AP1097" s="30"/>
      <c r="AQ1097" s="30"/>
      <c r="AR1097" s="30"/>
      <c r="AS1097" s="30"/>
      <c r="AT1097" s="30"/>
      <c r="AU1097" s="30"/>
      <c r="AV1097" s="30"/>
      <c r="AW1097" s="30"/>
      <c r="AX1097" s="30"/>
      <c r="AY1097" s="30"/>
      <c r="AZ1097" s="30"/>
      <c r="BA1097" s="30"/>
      <c r="BB1097" s="30"/>
      <c r="BC1097" s="30"/>
      <c r="BD1097" s="30"/>
      <c r="BE1097" s="30"/>
      <c r="BF1097" s="30"/>
      <c r="BG1097" s="30"/>
      <c r="BH1097" s="30"/>
      <c r="BI1097" s="30"/>
      <c r="BJ1097" s="30"/>
      <c r="BK1097" s="30"/>
      <c r="BL1097" s="30"/>
      <c r="BM1097" s="30"/>
      <c r="BN1097" s="30"/>
      <c r="BO1097" s="30"/>
      <c r="BP1097" s="30"/>
      <c r="BQ1097" s="30"/>
      <c r="BR1097" s="30"/>
      <c r="BS1097" s="30"/>
      <c r="BT1097" s="30"/>
      <c r="BU1097" s="30"/>
      <c r="BV1097" s="30"/>
      <c r="BW1097" s="30"/>
      <c r="BX1097" s="30"/>
      <c r="BY1097" s="30"/>
      <c r="BZ1097" s="30"/>
      <c r="CA1097" s="30"/>
      <c r="CB1097" s="30"/>
      <c r="CC1097" s="30"/>
      <c r="CD1097" s="30"/>
      <c r="CE1097" s="30"/>
      <c r="CF1097" s="30"/>
      <c r="CG1097" s="30"/>
      <c r="CH1097" s="30"/>
      <c r="CI1097" s="30"/>
      <c r="CJ1097" s="30"/>
      <c r="CK1097" s="30"/>
      <c r="CL1097" s="30"/>
      <c r="CM1097" s="30"/>
      <c r="CN1097" s="30"/>
      <c r="CO1097" s="30"/>
      <c r="CP1097" s="30"/>
      <c r="CQ1097" s="30"/>
      <c r="CR1097" s="30"/>
      <c r="CS1097" s="30"/>
      <c r="CT1097" s="30"/>
      <c r="CU1097" s="30"/>
      <c r="CV1097" s="30"/>
      <c r="CW1097" s="30"/>
      <c r="CX1097" s="30"/>
      <c r="CY1097" s="30"/>
      <c r="CZ1097" s="30"/>
      <c r="DA1097" s="30"/>
      <c r="DB1097" s="30"/>
      <c r="DC1097" s="30"/>
      <c r="DD1097" s="30"/>
      <c r="DE1097" s="30"/>
      <c r="DF1097" s="30"/>
      <c r="DG1097" s="30"/>
      <c r="DH1097" s="30"/>
      <c r="DI1097" s="30"/>
      <c r="DJ1097" s="30"/>
      <c r="DK1097" s="30"/>
      <c r="DL1097" s="30"/>
      <c r="DM1097" s="30"/>
      <c r="DN1097" s="30"/>
      <c r="DO1097" s="30"/>
      <c r="DP1097" s="30"/>
      <c r="DQ1097" s="30"/>
      <c r="DR1097" s="30"/>
      <c r="DS1097" s="30"/>
      <c r="DT1097" s="30"/>
      <c r="DU1097" s="30"/>
      <c r="DV1097" s="30"/>
      <c r="DW1097" s="30"/>
      <c r="DX1097" s="30"/>
      <c r="DY1097" s="30"/>
      <c r="DZ1097" s="30"/>
      <c r="EA1097" s="30"/>
      <c r="EB1097" s="30"/>
      <c r="EC1097" s="30"/>
      <c r="ED1097" s="30"/>
      <c r="EE1097" s="30"/>
      <c r="EF1097" s="30"/>
      <c r="EG1097" s="30"/>
      <c r="EH1097" s="30"/>
      <c r="EI1097" s="30"/>
      <c r="EJ1097" s="30"/>
      <c r="EK1097" s="30"/>
      <c r="EL1097" s="30"/>
      <c r="EM1097" s="30"/>
      <c r="EN1097" s="30"/>
      <c r="EO1097" s="30"/>
      <c r="EP1097" s="30"/>
      <c r="EQ1097" s="30"/>
      <c r="ER1097" s="30"/>
      <c r="ES1097" s="30"/>
      <c r="ET1097" s="30"/>
      <c r="EU1097" s="30"/>
      <c r="EV1097" s="30"/>
      <c r="EW1097" s="30"/>
      <c r="EX1097" s="30"/>
      <c r="EY1097" s="30"/>
      <c r="EZ1097" s="30"/>
      <c r="FA1097" s="30"/>
      <c r="FB1097" s="30"/>
      <c r="FC1097" s="30"/>
      <c r="FD1097" s="30"/>
      <c r="FE1097" s="30"/>
      <c r="FF1097" s="30"/>
      <c r="FG1097" s="30"/>
      <c r="FH1097" s="30"/>
      <c r="FI1097" s="30"/>
      <c r="FJ1097" s="30"/>
      <c r="FK1097" s="30"/>
      <c r="FL1097" s="30"/>
      <c r="FM1097" s="30"/>
      <c r="FN1097" s="30"/>
      <c r="FO1097" s="30"/>
      <c r="FP1097" s="30"/>
      <c r="FQ1097" s="30"/>
    </row>
    <row r="1098" spans="4:173">
      <c r="D1098" s="76"/>
      <c r="E1098" s="76"/>
      <c r="F1098" s="76"/>
      <c r="G1098" s="76"/>
      <c r="H1098" s="76"/>
      <c r="I1098" s="76"/>
      <c r="J1098" s="30"/>
      <c r="K1098" s="30"/>
      <c r="L1098" s="30"/>
      <c r="M1098" s="30"/>
      <c r="N1098" s="30"/>
      <c r="O1098" s="30"/>
      <c r="P1098" s="30"/>
      <c r="Q1098" s="30"/>
      <c r="R1098" s="30"/>
      <c r="S1098" s="30"/>
      <c r="T1098" s="30"/>
      <c r="U1098" s="30"/>
      <c r="V1098" s="30"/>
      <c r="W1098" s="30"/>
      <c r="X1098" s="30"/>
      <c r="Y1098" s="30"/>
      <c r="Z1098" s="30"/>
      <c r="AA1098" s="30"/>
      <c r="AB1098" s="30"/>
      <c r="AC1098" s="30"/>
      <c r="AD1098" s="30"/>
      <c r="AE1098" s="30"/>
      <c r="AF1098" s="30"/>
      <c r="AG1098" s="30"/>
      <c r="AH1098" s="30"/>
      <c r="AI1098" s="30"/>
      <c r="AJ1098" s="30"/>
      <c r="AK1098" s="30"/>
      <c r="AL1098" s="30"/>
      <c r="AM1098" s="30"/>
      <c r="AN1098" s="30"/>
      <c r="AO1098" s="30"/>
      <c r="AP1098" s="30"/>
      <c r="AQ1098" s="30"/>
      <c r="AR1098" s="30"/>
      <c r="AS1098" s="30"/>
      <c r="AT1098" s="30"/>
      <c r="AU1098" s="30"/>
      <c r="AV1098" s="30"/>
      <c r="AW1098" s="30"/>
      <c r="AX1098" s="30"/>
      <c r="AY1098" s="30"/>
      <c r="AZ1098" s="30"/>
      <c r="BA1098" s="30"/>
      <c r="BB1098" s="30"/>
      <c r="BC1098" s="30"/>
      <c r="BD1098" s="30"/>
      <c r="BE1098" s="30"/>
      <c r="BF1098" s="30"/>
      <c r="BG1098" s="30"/>
      <c r="BH1098" s="30"/>
      <c r="BI1098" s="30"/>
      <c r="BJ1098" s="30"/>
      <c r="BK1098" s="30"/>
      <c r="BL1098" s="30"/>
      <c r="BM1098" s="30"/>
      <c r="BN1098" s="30"/>
      <c r="BO1098" s="30"/>
      <c r="BP1098" s="30"/>
      <c r="BQ1098" s="30"/>
      <c r="BR1098" s="30"/>
      <c r="BS1098" s="30"/>
      <c r="BT1098" s="30"/>
      <c r="BU1098" s="30"/>
      <c r="BV1098" s="30"/>
      <c r="BW1098" s="30"/>
      <c r="BX1098" s="30"/>
      <c r="BY1098" s="30"/>
      <c r="BZ1098" s="30"/>
      <c r="CA1098" s="30"/>
      <c r="CB1098" s="30"/>
      <c r="CC1098" s="30"/>
      <c r="CD1098" s="30"/>
      <c r="CE1098" s="30"/>
      <c r="CF1098" s="30"/>
      <c r="CG1098" s="30"/>
      <c r="CH1098" s="30"/>
      <c r="CI1098" s="30"/>
      <c r="CJ1098" s="30"/>
      <c r="CK1098" s="30"/>
      <c r="CL1098" s="30"/>
      <c r="CM1098" s="30"/>
      <c r="CN1098" s="30"/>
      <c r="CO1098" s="30"/>
      <c r="CP1098" s="30"/>
      <c r="CQ1098" s="30"/>
      <c r="CR1098" s="30"/>
      <c r="CS1098" s="30"/>
      <c r="CT1098" s="30"/>
      <c r="CU1098" s="30"/>
      <c r="CV1098" s="30"/>
      <c r="CW1098" s="30"/>
      <c r="CX1098" s="30"/>
      <c r="CY1098" s="30"/>
      <c r="CZ1098" s="30"/>
      <c r="DA1098" s="30"/>
      <c r="DB1098" s="30"/>
      <c r="DC1098" s="30"/>
      <c r="DD1098" s="30"/>
      <c r="DE1098" s="30"/>
      <c r="DF1098" s="30"/>
      <c r="DG1098" s="30"/>
      <c r="DH1098" s="30"/>
      <c r="DI1098" s="30"/>
      <c r="DJ1098" s="30"/>
      <c r="DK1098" s="30"/>
      <c r="DL1098" s="30"/>
      <c r="DM1098" s="30"/>
      <c r="DN1098" s="30"/>
      <c r="DO1098" s="30"/>
      <c r="DP1098" s="30"/>
      <c r="DQ1098" s="30"/>
      <c r="DR1098" s="30"/>
      <c r="DS1098" s="30"/>
      <c r="DT1098" s="30"/>
      <c r="DU1098" s="30"/>
      <c r="DV1098" s="30"/>
      <c r="DW1098" s="30"/>
      <c r="DX1098" s="30"/>
      <c r="DY1098" s="30"/>
      <c r="DZ1098" s="30"/>
      <c r="EA1098" s="30"/>
      <c r="EB1098" s="30"/>
      <c r="EC1098" s="30"/>
      <c r="ED1098" s="30"/>
      <c r="EE1098" s="30"/>
      <c r="EF1098" s="30"/>
      <c r="EG1098" s="30"/>
      <c r="EH1098" s="30"/>
      <c r="EI1098" s="30"/>
      <c r="EJ1098" s="30"/>
      <c r="EK1098" s="30"/>
      <c r="EL1098" s="30"/>
      <c r="EM1098" s="30"/>
      <c r="EN1098" s="30"/>
      <c r="EO1098" s="30"/>
      <c r="EP1098" s="30"/>
      <c r="EQ1098" s="30"/>
      <c r="ER1098" s="30"/>
      <c r="ES1098" s="30"/>
      <c r="ET1098" s="30"/>
      <c r="EU1098" s="30"/>
      <c r="EV1098" s="30"/>
      <c r="EW1098" s="30"/>
      <c r="EX1098" s="30"/>
      <c r="EY1098" s="30"/>
      <c r="EZ1098" s="30"/>
      <c r="FA1098" s="30"/>
      <c r="FB1098" s="30"/>
      <c r="FC1098" s="30"/>
      <c r="FD1098" s="30"/>
      <c r="FE1098" s="30"/>
      <c r="FF1098" s="30"/>
      <c r="FG1098" s="30"/>
      <c r="FH1098" s="30"/>
      <c r="FI1098" s="30"/>
      <c r="FJ1098" s="30"/>
      <c r="FK1098" s="30"/>
      <c r="FL1098" s="30"/>
      <c r="FM1098" s="30"/>
      <c r="FN1098" s="30"/>
      <c r="FO1098" s="30"/>
      <c r="FP1098" s="30"/>
      <c r="FQ1098" s="30"/>
    </row>
    <row r="1099" spans="4:173">
      <c r="D1099" s="76"/>
      <c r="E1099" s="76"/>
      <c r="F1099" s="76"/>
      <c r="G1099" s="76"/>
      <c r="H1099" s="76"/>
      <c r="I1099" s="76"/>
      <c r="J1099" s="30"/>
      <c r="K1099" s="30"/>
      <c r="L1099" s="30"/>
      <c r="M1099" s="30"/>
      <c r="N1099" s="30"/>
      <c r="O1099" s="30"/>
      <c r="P1099" s="30"/>
      <c r="Q1099" s="30"/>
      <c r="R1099" s="30"/>
      <c r="S1099" s="30"/>
      <c r="T1099" s="30"/>
      <c r="U1099" s="30"/>
      <c r="V1099" s="30"/>
      <c r="W1099" s="30"/>
      <c r="X1099" s="30"/>
      <c r="Y1099" s="30"/>
      <c r="Z1099" s="30"/>
      <c r="AA1099" s="30"/>
      <c r="AB1099" s="30"/>
      <c r="AC1099" s="30"/>
      <c r="AD1099" s="30"/>
      <c r="AE1099" s="30"/>
      <c r="AF1099" s="30"/>
      <c r="AG1099" s="30"/>
      <c r="AH1099" s="30"/>
      <c r="AI1099" s="30"/>
      <c r="AJ1099" s="30"/>
      <c r="AK1099" s="30"/>
      <c r="AL1099" s="30"/>
      <c r="AM1099" s="30"/>
      <c r="AN1099" s="30"/>
      <c r="AO1099" s="30"/>
      <c r="AP1099" s="30"/>
      <c r="AQ1099" s="30"/>
      <c r="AR1099" s="30"/>
      <c r="AS1099" s="30"/>
      <c r="AT1099" s="30"/>
      <c r="AU1099" s="30"/>
      <c r="AV1099" s="30"/>
      <c r="AW1099" s="30"/>
      <c r="AX1099" s="30"/>
      <c r="AY1099" s="30"/>
      <c r="AZ1099" s="30"/>
      <c r="BA1099" s="30"/>
      <c r="BB1099" s="30"/>
      <c r="BC1099" s="30"/>
      <c r="BD1099" s="30"/>
      <c r="BE1099" s="30"/>
      <c r="BF1099" s="30"/>
      <c r="BG1099" s="30"/>
      <c r="BH1099" s="30"/>
      <c r="BI1099" s="30"/>
      <c r="BJ1099" s="30"/>
      <c r="BK1099" s="30"/>
      <c r="BL1099" s="30"/>
      <c r="BM1099" s="30"/>
      <c r="BN1099" s="30"/>
      <c r="BO1099" s="30"/>
      <c r="BP1099" s="30"/>
      <c r="BQ1099" s="30"/>
      <c r="BR1099" s="30"/>
      <c r="BS1099" s="30"/>
      <c r="BT1099" s="30"/>
      <c r="BU1099" s="30"/>
      <c r="BV1099" s="30"/>
      <c r="BW1099" s="30"/>
      <c r="BX1099" s="30"/>
      <c r="BY1099" s="30"/>
      <c r="BZ1099" s="30"/>
      <c r="CA1099" s="30"/>
      <c r="CB1099" s="30"/>
      <c r="CC1099" s="30"/>
      <c r="CD1099" s="30"/>
      <c r="CE1099" s="30"/>
      <c r="CF1099" s="30"/>
      <c r="CG1099" s="30"/>
      <c r="CH1099" s="30"/>
      <c r="CI1099" s="30"/>
      <c r="CJ1099" s="30"/>
      <c r="CK1099" s="30"/>
      <c r="CL1099" s="30"/>
      <c r="CM1099" s="30"/>
      <c r="CN1099" s="30"/>
      <c r="CO1099" s="30"/>
      <c r="CP1099" s="30"/>
      <c r="CQ1099" s="30"/>
      <c r="CR1099" s="30"/>
      <c r="CS1099" s="30"/>
      <c r="CT1099" s="30"/>
      <c r="CU1099" s="30"/>
      <c r="CV1099" s="30"/>
      <c r="CW1099" s="30"/>
      <c r="CX1099" s="30"/>
      <c r="CY1099" s="30"/>
      <c r="CZ1099" s="30"/>
      <c r="DA1099" s="30"/>
      <c r="DB1099" s="30"/>
      <c r="DC1099" s="30"/>
      <c r="DD1099" s="30"/>
      <c r="DE1099" s="30"/>
      <c r="DF1099" s="30"/>
      <c r="DG1099" s="30"/>
      <c r="DH1099" s="30"/>
      <c r="DI1099" s="30"/>
      <c r="DJ1099" s="30"/>
      <c r="DK1099" s="30"/>
      <c r="DL1099" s="30"/>
      <c r="DM1099" s="30"/>
      <c r="DN1099" s="30"/>
      <c r="DO1099" s="30"/>
      <c r="DP1099" s="30"/>
      <c r="DQ1099" s="30"/>
      <c r="DR1099" s="30"/>
      <c r="DS1099" s="30"/>
      <c r="DT1099" s="30"/>
      <c r="DU1099" s="30"/>
      <c r="DV1099" s="30"/>
      <c r="DW1099" s="30"/>
      <c r="DX1099" s="30"/>
      <c r="DY1099" s="30"/>
      <c r="DZ1099" s="30"/>
      <c r="EA1099" s="30"/>
      <c r="EB1099" s="30"/>
      <c r="EC1099" s="30"/>
      <c r="ED1099" s="30"/>
      <c r="EE1099" s="30"/>
      <c r="EF1099" s="30"/>
      <c r="EG1099" s="30"/>
      <c r="EH1099" s="30"/>
      <c r="EI1099" s="30"/>
      <c r="EJ1099" s="30"/>
      <c r="EK1099" s="30"/>
      <c r="EL1099" s="30"/>
      <c r="EM1099" s="30"/>
      <c r="EN1099" s="30"/>
      <c r="EO1099" s="30"/>
      <c r="EP1099" s="30"/>
      <c r="EQ1099" s="30"/>
      <c r="ER1099" s="30"/>
      <c r="ES1099" s="30"/>
      <c r="ET1099" s="30"/>
      <c r="EU1099" s="30"/>
      <c r="EV1099" s="30"/>
      <c r="EW1099" s="30"/>
      <c r="EX1099" s="30"/>
      <c r="EY1099" s="30"/>
      <c r="EZ1099" s="30"/>
      <c r="FA1099" s="30"/>
      <c r="FB1099" s="30"/>
      <c r="FC1099" s="30"/>
      <c r="FD1099" s="30"/>
      <c r="FE1099" s="30"/>
      <c r="FF1099" s="30"/>
      <c r="FG1099" s="30"/>
      <c r="FH1099" s="30"/>
      <c r="FI1099" s="30"/>
      <c r="FJ1099" s="30"/>
      <c r="FK1099" s="30"/>
      <c r="FL1099" s="30"/>
      <c r="FM1099" s="30"/>
      <c r="FN1099" s="30"/>
      <c r="FO1099" s="30"/>
      <c r="FP1099" s="30"/>
      <c r="FQ1099" s="30"/>
    </row>
    <row r="1100" spans="4:173">
      <c r="D1100" s="76"/>
      <c r="E1100" s="76"/>
      <c r="F1100" s="76"/>
      <c r="G1100" s="76"/>
      <c r="H1100" s="76"/>
      <c r="I1100" s="76"/>
      <c r="J1100" s="30"/>
      <c r="K1100" s="30"/>
      <c r="L1100" s="30"/>
      <c r="M1100" s="30"/>
      <c r="N1100" s="30"/>
      <c r="O1100" s="30"/>
      <c r="P1100" s="30"/>
      <c r="Q1100" s="30"/>
      <c r="R1100" s="30"/>
      <c r="S1100" s="30"/>
      <c r="T1100" s="30"/>
      <c r="U1100" s="30"/>
      <c r="V1100" s="30"/>
      <c r="W1100" s="30"/>
      <c r="X1100" s="30"/>
      <c r="Y1100" s="30"/>
      <c r="Z1100" s="30"/>
      <c r="AA1100" s="30"/>
      <c r="AB1100" s="30"/>
      <c r="AC1100" s="30"/>
      <c r="AD1100" s="30"/>
      <c r="AE1100" s="30"/>
      <c r="AF1100" s="30"/>
      <c r="AG1100" s="30"/>
      <c r="AH1100" s="30"/>
      <c r="AI1100" s="30"/>
      <c r="AJ1100" s="30"/>
      <c r="AK1100" s="30"/>
      <c r="AL1100" s="30"/>
      <c r="AM1100" s="30"/>
      <c r="AN1100" s="30"/>
      <c r="AO1100" s="30"/>
      <c r="AP1100" s="30"/>
      <c r="AQ1100" s="30"/>
      <c r="AR1100" s="30"/>
      <c r="AS1100" s="30"/>
      <c r="AT1100" s="30"/>
      <c r="AU1100" s="30"/>
      <c r="AV1100" s="30"/>
      <c r="AW1100" s="30"/>
      <c r="AX1100" s="30"/>
      <c r="AY1100" s="30"/>
      <c r="AZ1100" s="30"/>
      <c r="BA1100" s="30"/>
      <c r="BB1100" s="30"/>
      <c r="BC1100" s="30"/>
      <c r="BD1100" s="30"/>
      <c r="BE1100" s="30"/>
      <c r="BF1100" s="30"/>
      <c r="BG1100" s="30"/>
      <c r="BH1100" s="30"/>
      <c r="BI1100" s="30"/>
      <c r="BJ1100" s="30"/>
      <c r="BK1100" s="30"/>
      <c r="BL1100" s="30"/>
      <c r="BM1100" s="30"/>
      <c r="BN1100" s="30"/>
      <c r="BO1100" s="30"/>
      <c r="BP1100" s="30"/>
      <c r="BQ1100" s="30"/>
      <c r="BR1100" s="30"/>
      <c r="BS1100" s="30"/>
      <c r="BT1100" s="30"/>
      <c r="BU1100" s="30"/>
      <c r="BV1100" s="30"/>
      <c r="BW1100" s="30"/>
      <c r="BX1100" s="30"/>
      <c r="BY1100" s="30"/>
      <c r="BZ1100" s="30"/>
      <c r="CA1100" s="30"/>
      <c r="CB1100" s="30"/>
      <c r="CC1100" s="30"/>
      <c r="CD1100" s="30"/>
      <c r="CE1100" s="30"/>
      <c r="CF1100" s="30"/>
      <c r="CG1100" s="30"/>
      <c r="CH1100" s="30"/>
      <c r="CI1100" s="30"/>
      <c r="CJ1100" s="30"/>
      <c r="CK1100" s="30"/>
      <c r="CL1100" s="30"/>
      <c r="CM1100" s="30"/>
      <c r="CN1100" s="30"/>
      <c r="CO1100" s="30"/>
      <c r="CP1100" s="30"/>
      <c r="CQ1100" s="30"/>
      <c r="CR1100" s="30"/>
      <c r="CS1100" s="30"/>
      <c r="CT1100" s="30"/>
      <c r="CU1100" s="30"/>
      <c r="CV1100" s="30"/>
      <c r="CW1100" s="30"/>
      <c r="CX1100" s="30"/>
      <c r="CY1100" s="30"/>
      <c r="CZ1100" s="30"/>
      <c r="DA1100" s="30"/>
      <c r="DB1100" s="30"/>
      <c r="DC1100" s="30"/>
      <c r="DD1100" s="30"/>
      <c r="DE1100" s="30"/>
      <c r="DF1100" s="30"/>
      <c r="DG1100" s="30"/>
      <c r="DH1100" s="30"/>
      <c r="DI1100" s="30"/>
      <c r="DJ1100" s="30"/>
      <c r="DK1100" s="30"/>
      <c r="DL1100" s="30"/>
      <c r="DM1100" s="30"/>
      <c r="DN1100" s="30"/>
      <c r="DO1100" s="30"/>
      <c r="DP1100" s="30"/>
      <c r="DQ1100" s="30"/>
      <c r="DR1100" s="30"/>
      <c r="DS1100" s="30"/>
      <c r="DT1100" s="30"/>
      <c r="DU1100" s="30"/>
      <c r="DV1100" s="30"/>
      <c r="DW1100" s="30"/>
      <c r="DX1100" s="30"/>
      <c r="DY1100" s="30"/>
      <c r="DZ1100" s="30"/>
      <c r="EA1100" s="30"/>
      <c r="EB1100" s="30"/>
      <c r="EC1100" s="30"/>
      <c r="ED1100" s="30"/>
      <c r="EE1100" s="30"/>
      <c r="EF1100" s="30"/>
      <c r="EG1100" s="30"/>
      <c r="EH1100" s="30"/>
      <c r="EI1100" s="30"/>
      <c r="EJ1100" s="30"/>
      <c r="EK1100" s="30"/>
      <c r="EL1100" s="30"/>
      <c r="EM1100" s="30"/>
      <c r="EN1100" s="30"/>
      <c r="EO1100" s="30"/>
      <c r="EP1100" s="30"/>
      <c r="EQ1100" s="30"/>
      <c r="ER1100" s="30"/>
      <c r="ES1100" s="30"/>
      <c r="ET1100" s="30"/>
      <c r="EU1100" s="30"/>
      <c r="EV1100" s="30"/>
      <c r="EW1100" s="30"/>
      <c r="EX1100" s="30"/>
      <c r="EY1100" s="30"/>
      <c r="EZ1100" s="30"/>
      <c r="FA1100" s="30"/>
      <c r="FB1100" s="30"/>
      <c r="FC1100" s="30"/>
      <c r="FD1100" s="30"/>
      <c r="FE1100" s="30"/>
      <c r="FF1100" s="30"/>
      <c r="FG1100" s="30"/>
      <c r="FH1100" s="30"/>
      <c r="FI1100" s="30"/>
      <c r="FJ1100" s="30"/>
      <c r="FK1100" s="30"/>
      <c r="FL1100" s="30"/>
      <c r="FM1100" s="30"/>
      <c r="FN1100" s="30"/>
      <c r="FO1100" s="30"/>
      <c r="FP1100" s="30"/>
      <c r="FQ1100" s="30"/>
    </row>
    <row r="1101" spans="4:173">
      <c r="D1101" s="76"/>
      <c r="E1101" s="76"/>
      <c r="F1101" s="76"/>
      <c r="G1101" s="76"/>
      <c r="H1101" s="76"/>
      <c r="I1101" s="76"/>
      <c r="J1101" s="30"/>
      <c r="K1101" s="30"/>
      <c r="L1101" s="30"/>
      <c r="M1101" s="30"/>
      <c r="N1101" s="30"/>
      <c r="O1101" s="30"/>
      <c r="P1101" s="30"/>
      <c r="Q1101" s="30"/>
      <c r="R1101" s="30"/>
      <c r="S1101" s="30"/>
      <c r="T1101" s="30"/>
      <c r="U1101" s="30"/>
      <c r="V1101" s="30"/>
      <c r="W1101" s="30"/>
      <c r="X1101" s="30"/>
      <c r="Y1101" s="30"/>
      <c r="Z1101" s="30"/>
      <c r="AA1101" s="30"/>
      <c r="AB1101" s="30"/>
      <c r="AC1101" s="30"/>
      <c r="AD1101" s="30"/>
      <c r="AE1101" s="30"/>
      <c r="AF1101" s="30"/>
      <c r="AG1101" s="30"/>
      <c r="AH1101" s="30"/>
      <c r="AI1101" s="30"/>
      <c r="AJ1101" s="30"/>
      <c r="AK1101" s="30"/>
      <c r="AL1101" s="30"/>
      <c r="AM1101" s="30"/>
      <c r="AN1101" s="30"/>
      <c r="AO1101" s="30"/>
      <c r="AP1101" s="30"/>
      <c r="AQ1101" s="30"/>
      <c r="AR1101" s="30"/>
      <c r="AS1101" s="30"/>
      <c r="AT1101" s="30"/>
      <c r="AU1101" s="30"/>
      <c r="AV1101" s="30"/>
      <c r="AW1101" s="30"/>
      <c r="AX1101" s="30"/>
      <c r="AY1101" s="30"/>
      <c r="AZ1101" s="30"/>
      <c r="BA1101" s="30"/>
      <c r="BB1101" s="30"/>
      <c r="BC1101" s="30"/>
      <c r="BD1101" s="30"/>
      <c r="BE1101" s="30"/>
      <c r="BF1101" s="30"/>
      <c r="BG1101" s="30"/>
      <c r="BH1101" s="30"/>
      <c r="BI1101" s="30"/>
      <c r="BJ1101" s="30"/>
      <c r="BK1101" s="30"/>
      <c r="BL1101" s="30"/>
      <c r="BM1101" s="30"/>
      <c r="BN1101" s="30"/>
      <c r="BO1101" s="30"/>
      <c r="BP1101" s="30"/>
      <c r="BQ1101" s="30"/>
      <c r="BR1101" s="30"/>
      <c r="BS1101" s="30"/>
      <c r="BT1101" s="30"/>
      <c r="BU1101" s="30"/>
      <c r="BV1101" s="30"/>
      <c r="BW1101" s="30"/>
      <c r="BX1101" s="30"/>
      <c r="BY1101" s="30"/>
      <c r="BZ1101" s="30"/>
      <c r="CA1101" s="30"/>
      <c r="CB1101" s="30"/>
      <c r="CC1101" s="30"/>
      <c r="CD1101" s="30"/>
      <c r="CE1101" s="30"/>
      <c r="CF1101" s="30"/>
      <c r="CG1101" s="30"/>
      <c r="CH1101" s="30"/>
      <c r="CI1101" s="30"/>
      <c r="CJ1101" s="30"/>
      <c r="CK1101" s="30"/>
      <c r="CL1101" s="30"/>
      <c r="CM1101" s="30"/>
      <c r="CN1101" s="30"/>
      <c r="CO1101" s="30"/>
      <c r="CP1101" s="30"/>
      <c r="CQ1101" s="30"/>
      <c r="CR1101" s="30"/>
      <c r="CS1101" s="30"/>
      <c r="CT1101" s="30"/>
      <c r="CU1101" s="30"/>
      <c r="CV1101" s="30"/>
      <c r="CW1101" s="30"/>
      <c r="CX1101" s="30"/>
      <c r="CY1101" s="30"/>
      <c r="CZ1101" s="30"/>
      <c r="DA1101" s="30"/>
      <c r="DB1101" s="30"/>
      <c r="DC1101" s="30"/>
      <c r="DD1101" s="30"/>
      <c r="DE1101" s="30"/>
      <c r="DF1101" s="30"/>
      <c r="DG1101" s="30"/>
      <c r="DH1101" s="30"/>
      <c r="DI1101" s="30"/>
      <c r="DJ1101" s="30"/>
      <c r="DK1101" s="30"/>
      <c r="DL1101" s="30"/>
      <c r="DM1101" s="30"/>
      <c r="DN1101" s="30"/>
      <c r="DO1101" s="30"/>
      <c r="DP1101" s="30"/>
      <c r="DQ1101" s="30"/>
      <c r="DR1101" s="30"/>
      <c r="DS1101" s="30"/>
      <c r="DT1101" s="30"/>
      <c r="DU1101" s="30"/>
      <c r="DV1101" s="30"/>
      <c r="DW1101" s="30"/>
      <c r="DX1101" s="30"/>
      <c r="DY1101" s="30"/>
      <c r="DZ1101" s="30"/>
      <c r="EA1101" s="30"/>
      <c r="EB1101" s="30"/>
      <c r="EC1101" s="30"/>
      <c r="ED1101" s="30"/>
      <c r="EE1101" s="30"/>
      <c r="EF1101" s="30"/>
      <c r="EG1101" s="30"/>
      <c r="EH1101" s="30"/>
      <c r="EI1101" s="30"/>
      <c r="EJ1101" s="30"/>
      <c r="EK1101" s="30"/>
      <c r="EL1101" s="30"/>
      <c r="EM1101" s="30"/>
      <c r="EN1101" s="30"/>
      <c r="EO1101" s="30"/>
      <c r="EP1101" s="30"/>
      <c r="EQ1101" s="30"/>
      <c r="ER1101" s="30"/>
      <c r="ES1101" s="30"/>
      <c r="ET1101" s="30"/>
      <c r="EU1101" s="30"/>
      <c r="EV1101" s="30"/>
      <c r="EW1101" s="30"/>
      <c r="EX1101" s="30"/>
      <c r="EY1101" s="30"/>
      <c r="EZ1101" s="30"/>
      <c r="FA1101" s="30"/>
      <c r="FB1101" s="30"/>
      <c r="FC1101" s="30"/>
      <c r="FD1101" s="30"/>
      <c r="FE1101" s="30"/>
      <c r="FF1101" s="30"/>
      <c r="FG1101" s="30"/>
      <c r="FH1101" s="30"/>
      <c r="FI1101" s="30"/>
      <c r="FJ1101" s="30"/>
      <c r="FK1101" s="30"/>
      <c r="FL1101" s="30"/>
      <c r="FM1101" s="30"/>
      <c r="FN1101" s="30"/>
      <c r="FO1101" s="30"/>
      <c r="FP1101" s="30"/>
      <c r="FQ1101" s="30"/>
    </row>
    <row r="1102" spans="4:173">
      <c r="D1102" s="76"/>
      <c r="E1102" s="76"/>
      <c r="F1102" s="76"/>
      <c r="G1102" s="76"/>
      <c r="H1102" s="76"/>
      <c r="I1102" s="76"/>
      <c r="J1102" s="30"/>
      <c r="K1102" s="30"/>
      <c r="L1102" s="30"/>
      <c r="M1102" s="30"/>
      <c r="N1102" s="30"/>
      <c r="O1102" s="30"/>
      <c r="P1102" s="30"/>
      <c r="Q1102" s="30"/>
      <c r="R1102" s="30"/>
      <c r="S1102" s="30"/>
      <c r="T1102" s="30"/>
      <c r="U1102" s="30"/>
      <c r="V1102" s="30"/>
      <c r="W1102" s="30"/>
      <c r="X1102" s="30"/>
      <c r="Y1102" s="30"/>
      <c r="Z1102" s="30"/>
      <c r="AA1102" s="30"/>
      <c r="AB1102" s="30"/>
      <c r="AC1102" s="30"/>
      <c r="AD1102" s="30"/>
      <c r="AE1102" s="30"/>
      <c r="AF1102" s="30"/>
      <c r="AG1102" s="30"/>
      <c r="AH1102" s="30"/>
      <c r="AI1102" s="30"/>
      <c r="AJ1102" s="30"/>
      <c r="AK1102" s="30"/>
      <c r="AL1102" s="30"/>
      <c r="AM1102" s="30"/>
      <c r="AN1102" s="30"/>
      <c r="AO1102" s="30"/>
      <c r="AP1102" s="30"/>
      <c r="AQ1102" s="30"/>
      <c r="AR1102" s="30"/>
      <c r="AS1102" s="30"/>
      <c r="AT1102" s="30"/>
      <c r="AU1102" s="30"/>
      <c r="AV1102" s="30"/>
      <c r="AW1102" s="30"/>
      <c r="AX1102" s="30"/>
      <c r="AY1102" s="30"/>
      <c r="AZ1102" s="30"/>
      <c r="BA1102" s="30"/>
      <c r="BB1102" s="30"/>
      <c r="BC1102" s="30"/>
      <c r="BD1102" s="30"/>
      <c r="BE1102" s="30"/>
      <c r="BF1102" s="30"/>
      <c r="BG1102" s="30"/>
      <c r="BH1102" s="30"/>
      <c r="BI1102" s="30"/>
      <c r="BJ1102" s="30"/>
      <c r="BK1102" s="30"/>
      <c r="BL1102" s="30"/>
      <c r="BM1102" s="30"/>
      <c r="BN1102" s="30"/>
      <c r="BO1102" s="30"/>
      <c r="BP1102" s="30"/>
      <c r="BQ1102" s="30"/>
      <c r="BR1102" s="30"/>
      <c r="BS1102" s="30"/>
      <c r="BT1102" s="30"/>
      <c r="BU1102" s="30"/>
      <c r="BV1102" s="30"/>
      <c r="BW1102" s="30"/>
      <c r="BX1102" s="30"/>
      <c r="BY1102" s="30"/>
      <c r="BZ1102" s="30"/>
      <c r="CA1102" s="30"/>
      <c r="CB1102" s="30"/>
      <c r="CC1102" s="30"/>
      <c r="CD1102" s="30"/>
      <c r="CE1102" s="30"/>
      <c r="CF1102" s="30"/>
      <c r="CG1102" s="30"/>
      <c r="CH1102" s="30"/>
      <c r="CI1102" s="30"/>
      <c r="CJ1102" s="30"/>
      <c r="CK1102" s="30"/>
      <c r="CL1102" s="30"/>
      <c r="CM1102" s="30"/>
      <c r="CN1102" s="30"/>
      <c r="CO1102" s="30"/>
      <c r="CP1102" s="30"/>
      <c r="CQ1102" s="30"/>
      <c r="CR1102" s="30"/>
      <c r="CS1102" s="30"/>
      <c r="CT1102" s="30"/>
      <c r="CU1102" s="30"/>
      <c r="CV1102" s="30"/>
      <c r="CW1102" s="30"/>
      <c r="CX1102" s="30"/>
      <c r="CY1102" s="30"/>
      <c r="CZ1102" s="30"/>
      <c r="DA1102" s="30"/>
      <c r="DB1102" s="30"/>
      <c r="DC1102" s="30"/>
      <c r="DD1102" s="30"/>
      <c r="DE1102" s="30"/>
      <c r="DF1102" s="30"/>
      <c r="DG1102" s="30"/>
      <c r="DH1102" s="30"/>
      <c r="DI1102" s="30"/>
      <c r="DJ1102" s="30"/>
      <c r="DK1102" s="30"/>
      <c r="DL1102" s="30"/>
      <c r="DM1102" s="30"/>
      <c r="DN1102" s="30"/>
      <c r="DO1102" s="30"/>
      <c r="DP1102" s="30"/>
      <c r="DQ1102" s="30"/>
      <c r="DR1102" s="30"/>
      <c r="DS1102" s="30"/>
      <c r="DT1102" s="30"/>
      <c r="DU1102" s="30"/>
      <c r="DV1102" s="30"/>
      <c r="DW1102" s="30"/>
      <c r="DX1102" s="30"/>
      <c r="DY1102" s="30"/>
      <c r="DZ1102" s="30"/>
      <c r="EA1102" s="30"/>
      <c r="EB1102" s="30"/>
      <c r="EC1102" s="30"/>
      <c r="ED1102" s="30"/>
      <c r="EE1102" s="30"/>
      <c r="EF1102" s="30"/>
      <c r="EG1102" s="30"/>
      <c r="EH1102" s="30"/>
      <c r="EI1102" s="30"/>
      <c r="EJ1102" s="30"/>
      <c r="EK1102" s="30"/>
      <c r="EL1102" s="30"/>
      <c r="EM1102" s="30"/>
      <c r="EN1102" s="30"/>
      <c r="EO1102" s="30"/>
      <c r="EP1102" s="30"/>
      <c r="EQ1102" s="30"/>
      <c r="ER1102" s="30"/>
      <c r="ES1102" s="30"/>
      <c r="ET1102" s="30"/>
      <c r="EU1102" s="30"/>
      <c r="EV1102" s="30"/>
      <c r="EW1102" s="30"/>
      <c r="EX1102" s="30"/>
      <c r="EY1102" s="30"/>
      <c r="EZ1102" s="30"/>
      <c r="FA1102" s="30"/>
      <c r="FB1102" s="30"/>
      <c r="FC1102" s="30"/>
      <c r="FD1102" s="30"/>
      <c r="FE1102" s="30"/>
      <c r="FF1102" s="30"/>
      <c r="FG1102" s="30"/>
      <c r="FH1102" s="30"/>
      <c r="FI1102" s="30"/>
      <c r="FJ1102" s="30"/>
      <c r="FK1102" s="30"/>
      <c r="FL1102" s="30"/>
      <c r="FM1102" s="30"/>
      <c r="FN1102" s="30"/>
      <c r="FO1102" s="30"/>
      <c r="FP1102" s="30"/>
      <c r="FQ1102" s="30"/>
    </row>
    <row r="1103" spans="4:173">
      <c r="D1103" s="76"/>
      <c r="E1103" s="76"/>
      <c r="F1103" s="76"/>
      <c r="G1103" s="76"/>
      <c r="H1103" s="76"/>
      <c r="I1103" s="76"/>
      <c r="J1103" s="30"/>
      <c r="K1103" s="30"/>
      <c r="L1103" s="30"/>
      <c r="M1103" s="30"/>
      <c r="N1103" s="30"/>
      <c r="O1103" s="30"/>
      <c r="P1103" s="30"/>
      <c r="Q1103" s="30"/>
      <c r="R1103" s="30"/>
      <c r="S1103" s="30"/>
      <c r="T1103" s="30"/>
      <c r="U1103" s="30"/>
      <c r="V1103" s="30"/>
      <c r="W1103" s="30"/>
      <c r="X1103" s="30"/>
      <c r="Y1103" s="30"/>
      <c r="Z1103" s="30"/>
      <c r="AA1103" s="30"/>
      <c r="AB1103" s="30"/>
      <c r="AC1103" s="30"/>
      <c r="AD1103" s="30"/>
      <c r="AE1103" s="30"/>
      <c r="AF1103" s="30"/>
      <c r="AG1103" s="30"/>
      <c r="AH1103" s="30"/>
      <c r="AI1103" s="30"/>
      <c r="AJ1103" s="30"/>
      <c r="AK1103" s="30"/>
      <c r="AL1103" s="30"/>
      <c r="AM1103" s="30"/>
      <c r="AN1103" s="30"/>
      <c r="AO1103" s="30"/>
      <c r="AP1103" s="30"/>
      <c r="AQ1103" s="30"/>
      <c r="AR1103" s="30"/>
      <c r="AS1103" s="30"/>
      <c r="AT1103" s="30"/>
      <c r="AU1103" s="30"/>
      <c r="AV1103" s="30"/>
      <c r="AW1103" s="30"/>
      <c r="AX1103" s="30"/>
      <c r="AY1103" s="30"/>
      <c r="AZ1103" s="30"/>
      <c r="BA1103" s="30"/>
      <c r="BB1103" s="30"/>
      <c r="BC1103" s="30"/>
      <c r="BD1103" s="30"/>
      <c r="BE1103" s="30"/>
      <c r="BF1103" s="30"/>
      <c r="BG1103" s="30"/>
      <c r="BH1103" s="30"/>
      <c r="BI1103" s="30"/>
      <c r="BJ1103" s="30"/>
      <c r="BK1103" s="30"/>
      <c r="BL1103" s="30"/>
      <c r="BM1103" s="30"/>
      <c r="BN1103" s="30"/>
      <c r="BO1103" s="30"/>
      <c r="BP1103" s="30"/>
      <c r="BQ1103" s="30"/>
      <c r="BR1103" s="30"/>
      <c r="BS1103" s="30"/>
      <c r="BT1103" s="30"/>
      <c r="BU1103" s="30"/>
      <c r="BV1103" s="30"/>
      <c r="BW1103" s="30"/>
      <c r="BX1103" s="30"/>
      <c r="BY1103" s="30"/>
      <c r="BZ1103" s="30"/>
      <c r="CA1103" s="30"/>
      <c r="CB1103" s="30"/>
      <c r="CC1103" s="30"/>
      <c r="CD1103" s="30"/>
      <c r="CE1103" s="30"/>
      <c r="CF1103" s="30"/>
      <c r="CG1103" s="30"/>
      <c r="CH1103" s="30"/>
      <c r="CI1103" s="30"/>
      <c r="CJ1103" s="30"/>
      <c r="CK1103" s="30"/>
      <c r="CL1103" s="30"/>
      <c r="CM1103" s="30"/>
      <c r="CN1103" s="30"/>
      <c r="CO1103" s="30"/>
      <c r="CP1103" s="30"/>
      <c r="CQ1103" s="30"/>
      <c r="CR1103" s="30"/>
      <c r="CS1103" s="30"/>
      <c r="CT1103" s="30"/>
      <c r="CU1103" s="30"/>
      <c r="CV1103" s="30"/>
      <c r="CW1103" s="30"/>
      <c r="CX1103" s="30"/>
      <c r="CY1103" s="30"/>
      <c r="CZ1103" s="30"/>
      <c r="DA1103" s="30"/>
      <c r="DB1103" s="30"/>
      <c r="DC1103" s="30"/>
      <c r="DD1103" s="30"/>
      <c r="DE1103" s="30"/>
      <c r="DF1103" s="30"/>
      <c r="DG1103" s="30"/>
      <c r="DH1103" s="30"/>
      <c r="DI1103" s="30"/>
      <c r="DJ1103" s="30"/>
      <c r="DK1103" s="30"/>
      <c r="DL1103" s="30"/>
      <c r="DM1103" s="30"/>
      <c r="DN1103" s="30"/>
      <c r="DO1103" s="30"/>
      <c r="DP1103" s="30"/>
      <c r="DQ1103" s="30"/>
      <c r="DR1103" s="30"/>
      <c r="DS1103" s="30"/>
      <c r="DT1103" s="30"/>
      <c r="DU1103" s="30"/>
      <c r="DV1103" s="30"/>
      <c r="DW1103" s="30"/>
      <c r="DX1103" s="30"/>
      <c r="DY1103" s="30"/>
      <c r="DZ1103" s="30"/>
      <c r="EA1103" s="30"/>
      <c r="EB1103" s="30"/>
      <c r="EC1103" s="30"/>
      <c r="ED1103" s="30"/>
      <c r="EE1103" s="30"/>
      <c r="EF1103" s="30"/>
      <c r="EG1103" s="30"/>
      <c r="EH1103" s="30"/>
      <c r="EI1103" s="30"/>
      <c r="EJ1103" s="30"/>
      <c r="EK1103" s="30"/>
      <c r="EL1103" s="30"/>
      <c r="EM1103" s="30"/>
      <c r="EN1103" s="30"/>
      <c r="EO1103" s="30"/>
      <c r="EP1103" s="30"/>
      <c r="EQ1103" s="30"/>
      <c r="ER1103" s="30"/>
      <c r="ES1103" s="30"/>
      <c r="ET1103" s="30"/>
      <c r="EU1103" s="30"/>
      <c r="EV1103" s="30"/>
      <c r="EW1103" s="30"/>
      <c r="EX1103" s="30"/>
      <c r="EY1103" s="30"/>
      <c r="EZ1103" s="30"/>
      <c r="FA1103" s="30"/>
      <c r="FB1103" s="30"/>
      <c r="FC1103" s="30"/>
      <c r="FD1103" s="30"/>
      <c r="FE1103" s="30"/>
      <c r="FF1103" s="30"/>
      <c r="FG1103" s="30"/>
      <c r="FH1103" s="30"/>
      <c r="FI1103" s="30"/>
      <c r="FJ1103" s="30"/>
      <c r="FK1103" s="30"/>
      <c r="FL1103" s="30"/>
      <c r="FM1103" s="30"/>
      <c r="FN1103" s="30"/>
      <c r="FO1103" s="30"/>
      <c r="FP1103" s="30"/>
      <c r="FQ1103" s="30"/>
    </row>
    <row r="1104" spans="4:173">
      <c r="D1104" s="76"/>
      <c r="E1104" s="76"/>
      <c r="F1104" s="76"/>
      <c r="G1104" s="76"/>
      <c r="H1104" s="76"/>
      <c r="I1104" s="76"/>
      <c r="J1104" s="30"/>
      <c r="K1104" s="30"/>
      <c r="L1104" s="30"/>
      <c r="M1104" s="30"/>
      <c r="N1104" s="30"/>
      <c r="O1104" s="30"/>
      <c r="P1104" s="30"/>
      <c r="Q1104" s="30"/>
      <c r="R1104" s="30"/>
      <c r="S1104" s="30"/>
      <c r="T1104" s="30"/>
      <c r="U1104" s="30"/>
      <c r="V1104" s="30"/>
      <c r="W1104" s="30"/>
      <c r="X1104" s="30"/>
      <c r="Y1104" s="30"/>
      <c r="Z1104" s="30"/>
      <c r="AA1104" s="30"/>
      <c r="AB1104" s="30"/>
      <c r="AC1104" s="30"/>
      <c r="AD1104" s="30"/>
      <c r="AE1104" s="30"/>
      <c r="AF1104" s="30"/>
      <c r="AG1104" s="30"/>
      <c r="AH1104" s="30"/>
      <c r="AI1104" s="30"/>
      <c r="AJ1104" s="30"/>
      <c r="AK1104" s="30"/>
      <c r="AL1104" s="30"/>
      <c r="AM1104" s="30"/>
      <c r="AN1104" s="30"/>
      <c r="AO1104" s="30"/>
      <c r="AP1104" s="30"/>
      <c r="AQ1104" s="30"/>
      <c r="AR1104" s="30"/>
      <c r="AS1104" s="30"/>
      <c r="AT1104" s="30"/>
      <c r="AU1104" s="30"/>
      <c r="AV1104" s="30"/>
      <c r="AW1104" s="30"/>
      <c r="AX1104" s="30"/>
      <c r="AY1104" s="30"/>
      <c r="AZ1104" s="30"/>
      <c r="BA1104" s="30"/>
      <c r="BB1104" s="30"/>
      <c r="BC1104" s="30"/>
      <c r="BD1104" s="30"/>
      <c r="BE1104" s="30"/>
      <c r="BF1104" s="30"/>
      <c r="BG1104" s="30"/>
      <c r="BH1104" s="30"/>
      <c r="BI1104" s="30"/>
      <c r="BJ1104" s="30"/>
      <c r="BK1104" s="30"/>
      <c r="BL1104" s="30"/>
      <c r="BM1104" s="30"/>
      <c r="BN1104" s="30"/>
      <c r="BO1104" s="30"/>
      <c r="BP1104" s="30"/>
      <c r="BQ1104" s="30"/>
      <c r="BR1104" s="30"/>
      <c r="BS1104" s="30"/>
      <c r="BT1104" s="30"/>
      <c r="BU1104" s="30"/>
      <c r="BV1104" s="30"/>
      <c r="BW1104" s="30"/>
      <c r="BX1104" s="30"/>
      <c r="BY1104" s="30"/>
      <c r="BZ1104" s="30"/>
      <c r="CA1104" s="30"/>
      <c r="CB1104" s="30"/>
      <c r="CC1104" s="30"/>
      <c r="CD1104" s="30"/>
      <c r="CE1104" s="30"/>
      <c r="CF1104" s="30"/>
      <c r="CG1104" s="30"/>
      <c r="CH1104" s="30"/>
      <c r="CI1104" s="30"/>
      <c r="CJ1104" s="30"/>
      <c r="CK1104" s="30"/>
      <c r="CL1104" s="30"/>
      <c r="CM1104" s="30"/>
      <c r="CN1104" s="30"/>
      <c r="CO1104" s="30"/>
      <c r="CP1104" s="30"/>
      <c r="CQ1104" s="30"/>
      <c r="CR1104" s="30"/>
      <c r="CS1104" s="30"/>
      <c r="CT1104" s="30"/>
      <c r="CU1104" s="30"/>
      <c r="CV1104" s="30"/>
      <c r="CW1104" s="30"/>
      <c r="CX1104" s="30"/>
      <c r="CY1104" s="30"/>
      <c r="CZ1104" s="30"/>
      <c r="DA1104" s="30"/>
      <c r="DB1104" s="30"/>
      <c r="DC1104" s="30"/>
      <c r="DD1104" s="30"/>
      <c r="DE1104" s="30"/>
      <c r="DF1104" s="30"/>
      <c r="DG1104" s="30"/>
      <c r="DH1104" s="30"/>
      <c r="DI1104" s="30"/>
      <c r="DJ1104" s="30"/>
      <c r="DK1104" s="30"/>
      <c r="DL1104" s="30"/>
      <c r="DM1104" s="30"/>
      <c r="DN1104" s="30"/>
      <c r="DO1104" s="30"/>
      <c r="DP1104" s="30"/>
      <c r="DQ1104" s="30"/>
      <c r="DR1104" s="30"/>
      <c r="DS1104" s="30"/>
      <c r="DT1104" s="30"/>
      <c r="DU1104" s="30"/>
      <c r="DV1104" s="30"/>
      <c r="DW1104" s="30"/>
      <c r="DX1104" s="30"/>
      <c r="DY1104" s="30"/>
      <c r="DZ1104" s="30"/>
      <c r="EA1104" s="30"/>
      <c r="EB1104" s="30"/>
      <c r="EC1104" s="30"/>
      <c r="ED1104" s="30"/>
      <c r="EE1104" s="30"/>
      <c r="EF1104" s="30"/>
      <c r="EG1104" s="30"/>
      <c r="EH1104" s="30"/>
      <c r="EI1104" s="30"/>
      <c r="EJ1104" s="30"/>
      <c r="EK1104" s="30"/>
      <c r="EL1104" s="30"/>
      <c r="EM1104" s="30"/>
      <c r="EN1104" s="30"/>
      <c r="EO1104" s="30"/>
      <c r="EP1104" s="30"/>
      <c r="EQ1104" s="30"/>
      <c r="ER1104" s="30"/>
      <c r="ES1104" s="30"/>
      <c r="ET1104" s="30"/>
      <c r="EU1104" s="30"/>
      <c r="EV1104" s="30"/>
      <c r="EW1104" s="30"/>
      <c r="EX1104" s="30"/>
      <c r="EY1104" s="30"/>
      <c r="EZ1104" s="30"/>
      <c r="FA1104" s="30"/>
      <c r="FB1104" s="30"/>
      <c r="FC1104" s="30"/>
      <c r="FD1104" s="30"/>
      <c r="FE1104" s="30"/>
      <c r="FF1104" s="30"/>
      <c r="FG1104" s="30"/>
      <c r="FH1104" s="30"/>
      <c r="FI1104" s="30"/>
      <c r="FJ1104" s="30"/>
      <c r="FK1104" s="30"/>
      <c r="FL1104" s="30"/>
      <c r="FM1104" s="30"/>
      <c r="FN1104" s="30"/>
      <c r="FO1104" s="30"/>
      <c r="FP1104" s="30"/>
      <c r="FQ1104" s="30"/>
    </row>
    <row r="1105" spans="4:173">
      <c r="D1105" s="76"/>
      <c r="E1105" s="76"/>
      <c r="F1105" s="76"/>
      <c r="G1105" s="76"/>
      <c r="H1105" s="76"/>
      <c r="I1105" s="76"/>
      <c r="J1105" s="30"/>
      <c r="K1105" s="30"/>
      <c r="L1105" s="30"/>
      <c r="M1105" s="30"/>
      <c r="N1105" s="30"/>
      <c r="O1105" s="30"/>
      <c r="P1105" s="30"/>
      <c r="Q1105" s="30"/>
      <c r="R1105" s="30"/>
      <c r="S1105" s="30"/>
      <c r="T1105" s="30"/>
      <c r="U1105" s="30"/>
      <c r="V1105" s="30"/>
      <c r="W1105" s="30"/>
      <c r="X1105" s="30"/>
      <c r="Y1105" s="30"/>
      <c r="Z1105" s="30"/>
      <c r="AA1105" s="30"/>
      <c r="AB1105" s="30"/>
      <c r="AC1105" s="30"/>
      <c r="AD1105" s="30"/>
      <c r="AE1105" s="30"/>
      <c r="AF1105" s="30"/>
      <c r="AG1105" s="30"/>
      <c r="AH1105" s="30"/>
      <c r="AI1105" s="30"/>
      <c r="AJ1105" s="30"/>
      <c r="AK1105" s="30"/>
      <c r="AL1105" s="30"/>
      <c r="AM1105" s="30"/>
      <c r="AN1105" s="30"/>
      <c r="AO1105" s="30"/>
      <c r="AP1105" s="30"/>
      <c r="AQ1105" s="30"/>
      <c r="AR1105" s="30"/>
      <c r="AS1105" s="30"/>
      <c r="AT1105" s="30"/>
      <c r="AU1105" s="30"/>
      <c r="AV1105" s="30"/>
      <c r="AW1105" s="30"/>
      <c r="AX1105" s="30"/>
      <c r="AY1105" s="30"/>
      <c r="AZ1105" s="30"/>
      <c r="BA1105" s="30"/>
      <c r="BB1105" s="30"/>
      <c r="BC1105" s="30"/>
      <c r="BD1105" s="30"/>
      <c r="BE1105" s="30"/>
      <c r="BF1105" s="30"/>
      <c r="BG1105" s="30"/>
      <c r="BH1105" s="30"/>
      <c r="BI1105" s="30"/>
      <c r="BJ1105" s="30"/>
      <c r="BK1105" s="30"/>
      <c r="BL1105" s="30"/>
      <c r="BM1105" s="30"/>
      <c r="BN1105" s="30"/>
      <c r="BO1105" s="30"/>
      <c r="BP1105" s="30"/>
      <c r="BQ1105" s="30"/>
      <c r="BR1105" s="30"/>
      <c r="BS1105" s="30"/>
      <c r="BT1105" s="30"/>
      <c r="BU1105" s="30"/>
      <c r="BV1105" s="30"/>
      <c r="BW1105" s="30"/>
      <c r="BX1105" s="30"/>
      <c r="BY1105" s="30"/>
      <c r="BZ1105" s="30"/>
      <c r="CA1105" s="30"/>
      <c r="CB1105" s="30"/>
      <c r="CC1105" s="30"/>
      <c r="CD1105" s="30"/>
      <c r="CE1105" s="30"/>
      <c r="CF1105" s="30"/>
      <c r="CG1105" s="30"/>
      <c r="CH1105" s="30"/>
      <c r="CI1105" s="30"/>
      <c r="CJ1105" s="30"/>
      <c r="CK1105" s="30"/>
      <c r="CL1105" s="30"/>
      <c r="CM1105" s="30"/>
      <c r="CN1105" s="30"/>
      <c r="CO1105" s="30"/>
      <c r="CP1105" s="30"/>
      <c r="CQ1105" s="30"/>
      <c r="CR1105" s="30"/>
      <c r="CS1105" s="30"/>
      <c r="CT1105" s="30"/>
      <c r="CU1105" s="30"/>
      <c r="CV1105" s="30"/>
      <c r="CW1105" s="30"/>
      <c r="CX1105" s="30"/>
      <c r="CY1105" s="30"/>
      <c r="CZ1105" s="30"/>
      <c r="DA1105" s="30"/>
      <c r="DB1105" s="30"/>
      <c r="DC1105" s="30"/>
      <c r="DD1105" s="30"/>
      <c r="DE1105" s="30"/>
      <c r="DF1105" s="30"/>
      <c r="DG1105" s="30"/>
      <c r="DH1105" s="30"/>
      <c r="DI1105" s="30"/>
      <c r="DJ1105" s="30"/>
      <c r="DK1105" s="30"/>
      <c r="DL1105" s="30"/>
      <c r="DM1105" s="30"/>
      <c r="DN1105" s="30"/>
      <c r="DO1105" s="30"/>
      <c r="DP1105" s="30"/>
      <c r="DQ1105" s="30"/>
      <c r="DR1105" s="30"/>
      <c r="DS1105" s="30"/>
      <c r="DT1105" s="30"/>
      <c r="DU1105" s="30"/>
      <c r="DV1105" s="30"/>
      <c r="DW1105" s="30"/>
      <c r="DX1105" s="30"/>
      <c r="DY1105" s="30"/>
      <c r="DZ1105" s="30"/>
      <c r="EA1105" s="30"/>
      <c r="EB1105" s="30"/>
      <c r="EC1105" s="30"/>
      <c r="ED1105" s="30"/>
      <c r="EE1105" s="30"/>
      <c r="EF1105" s="30"/>
      <c r="EG1105" s="30"/>
      <c r="EH1105" s="30"/>
      <c r="EI1105" s="30"/>
      <c r="EJ1105" s="30"/>
      <c r="EK1105" s="30"/>
      <c r="EL1105" s="30"/>
      <c r="EM1105" s="30"/>
      <c r="EN1105" s="30"/>
      <c r="EO1105" s="30"/>
      <c r="EP1105" s="30"/>
      <c r="EQ1105" s="30"/>
      <c r="ER1105" s="30"/>
      <c r="ES1105" s="30"/>
      <c r="ET1105" s="30"/>
      <c r="EU1105" s="30"/>
      <c r="EV1105" s="30"/>
      <c r="EW1105" s="30"/>
      <c r="EX1105" s="30"/>
      <c r="EY1105" s="30"/>
      <c r="EZ1105" s="30"/>
      <c r="FA1105" s="30"/>
      <c r="FB1105" s="30"/>
      <c r="FC1105" s="30"/>
      <c r="FD1105" s="30"/>
      <c r="FE1105" s="30"/>
      <c r="FF1105" s="30"/>
      <c r="FG1105" s="30"/>
      <c r="FH1105" s="30"/>
      <c r="FI1105" s="30"/>
      <c r="FJ1105" s="30"/>
      <c r="FK1105" s="30"/>
      <c r="FL1105" s="30"/>
      <c r="FM1105" s="30"/>
      <c r="FN1105" s="30"/>
      <c r="FO1105" s="30"/>
      <c r="FP1105" s="30"/>
      <c r="FQ1105" s="30"/>
    </row>
    <row r="1106" spans="4:173">
      <c r="D1106" s="76"/>
      <c r="E1106" s="76"/>
      <c r="F1106" s="76"/>
      <c r="G1106" s="76"/>
      <c r="H1106" s="76"/>
      <c r="I1106" s="76"/>
      <c r="J1106" s="30"/>
      <c r="K1106" s="30"/>
      <c r="L1106" s="30"/>
      <c r="M1106" s="30"/>
      <c r="N1106" s="30"/>
      <c r="O1106" s="30"/>
      <c r="P1106" s="30"/>
      <c r="Q1106" s="30"/>
      <c r="R1106" s="30"/>
      <c r="S1106" s="30"/>
      <c r="T1106" s="30"/>
      <c r="U1106" s="30"/>
      <c r="V1106" s="30"/>
      <c r="W1106" s="30"/>
      <c r="X1106" s="30"/>
      <c r="Y1106" s="30"/>
      <c r="Z1106" s="30"/>
      <c r="AA1106" s="30"/>
      <c r="AB1106" s="30"/>
      <c r="AC1106" s="30"/>
      <c r="AD1106" s="30"/>
      <c r="AE1106" s="30"/>
      <c r="AF1106" s="30"/>
      <c r="AG1106" s="30"/>
      <c r="AH1106" s="30"/>
      <c r="AI1106" s="30"/>
      <c r="AJ1106" s="30"/>
      <c r="AK1106" s="30"/>
      <c r="AL1106" s="30"/>
      <c r="AM1106" s="30"/>
      <c r="AN1106" s="30"/>
      <c r="AO1106" s="30"/>
      <c r="AP1106" s="30"/>
      <c r="AQ1106" s="30"/>
      <c r="AR1106" s="30"/>
      <c r="AS1106" s="30"/>
      <c r="AT1106" s="30"/>
      <c r="AU1106" s="30"/>
      <c r="AV1106" s="30"/>
      <c r="AW1106" s="30"/>
      <c r="AX1106" s="30"/>
      <c r="AY1106" s="30"/>
      <c r="AZ1106" s="30"/>
      <c r="BA1106" s="30"/>
      <c r="BB1106" s="30"/>
      <c r="BC1106" s="30"/>
      <c r="BD1106" s="30"/>
      <c r="BE1106" s="30"/>
      <c r="BF1106" s="30"/>
      <c r="BG1106" s="30"/>
      <c r="BH1106" s="30"/>
      <c r="BI1106" s="30"/>
      <c r="BJ1106" s="30"/>
      <c r="BK1106" s="30"/>
      <c r="BL1106" s="30"/>
      <c r="BM1106" s="30"/>
      <c r="BN1106" s="30"/>
      <c r="BO1106" s="30"/>
      <c r="BP1106" s="30"/>
      <c r="BQ1106" s="30"/>
      <c r="BR1106" s="30"/>
      <c r="BS1106" s="30"/>
      <c r="BT1106" s="30"/>
      <c r="BU1106" s="30"/>
      <c r="BV1106" s="30"/>
      <c r="BW1106" s="30"/>
      <c r="BX1106" s="30"/>
      <c r="BY1106" s="30"/>
      <c r="BZ1106" s="30"/>
      <c r="CA1106" s="30"/>
      <c r="CB1106" s="30"/>
      <c r="CC1106" s="30"/>
      <c r="CD1106" s="30"/>
      <c r="CE1106" s="30"/>
      <c r="CF1106" s="30"/>
      <c r="CG1106" s="30"/>
      <c r="CH1106" s="30"/>
      <c r="CI1106" s="30"/>
      <c r="CJ1106" s="30"/>
      <c r="CK1106" s="30"/>
      <c r="CL1106" s="30"/>
      <c r="CM1106" s="30"/>
      <c r="CN1106" s="30"/>
      <c r="CO1106" s="30"/>
      <c r="CP1106" s="30"/>
      <c r="CQ1106" s="30"/>
      <c r="CR1106" s="30"/>
      <c r="CS1106" s="30"/>
      <c r="CT1106" s="30"/>
      <c r="CU1106" s="30"/>
      <c r="CV1106" s="30"/>
      <c r="CW1106" s="30"/>
      <c r="CX1106" s="30"/>
      <c r="CY1106" s="30"/>
      <c r="CZ1106" s="30"/>
      <c r="DA1106" s="30"/>
      <c r="DB1106" s="30"/>
      <c r="DC1106" s="30"/>
      <c r="DD1106" s="30"/>
      <c r="DE1106" s="30"/>
      <c r="DF1106" s="30"/>
      <c r="DG1106" s="30"/>
      <c r="DH1106" s="30"/>
      <c r="DI1106" s="30"/>
      <c r="DJ1106" s="30"/>
      <c r="DK1106" s="30"/>
      <c r="DL1106" s="30"/>
      <c r="DM1106" s="30"/>
      <c r="DN1106" s="30"/>
      <c r="DO1106" s="30"/>
      <c r="DP1106" s="30"/>
      <c r="DQ1106" s="30"/>
      <c r="DR1106" s="30"/>
      <c r="DS1106" s="30"/>
      <c r="DT1106" s="30"/>
      <c r="DU1106" s="30"/>
      <c r="DV1106" s="30"/>
      <c r="DW1106" s="30"/>
      <c r="DX1106" s="30"/>
      <c r="DY1106" s="30"/>
      <c r="DZ1106" s="30"/>
      <c r="EA1106" s="30"/>
      <c r="EB1106" s="30"/>
      <c r="EC1106" s="30"/>
      <c r="ED1106" s="30"/>
      <c r="EE1106" s="30"/>
      <c r="EF1106" s="30"/>
      <c r="EG1106" s="30"/>
      <c r="EH1106" s="30"/>
      <c r="EI1106" s="30"/>
      <c r="EJ1106" s="30"/>
      <c r="EK1106" s="30"/>
      <c r="EL1106" s="30"/>
      <c r="EM1106" s="30"/>
      <c r="EN1106" s="30"/>
      <c r="EO1106" s="30"/>
      <c r="EP1106" s="30"/>
      <c r="EQ1106" s="30"/>
      <c r="ER1106" s="30"/>
      <c r="ES1106" s="30"/>
      <c r="ET1106" s="30"/>
      <c r="EU1106" s="30"/>
      <c r="EV1106" s="30"/>
      <c r="EW1106" s="30"/>
      <c r="EX1106" s="30"/>
      <c r="EY1106" s="30"/>
      <c r="EZ1106" s="30"/>
      <c r="FA1106" s="30"/>
      <c r="FB1106" s="30"/>
      <c r="FC1106" s="30"/>
      <c r="FD1106" s="30"/>
      <c r="FE1106" s="30"/>
      <c r="FF1106" s="30"/>
      <c r="FG1106" s="30"/>
      <c r="FH1106" s="30"/>
      <c r="FI1106" s="30"/>
      <c r="FJ1106" s="30"/>
      <c r="FK1106" s="30"/>
      <c r="FL1106" s="30"/>
      <c r="FM1106" s="30"/>
      <c r="FN1106" s="30"/>
      <c r="FO1106" s="30"/>
      <c r="FP1106" s="30"/>
      <c r="FQ1106" s="30"/>
    </row>
    <row r="1107" spans="4:173">
      <c r="D1107" s="76"/>
      <c r="E1107" s="76"/>
      <c r="F1107" s="76"/>
      <c r="G1107" s="76"/>
      <c r="H1107" s="76"/>
      <c r="I1107" s="76"/>
      <c r="J1107" s="30"/>
      <c r="K1107" s="30"/>
      <c r="L1107" s="30"/>
      <c r="M1107" s="30"/>
      <c r="N1107" s="30"/>
      <c r="O1107" s="30"/>
      <c r="P1107" s="30"/>
      <c r="Q1107" s="30"/>
      <c r="R1107" s="30"/>
      <c r="S1107" s="30"/>
      <c r="T1107" s="30"/>
      <c r="U1107" s="30"/>
      <c r="V1107" s="30"/>
      <c r="W1107" s="30"/>
      <c r="X1107" s="30"/>
      <c r="Y1107" s="30"/>
      <c r="Z1107" s="30"/>
      <c r="AA1107" s="30"/>
      <c r="AB1107" s="30"/>
      <c r="AC1107" s="30"/>
      <c r="AD1107" s="30"/>
      <c r="AE1107" s="30"/>
      <c r="AF1107" s="30"/>
      <c r="AG1107" s="30"/>
      <c r="AH1107" s="30"/>
      <c r="AI1107" s="30"/>
      <c r="AJ1107" s="30"/>
      <c r="AK1107" s="30"/>
      <c r="AL1107" s="30"/>
      <c r="AM1107" s="30"/>
      <c r="AN1107" s="30"/>
      <c r="AO1107" s="30"/>
      <c r="AP1107" s="30"/>
      <c r="AQ1107" s="30"/>
      <c r="AR1107" s="30"/>
      <c r="AS1107" s="30"/>
      <c r="AT1107" s="30"/>
      <c r="AU1107" s="30"/>
      <c r="AV1107" s="30"/>
      <c r="AW1107" s="30"/>
      <c r="AX1107" s="30"/>
      <c r="AY1107" s="30"/>
      <c r="AZ1107" s="30"/>
      <c r="BA1107" s="30"/>
      <c r="BB1107" s="30"/>
      <c r="BC1107" s="30"/>
      <c r="BD1107" s="30"/>
      <c r="BE1107" s="30"/>
      <c r="BF1107" s="30"/>
      <c r="BG1107" s="30"/>
      <c r="BH1107" s="30"/>
      <c r="BI1107" s="30"/>
      <c r="BJ1107" s="30"/>
      <c r="BK1107" s="30"/>
      <c r="BL1107" s="30"/>
      <c r="BM1107" s="30"/>
      <c r="BN1107" s="30"/>
      <c r="BO1107" s="30"/>
      <c r="BP1107" s="30"/>
      <c r="BQ1107" s="30"/>
      <c r="BR1107" s="30"/>
      <c r="BS1107" s="30"/>
      <c r="BT1107" s="30"/>
      <c r="BU1107" s="30"/>
      <c r="BV1107" s="30"/>
      <c r="BW1107" s="30"/>
      <c r="BX1107" s="30"/>
      <c r="BY1107" s="30"/>
      <c r="BZ1107" s="30"/>
      <c r="CA1107" s="30"/>
      <c r="CB1107" s="30"/>
      <c r="CC1107" s="30"/>
      <c r="CD1107" s="30"/>
      <c r="CE1107" s="30"/>
      <c r="CF1107" s="30"/>
      <c r="CG1107" s="30"/>
      <c r="CH1107" s="30"/>
      <c r="CI1107" s="30"/>
      <c r="CJ1107" s="30"/>
      <c r="CK1107" s="30"/>
      <c r="CL1107" s="30"/>
      <c r="CM1107" s="30"/>
      <c r="CN1107" s="30"/>
      <c r="CO1107" s="30"/>
      <c r="CP1107" s="30"/>
      <c r="CQ1107" s="30"/>
      <c r="CR1107" s="30"/>
      <c r="CS1107" s="30"/>
      <c r="CT1107" s="30"/>
      <c r="CU1107" s="30"/>
      <c r="CV1107" s="30"/>
      <c r="CW1107" s="30"/>
      <c r="CX1107" s="30"/>
      <c r="CY1107" s="30"/>
      <c r="CZ1107" s="30"/>
      <c r="DA1107" s="30"/>
      <c r="DB1107" s="30"/>
      <c r="DC1107" s="30"/>
      <c r="DD1107" s="30"/>
      <c r="DE1107" s="30"/>
      <c r="DF1107" s="30"/>
      <c r="DG1107" s="30"/>
      <c r="DH1107" s="30"/>
      <c r="DI1107" s="30"/>
      <c r="DJ1107" s="30"/>
      <c r="DK1107" s="30"/>
      <c r="DL1107" s="30"/>
      <c r="DM1107" s="30"/>
      <c r="DN1107" s="30"/>
      <c r="DO1107" s="30"/>
      <c r="DP1107" s="30"/>
      <c r="DQ1107" s="30"/>
      <c r="DR1107" s="30"/>
      <c r="DS1107" s="30"/>
      <c r="DT1107" s="30"/>
      <c r="DU1107" s="30"/>
      <c r="DV1107" s="30"/>
      <c r="DW1107" s="30"/>
      <c r="DX1107" s="30"/>
      <c r="DY1107" s="30"/>
      <c r="DZ1107" s="30"/>
      <c r="EA1107" s="30"/>
      <c r="EB1107" s="30"/>
      <c r="EC1107" s="30"/>
      <c r="ED1107" s="30"/>
      <c r="EE1107" s="30"/>
      <c r="EF1107" s="30"/>
      <c r="EG1107" s="30"/>
      <c r="EH1107" s="30"/>
      <c r="EI1107" s="30"/>
      <c r="EJ1107" s="30"/>
      <c r="EK1107" s="30"/>
      <c r="EL1107" s="30"/>
      <c r="EM1107" s="30"/>
      <c r="EN1107" s="30"/>
      <c r="EO1107" s="30"/>
      <c r="EP1107" s="30"/>
      <c r="EQ1107" s="30"/>
      <c r="ER1107" s="30"/>
      <c r="ES1107" s="30"/>
      <c r="ET1107" s="30"/>
      <c r="EU1107" s="30"/>
      <c r="EV1107" s="30"/>
      <c r="EW1107" s="30"/>
      <c r="EX1107" s="30"/>
      <c r="EY1107" s="30"/>
      <c r="EZ1107" s="30"/>
      <c r="FA1107" s="30"/>
      <c r="FB1107" s="30"/>
      <c r="FC1107" s="30"/>
      <c r="FD1107" s="30"/>
      <c r="FE1107" s="30"/>
      <c r="FF1107" s="30"/>
      <c r="FG1107" s="30"/>
      <c r="FH1107" s="30"/>
      <c r="FI1107" s="30"/>
      <c r="FJ1107" s="30"/>
      <c r="FK1107" s="30"/>
      <c r="FL1107" s="30"/>
      <c r="FM1107" s="30"/>
      <c r="FN1107" s="30"/>
      <c r="FO1107" s="30"/>
      <c r="FP1107" s="30"/>
      <c r="FQ1107" s="30"/>
    </row>
    <row r="1108" spans="4:173">
      <c r="D1108" s="76"/>
      <c r="E1108" s="76"/>
      <c r="F1108" s="76"/>
      <c r="G1108" s="76"/>
      <c r="H1108" s="76"/>
      <c r="I1108" s="76"/>
      <c r="J1108" s="30"/>
      <c r="K1108" s="30"/>
      <c r="L1108" s="30"/>
      <c r="M1108" s="30"/>
      <c r="N1108" s="30"/>
      <c r="O1108" s="30"/>
      <c r="P1108" s="30"/>
      <c r="Q1108" s="30"/>
      <c r="R1108" s="30"/>
      <c r="S1108" s="30"/>
      <c r="T1108" s="30"/>
      <c r="U1108" s="30"/>
      <c r="V1108" s="30"/>
      <c r="W1108" s="30"/>
      <c r="X1108" s="30"/>
      <c r="Y1108" s="30"/>
      <c r="Z1108" s="30"/>
      <c r="AA1108" s="30"/>
      <c r="AB1108" s="30"/>
      <c r="AC1108" s="30"/>
      <c r="AD1108" s="30"/>
      <c r="AE1108" s="30"/>
      <c r="AF1108" s="30"/>
      <c r="AG1108" s="30"/>
      <c r="AH1108" s="30"/>
      <c r="AI1108" s="30"/>
      <c r="AJ1108" s="30"/>
      <c r="AK1108" s="30"/>
      <c r="AL1108" s="30"/>
      <c r="AM1108" s="30"/>
      <c r="AN1108" s="30"/>
      <c r="AO1108" s="30"/>
      <c r="AP1108" s="30"/>
      <c r="AQ1108" s="30"/>
      <c r="AR1108" s="30"/>
      <c r="AS1108" s="30"/>
      <c r="AT1108" s="30"/>
      <c r="AU1108" s="30"/>
      <c r="AV1108" s="30"/>
      <c r="AW1108" s="30"/>
      <c r="AX1108" s="30"/>
      <c r="AY1108" s="30"/>
      <c r="AZ1108" s="30"/>
      <c r="BA1108" s="30"/>
      <c r="BB1108" s="30"/>
      <c r="BC1108" s="30"/>
      <c r="BD1108" s="30"/>
      <c r="BE1108" s="30"/>
      <c r="BF1108" s="30"/>
      <c r="BG1108" s="30"/>
      <c r="BH1108" s="30"/>
      <c r="BI1108" s="30"/>
      <c r="BJ1108" s="30"/>
      <c r="BK1108" s="30"/>
      <c r="BL1108" s="30"/>
      <c r="BM1108" s="30"/>
      <c r="BN1108" s="30"/>
      <c r="BO1108" s="30"/>
      <c r="BP1108" s="30"/>
      <c r="BQ1108" s="30"/>
      <c r="BR1108" s="30"/>
      <c r="BS1108" s="30"/>
      <c r="BT1108" s="30"/>
      <c r="BU1108" s="30"/>
      <c r="BV1108" s="30"/>
      <c r="BW1108" s="30"/>
      <c r="BX1108" s="30"/>
      <c r="BY1108" s="30"/>
      <c r="BZ1108" s="30"/>
      <c r="CA1108" s="30"/>
      <c r="CB1108" s="30"/>
      <c r="CC1108" s="30"/>
      <c r="CD1108" s="30"/>
      <c r="CE1108" s="30"/>
      <c r="CF1108" s="30"/>
      <c r="CG1108" s="30"/>
      <c r="CH1108" s="30"/>
      <c r="CI1108" s="30"/>
      <c r="CJ1108" s="30"/>
      <c r="CK1108" s="30"/>
      <c r="CL1108" s="30"/>
      <c r="CM1108" s="30"/>
      <c r="CN1108" s="30"/>
      <c r="CO1108" s="30"/>
      <c r="CP1108" s="30"/>
      <c r="CQ1108" s="30"/>
      <c r="CR1108" s="30"/>
      <c r="CS1108" s="30"/>
      <c r="CT1108" s="30"/>
      <c r="CU1108" s="30"/>
      <c r="CV1108" s="30"/>
      <c r="CW1108" s="30"/>
      <c r="CX1108" s="30"/>
      <c r="CY1108" s="30"/>
      <c r="CZ1108" s="30"/>
      <c r="DA1108" s="30"/>
      <c r="DB1108" s="30"/>
      <c r="DC1108" s="30"/>
      <c r="DD1108" s="30"/>
      <c r="DE1108" s="30"/>
      <c r="DF1108" s="30"/>
      <c r="DG1108" s="30"/>
      <c r="DH1108" s="30"/>
      <c r="DI1108" s="30"/>
      <c r="DJ1108" s="30"/>
      <c r="DK1108" s="30"/>
      <c r="DL1108" s="30"/>
      <c r="DM1108" s="30"/>
      <c r="DN1108" s="30"/>
      <c r="DO1108" s="30"/>
      <c r="DP1108" s="30"/>
      <c r="DQ1108" s="30"/>
      <c r="DR1108" s="30"/>
      <c r="DS1108" s="30"/>
      <c r="DT1108" s="30"/>
      <c r="DU1108" s="30"/>
      <c r="DV1108" s="30"/>
      <c r="DW1108" s="30"/>
      <c r="DX1108" s="30"/>
      <c r="DY1108" s="30"/>
      <c r="DZ1108" s="30"/>
      <c r="EA1108" s="30"/>
      <c r="EB1108" s="30"/>
      <c r="EC1108" s="30"/>
      <c r="ED1108" s="30"/>
      <c r="EE1108" s="30"/>
      <c r="EF1108" s="30"/>
      <c r="EG1108" s="30"/>
      <c r="EH1108" s="30"/>
      <c r="EI1108" s="30"/>
      <c r="EJ1108" s="30"/>
      <c r="EK1108" s="30"/>
      <c r="EL1108" s="30"/>
      <c r="EM1108" s="30"/>
      <c r="EN1108" s="30"/>
      <c r="EO1108" s="30"/>
      <c r="EP1108" s="30"/>
      <c r="EQ1108" s="30"/>
      <c r="ER1108" s="30"/>
      <c r="ES1108" s="30"/>
      <c r="ET1108" s="30"/>
      <c r="EU1108" s="30"/>
      <c r="EV1108" s="30"/>
      <c r="EW1108" s="30"/>
      <c r="EX1108" s="30"/>
      <c r="EY1108" s="30"/>
      <c r="EZ1108" s="30"/>
      <c r="FA1108" s="30"/>
      <c r="FB1108" s="30"/>
      <c r="FC1108" s="30"/>
      <c r="FD1108" s="30"/>
      <c r="FE1108" s="30"/>
      <c r="FF1108" s="30"/>
      <c r="FG1108" s="30"/>
      <c r="FH1108" s="30"/>
      <c r="FI1108" s="30"/>
      <c r="FJ1108" s="30"/>
      <c r="FK1108" s="30"/>
      <c r="FL1108" s="30"/>
      <c r="FM1108" s="30"/>
      <c r="FN1108" s="30"/>
      <c r="FO1108" s="30"/>
      <c r="FP1108" s="30"/>
      <c r="FQ1108" s="30"/>
    </row>
    <row r="1109" spans="4:173">
      <c r="D1109" s="76"/>
      <c r="E1109" s="76"/>
      <c r="F1109" s="76"/>
      <c r="G1109" s="76"/>
      <c r="H1109" s="76"/>
      <c r="I1109" s="76"/>
      <c r="J1109" s="30"/>
      <c r="K1109" s="30"/>
      <c r="L1109" s="30"/>
      <c r="M1109" s="30"/>
      <c r="N1109" s="30"/>
      <c r="O1109" s="30"/>
      <c r="P1109" s="30"/>
      <c r="Q1109" s="30"/>
      <c r="R1109" s="30"/>
      <c r="S1109" s="30"/>
      <c r="T1109" s="30"/>
      <c r="U1109" s="30"/>
      <c r="V1109" s="30"/>
      <c r="W1109" s="30"/>
      <c r="X1109" s="30"/>
      <c r="Y1109" s="30"/>
      <c r="Z1109" s="30"/>
      <c r="AA1109" s="30"/>
      <c r="AB1109" s="30"/>
      <c r="AC1109" s="30"/>
      <c r="AD1109" s="30"/>
      <c r="AE1109" s="30"/>
      <c r="AF1109" s="30"/>
      <c r="AG1109" s="30"/>
      <c r="AH1109" s="30"/>
      <c r="AI1109" s="30"/>
      <c r="AJ1109" s="30"/>
      <c r="AK1109" s="30"/>
      <c r="AL1109" s="30"/>
      <c r="AM1109" s="30"/>
      <c r="AN1109" s="30"/>
      <c r="AO1109" s="30"/>
      <c r="AP1109" s="30"/>
      <c r="AQ1109" s="30"/>
      <c r="AR1109" s="30"/>
      <c r="AS1109" s="30"/>
      <c r="AT1109" s="30"/>
      <c r="AU1109" s="30"/>
      <c r="AV1109" s="30"/>
      <c r="AW1109" s="30"/>
      <c r="AX1109" s="30"/>
      <c r="AY1109" s="30"/>
      <c r="AZ1109" s="30"/>
      <c r="BA1109" s="30"/>
      <c r="BB1109" s="30"/>
      <c r="BC1109" s="30"/>
      <c r="BD1109" s="30"/>
      <c r="BE1109" s="30"/>
      <c r="BF1109" s="30"/>
      <c r="BG1109" s="30"/>
      <c r="BH1109" s="30"/>
      <c r="BI1109" s="30"/>
      <c r="BJ1109" s="30"/>
      <c r="BK1109" s="30"/>
      <c r="BL1109" s="30"/>
      <c r="BM1109" s="30"/>
      <c r="BN1109" s="30"/>
      <c r="BO1109" s="30"/>
      <c r="BP1109" s="30"/>
      <c r="BQ1109" s="30"/>
      <c r="BR1109" s="30"/>
      <c r="BS1109" s="30"/>
      <c r="BT1109" s="30"/>
      <c r="BU1109" s="30"/>
      <c r="BV1109" s="30"/>
      <c r="BW1109" s="30"/>
      <c r="BX1109" s="30"/>
      <c r="BY1109" s="30"/>
      <c r="BZ1109" s="30"/>
      <c r="CA1109" s="30"/>
      <c r="CB1109" s="30"/>
      <c r="CC1109" s="30"/>
      <c r="CD1109" s="30"/>
      <c r="CE1109" s="30"/>
      <c r="CF1109" s="30"/>
      <c r="CG1109" s="30"/>
      <c r="CH1109" s="30"/>
      <c r="CI1109" s="30"/>
      <c r="CJ1109" s="30"/>
      <c r="CK1109" s="30"/>
      <c r="CL1109" s="30"/>
      <c r="CM1109" s="30"/>
      <c r="CN1109" s="30"/>
      <c r="CO1109" s="30"/>
      <c r="CP1109" s="30"/>
      <c r="CQ1109" s="30"/>
      <c r="CR1109" s="30"/>
      <c r="CS1109" s="30"/>
      <c r="CT1109" s="30"/>
      <c r="CU1109" s="30"/>
      <c r="CV1109" s="30"/>
      <c r="CW1109" s="30"/>
      <c r="CX1109" s="30"/>
      <c r="CY1109" s="30"/>
      <c r="CZ1109" s="30"/>
      <c r="DA1109" s="30"/>
      <c r="DB1109" s="30"/>
      <c r="DC1109" s="30"/>
      <c r="DD1109" s="30"/>
      <c r="DE1109" s="30"/>
      <c r="DF1109" s="30"/>
      <c r="DG1109" s="30"/>
      <c r="DH1109" s="30"/>
      <c r="DI1109" s="30"/>
      <c r="DJ1109" s="30"/>
      <c r="DK1109" s="30"/>
      <c r="DL1109" s="30"/>
      <c r="DM1109" s="30"/>
      <c r="DN1109" s="30"/>
      <c r="DO1109" s="30"/>
      <c r="DP1109" s="30"/>
      <c r="DQ1109" s="30"/>
      <c r="DR1109" s="30"/>
      <c r="DS1109" s="30"/>
      <c r="DT1109" s="30"/>
      <c r="DU1109" s="30"/>
      <c r="DV1109" s="30"/>
      <c r="DW1109" s="30"/>
      <c r="DX1109" s="30"/>
      <c r="DY1109" s="30"/>
      <c r="DZ1109" s="30"/>
      <c r="EA1109" s="30"/>
      <c r="EB1109" s="30"/>
      <c r="EC1109" s="30"/>
      <c r="ED1109" s="30"/>
      <c r="EE1109" s="30"/>
      <c r="EF1109" s="30"/>
      <c r="EG1109" s="30"/>
      <c r="EH1109" s="30"/>
      <c r="EI1109" s="30"/>
      <c r="EJ1109" s="30"/>
      <c r="EK1109" s="30"/>
      <c r="EL1109" s="30"/>
      <c r="EM1109" s="30"/>
      <c r="EN1109" s="30"/>
      <c r="EO1109" s="30"/>
      <c r="EP1109" s="30"/>
      <c r="EQ1109" s="30"/>
      <c r="ER1109" s="30"/>
      <c r="ES1109" s="30"/>
      <c r="ET1109" s="30"/>
      <c r="EU1109" s="30"/>
      <c r="EV1109" s="30"/>
      <c r="EW1109" s="30"/>
      <c r="EX1109" s="30"/>
      <c r="EY1109" s="30"/>
      <c r="EZ1109" s="30"/>
      <c r="FA1109" s="30"/>
      <c r="FB1109" s="30"/>
      <c r="FC1109" s="30"/>
      <c r="FD1109" s="30"/>
      <c r="FE1109" s="30"/>
      <c r="FF1109" s="30"/>
      <c r="FG1109" s="30"/>
      <c r="FH1109" s="30"/>
      <c r="FI1109" s="30"/>
      <c r="FJ1109" s="30"/>
      <c r="FK1109" s="30"/>
      <c r="FL1109" s="30"/>
      <c r="FM1109" s="30"/>
      <c r="FN1109" s="30"/>
      <c r="FO1109" s="30"/>
      <c r="FP1109" s="30"/>
      <c r="FQ1109" s="30"/>
    </row>
    <row r="1110" spans="4:173">
      <c r="D1110" s="76"/>
      <c r="E1110" s="76"/>
      <c r="F1110" s="76"/>
      <c r="G1110" s="76"/>
      <c r="H1110" s="76"/>
      <c r="I1110" s="76"/>
      <c r="J1110" s="30"/>
      <c r="K1110" s="30"/>
      <c r="L1110" s="30"/>
      <c r="M1110" s="30"/>
      <c r="N1110" s="30"/>
      <c r="O1110" s="30"/>
      <c r="P1110" s="30"/>
      <c r="Q1110" s="30"/>
      <c r="R1110" s="30"/>
      <c r="S1110" s="30"/>
      <c r="T1110" s="30"/>
      <c r="U1110" s="30"/>
      <c r="V1110" s="30"/>
      <c r="W1110" s="30"/>
      <c r="X1110" s="30"/>
      <c r="Y1110" s="30"/>
      <c r="Z1110" s="30"/>
      <c r="AA1110" s="30"/>
      <c r="AB1110" s="30"/>
      <c r="AC1110" s="30"/>
      <c r="AD1110" s="30"/>
      <c r="AE1110" s="30"/>
      <c r="AF1110" s="30"/>
      <c r="AG1110" s="30"/>
      <c r="AH1110" s="30"/>
      <c r="AI1110" s="30"/>
      <c r="AJ1110" s="30"/>
      <c r="AK1110" s="30"/>
      <c r="AL1110" s="30"/>
      <c r="AM1110" s="30"/>
      <c r="AN1110" s="30"/>
      <c r="AO1110" s="30"/>
      <c r="AP1110" s="30"/>
      <c r="AQ1110" s="30"/>
      <c r="AR1110" s="30"/>
      <c r="AS1110" s="30"/>
      <c r="AT1110" s="30"/>
      <c r="AU1110" s="30"/>
      <c r="AV1110" s="30"/>
      <c r="AW1110" s="30"/>
      <c r="AX1110" s="30"/>
      <c r="AY1110" s="30"/>
      <c r="AZ1110" s="30"/>
      <c r="BA1110" s="30"/>
      <c r="BB1110" s="30"/>
      <c r="BC1110" s="30"/>
      <c r="BD1110" s="30"/>
      <c r="BE1110" s="30"/>
      <c r="BF1110" s="30"/>
      <c r="BG1110" s="30"/>
      <c r="BH1110" s="30"/>
      <c r="BI1110" s="30"/>
      <c r="BJ1110" s="30"/>
      <c r="BK1110" s="30"/>
      <c r="BL1110" s="30"/>
      <c r="BM1110" s="30"/>
      <c r="BN1110" s="30"/>
      <c r="BO1110" s="30"/>
      <c r="BP1110" s="30"/>
      <c r="BQ1110" s="30"/>
      <c r="BR1110" s="30"/>
      <c r="BS1110" s="30"/>
      <c r="BT1110" s="30"/>
      <c r="BU1110" s="30"/>
      <c r="BV1110" s="30"/>
      <c r="BW1110" s="30"/>
      <c r="BX1110" s="30"/>
      <c r="BY1110" s="30"/>
      <c r="BZ1110" s="30"/>
      <c r="CA1110" s="30"/>
      <c r="CB1110" s="30"/>
      <c r="CC1110" s="30"/>
      <c r="CD1110" s="30"/>
      <c r="CE1110" s="30"/>
      <c r="CF1110" s="30"/>
      <c r="CG1110" s="30"/>
      <c r="CH1110" s="30"/>
      <c r="CI1110" s="30"/>
      <c r="CJ1110" s="30"/>
      <c r="CK1110" s="30"/>
      <c r="CL1110" s="30"/>
      <c r="CM1110" s="30"/>
      <c r="CN1110" s="30"/>
      <c r="CO1110" s="30"/>
      <c r="CP1110" s="30"/>
      <c r="CQ1110" s="30"/>
      <c r="CR1110" s="30"/>
      <c r="CS1110" s="30"/>
      <c r="CT1110" s="30"/>
      <c r="CU1110" s="30"/>
      <c r="CV1110" s="30"/>
      <c r="CW1110" s="30"/>
      <c r="CX1110" s="30"/>
      <c r="CY1110" s="30"/>
      <c r="CZ1110" s="30"/>
      <c r="DA1110" s="30"/>
      <c r="DB1110" s="30"/>
      <c r="DC1110" s="30"/>
      <c r="DD1110" s="30"/>
      <c r="DE1110" s="30"/>
      <c r="DF1110" s="30"/>
      <c r="DG1110" s="30"/>
      <c r="DH1110" s="30"/>
      <c r="DI1110" s="30"/>
      <c r="DJ1110" s="30"/>
      <c r="DK1110" s="30"/>
      <c r="DL1110" s="30"/>
      <c r="DM1110" s="30"/>
      <c r="DN1110" s="30"/>
      <c r="DO1110" s="30"/>
      <c r="DP1110" s="30"/>
      <c r="DQ1110" s="30"/>
      <c r="DR1110" s="30"/>
      <c r="DS1110" s="30"/>
      <c r="DT1110" s="30"/>
      <c r="DU1110" s="30"/>
      <c r="DV1110" s="30"/>
      <c r="DW1110" s="30"/>
      <c r="DX1110" s="30"/>
      <c r="DY1110" s="30"/>
      <c r="DZ1110" s="30"/>
      <c r="EA1110" s="30"/>
      <c r="EB1110" s="30"/>
      <c r="EC1110" s="30"/>
      <c r="ED1110" s="30"/>
      <c r="EE1110" s="30"/>
      <c r="EF1110" s="30"/>
      <c r="EG1110" s="30"/>
      <c r="EH1110" s="30"/>
      <c r="EI1110" s="30"/>
      <c r="EJ1110" s="30"/>
      <c r="EK1110" s="30"/>
      <c r="EL1110" s="30"/>
      <c r="EM1110" s="30"/>
      <c r="EN1110" s="30"/>
      <c r="EO1110" s="30"/>
      <c r="EP1110" s="30"/>
      <c r="EQ1110" s="30"/>
      <c r="ER1110" s="30"/>
      <c r="ES1110" s="30"/>
      <c r="ET1110" s="30"/>
      <c r="EU1110" s="30"/>
      <c r="EV1110" s="30"/>
      <c r="EW1110" s="30"/>
      <c r="EX1110" s="30"/>
      <c r="EY1110" s="30"/>
      <c r="EZ1110" s="30"/>
      <c r="FA1110" s="30"/>
      <c r="FB1110" s="30"/>
      <c r="FC1110" s="30"/>
      <c r="FD1110" s="30"/>
      <c r="FE1110" s="30"/>
      <c r="FF1110" s="30"/>
      <c r="FG1110" s="30"/>
      <c r="FH1110" s="30"/>
      <c r="FI1110" s="30"/>
      <c r="FJ1110" s="30"/>
      <c r="FK1110" s="30"/>
      <c r="FL1110" s="30"/>
      <c r="FM1110" s="30"/>
      <c r="FN1110" s="30"/>
      <c r="FO1110" s="30"/>
      <c r="FP1110" s="30"/>
      <c r="FQ1110" s="30"/>
    </row>
    <row r="1111" spans="4:173">
      <c r="D1111" s="76"/>
      <c r="E1111" s="76"/>
      <c r="F1111" s="76"/>
      <c r="G1111" s="76"/>
      <c r="H1111" s="76"/>
      <c r="I1111" s="76"/>
      <c r="J1111" s="30"/>
      <c r="K1111" s="30"/>
      <c r="L1111" s="30"/>
      <c r="M1111" s="30"/>
      <c r="N1111" s="30"/>
      <c r="O1111" s="30"/>
      <c r="P1111" s="30"/>
      <c r="Q1111" s="30"/>
      <c r="R1111" s="30"/>
      <c r="S1111" s="30"/>
      <c r="T1111" s="30"/>
      <c r="U1111" s="30"/>
      <c r="V1111" s="30"/>
      <c r="W1111" s="30"/>
      <c r="X1111" s="30"/>
      <c r="Y1111" s="30"/>
      <c r="Z1111" s="30"/>
      <c r="AA1111" s="30"/>
      <c r="AB1111" s="30"/>
      <c r="AC1111" s="30"/>
      <c r="AD1111" s="30"/>
      <c r="AE1111" s="30"/>
      <c r="AF1111" s="30"/>
      <c r="AG1111" s="30"/>
      <c r="AH1111" s="30"/>
      <c r="AI1111" s="30"/>
      <c r="AJ1111" s="30"/>
      <c r="AK1111" s="30"/>
      <c r="AL1111" s="30"/>
      <c r="AM1111" s="30"/>
      <c r="AN1111" s="30"/>
      <c r="AO1111" s="30"/>
      <c r="AP1111" s="30"/>
      <c r="AQ1111" s="30"/>
      <c r="AR1111" s="30"/>
      <c r="AS1111" s="30"/>
      <c r="AT1111" s="30"/>
      <c r="AU1111" s="30"/>
      <c r="AV1111" s="30"/>
      <c r="AW1111" s="30"/>
      <c r="AX1111" s="30"/>
      <c r="AY1111" s="30"/>
      <c r="AZ1111" s="30"/>
      <c r="BA1111" s="30"/>
      <c r="BB1111" s="30"/>
      <c r="BC1111" s="30"/>
      <c r="BD1111" s="30"/>
      <c r="BE1111" s="30"/>
      <c r="BF1111" s="30"/>
      <c r="BG1111" s="30"/>
      <c r="BH1111" s="30"/>
      <c r="BI1111" s="30"/>
      <c r="BJ1111" s="30"/>
      <c r="BK1111" s="30"/>
      <c r="BL1111" s="30"/>
      <c r="BM1111" s="30"/>
      <c r="BN1111" s="30"/>
      <c r="BO1111" s="30"/>
      <c r="BP1111" s="30"/>
      <c r="BQ1111" s="30"/>
      <c r="BR1111" s="30"/>
      <c r="BS1111" s="30"/>
      <c r="BT1111" s="30"/>
      <c r="BU1111" s="30"/>
      <c r="BV1111" s="30"/>
      <c r="BW1111" s="30"/>
      <c r="BX1111" s="30"/>
      <c r="BY1111" s="30"/>
      <c r="BZ1111" s="30"/>
      <c r="CA1111" s="30"/>
      <c r="CB1111" s="30"/>
      <c r="CC1111" s="30"/>
      <c r="CD1111" s="30"/>
      <c r="CE1111" s="30"/>
      <c r="CF1111" s="30"/>
      <c r="CG1111" s="30"/>
      <c r="CH1111" s="30"/>
      <c r="CI1111" s="30"/>
      <c r="CJ1111" s="30"/>
      <c r="CK1111" s="30"/>
      <c r="CL1111" s="30"/>
      <c r="CM1111" s="30"/>
      <c r="CN1111" s="30"/>
      <c r="CO1111" s="30"/>
      <c r="CP1111" s="30"/>
      <c r="CQ1111" s="30"/>
      <c r="CR1111" s="30"/>
      <c r="CS1111" s="30"/>
      <c r="CT1111" s="30"/>
      <c r="CU1111" s="30"/>
      <c r="CV1111" s="30"/>
      <c r="CW1111" s="30"/>
      <c r="CX1111" s="30"/>
      <c r="CY1111" s="30"/>
      <c r="CZ1111" s="30"/>
      <c r="DA1111" s="30"/>
      <c r="DB1111" s="30"/>
      <c r="DC1111" s="30"/>
      <c r="DD1111" s="30"/>
      <c r="DE1111" s="30"/>
      <c r="DF1111" s="30"/>
      <c r="DG1111" s="30"/>
      <c r="DH1111" s="30"/>
      <c r="DI1111" s="30"/>
      <c r="DJ1111" s="30"/>
      <c r="DK1111" s="30"/>
      <c r="DL1111" s="30"/>
      <c r="DM1111" s="30"/>
      <c r="DN1111" s="30"/>
      <c r="DO1111" s="30"/>
      <c r="DP1111" s="30"/>
      <c r="DQ1111" s="30"/>
      <c r="DR1111" s="30"/>
      <c r="DS1111" s="30"/>
      <c r="DT1111" s="30"/>
      <c r="DU1111" s="30"/>
      <c r="DV1111" s="30"/>
      <c r="DW1111" s="30"/>
      <c r="DX1111" s="30"/>
      <c r="DY1111" s="30"/>
      <c r="DZ1111" s="30"/>
      <c r="EA1111" s="30"/>
      <c r="EB1111" s="30"/>
      <c r="EC1111" s="30"/>
      <c r="ED1111" s="30"/>
      <c r="EE1111" s="30"/>
      <c r="EF1111" s="30"/>
      <c r="EG1111" s="30"/>
      <c r="EH1111" s="30"/>
      <c r="EI1111" s="30"/>
      <c r="EJ1111" s="30"/>
      <c r="EK1111" s="30"/>
      <c r="EL1111" s="30"/>
      <c r="EM1111" s="30"/>
      <c r="EN1111" s="30"/>
      <c r="EO1111" s="30"/>
      <c r="EP1111" s="30"/>
      <c r="EQ1111" s="30"/>
      <c r="ER1111" s="30"/>
      <c r="ES1111" s="30"/>
      <c r="ET1111" s="30"/>
      <c r="EU1111" s="30"/>
      <c r="EV1111" s="30"/>
      <c r="EW1111" s="30"/>
      <c r="EX1111" s="30"/>
      <c r="EY1111" s="30"/>
      <c r="EZ1111" s="30"/>
      <c r="FA1111" s="30"/>
      <c r="FB1111" s="30"/>
      <c r="FC1111" s="30"/>
      <c r="FD1111" s="30"/>
      <c r="FE1111" s="30"/>
      <c r="FF1111" s="30"/>
      <c r="FG1111" s="30"/>
      <c r="FH1111" s="30"/>
      <c r="FI1111" s="30"/>
      <c r="FJ1111" s="30"/>
      <c r="FK1111" s="30"/>
      <c r="FL1111" s="30"/>
      <c r="FM1111" s="30"/>
      <c r="FN1111" s="30"/>
      <c r="FO1111" s="30"/>
      <c r="FP1111" s="30"/>
      <c r="FQ1111" s="30"/>
    </row>
    <row r="1112" spans="4:173">
      <c r="D1112" s="76"/>
      <c r="E1112" s="76"/>
      <c r="F1112" s="76"/>
      <c r="G1112" s="76"/>
      <c r="H1112" s="76"/>
      <c r="I1112" s="76"/>
      <c r="J1112" s="30"/>
      <c r="K1112" s="30"/>
      <c r="L1112" s="30"/>
      <c r="M1112" s="30"/>
      <c r="N1112" s="30"/>
      <c r="O1112" s="30"/>
      <c r="P1112" s="30"/>
      <c r="Q1112" s="30"/>
      <c r="R1112" s="30"/>
      <c r="S1112" s="30"/>
      <c r="T1112" s="30"/>
      <c r="U1112" s="30"/>
      <c r="V1112" s="30"/>
      <c r="W1112" s="30"/>
      <c r="X1112" s="30"/>
      <c r="Y1112" s="30"/>
      <c r="Z1112" s="30"/>
      <c r="AA1112" s="30"/>
      <c r="AB1112" s="30"/>
      <c r="AC1112" s="30"/>
      <c r="AD1112" s="30"/>
      <c r="AE1112" s="30"/>
      <c r="AF1112" s="30"/>
      <c r="AG1112" s="30"/>
      <c r="AH1112" s="30"/>
      <c r="AI1112" s="30"/>
      <c r="AJ1112" s="30"/>
      <c r="AK1112" s="30"/>
      <c r="AL1112" s="30"/>
      <c r="AM1112" s="30"/>
      <c r="AN1112" s="30"/>
      <c r="AO1112" s="30"/>
      <c r="AP1112" s="30"/>
      <c r="AQ1112" s="30"/>
      <c r="AR1112" s="30"/>
      <c r="AS1112" s="30"/>
      <c r="AT1112" s="30"/>
      <c r="AU1112" s="30"/>
      <c r="AV1112" s="30"/>
      <c r="AW1112" s="30"/>
      <c r="AX1112" s="30"/>
      <c r="AY1112" s="30"/>
      <c r="AZ1112" s="30"/>
      <c r="BA1112" s="30"/>
      <c r="BB1112" s="30"/>
      <c r="BC1112" s="30"/>
      <c r="BD1112" s="30"/>
      <c r="BE1112" s="30"/>
      <c r="BF1112" s="30"/>
      <c r="BG1112" s="30"/>
      <c r="BH1112" s="30"/>
      <c r="BI1112" s="30"/>
      <c r="BJ1112" s="30"/>
      <c r="BK1112" s="30"/>
      <c r="BL1112" s="30"/>
      <c r="BM1112" s="30"/>
      <c r="BN1112" s="30"/>
      <c r="BO1112" s="30"/>
      <c r="BP1112" s="30"/>
      <c r="BQ1112" s="30"/>
      <c r="BR1112" s="30"/>
      <c r="BS1112" s="30"/>
      <c r="BT1112" s="30"/>
      <c r="BU1112" s="30"/>
      <c r="BV1112" s="30"/>
      <c r="BW1112" s="30"/>
      <c r="BX1112" s="30"/>
      <c r="BY1112" s="30"/>
      <c r="BZ1112" s="30"/>
      <c r="CA1112" s="30"/>
      <c r="CB1112" s="30"/>
      <c r="CC1112" s="30"/>
      <c r="CD1112" s="30"/>
      <c r="CE1112" s="30"/>
      <c r="CF1112" s="30"/>
      <c r="CG1112" s="30"/>
      <c r="CH1112" s="30"/>
      <c r="CI1112" s="30"/>
      <c r="CJ1112" s="30"/>
      <c r="CK1112" s="30"/>
      <c r="CL1112" s="30"/>
      <c r="CM1112" s="30"/>
      <c r="CN1112" s="30"/>
      <c r="CO1112" s="30"/>
      <c r="CP1112" s="30"/>
      <c r="CQ1112" s="30"/>
      <c r="CR1112" s="30"/>
      <c r="CS1112" s="30"/>
      <c r="CT1112" s="30"/>
      <c r="CU1112" s="30"/>
      <c r="CV1112" s="30"/>
      <c r="CW1112" s="30"/>
      <c r="CX1112" s="30"/>
      <c r="CY1112" s="30"/>
      <c r="CZ1112" s="30"/>
      <c r="DA1112" s="30"/>
      <c r="DB1112" s="30"/>
      <c r="DC1112" s="30"/>
      <c r="DD1112" s="30"/>
      <c r="DE1112" s="30"/>
      <c r="DF1112" s="30"/>
      <c r="DG1112" s="30"/>
      <c r="DH1112" s="30"/>
      <c r="DI1112" s="30"/>
      <c r="DJ1112" s="30"/>
      <c r="DK1112" s="30"/>
      <c r="DL1112" s="30"/>
      <c r="DM1112" s="30"/>
      <c r="DN1112" s="30"/>
      <c r="DO1112" s="30"/>
      <c r="DP1112" s="30"/>
      <c r="DQ1112" s="30"/>
      <c r="DR1112" s="30"/>
      <c r="DS1112" s="30"/>
      <c r="DT1112" s="30"/>
      <c r="DU1112" s="30"/>
      <c r="DV1112" s="30"/>
      <c r="DW1112" s="30"/>
      <c r="DX1112" s="30"/>
      <c r="DY1112" s="30"/>
      <c r="DZ1112" s="30"/>
      <c r="EA1112" s="30"/>
      <c r="EB1112" s="30"/>
      <c r="EC1112" s="30"/>
      <c r="ED1112" s="30"/>
      <c r="EE1112" s="30"/>
      <c r="EF1112" s="30"/>
      <c r="EG1112" s="30"/>
      <c r="EH1112" s="30"/>
      <c r="EI1112" s="30"/>
      <c r="EJ1112" s="30"/>
      <c r="EK1112" s="30"/>
      <c r="EL1112" s="30"/>
      <c r="EM1112" s="30"/>
      <c r="EN1112" s="30"/>
      <c r="EO1112" s="30"/>
      <c r="EP1112" s="30"/>
      <c r="EQ1112" s="30"/>
      <c r="ER1112" s="30"/>
      <c r="ES1112" s="30"/>
      <c r="ET1112" s="30"/>
      <c r="EU1112" s="30"/>
      <c r="EV1112" s="30"/>
      <c r="EW1112" s="30"/>
      <c r="EX1112" s="30"/>
      <c r="EY1112" s="30"/>
      <c r="EZ1112" s="30"/>
      <c r="FA1112" s="30"/>
      <c r="FB1112" s="30"/>
      <c r="FC1112" s="30"/>
      <c r="FD1112" s="30"/>
      <c r="FE1112" s="30"/>
      <c r="FF1112" s="30"/>
      <c r="FG1112" s="30"/>
      <c r="FH1112" s="30"/>
      <c r="FI1112" s="30"/>
      <c r="FJ1112" s="30"/>
      <c r="FK1112" s="30"/>
      <c r="FL1112" s="30"/>
      <c r="FM1112" s="30"/>
      <c r="FN1112" s="30"/>
      <c r="FO1112" s="30"/>
      <c r="FP1112" s="30"/>
      <c r="FQ1112" s="30"/>
    </row>
    <row r="1113" spans="4:173">
      <c r="D1113" s="76"/>
      <c r="E1113" s="76"/>
      <c r="F1113" s="76"/>
      <c r="G1113" s="76"/>
      <c r="H1113" s="76"/>
      <c r="I1113" s="76"/>
      <c r="J1113" s="30"/>
      <c r="K1113" s="30"/>
      <c r="L1113" s="30"/>
      <c r="M1113" s="30"/>
      <c r="N1113" s="30"/>
      <c r="O1113" s="30"/>
      <c r="P1113" s="30"/>
      <c r="Q1113" s="30"/>
      <c r="R1113" s="30"/>
      <c r="S1113" s="30"/>
      <c r="T1113" s="30"/>
      <c r="U1113" s="30"/>
      <c r="V1113" s="30"/>
      <c r="W1113" s="30"/>
      <c r="X1113" s="30"/>
      <c r="Y1113" s="30"/>
      <c r="Z1113" s="30"/>
      <c r="AA1113" s="30"/>
      <c r="AB1113" s="30"/>
      <c r="AC1113" s="30"/>
      <c r="AD1113" s="30"/>
      <c r="AE1113" s="30"/>
      <c r="AF1113" s="30"/>
      <c r="AG1113" s="30"/>
      <c r="AH1113" s="30"/>
      <c r="AI1113" s="30"/>
      <c r="AJ1113" s="30"/>
      <c r="AK1113" s="30"/>
      <c r="AL1113" s="30"/>
      <c r="AM1113" s="30"/>
      <c r="AN1113" s="30"/>
      <c r="AO1113" s="30"/>
      <c r="AP1113" s="30"/>
      <c r="AQ1113" s="30"/>
      <c r="AR1113" s="30"/>
      <c r="AS1113" s="30"/>
      <c r="AT1113" s="30"/>
      <c r="AU1113" s="30"/>
      <c r="AV1113" s="30"/>
      <c r="AW1113" s="30"/>
      <c r="AX1113" s="30"/>
      <c r="AY1113" s="30"/>
      <c r="AZ1113" s="30"/>
      <c r="BA1113" s="30"/>
      <c r="BB1113" s="30"/>
      <c r="BC1113" s="30"/>
      <c r="BD1113" s="30"/>
      <c r="BE1113" s="30"/>
      <c r="BF1113" s="30"/>
      <c r="BG1113" s="30"/>
      <c r="BH1113" s="30"/>
      <c r="BI1113" s="30"/>
      <c r="BJ1113" s="30"/>
      <c r="BK1113" s="30"/>
      <c r="BL1113" s="30"/>
      <c r="BM1113" s="30"/>
      <c r="BN1113" s="30"/>
      <c r="BO1113" s="30"/>
      <c r="BP1113" s="30"/>
      <c r="BQ1113" s="30"/>
      <c r="BR1113" s="30"/>
      <c r="BS1113" s="30"/>
      <c r="BT1113" s="30"/>
      <c r="BU1113" s="30"/>
      <c r="BV1113" s="30"/>
      <c r="BW1113" s="30"/>
      <c r="BX1113" s="30"/>
      <c r="BY1113" s="30"/>
      <c r="BZ1113" s="30"/>
      <c r="CA1113" s="30"/>
      <c r="CB1113" s="30"/>
      <c r="CC1113" s="30"/>
      <c r="CD1113" s="30"/>
      <c r="CE1113" s="30"/>
      <c r="CF1113" s="30"/>
      <c r="CG1113" s="30"/>
      <c r="CH1113" s="30"/>
      <c r="CI1113" s="30"/>
      <c r="CJ1113" s="30"/>
      <c r="CK1113" s="30"/>
      <c r="CL1113" s="30"/>
      <c r="CM1113" s="30"/>
      <c r="CN1113" s="30"/>
      <c r="CO1113" s="30"/>
      <c r="CP1113" s="30"/>
      <c r="CQ1113" s="30"/>
      <c r="CR1113" s="30"/>
      <c r="CS1113" s="30"/>
      <c r="CT1113" s="30"/>
      <c r="CU1113" s="30"/>
      <c r="CV1113" s="30"/>
      <c r="CW1113" s="30"/>
      <c r="CX1113" s="30"/>
      <c r="CY1113" s="30"/>
      <c r="CZ1113" s="30"/>
      <c r="DA1113" s="30"/>
      <c r="DB1113" s="30"/>
      <c r="DC1113" s="30"/>
      <c r="DD1113" s="30"/>
      <c r="DE1113" s="30"/>
      <c r="DF1113" s="30"/>
      <c r="DG1113" s="30"/>
      <c r="DH1113" s="30"/>
      <c r="DI1113" s="30"/>
      <c r="DJ1113" s="30"/>
      <c r="DK1113" s="30"/>
      <c r="DL1113" s="30"/>
      <c r="DM1113" s="30"/>
      <c r="DN1113" s="30"/>
      <c r="DO1113" s="30"/>
      <c r="DP1113" s="30"/>
      <c r="DQ1113" s="30"/>
      <c r="DR1113" s="30"/>
      <c r="DS1113" s="30"/>
      <c r="DT1113" s="30"/>
      <c r="DU1113" s="30"/>
      <c r="DV1113" s="30"/>
      <c r="DW1113" s="30"/>
      <c r="DX1113" s="30"/>
      <c r="DY1113" s="30"/>
      <c r="DZ1113" s="30"/>
      <c r="EA1113" s="30"/>
      <c r="EB1113" s="30"/>
      <c r="EC1113" s="30"/>
      <c r="ED1113" s="30"/>
      <c r="EE1113" s="30"/>
      <c r="EF1113" s="30"/>
      <c r="EG1113" s="30"/>
      <c r="EH1113" s="30"/>
      <c r="EI1113" s="30"/>
      <c r="EJ1113" s="30"/>
      <c r="EK1113" s="30"/>
      <c r="EL1113" s="30"/>
      <c r="EM1113" s="30"/>
      <c r="EN1113" s="30"/>
      <c r="EO1113" s="30"/>
      <c r="EP1113" s="30"/>
      <c r="EQ1113" s="30"/>
      <c r="ER1113" s="30"/>
      <c r="ES1113" s="30"/>
      <c r="ET1113" s="30"/>
      <c r="EU1113" s="30"/>
      <c r="EV1113" s="30"/>
      <c r="EW1113" s="30"/>
      <c r="EX1113" s="30"/>
      <c r="EY1113" s="30"/>
      <c r="EZ1113" s="30"/>
      <c r="FA1113" s="30"/>
      <c r="FB1113" s="30"/>
      <c r="FC1113" s="30"/>
      <c r="FD1113" s="30"/>
      <c r="FE1113" s="30"/>
      <c r="FF1113" s="30"/>
      <c r="FG1113" s="30"/>
      <c r="FH1113" s="30"/>
      <c r="FI1113" s="30"/>
      <c r="FJ1113" s="30"/>
      <c r="FK1113" s="30"/>
      <c r="FL1113" s="30"/>
      <c r="FM1113" s="30"/>
      <c r="FN1113" s="30"/>
      <c r="FO1113" s="30"/>
      <c r="FP1113" s="30"/>
      <c r="FQ1113" s="30"/>
    </row>
    <row r="1114" spans="4:173">
      <c r="D1114" s="76"/>
      <c r="E1114" s="76"/>
      <c r="F1114" s="76"/>
      <c r="G1114" s="76"/>
      <c r="H1114" s="76"/>
      <c r="I1114" s="76"/>
      <c r="J1114" s="30"/>
      <c r="K1114" s="30"/>
      <c r="L1114" s="30"/>
      <c r="M1114" s="30"/>
      <c r="N1114" s="30"/>
      <c r="O1114" s="30"/>
      <c r="P1114" s="30"/>
      <c r="Q1114" s="30"/>
      <c r="R1114" s="30"/>
      <c r="S1114" s="30"/>
      <c r="T1114" s="30"/>
      <c r="U1114" s="30"/>
      <c r="V1114" s="30"/>
      <c r="W1114" s="30"/>
      <c r="X1114" s="30"/>
      <c r="Y1114" s="30"/>
      <c r="Z1114" s="30"/>
      <c r="AA1114" s="30"/>
      <c r="AB1114" s="30"/>
      <c r="AC1114" s="30"/>
      <c r="AD1114" s="30"/>
      <c r="AE1114" s="30"/>
      <c r="AF1114" s="30"/>
      <c r="AG1114" s="30"/>
      <c r="AH1114" s="30"/>
      <c r="AI1114" s="30"/>
      <c r="AJ1114" s="30"/>
      <c r="AK1114" s="30"/>
      <c r="AL1114" s="30"/>
      <c r="AM1114" s="30"/>
      <c r="AN1114" s="30"/>
      <c r="AO1114" s="30"/>
      <c r="AP1114" s="30"/>
      <c r="AQ1114" s="30"/>
      <c r="AR1114" s="30"/>
      <c r="AS1114" s="30"/>
      <c r="AT1114" s="30"/>
      <c r="AU1114" s="30"/>
      <c r="AV1114" s="30"/>
      <c r="AW1114" s="30"/>
      <c r="AX1114" s="30"/>
      <c r="AY1114" s="30"/>
      <c r="AZ1114" s="30"/>
      <c r="BA1114" s="30"/>
      <c r="BB1114" s="30"/>
      <c r="BC1114" s="30"/>
      <c r="BD1114" s="30"/>
      <c r="BE1114" s="30"/>
      <c r="BF1114" s="30"/>
      <c r="BG1114" s="30"/>
      <c r="BH1114" s="30"/>
      <c r="BI1114" s="30"/>
      <c r="BJ1114" s="30"/>
      <c r="BK1114" s="30"/>
      <c r="BL1114" s="30"/>
      <c r="BM1114" s="30"/>
      <c r="BN1114" s="30"/>
      <c r="BO1114" s="30"/>
      <c r="BP1114" s="30"/>
      <c r="BQ1114" s="30"/>
      <c r="BR1114" s="30"/>
      <c r="BS1114" s="30"/>
      <c r="BT1114" s="30"/>
      <c r="BU1114" s="30"/>
      <c r="BV1114" s="30"/>
      <c r="BW1114" s="30"/>
      <c r="BX1114" s="30"/>
      <c r="BY1114" s="30"/>
      <c r="BZ1114" s="30"/>
      <c r="CA1114" s="30"/>
      <c r="CB1114" s="30"/>
      <c r="CC1114" s="30"/>
      <c r="CD1114" s="30"/>
      <c r="CE1114" s="30"/>
      <c r="CF1114" s="30"/>
      <c r="CG1114" s="30"/>
      <c r="CH1114" s="30"/>
      <c r="CI1114" s="30"/>
      <c r="CJ1114" s="30"/>
      <c r="CK1114" s="30"/>
      <c r="CL1114" s="30"/>
      <c r="CM1114" s="30"/>
      <c r="CN1114" s="30"/>
      <c r="CO1114" s="30"/>
      <c r="CP1114" s="30"/>
      <c r="CQ1114" s="30"/>
      <c r="CR1114" s="30"/>
      <c r="CS1114" s="30"/>
      <c r="CT1114" s="30"/>
      <c r="CU1114" s="30"/>
      <c r="CV1114" s="30"/>
      <c r="CW1114" s="30"/>
      <c r="CX1114" s="30"/>
      <c r="CY1114" s="30"/>
      <c r="CZ1114" s="30"/>
      <c r="DA1114" s="30"/>
      <c r="DB1114" s="30"/>
      <c r="DC1114" s="30"/>
      <c r="DD1114" s="30"/>
      <c r="DE1114" s="30"/>
      <c r="DF1114" s="30"/>
      <c r="DG1114" s="30"/>
      <c r="DH1114" s="30"/>
      <c r="DI1114" s="30"/>
      <c r="DJ1114" s="30"/>
      <c r="DK1114" s="30"/>
      <c r="DL1114" s="30"/>
      <c r="DM1114" s="30"/>
      <c r="DN1114" s="30"/>
      <c r="DO1114" s="30"/>
      <c r="DP1114" s="30"/>
      <c r="DQ1114" s="30"/>
      <c r="DR1114" s="30"/>
      <c r="DS1114" s="30"/>
      <c r="DT1114" s="30"/>
      <c r="DU1114" s="30"/>
      <c r="DV1114" s="30"/>
      <c r="DW1114" s="30"/>
      <c r="DX1114" s="30"/>
      <c r="DY1114" s="30"/>
      <c r="DZ1114" s="30"/>
      <c r="EA1114" s="30"/>
      <c r="EB1114" s="30"/>
      <c r="EC1114" s="30"/>
      <c r="ED1114" s="30"/>
      <c r="EE1114" s="30"/>
      <c r="EF1114" s="30"/>
      <c r="EG1114" s="30"/>
      <c r="EH1114" s="30"/>
      <c r="EI1114" s="30"/>
      <c r="EJ1114" s="30"/>
      <c r="EK1114" s="30"/>
      <c r="EL1114" s="30"/>
      <c r="EM1114" s="30"/>
      <c r="EN1114" s="30"/>
      <c r="EO1114" s="30"/>
      <c r="EP1114" s="30"/>
      <c r="EQ1114" s="30"/>
      <c r="ER1114" s="30"/>
      <c r="ES1114" s="30"/>
      <c r="ET1114" s="30"/>
      <c r="EU1114" s="30"/>
      <c r="EV1114" s="30"/>
      <c r="EW1114" s="30"/>
      <c r="EX1114" s="30"/>
      <c r="EY1114" s="30"/>
      <c r="EZ1114" s="30"/>
      <c r="FA1114" s="30"/>
      <c r="FB1114" s="30"/>
      <c r="FC1114" s="30"/>
      <c r="FD1114" s="30"/>
      <c r="FE1114" s="30"/>
      <c r="FF1114" s="30"/>
      <c r="FG1114" s="30"/>
      <c r="FH1114" s="30"/>
      <c r="FI1114" s="30"/>
      <c r="FJ1114" s="30"/>
      <c r="FK1114" s="30"/>
      <c r="FL1114" s="30"/>
      <c r="FM1114" s="30"/>
      <c r="FN1114" s="30"/>
      <c r="FO1114" s="30"/>
      <c r="FP1114" s="30"/>
      <c r="FQ1114" s="30"/>
    </row>
    <row r="1115" spans="4:173">
      <c r="D1115" s="76"/>
      <c r="E1115" s="76"/>
      <c r="F1115" s="76"/>
      <c r="G1115" s="76"/>
      <c r="H1115" s="76"/>
      <c r="I1115" s="76"/>
      <c r="J1115" s="30"/>
      <c r="K1115" s="30"/>
      <c r="L1115" s="30"/>
      <c r="M1115" s="30"/>
      <c r="N1115" s="30"/>
      <c r="O1115" s="30"/>
      <c r="P1115" s="30"/>
      <c r="Q1115" s="30"/>
      <c r="R1115" s="30"/>
      <c r="S1115" s="30"/>
      <c r="T1115" s="30"/>
      <c r="U1115" s="30"/>
      <c r="V1115" s="30"/>
      <c r="W1115" s="30"/>
      <c r="X1115" s="30"/>
      <c r="Y1115" s="30"/>
      <c r="Z1115" s="30"/>
      <c r="AA1115" s="30"/>
      <c r="AB1115" s="30"/>
      <c r="AC1115" s="30"/>
      <c r="AD1115" s="30"/>
      <c r="AE1115" s="30"/>
      <c r="AF1115" s="30"/>
      <c r="AG1115" s="30"/>
      <c r="AH1115" s="30"/>
      <c r="AI1115" s="30"/>
      <c r="AJ1115" s="30"/>
      <c r="AK1115" s="30"/>
      <c r="AL1115" s="30"/>
      <c r="AM1115" s="30"/>
      <c r="AN1115" s="30"/>
      <c r="AO1115" s="30"/>
      <c r="AP1115" s="30"/>
      <c r="AQ1115" s="30"/>
      <c r="AR1115" s="30"/>
      <c r="AS1115" s="30"/>
      <c r="AT1115" s="30"/>
      <c r="AU1115" s="30"/>
      <c r="AV1115" s="30"/>
      <c r="AW1115" s="30"/>
      <c r="AX1115" s="30"/>
      <c r="AY1115" s="30"/>
      <c r="AZ1115" s="30"/>
      <c r="BA1115" s="30"/>
      <c r="BB1115" s="30"/>
      <c r="BC1115" s="30"/>
      <c r="BD1115" s="30"/>
      <c r="BE1115" s="30"/>
      <c r="BF1115" s="30"/>
      <c r="BG1115" s="30"/>
      <c r="BH1115" s="30"/>
      <c r="BI1115" s="30"/>
      <c r="BJ1115" s="30"/>
      <c r="BK1115" s="30"/>
      <c r="BL1115" s="30"/>
      <c r="BM1115" s="30"/>
      <c r="BN1115" s="30"/>
      <c r="BO1115" s="30"/>
      <c r="BP1115" s="30"/>
      <c r="BQ1115" s="30"/>
      <c r="BR1115" s="30"/>
      <c r="BS1115" s="30"/>
      <c r="BT1115" s="30"/>
      <c r="BU1115" s="30"/>
      <c r="BV1115" s="30"/>
      <c r="BW1115" s="30"/>
      <c r="BX1115" s="30"/>
      <c r="BY1115" s="30"/>
      <c r="BZ1115" s="30"/>
      <c r="CA1115" s="30"/>
      <c r="CB1115" s="30"/>
      <c r="CC1115" s="30"/>
      <c r="CD1115" s="30"/>
      <c r="CE1115" s="30"/>
      <c r="CF1115" s="30"/>
      <c r="CG1115" s="30"/>
      <c r="CH1115" s="30"/>
      <c r="CI1115" s="30"/>
      <c r="CJ1115" s="30"/>
      <c r="CK1115" s="30"/>
      <c r="CL1115" s="30"/>
      <c r="CM1115" s="30"/>
      <c r="CN1115" s="30"/>
      <c r="CO1115" s="30"/>
      <c r="CP1115" s="30"/>
      <c r="CQ1115" s="30"/>
      <c r="CR1115" s="30"/>
      <c r="CS1115" s="30"/>
      <c r="CT1115" s="30"/>
      <c r="CU1115" s="30"/>
      <c r="CV1115" s="30"/>
      <c r="CW1115" s="30"/>
      <c r="CX1115" s="30"/>
      <c r="CY1115" s="30"/>
      <c r="CZ1115" s="30"/>
      <c r="DA1115" s="30"/>
      <c r="DB1115" s="30"/>
      <c r="DC1115" s="30"/>
      <c r="DD1115" s="30"/>
      <c r="DE1115" s="30"/>
      <c r="DF1115" s="30"/>
      <c r="DG1115" s="30"/>
      <c r="DH1115" s="30"/>
      <c r="DI1115" s="30"/>
      <c r="DJ1115" s="30"/>
      <c r="DK1115" s="30"/>
      <c r="DL1115" s="30"/>
      <c r="DM1115" s="30"/>
      <c r="DN1115" s="30"/>
      <c r="DO1115" s="30"/>
      <c r="DP1115" s="30"/>
      <c r="DQ1115" s="30"/>
      <c r="DR1115" s="30"/>
      <c r="DS1115" s="30"/>
      <c r="DT1115" s="30"/>
      <c r="DU1115" s="30"/>
      <c r="DV1115" s="30"/>
      <c r="DW1115" s="30"/>
      <c r="DX1115" s="30"/>
      <c r="DY1115" s="30"/>
      <c r="DZ1115" s="30"/>
      <c r="EA1115" s="30"/>
      <c r="EB1115" s="30"/>
      <c r="EC1115" s="30"/>
      <c r="ED1115" s="30"/>
      <c r="EE1115" s="30"/>
      <c r="EF1115" s="30"/>
      <c r="EG1115" s="30"/>
      <c r="EH1115" s="30"/>
      <c r="EI1115" s="30"/>
      <c r="EJ1115" s="30"/>
      <c r="EK1115" s="30"/>
      <c r="EL1115" s="30"/>
      <c r="EM1115" s="30"/>
      <c r="EN1115" s="30"/>
      <c r="EO1115" s="30"/>
      <c r="EP1115" s="30"/>
      <c r="EQ1115" s="30"/>
      <c r="ER1115" s="30"/>
      <c r="ES1115" s="30"/>
      <c r="ET1115" s="30"/>
      <c r="EU1115" s="30"/>
      <c r="EV1115" s="30"/>
      <c r="EW1115" s="30"/>
      <c r="EX1115" s="30"/>
      <c r="EY1115" s="30"/>
      <c r="EZ1115" s="30"/>
      <c r="FA1115" s="30"/>
      <c r="FB1115" s="30"/>
      <c r="FC1115" s="30"/>
      <c r="FD1115" s="30"/>
      <c r="FE1115" s="30"/>
      <c r="FF1115" s="30"/>
      <c r="FG1115" s="30"/>
      <c r="FH1115" s="30"/>
      <c r="FI1115" s="30"/>
      <c r="FJ1115" s="30"/>
      <c r="FK1115" s="30"/>
      <c r="FL1115" s="30"/>
      <c r="FM1115" s="30"/>
      <c r="FN1115" s="30"/>
      <c r="FO1115" s="30"/>
      <c r="FP1115" s="30"/>
      <c r="FQ1115" s="30"/>
    </row>
    <row r="1116" spans="4:173">
      <c r="D1116" s="76"/>
      <c r="E1116" s="76"/>
      <c r="F1116" s="76"/>
      <c r="G1116" s="76"/>
      <c r="H1116" s="76"/>
      <c r="I1116" s="76"/>
      <c r="J1116" s="30"/>
      <c r="K1116" s="30"/>
      <c r="L1116" s="30"/>
      <c r="M1116" s="30"/>
      <c r="N1116" s="30"/>
      <c r="O1116" s="30"/>
      <c r="P1116" s="30"/>
      <c r="Q1116" s="30"/>
      <c r="R1116" s="30"/>
      <c r="S1116" s="30"/>
      <c r="T1116" s="30"/>
      <c r="U1116" s="30"/>
      <c r="V1116" s="30"/>
      <c r="W1116" s="30"/>
      <c r="X1116" s="30"/>
      <c r="Y1116" s="30"/>
      <c r="Z1116" s="30"/>
      <c r="AA1116" s="30"/>
      <c r="AB1116" s="30"/>
      <c r="AC1116" s="30"/>
      <c r="AD1116" s="30"/>
      <c r="AE1116" s="30"/>
      <c r="AF1116" s="30"/>
      <c r="AG1116" s="30"/>
      <c r="AH1116" s="30"/>
      <c r="AI1116" s="30"/>
      <c r="AJ1116" s="30"/>
      <c r="AK1116" s="30"/>
      <c r="AL1116" s="30"/>
      <c r="AM1116" s="30"/>
      <c r="AN1116" s="30"/>
      <c r="AO1116" s="30"/>
      <c r="AP1116" s="30"/>
      <c r="AQ1116" s="30"/>
      <c r="AR1116" s="30"/>
      <c r="AS1116" s="30"/>
      <c r="AT1116" s="30"/>
      <c r="AU1116" s="30"/>
      <c r="AV1116" s="30"/>
      <c r="AW1116" s="30"/>
      <c r="AX1116" s="30"/>
      <c r="AY1116" s="30"/>
      <c r="AZ1116" s="30"/>
      <c r="BA1116" s="30"/>
      <c r="BB1116" s="30"/>
      <c r="BC1116" s="30"/>
      <c r="BD1116" s="30"/>
      <c r="BE1116" s="30"/>
      <c r="BF1116" s="30"/>
      <c r="BG1116" s="30"/>
      <c r="BH1116" s="30"/>
      <c r="BI1116" s="30"/>
      <c r="BJ1116" s="30"/>
      <c r="BK1116" s="30"/>
      <c r="BL1116" s="30"/>
      <c r="BM1116" s="30"/>
      <c r="BN1116" s="30"/>
      <c r="BO1116" s="30"/>
      <c r="BP1116" s="30"/>
      <c r="BQ1116" s="30"/>
      <c r="BR1116" s="30"/>
      <c r="BS1116" s="30"/>
      <c r="BT1116" s="30"/>
      <c r="BU1116" s="30"/>
      <c r="BV1116" s="30"/>
      <c r="BW1116" s="30"/>
      <c r="BX1116" s="30"/>
      <c r="BY1116" s="30"/>
      <c r="BZ1116" s="30"/>
      <c r="CA1116" s="30"/>
      <c r="CB1116" s="30"/>
      <c r="CC1116" s="30"/>
      <c r="CD1116" s="30"/>
      <c r="CE1116" s="30"/>
      <c r="CF1116" s="30"/>
      <c r="CG1116" s="30"/>
      <c r="CH1116" s="30"/>
      <c r="CI1116" s="30"/>
      <c r="CJ1116" s="30"/>
      <c r="CK1116" s="30"/>
      <c r="CL1116" s="30"/>
      <c r="CM1116" s="30"/>
      <c r="CN1116" s="30"/>
      <c r="CO1116" s="30"/>
      <c r="CP1116" s="30"/>
      <c r="CQ1116" s="30"/>
      <c r="CR1116" s="30"/>
      <c r="CS1116" s="30"/>
      <c r="CT1116" s="30"/>
      <c r="CU1116" s="30"/>
      <c r="CV1116" s="30"/>
      <c r="CW1116" s="30"/>
      <c r="CX1116" s="30"/>
      <c r="CY1116" s="30"/>
      <c r="CZ1116" s="30"/>
      <c r="DA1116" s="30"/>
      <c r="DB1116" s="30"/>
      <c r="DC1116" s="30"/>
      <c r="DD1116" s="30"/>
      <c r="DE1116" s="30"/>
      <c r="DF1116" s="30"/>
      <c r="DG1116" s="30"/>
      <c r="DH1116" s="30"/>
      <c r="DI1116" s="30"/>
      <c r="DJ1116" s="30"/>
      <c r="DK1116" s="30"/>
      <c r="DL1116" s="30"/>
      <c r="DM1116" s="30"/>
      <c r="DN1116" s="30"/>
      <c r="DO1116" s="30"/>
      <c r="DP1116" s="30"/>
      <c r="DQ1116" s="30"/>
      <c r="DR1116" s="30"/>
      <c r="DS1116" s="30"/>
      <c r="DT1116" s="30"/>
      <c r="DU1116" s="30"/>
      <c r="DV1116" s="30"/>
      <c r="DW1116" s="30"/>
      <c r="DX1116" s="30"/>
      <c r="DY1116" s="30"/>
      <c r="DZ1116" s="30"/>
      <c r="EA1116" s="30"/>
      <c r="EB1116" s="30"/>
      <c r="EC1116" s="30"/>
      <c r="ED1116" s="30"/>
      <c r="EE1116" s="30"/>
      <c r="EF1116" s="30"/>
      <c r="EG1116" s="30"/>
      <c r="EH1116" s="30"/>
      <c r="EI1116" s="30"/>
      <c r="EJ1116" s="30"/>
      <c r="EK1116" s="30"/>
      <c r="EL1116" s="30"/>
      <c r="EM1116" s="30"/>
      <c r="EN1116" s="30"/>
      <c r="EO1116" s="30"/>
      <c r="EP1116" s="30"/>
      <c r="EQ1116" s="30"/>
      <c r="ER1116" s="30"/>
      <c r="ES1116" s="30"/>
      <c r="ET1116" s="30"/>
      <c r="EU1116" s="30"/>
      <c r="EV1116" s="30"/>
      <c r="EW1116" s="30"/>
      <c r="EX1116" s="30"/>
      <c r="EY1116" s="30"/>
      <c r="EZ1116" s="30"/>
      <c r="FA1116" s="30"/>
      <c r="FB1116" s="30"/>
      <c r="FC1116" s="30"/>
      <c r="FD1116" s="30"/>
      <c r="FE1116" s="30"/>
      <c r="FF1116" s="30"/>
      <c r="FG1116" s="30"/>
      <c r="FH1116" s="30"/>
      <c r="FI1116" s="30"/>
      <c r="FJ1116" s="30"/>
      <c r="FK1116" s="30"/>
      <c r="FL1116" s="30"/>
      <c r="FM1116" s="30"/>
      <c r="FN1116" s="30"/>
      <c r="FO1116" s="30"/>
      <c r="FP1116" s="30"/>
      <c r="FQ1116" s="30"/>
    </row>
    <row r="1117" spans="4:173">
      <c r="D1117" s="76"/>
      <c r="E1117" s="76"/>
      <c r="F1117" s="76"/>
      <c r="G1117" s="76"/>
      <c r="H1117" s="76"/>
      <c r="I1117" s="76"/>
      <c r="J1117" s="30"/>
      <c r="K1117" s="30"/>
      <c r="L1117" s="30"/>
      <c r="M1117" s="30"/>
      <c r="N1117" s="30"/>
      <c r="O1117" s="30"/>
      <c r="P1117" s="30"/>
      <c r="Q1117" s="30"/>
      <c r="R1117" s="30"/>
      <c r="S1117" s="30"/>
      <c r="T1117" s="30"/>
      <c r="U1117" s="30"/>
      <c r="V1117" s="30"/>
      <c r="W1117" s="30"/>
      <c r="X1117" s="30"/>
      <c r="Y1117" s="30"/>
      <c r="Z1117" s="30"/>
      <c r="AA1117" s="30"/>
      <c r="AB1117" s="30"/>
      <c r="AC1117" s="30"/>
      <c r="AD1117" s="30"/>
      <c r="AE1117" s="30"/>
      <c r="AF1117" s="30"/>
      <c r="AG1117" s="30"/>
      <c r="AH1117" s="30"/>
      <c r="AI1117" s="30"/>
      <c r="AJ1117" s="30"/>
      <c r="AK1117" s="30"/>
      <c r="AL1117" s="30"/>
      <c r="AM1117" s="30"/>
      <c r="AN1117" s="30"/>
      <c r="AO1117" s="30"/>
      <c r="AP1117" s="30"/>
      <c r="AQ1117" s="30"/>
      <c r="AR1117" s="30"/>
      <c r="AS1117" s="30"/>
      <c r="AT1117" s="30"/>
      <c r="AU1117" s="30"/>
      <c r="AV1117" s="30"/>
      <c r="AW1117" s="30"/>
      <c r="AX1117" s="30"/>
      <c r="AY1117" s="30"/>
      <c r="AZ1117" s="30"/>
      <c r="BA1117" s="30"/>
      <c r="BB1117" s="30"/>
      <c r="BC1117" s="30"/>
      <c r="BD1117" s="30"/>
      <c r="BE1117" s="30"/>
      <c r="BF1117" s="30"/>
      <c r="BG1117" s="30"/>
      <c r="BH1117" s="30"/>
      <c r="BI1117" s="30"/>
      <c r="BJ1117" s="30"/>
      <c r="BK1117" s="30"/>
      <c r="BL1117" s="30"/>
      <c r="BM1117" s="30"/>
      <c r="BN1117" s="30"/>
      <c r="BO1117" s="30"/>
      <c r="BP1117" s="30"/>
      <c r="BQ1117" s="30"/>
      <c r="BR1117" s="30"/>
      <c r="BS1117" s="30"/>
      <c r="BT1117" s="30"/>
      <c r="BU1117" s="30"/>
      <c r="BV1117" s="30"/>
      <c r="BW1117" s="30"/>
      <c r="BX1117" s="30"/>
      <c r="BY1117" s="30"/>
      <c r="BZ1117" s="30"/>
      <c r="CA1117" s="30"/>
      <c r="CB1117" s="30"/>
      <c r="CC1117" s="30"/>
      <c r="CD1117" s="30"/>
      <c r="CE1117" s="30"/>
      <c r="CF1117" s="30"/>
      <c r="CG1117" s="30"/>
      <c r="CH1117" s="30"/>
      <c r="CI1117" s="30"/>
      <c r="CJ1117" s="30"/>
      <c r="CK1117" s="30"/>
      <c r="CL1117" s="30"/>
      <c r="CM1117" s="30"/>
      <c r="CN1117" s="30"/>
      <c r="CO1117" s="30"/>
      <c r="CP1117" s="30"/>
      <c r="CQ1117" s="30"/>
      <c r="CR1117" s="30"/>
      <c r="CS1117" s="30"/>
      <c r="CT1117" s="30"/>
      <c r="CU1117" s="30"/>
      <c r="CV1117" s="30"/>
      <c r="CW1117" s="30"/>
      <c r="CX1117" s="30"/>
      <c r="CY1117" s="30"/>
      <c r="CZ1117" s="30"/>
      <c r="DA1117" s="30"/>
      <c r="DB1117" s="30"/>
      <c r="DC1117" s="30"/>
      <c r="DD1117" s="30"/>
      <c r="DE1117" s="30"/>
      <c r="DF1117" s="30"/>
      <c r="DG1117" s="30"/>
      <c r="DH1117" s="30"/>
      <c r="DI1117" s="30"/>
      <c r="DJ1117" s="30"/>
      <c r="DK1117" s="30"/>
      <c r="DL1117" s="30"/>
      <c r="DM1117" s="30"/>
      <c r="DN1117" s="30"/>
      <c r="DO1117" s="30"/>
      <c r="DP1117" s="30"/>
      <c r="DQ1117" s="30"/>
      <c r="DR1117" s="30"/>
      <c r="DS1117" s="30"/>
      <c r="DT1117" s="30"/>
      <c r="DU1117" s="30"/>
      <c r="DV1117" s="30"/>
      <c r="DW1117" s="30"/>
      <c r="DX1117" s="30"/>
      <c r="DY1117" s="30"/>
      <c r="DZ1117" s="30"/>
      <c r="EA1117" s="30"/>
      <c r="EB1117" s="30"/>
      <c r="EC1117" s="30"/>
      <c r="ED1117" s="30"/>
      <c r="EE1117" s="30"/>
      <c r="EF1117" s="30"/>
      <c r="EG1117" s="30"/>
      <c r="EH1117" s="30"/>
      <c r="EI1117" s="30"/>
      <c r="EJ1117" s="30"/>
      <c r="EK1117" s="30"/>
      <c r="EL1117" s="30"/>
      <c r="EM1117" s="30"/>
      <c r="EN1117" s="30"/>
      <c r="EO1117" s="30"/>
      <c r="EP1117" s="30"/>
      <c r="EQ1117" s="30"/>
      <c r="ER1117" s="30"/>
      <c r="ES1117" s="30"/>
      <c r="ET1117" s="30"/>
      <c r="EU1117" s="30"/>
      <c r="EV1117" s="30"/>
      <c r="EW1117" s="30"/>
      <c r="EX1117" s="30"/>
      <c r="EY1117" s="30"/>
      <c r="EZ1117" s="30"/>
      <c r="FA1117" s="30"/>
      <c r="FB1117" s="30"/>
      <c r="FC1117" s="30"/>
      <c r="FD1117" s="30"/>
      <c r="FE1117" s="30"/>
      <c r="FF1117" s="30"/>
      <c r="FG1117" s="30"/>
      <c r="FH1117" s="30"/>
      <c r="FI1117" s="30"/>
      <c r="FJ1117" s="30"/>
      <c r="FK1117" s="30"/>
      <c r="FL1117" s="30"/>
      <c r="FM1117" s="30"/>
      <c r="FN1117" s="30"/>
      <c r="FO1117" s="30"/>
      <c r="FP1117" s="30"/>
      <c r="FQ1117" s="30"/>
    </row>
    <row r="1118" spans="4:173">
      <c r="D1118" s="76"/>
      <c r="E1118" s="76"/>
      <c r="F1118" s="76"/>
      <c r="G1118" s="76"/>
      <c r="H1118" s="76"/>
      <c r="I1118" s="76"/>
      <c r="J1118" s="30"/>
      <c r="K1118" s="30"/>
      <c r="L1118" s="30"/>
      <c r="M1118" s="30"/>
      <c r="N1118" s="30"/>
      <c r="O1118" s="30"/>
      <c r="P1118" s="30"/>
      <c r="Q1118" s="30"/>
      <c r="R1118" s="30"/>
      <c r="S1118" s="30"/>
      <c r="T1118" s="30"/>
      <c r="U1118" s="30"/>
      <c r="V1118" s="30"/>
      <c r="W1118" s="30"/>
      <c r="X1118" s="30"/>
      <c r="Y1118" s="30"/>
      <c r="Z1118" s="30"/>
      <c r="AA1118" s="30"/>
      <c r="AB1118" s="30"/>
      <c r="AC1118" s="30"/>
      <c r="AD1118" s="30"/>
      <c r="AE1118" s="30"/>
      <c r="AF1118" s="30"/>
      <c r="AG1118" s="30"/>
      <c r="AH1118" s="30"/>
      <c r="AI1118" s="30"/>
      <c r="AJ1118" s="30"/>
      <c r="AK1118" s="30"/>
      <c r="AL1118" s="30"/>
      <c r="AM1118" s="30"/>
      <c r="AN1118" s="30"/>
      <c r="AO1118" s="30"/>
      <c r="AP1118" s="30"/>
      <c r="AQ1118" s="30"/>
      <c r="AR1118" s="30"/>
      <c r="AS1118" s="30"/>
      <c r="AT1118" s="30"/>
      <c r="AU1118" s="30"/>
      <c r="AV1118" s="30"/>
      <c r="AW1118" s="30"/>
      <c r="AX1118" s="30"/>
      <c r="AY1118" s="30"/>
      <c r="AZ1118" s="30"/>
      <c r="BA1118" s="30"/>
      <c r="BB1118" s="30"/>
      <c r="BC1118" s="30"/>
      <c r="BD1118" s="30"/>
      <c r="BE1118" s="30"/>
      <c r="BF1118" s="30"/>
      <c r="BG1118" s="30"/>
      <c r="BH1118" s="30"/>
      <c r="BI1118" s="30"/>
      <c r="BJ1118" s="30"/>
      <c r="BK1118" s="30"/>
      <c r="BL1118" s="30"/>
      <c r="BM1118" s="30"/>
      <c r="BN1118" s="30"/>
      <c r="BO1118" s="30"/>
      <c r="BP1118" s="30"/>
      <c r="BQ1118" s="30"/>
      <c r="BR1118" s="30"/>
      <c r="BS1118" s="30"/>
      <c r="BT1118" s="30"/>
      <c r="BU1118" s="30"/>
      <c r="BV1118" s="30"/>
      <c r="BW1118" s="30"/>
      <c r="BX1118" s="30"/>
      <c r="BY1118" s="30"/>
      <c r="BZ1118" s="30"/>
      <c r="CA1118" s="30"/>
      <c r="CB1118" s="30"/>
      <c r="CC1118" s="30"/>
      <c r="CD1118" s="30"/>
      <c r="CE1118" s="30"/>
      <c r="CF1118" s="30"/>
      <c r="CG1118" s="30"/>
      <c r="CH1118" s="30"/>
      <c r="CI1118" s="30"/>
      <c r="CJ1118" s="30"/>
      <c r="CK1118" s="30"/>
      <c r="CL1118" s="30"/>
      <c r="CM1118" s="30"/>
      <c r="CN1118" s="30"/>
      <c r="CO1118" s="30"/>
      <c r="CP1118" s="30"/>
      <c r="CQ1118" s="30"/>
      <c r="CR1118" s="30"/>
      <c r="CS1118" s="30"/>
      <c r="CT1118" s="30"/>
      <c r="CU1118" s="30"/>
      <c r="CV1118" s="30"/>
      <c r="CW1118" s="30"/>
      <c r="CX1118" s="30"/>
      <c r="CY1118" s="30"/>
      <c r="CZ1118" s="30"/>
      <c r="DA1118" s="30"/>
      <c r="DB1118" s="30"/>
      <c r="DC1118" s="30"/>
      <c r="DD1118" s="30"/>
      <c r="DE1118" s="30"/>
      <c r="DF1118" s="30"/>
      <c r="DG1118" s="30"/>
      <c r="DH1118" s="30"/>
      <c r="DI1118" s="30"/>
      <c r="DJ1118" s="30"/>
      <c r="DK1118" s="30"/>
      <c r="DL1118" s="30"/>
      <c r="DM1118" s="30"/>
      <c r="DN1118" s="30"/>
      <c r="DO1118" s="30"/>
      <c r="DP1118" s="30"/>
      <c r="DQ1118" s="30"/>
      <c r="DR1118" s="30"/>
      <c r="DS1118" s="30"/>
      <c r="DT1118" s="30"/>
      <c r="DU1118" s="30"/>
      <c r="DV1118" s="30"/>
      <c r="DW1118" s="30"/>
      <c r="DX1118" s="30"/>
      <c r="DY1118" s="30"/>
      <c r="DZ1118" s="30"/>
      <c r="EA1118" s="30"/>
      <c r="EB1118" s="30"/>
      <c r="EC1118" s="30"/>
      <c r="ED1118" s="30"/>
      <c r="EE1118" s="30"/>
      <c r="EF1118" s="30"/>
      <c r="EG1118" s="30"/>
      <c r="EH1118" s="30"/>
      <c r="EI1118" s="30"/>
      <c r="EJ1118" s="30"/>
      <c r="EK1118" s="30"/>
      <c r="EL1118" s="30"/>
      <c r="EM1118" s="30"/>
      <c r="EN1118" s="30"/>
      <c r="EO1118" s="30"/>
      <c r="EP1118" s="30"/>
      <c r="EQ1118" s="30"/>
      <c r="ER1118" s="30"/>
      <c r="ES1118" s="30"/>
      <c r="ET1118" s="30"/>
      <c r="EU1118" s="30"/>
      <c r="EV1118" s="30"/>
      <c r="EW1118" s="30"/>
      <c r="EX1118" s="30"/>
      <c r="EY1118" s="30"/>
      <c r="EZ1118" s="30"/>
      <c r="FA1118" s="30"/>
      <c r="FB1118" s="30"/>
      <c r="FC1118" s="30"/>
      <c r="FD1118" s="30"/>
      <c r="FE1118" s="30"/>
      <c r="FF1118" s="30"/>
      <c r="FG1118" s="30"/>
      <c r="FH1118" s="30"/>
      <c r="FI1118" s="30"/>
      <c r="FJ1118" s="30"/>
      <c r="FK1118" s="30"/>
      <c r="FL1118" s="30"/>
      <c r="FM1118" s="30"/>
      <c r="FN1118" s="30"/>
      <c r="FO1118" s="30"/>
      <c r="FP1118" s="30"/>
      <c r="FQ1118" s="30"/>
    </row>
    <row r="1119" spans="4:173">
      <c r="D1119" s="76"/>
      <c r="E1119" s="76"/>
      <c r="F1119" s="76"/>
      <c r="G1119" s="76"/>
      <c r="H1119" s="76"/>
      <c r="I1119" s="76"/>
      <c r="J1119" s="30"/>
      <c r="K1119" s="30"/>
      <c r="L1119" s="30"/>
      <c r="M1119" s="30"/>
      <c r="N1119" s="30"/>
      <c r="O1119" s="30"/>
      <c r="P1119" s="30"/>
      <c r="Q1119" s="30"/>
      <c r="R1119" s="30"/>
      <c r="S1119" s="30"/>
      <c r="T1119" s="30"/>
      <c r="U1119" s="30"/>
      <c r="V1119" s="30"/>
      <c r="W1119" s="30"/>
      <c r="X1119" s="30"/>
      <c r="Y1119" s="30"/>
      <c r="Z1119" s="30"/>
      <c r="AA1119" s="30"/>
      <c r="AB1119" s="30"/>
      <c r="AC1119" s="30"/>
      <c r="AD1119" s="30"/>
      <c r="AE1119" s="30"/>
      <c r="AF1119" s="30"/>
      <c r="AG1119" s="30"/>
      <c r="AH1119" s="30"/>
      <c r="AI1119" s="30"/>
      <c r="AJ1119" s="30"/>
      <c r="AK1119" s="30"/>
      <c r="AL1119" s="30"/>
      <c r="AM1119" s="30"/>
      <c r="AN1119" s="30"/>
      <c r="AO1119" s="30"/>
      <c r="AP1119" s="30"/>
      <c r="AQ1119" s="30"/>
      <c r="AR1119" s="30"/>
      <c r="AS1119" s="30"/>
      <c r="AT1119" s="30"/>
      <c r="AU1119" s="30"/>
      <c r="AV1119" s="30"/>
      <c r="AW1119" s="30"/>
      <c r="AX1119" s="30"/>
      <c r="AY1119" s="30"/>
      <c r="AZ1119" s="30"/>
      <c r="BA1119" s="30"/>
      <c r="BB1119" s="30"/>
      <c r="BC1119" s="30"/>
      <c r="BD1119" s="30"/>
      <c r="BE1119" s="30"/>
      <c r="BF1119" s="30"/>
      <c r="BG1119" s="30"/>
      <c r="BH1119" s="30"/>
      <c r="BI1119" s="30"/>
      <c r="BJ1119" s="30"/>
      <c r="BK1119" s="30"/>
      <c r="BL1119" s="30"/>
      <c r="BM1119" s="30"/>
      <c r="BN1119" s="30"/>
      <c r="BO1119" s="30"/>
      <c r="BP1119" s="30"/>
      <c r="BQ1119" s="30"/>
      <c r="BR1119" s="30"/>
      <c r="BS1119" s="30"/>
      <c r="BT1119" s="30"/>
      <c r="BU1119" s="30"/>
      <c r="BV1119" s="30"/>
      <c r="BW1119" s="30"/>
      <c r="BX1119" s="30"/>
      <c r="BY1119" s="30"/>
      <c r="BZ1119" s="30"/>
      <c r="CA1119" s="30"/>
      <c r="CB1119" s="30"/>
      <c r="CC1119" s="30"/>
      <c r="CD1119" s="30"/>
      <c r="CE1119" s="30"/>
      <c r="CF1119" s="30"/>
      <c r="CG1119" s="30"/>
      <c r="CH1119" s="30"/>
      <c r="CI1119" s="30"/>
      <c r="CJ1119" s="30"/>
      <c r="CK1119" s="30"/>
      <c r="CL1119" s="30"/>
      <c r="CM1119" s="30"/>
      <c r="CN1119" s="30"/>
      <c r="CO1119" s="30"/>
      <c r="CP1119" s="30"/>
      <c r="CQ1119" s="30"/>
      <c r="CR1119" s="30"/>
      <c r="CS1119" s="30"/>
      <c r="CT1119" s="30"/>
      <c r="CU1119" s="30"/>
      <c r="CV1119" s="30"/>
      <c r="CW1119" s="30"/>
      <c r="CX1119" s="30"/>
      <c r="CY1119" s="30"/>
      <c r="CZ1119" s="30"/>
      <c r="DA1119" s="30"/>
      <c r="DB1119" s="30"/>
      <c r="DC1119" s="30"/>
      <c r="DD1119" s="30"/>
      <c r="DE1119" s="30"/>
      <c r="DF1119" s="30"/>
      <c r="DG1119" s="30"/>
      <c r="DH1119" s="30"/>
      <c r="DI1119" s="30"/>
      <c r="DJ1119" s="30"/>
      <c r="DK1119" s="30"/>
      <c r="DL1119" s="30"/>
      <c r="DM1119" s="30"/>
      <c r="DN1119" s="30"/>
      <c r="DO1119" s="30"/>
      <c r="DP1119" s="30"/>
      <c r="DQ1119" s="30"/>
      <c r="DR1119" s="30"/>
      <c r="DS1119" s="30"/>
      <c r="DT1119" s="30"/>
      <c r="DU1119" s="30"/>
      <c r="DV1119" s="30"/>
      <c r="DW1119" s="30"/>
      <c r="DX1119" s="30"/>
      <c r="DY1119" s="30"/>
      <c r="DZ1119" s="30"/>
      <c r="EA1119" s="30"/>
      <c r="EB1119" s="30"/>
      <c r="EC1119" s="30"/>
      <c r="ED1119" s="30"/>
      <c r="EE1119" s="30"/>
      <c r="EF1119" s="30"/>
      <c r="EG1119" s="30"/>
      <c r="EH1119" s="30"/>
      <c r="EI1119" s="30"/>
      <c r="EJ1119" s="30"/>
      <c r="EK1119" s="30"/>
      <c r="EL1119" s="30"/>
      <c r="EM1119" s="30"/>
      <c r="EN1119" s="30"/>
      <c r="EO1119" s="30"/>
      <c r="EP1119" s="30"/>
      <c r="EQ1119" s="30"/>
      <c r="ER1119" s="30"/>
      <c r="ES1119" s="30"/>
      <c r="ET1119" s="30"/>
      <c r="EU1119" s="30"/>
      <c r="EV1119" s="30"/>
      <c r="EW1119" s="30"/>
      <c r="EX1119" s="30"/>
      <c r="EY1119" s="30"/>
      <c r="EZ1119" s="30"/>
      <c r="FA1119" s="30"/>
      <c r="FB1119" s="30"/>
      <c r="FC1119" s="30"/>
      <c r="FD1119" s="30"/>
      <c r="FE1119" s="30"/>
      <c r="FF1119" s="30"/>
      <c r="FG1119" s="30"/>
      <c r="FH1119" s="30"/>
      <c r="FI1119" s="30"/>
      <c r="FJ1119" s="30"/>
      <c r="FK1119" s="30"/>
      <c r="FL1119" s="30"/>
      <c r="FM1119" s="30"/>
      <c r="FN1119" s="30"/>
      <c r="FO1119" s="30"/>
      <c r="FP1119" s="30"/>
      <c r="FQ1119" s="30"/>
    </row>
    <row r="1120" spans="4:173">
      <c r="D1120" s="76"/>
      <c r="E1120" s="76"/>
      <c r="F1120" s="76"/>
      <c r="G1120" s="76"/>
      <c r="H1120" s="76"/>
      <c r="I1120" s="76"/>
      <c r="J1120" s="30"/>
      <c r="K1120" s="30"/>
      <c r="L1120" s="30"/>
      <c r="M1120" s="30"/>
      <c r="N1120" s="30"/>
      <c r="O1120" s="30"/>
      <c r="P1120" s="30"/>
      <c r="Q1120" s="30"/>
      <c r="R1120" s="30"/>
      <c r="S1120" s="30"/>
      <c r="T1120" s="30"/>
      <c r="U1120" s="30"/>
      <c r="V1120" s="30"/>
      <c r="W1120" s="30"/>
      <c r="X1120" s="30"/>
      <c r="Y1120" s="30"/>
      <c r="Z1120" s="30"/>
      <c r="AA1120" s="30"/>
      <c r="AB1120" s="30"/>
      <c r="AC1120" s="30"/>
      <c r="AD1120" s="30"/>
      <c r="AE1120" s="30"/>
      <c r="AF1120" s="30"/>
      <c r="AG1120" s="30"/>
      <c r="AH1120" s="30"/>
      <c r="AI1120" s="30"/>
      <c r="AJ1120" s="30"/>
      <c r="AK1120" s="30"/>
      <c r="AL1120" s="30"/>
      <c r="AM1120" s="30"/>
      <c r="AN1120" s="30"/>
      <c r="AO1120" s="30"/>
      <c r="AP1120" s="30"/>
      <c r="AQ1120" s="30"/>
      <c r="AR1120" s="30"/>
      <c r="AS1120" s="30"/>
      <c r="AT1120" s="30"/>
      <c r="AU1120" s="30"/>
      <c r="AV1120" s="30"/>
      <c r="AW1120" s="30"/>
      <c r="AX1120" s="30"/>
      <c r="AY1120" s="30"/>
      <c r="AZ1120" s="30"/>
      <c r="BA1120" s="30"/>
      <c r="BB1120" s="30"/>
      <c r="BC1120" s="30"/>
      <c r="BD1120" s="30"/>
      <c r="BE1120" s="30"/>
      <c r="BF1120" s="30"/>
      <c r="BG1120" s="30"/>
      <c r="BH1120" s="30"/>
      <c r="BI1120" s="30"/>
      <c r="BJ1120" s="30"/>
      <c r="BK1120" s="30"/>
      <c r="BL1120" s="30"/>
      <c r="BM1120" s="30"/>
      <c r="BN1120" s="30"/>
      <c r="BO1120" s="30"/>
      <c r="BP1120" s="30"/>
      <c r="BQ1120" s="30"/>
      <c r="BR1120" s="30"/>
      <c r="BS1120" s="30"/>
      <c r="BT1120" s="30"/>
      <c r="BU1120" s="30"/>
      <c r="BV1120" s="30"/>
      <c r="BW1120" s="30"/>
      <c r="BX1120" s="30"/>
      <c r="BY1120" s="30"/>
      <c r="BZ1120" s="30"/>
      <c r="CA1120" s="30"/>
      <c r="CB1120" s="30"/>
      <c r="CC1120" s="30"/>
      <c r="CD1120" s="30"/>
      <c r="CE1120" s="30"/>
      <c r="CF1120" s="30"/>
      <c r="CG1120" s="30"/>
      <c r="CH1120" s="30"/>
      <c r="CI1120" s="30"/>
      <c r="CJ1120" s="30"/>
      <c r="CK1120" s="30"/>
      <c r="CL1120" s="30"/>
      <c r="CM1120" s="30"/>
      <c r="CN1120" s="30"/>
      <c r="CO1120" s="30"/>
      <c r="CP1120" s="30"/>
      <c r="CQ1120" s="30"/>
      <c r="CR1120" s="30"/>
      <c r="CS1120" s="30"/>
      <c r="CT1120" s="30"/>
      <c r="CU1120" s="30"/>
      <c r="CV1120" s="30"/>
      <c r="CW1120" s="30"/>
      <c r="CX1120" s="30"/>
      <c r="CY1120" s="30"/>
      <c r="CZ1120" s="30"/>
      <c r="DA1120" s="30"/>
      <c r="DB1120" s="30"/>
      <c r="DC1120" s="30"/>
      <c r="DD1120" s="30"/>
      <c r="DE1120" s="30"/>
      <c r="DF1120" s="30"/>
      <c r="DG1120" s="30"/>
      <c r="DH1120" s="30"/>
      <c r="DI1120" s="30"/>
      <c r="DJ1120" s="30"/>
      <c r="DK1120" s="30"/>
      <c r="DL1120" s="30"/>
      <c r="DM1120" s="30"/>
      <c r="DN1120" s="30"/>
      <c r="DO1120" s="30"/>
      <c r="DP1120" s="30"/>
      <c r="DQ1120" s="30"/>
      <c r="DR1120" s="30"/>
      <c r="DS1120" s="30"/>
      <c r="DT1120" s="30"/>
      <c r="DU1120" s="30"/>
      <c r="DV1120" s="30"/>
      <c r="DW1120" s="30"/>
      <c r="DX1120" s="30"/>
      <c r="DY1120" s="30"/>
      <c r="DZ1120" s="30"/>
      <c r="EA1120" s="30"/>
      <c r="EB1120" s="30"/>
      <c r="EC1120" s="30"/>
      <c r="ED1120" s="30"/>
      <c r="EE1120" s="30"/>
      <c r="EF1120" s="30"/>
      <c r="EG1120" s="30"/>
      <c r="EH1120" s="30"/>
      <c r="EI1120" s="30"/>
      <c r="EJ1120" s="30"/>
      <c r="EK1120" s="30"/>
      <c r="EL1120" s="30"/>
      <c r="EM1120" s="30"/>
      <c r="EN1120" s="30"/>
      <c r="EO1120" s="30"/>
      <c r="EP1120" s="30"/>
      <c r="EQ1120" s="30"/>
      <c r="ER1120" s="30"/>
      <c r="ES1120" s="30"/>
      <c r="ET1120" s="30"/>
      <c r="EU1120" s="30"/>
      <c r="EV1120" s="30"/>
      <c r="EW1120" s="30"/>
      <c r="EX1120" s="30"/>
      <c r="EY1120" s="30"/>
      <c r="EZ1120" s="30"/>
      <c r="FA1120" s="30"/>
      <c r="FB1120" s="30"/>
      <c r="FC1120" s="30"/>
      <c r="FD1120" s="30"/>
      <c r="FE1120" s="30"/>
      <c r="FF1120" s="30"/>
      <c r="FG1120" s="30"/>
      <c r="FH1120" s="30"/>
      <c r="FI1120" s="30"/>
      <c r="FJ1120" s="30"/>
      <c r="FK1120" s="30"/>
      <c r="FL1120" s="30"/>
      <c r="FM1120" s="30"/>
      <c r="FN1120" s="30"/>
      <c r="FO1120" s="30"/>
      <c r="FP1120" s="30"/>
      <c r="FQ1120" s="30"/>
    </row>
    <row r="1121" spans="4:173">
      <c r="D1121" s="76"/>
      <c r="E1121" s="76"/>
      <c r="F1121" s="76"/>
      <c r="G1121" s="76"/>
      <c r="H1121" s="76"/>
      <c r="I1121" s="76"/>
      <c r="J1121" s="30"/>
      <c r="K1121" s="30"/>
      <c r="L1121" s="30"/>
      <c r="M1121" s="30"/>
      <c r="N1121" s="30"/>
      <c r="O1121" s="30"/>
      <c r="P1121" s="30"/>
      <c r="Q1121" s="30"/>
      <c r="R1121" s="30"/>
      <c r="S1121" s="30"/>
      <c r="T1121" s="30"/>
      <c r="U1121" s="30"/>
      <c r="V1121" s="30"/>
      <c r="W1121" s="30"/>
      <c r="X1121" s="30"/>
      <c r="Y1121" s="30"/>
      <c r="Z1121" s="30"/>
      <c r="AA1121" s="30"/>
      <c r="AB1121" s="30"/>
      <c r="AC1121" s="30"/>
      <c r="AD1121" s="30"/>
      <c r="AE1121" s="30"/>
      <c r="AF1121" s="30"/>
      <c r="AG1121" s="30"/>
      <c r="AH1121" s="30"/>
      <c r="AI1121" s="30"/>
      <c r="AJ1121" s="30"/>
      <c r="AK1121" s="30"/>
      <c r="AL1121" s="30"/>
      <c r="AM1121" s="30"/>
      <c r="AN1121" s="30"/>
      <c r="AO1121" s="30"/>
      <c r="AP1121" s="30"/>
      <c r="AQ1121" s="30"/>
      <c r="AR1121" s="30"/>
      <c r="AS1121" s="30"/>
      <c r="AT1121" s="30"/>
      <c r="AU1121" s="30"/>
      <c r="AV1121" s="30"/>
      <c r="AW1121" s="30"/>
      <c r="AX1121" s="30"/>
      <c r="AY1121" s="30"/>
      <c r="AZ1121" s="30"/>
      <c r="BA1121" s="30"/>
      <c r="BB1121" s="30"/>
      <c r="BC1121" s="30"/>
      <c r="BD1121" s="30"/>
      <c r="BE1121" s="30"/>
      <c r="BF1121" s="30"/>
      <c r="BG1121" s="30"/>
      <c r="BH1121" s="30"/>
      <c r="BI1121" s="30"/>
      <c r="BJ1121" s="30"/>
      <c r="BK1121" s="30"/>
      <c r="BL1121" s="30"/>
      <c r="BM1121" s="30"/>
      <c r="BN1121" s="30"/>
      <c r="BO1121" s="30"/>
      <c r="BP1121" s="30"/>
      <c r="BQ1121" s="30"/>
      <c r="BR1121" s="30"/>
      <c r="BS1121" s="30"/>
      <c r="BT1121" s="30"/>
      <c r="BU1121" s="30"/>
      <c r="BV1121" s="30"/>
      <c r="BW1121" s="30"/>
      <c r="BX1121" s="30"/>
      <c r="BY1121" s="30"/>
      <c r="BZ1121" s="30"/>
      <c r="CA1121" s="30"/>
      <c r="CB1121" s="30"/>
      <c r="CC1121" s="30"/>
      <c r="CD1121" s="30"/>
      <c r="CE1121" s="30"/>
      <c r="CF1121" s="30"/>
      <c r="CG1121" s="30"/>
      <c r="CH1121" s="30"/>
      <c r="CI1121" s="30"/>
      <c r="CJ1121" s="30"/>
      <c r="CK1121" s="30"/>
      <c r="CL1121" s="30"/>
      <c r="CM1121" s="30"/>
      <c r="CN1121" s="30"/>
      <c r="CO1121" s="30"/>
      <c r="CP1121" s="30"/>
      <c r="CQ1121" s="30"/>
      <c r="CR1121" s="30"/>
      <c r="CS1121" s="30"/>
      <c r="CT1121" s="30"/>
      <c r="CU1121" s="30"/>
      <c r="CV1121" s="30"/>
      <c r="CW1121" s="30"/>
      <c r="CX1121" s="30"/>
      <c r="CY1121" s="30"/>
      <c r="CZ1121" s="30"/>
      <c r="DA1121" s="30"/>
      <c r="DB1121" s="30"/>
      <c r="DC1121" s="30"/>
      <c r="DD1121" s="30"/>
      <c r="DE1121" s="30"/>
      <c r="DF1121" s="30"/>
      <c r="DG1121" s="30"/>
      <c r="DH1121" s="30"/>
      <c r="DI1121" s="30"/>
      <c r="DJ1121" s="30"/>
      <c r="DK1121" s="30"/>
      <c r="DL1121" s="30"/>
      <c r="DM1121" s="30"/>
      <c r="DN1121" s="30"/>
      <c r="DO1121" s="30"/>
      <c r="DP1121" s="30"/>
      <c r="DQ1121" s="30"/>
      <c r="DR1121" s="30"/>
      <c r="DS1121" s="30"/>
      <c r="DT1121" s="30"/>
      <c r="DU1121" s="30"/>
      <c r="DV1121" s="30"/>
      <c r="DW1121" s="30"/>
      <c r="DX1121" s="30"/>
      <c r="DY1121" s="30"/>
      <c r="DZ1121" s="30"/>
      <c r="EA1121" s="30"/>
      <c r="EB1121" s="30"/>
      <c r="EC1121" s="30"/>
      <c r="ED1121" s="30"/>
      <c r="EE1121" s="30"/>
      <c r="EF1121" s="30"/>
      <c r="EG1121" s="30"/>
      <c r="EH1121" s="30"/>
      <c r="EI1121" s="30"/>
      <c r="EJ1121" s="30"/>
      <c r="EK1121" s="30"/>
      <c r="EL1121" s="30"/>
      <c r="EM1121" s="30"/>
      <c r="EN1121" s="30"/>
      <c r="EO1121" s="30"/>
      <c r="EP1121" s="30"/>
      <c r="EQ1121" s="30"/>
      <c r="ER1121" s="30"/>
      <c r="ES1121" s="30"/>
      <c r="ET1121" s="30"/>
      <c r="EU1121" s="30"/>
      <c r="EV1121" s="30"/>
      <c r="EW1121" s="30"/>
      <c r="EX1121" s="30"/>
      <c r="EY1121" s="30"/>
      <c r="EZ1121" s="30"/>
      <c r="FA1121" s="30"/>
      <c r="FB1121" s="30"/>
      <c r="FC1121" s="30"/>
      <c r="FD1121" s="30"/>
      <c r="FE1121" s="30"/>
      <c r="FF1121" s="30"/>
      <c r="FG1121" s="30"/>
      <c r="FH1121" s="30"/>
      <c r="FI1121" s="30"/>
      <c r="FJ1121" s="30"/>
      <c r="FK1121" s="30"/>
      <c r="FL1121" s="30"/>
      <c r="FM1121" s="30"/>
      <c r="FN1121" s="30"/>
      <c r="FO1121" s="30"/>
      <c r="FP1121" s="30"/>
      <c r="FQ1121" s="30"/>
    </row>
    <row r="1122" spans="4:173">
      <c r="D1122" s="76"/>
      <c r="E1122" s="76"/>
      <c r="F1122" s="76"/>
      <c r="G1122" s="76"/>
      <c r="H1122" s="76"/>
      <c r="I1122" s="76"/>
      <c r="J1122" s="30"/>
      <c r="K1122" s="30"/>
      <c r="L1122" s="30"/>
      <c r="M1122" s="30"/>
      <c r="N1122" s="30"/>
      <c r="O1122" s="30"/>
      <c r="P1122" s="30"/>
      <c r="Q1122" s="30"/>
      <c r="R1122" s="30"/>
      <c r="S1122" s="30"/>
      <c r="T1122" s="30"/>
      <c r="U1122" s="30"/>
      <c r="V1122" s="30"/>
      <c r="W1122" s="30"/>
      <c r="X1122" s="30"/>
      <c r="Y1122" s="30"/>
      <c r="Z1122" s="30"/>
      <c r="AA1122" s="30"/>
      <c r="AB1122" s="30"/>
      <c r="AC1122" s="30"/>
      <c r="AD1122" s="30"/>
      <c r="AE1122" s="30"/>
      <c r="AF1122" s="30"/>
      <c r="AG1122" s="30"/>
      <c r="AH1122" s="30"/>
      <c r="AI1122" s="30"/>
      <c r="AJ1122" s="30"/>
      <c r="AK1122" s="30"/>
      <c r="AL1122" s="30"/>
      <c r="AM1122" s="30"/>
      <c r="AN1122" s="30"/>
      <c r="AO1122" s="30"/>
      <c r="AP1122" s="30"/>
      <c r="AQ1122" s="30"/>
      <c r="AR1122" s="30"/>
      <c r="AS1122" s="30"/>
      <c r="AT1122" s="30"/>
      <c r="AU1122" s="30"/>
      <c r="AV1122" s="30"/>
      <c r="AW1122" s="30"/>
      <c r="AX1122" s="30"/>
      <c r="AY1122" s="30"/>
      <c r="AZ1122" s="30"/>
      <c r="BA1122" s="30"/>
      <c r="BB1122" s="30"/>
      <c r="BC1122" s="30"/>
      <c r="BD1122" s="30"/>
      <c r="BE1122" s="30"/>
      <c r="BF1122" s="30"/>
      <c r="BG1122" s="30"/>
      <c r="BH1122" s="30"/>
      <c r="BI1122" s="30"/>
      <c r="BJ1122" s="30"/>
      <c r="BK1122" s="30"/>
      <c r="BL1122" s="30"/>
      <c r="BM1122" s="30"/>
      <c r="BN1122" s="30"/>
      <c r="BO1122" s="30"/>
      <c r="BP1122" s="30"/>
      <c r="BQ1122" s="30"/>
      <c r="BR1122" s="30"/>
      <c r="BS1122" s="30"/>
      <c r="BT1122" s="30"/>
      <c r="BU1122" s="30"/>
      <c r="BV1122" s="30"/>
      <c r="BW1122" s="30"/>
      <c r="BX1122" s="30"/>
      <c r="BY1122" s="30"/>
      <c r="BZ1122" s="30"/>
      <c r="CA1122" s="30"/>
      <c r="CB1122" s="30"/>
      <c r="CC1122" s="30"/>
      <c r="CD1122" s="30"/>
      <c r="CE1122" s="30"/>
      <c r="CF1122" s="30"/>
      <c r="CG1122" s="30"/>
      <c r="CH1122" s="30"/>
      <c r="CI1122" s="30"/>
      <c r="CJ1122" s="30"/>
      <c r="CK1122" s="30"/>
      <c r="CL1122" s="30"/>
      <c r="CM1122" s="30"/>
      <c r="CN1122" s="30"/>
      <c r="CO1122" s="30"/>
      <c r="CP1122" s="30"/>
      <c r="CQ1122" s="30"/>
      <c r="CR1122" s="30"/>
      <c r="CS1122" s="30"/>
      <c r="CT1122" s="30"/>
      <c r="CU1122" s="30"/>
      <c r="CV1122" s="30"/>
      <c r="CW1122" s="30"/>
      <c r="CX1122" s="30"/>
      <c r="CY1122" s="30"/>
      <c r="CZ1122" s="30"/>
      <c r="DA1122" s="30"/>
      <c r="DB1122" s="30"/>
      <c r="DC1122" s="30"/>
      <c r="DD1122" s="30"/>
      <c r="DE1122" s="30"/>
      <c r="DF1122" s="30"/>
      <c r="DG1122" s="30"/>
      <c r="DH1122" s="30"/>
      <c r="DI1122" s="30"/>
      <c r="DJ1122" s="30"/>
      <c r="DK1122" s="30"/>
      <c r="DL1122" s="30"/>
      <c r="DM1122" s="30"/>
      <c r="DN1122" s="30"/>
      <c r="DO1122" s="30"/>
      <c r="DP1122" s="30"/>
      <c r="DQ1122" s="30"/>
      <c r="DR1122" s="30"/>
      <c r="DS1122" s="30"/>
      <c r="DT1122" s="30"/>
      <c r="DU1122" s="30"/>
      <c r="DV1122" s="30"/>
      <c r="DW1122" s="30"/>
      <c r="DX1122" s="30"/>
      <c r="DY1122" s="30"/>
      <c r="DZ1122" s="30"/>
      <c r="EA1122" s="30"/>
      <c r="EB1122" s="30"/>
      <c r="EC1122" s="30"/>
      <c r="ED1122" s="30"/>
      <c r="EE1122" s="30"/>
      <c r="EF1122" s="30"/>
      <c r="EG1122" s="30"/>
      <c r="EH1122" s="30"/>
      <c r="EI1122" s="30"/>
      <c r="EJ1122" s="30"/>
      <c r="EK1122" s="30"/>
      <c r="EL1122" s="30"/>
      <c r="EM1122" s="30"/>
      <c r="EN1122" s="30"/>
      <c r="EO1122" s="30"/>
      <c r="EP1122" s="30"/>
      <c r="EQ1122" s="30"/>
      <c r="ER1122" s="30"/>
      <c r="ES1122" s="30"/>
      <c r="ET1122" s="30"/>
      <c r="EU1122" s="30"/>
      <c r="EV1122" s="30"/>
      <c r="EW1122" s="30"/>
      <c r="EX1122" s="30"/>
      <c r="EY1122" s="30"/>
      <c r="EZ1122" s="30"/>
      <c r="FA1122" s="30"/>
      <c r="FB1122" s="30"/>
      <c r="FC1122" s="30"/>
      <c r="FD1122" s="30"/>
      <c r="FE1122" s="30"/>
      <c r="FF1122" s="30"/>
      <c r="FG1122" s="30"/>
      <c r="FH1122" s="30"/>
      <c r="FI1122" s="30"/>
      <c r="FJ1122" s="30"/>
      <c r="FK1122" s="30"/>
      <c r="FL1122" s="30"/>
      <c r="FM1122" s="30"/>
      <c r="FN1122" s="30"/>
      <c r="FO1122" s="30"/>
      <c r="FP1122" s="30"/>
      <c r="FQ1122" s="30"/>
    </row>
    <row r="1123" spans="4:173">
      <c r="D1123" s="76"/>
      <c r="E1123" s="76"/>
      <c r="F1123" s="76"/>
      <c r="G1123" s="76"/>
      <c r="H1123" s="76"/>
      <c r="I1123" s="76"/>
      <c r="J1123" s="30"/>
      <c r="K1123" s="30"/>
      <c r="L1123" s="30"/>
      <c r="M1123" s="30"/>
      <c r="N1123" s="30"/>
      <c r="O1123" s="30"/>
      <c r="P1123" s="30"/>
      <c r="Q1123" s="30"/>
      <c r="R1123" s="30"/>
      <c r="S1123" s="30"/>
      <c r="T1123" s="30"/>
      <c r="U1123" s="30"/>
      <c r="V1123" s="30"/>
      <c r="W1123" s="30"/>
      <c r="X1123" s="30"/>
      <c r="Y1123" s="30"/>
      <c r="Z1123" s="30"/>
      <c r="AA1123" s="30"/>
      <c r="AB1123" s="30"/>
      <c r="AC1123" s="30"/>
      <c r="AD1123" s="30"/>
      <c r="AE1123" s="30"/>
      <c r="AF1123" s="30"/>
      <c r="AG1123" s="30"/>
      <c r="AH1123" s="30"/>
      <c r="AI1123" s="30"/>
      <c r="AJ1123" s="30"/>
      <c r="AK1123" s="30"/>
      <c r="AL1123" s="30"/>
      <c r="AM1123" s="30"/>
      <c r="AN1123" s="30"/>
      <c r="AO1123" s="30"/>
      <c r="AP1123" s="30"/>
      <c r="AQ1123" s="30"/>
      <c r="AR1123" s="30"/>
      <c r="AS1123" s="30"/>
      <c r="AT1123" s="30"/>
      <c r="AU1123" s="30"/>
      <c r="AV1123" s="30"/>
      <c r="AW1123" s="30"/>
      <c r="AX1123" s="30"/>
      <c r="AY1123" s="30"/>
      <c r="AZ1123" s="30"/>
      <c r="BA1123" s="30"/>
      <c r="BB1123" s="30"/>
      <c r="BC1123" s="30"/>
      <c r="BD1123" s="30"/>
      <c r="BE1123" s="30"/>
      <c r="BF1123" s="30"/>
      <c r="BG1123" s="30"/>
      <c r="BH1123" s="30"/>
      <c r="BI1123" s="30"/>
      <c r="BJ1123" s="30"/>
      <c r="BK1123" s="30"/>
      <c r="BL1123" s="30"/>
      <c r="BM1123" s="30"/>
      <c r="BN1123" s="30"/>
      <c r="BO1123" s="30"/>
      <c r="BP1123" s="30"/>
      <c r="BQ1123" s="30"/>
      <c r="BR1123" s="30"/>
      <c r="BS1123" s="30"/>
      <c r="BT1123" s="30"/>
      <c r="BU1123" s="30"/>
      <c r="BV1123" s="30"/>
      <c r="BW1123" s="30"/>
      <c r="BX1123" s="30"/>
      <c r="BY1123" s="30"/>
      <c r="BZ1123" s="30"/>
      <c r="CA1123" s="30"/>
      <c r="CB1123" s="30"/>
      <c r="CC1123" s="30"/>
      <c r="CD1123" s="30"/>
      <c r="CE1123" s="30"/>
      <c r="CF1123" s="30"/>
      <c r="CG1123" s="30"/>
      <c r="CH1123" s="30"/>
      <c r="CI1123" s="30"/>
      <c r="CJ1123" s="30"/>
      <c r="CK1123" s="30"/>
      <c r="CL1123" s="30"/>
      <c r="CM1123" s="30"/>
      <c r="CN1123" s="30"/>
      <c r="CO1123" s="30"/>
      <c r="CP1123" s="30"/>
      <c r="CQ1123" s="30"/>
      <c r="CR1123" s="30"/>
      <c r="CS1123" s="30"/>
      <c r="CT1123" s="30"/>
      <c r="CU1123" s="30"/>
      <c r="CV1123" s="30"/>
      <c r="CW1123" s="30"/>
      <c r="CX1123" s="30"/>
      <c r="CY1123" s="30"/>
      <c r="CZ1123" s="30"/>
      <c r="DA1123" s="30"/>
      <c r="DB1123" s="30"/>
      <c r="DC1123" s="30"/>
      <c r="DD1123" s="30"/>
      <c r="DE1123" s="30"/>
      <c r="DF1123" s="30"/>
      <c r="DG1123" s="30"/>
      <c r="DH1123" s="30"/>
      <c r="DI1123" s="30"/>
      <c r="DJ1123" s="30"/>
      <c r="DK1123" s="30"/>
      <c r="DL1123" s="30"/>
      <c r="DM1123" s="30"/>
      <c r="DN1123" s="30"/>
      <c r="DO1123" s="30"/>
      <c r="DP1123" s="30"/>
      <c r="DQ1123" s="30"/>
      <c r="DR1123" s="30"/>
      <c r="DS1123" s="30"/>
      <c r="DT1123" s="30"/>
      <c r="DU1123" s="30"/>
      <c r="DV1123" s="30"/>
      <c r="DW1123" s="30"/>
      <c r="DX1123" s="30"/>
      <c r="DY1123" s="30"/>
      <c r="DZ1123" s="30"/>
      <c r="EA1123" s="30"/>
      <c r="EB1123" s="30"/>
      <c r="EC1123" s="30"/>
      <c r="ED1123" s="30"/>
      <c r="EE1123" s="30"/>
      <c r="EF1123" s="30"/>
      <c r="EG1123" s="30"/>
      <c r="EH1123" s="30"/>
      <c r="EI1123" s="30"/>
      <c r="EJ1123" s="30"/>
      <c r="EK1123" s="30"/>
      <c r="EL1123" s="30"/>
      <c r="EM1123" s="30"/>
      <c r="EN1123" s="30"/>
      <c r="EO1123" s="30"/>
      <c r="EP1123" s="30"/>
      <c r="EQ1123" s="30"/>
      <c r="ER1123" s="30"/>
      <c r="ES1123" s="30"/>
      <c r="ET1123" s="30"/>
      <c r="EU1123" s="30"/>
      <c r="EV1123" s="30"/>
      <c r="EW1123" s="30"/>
      <c r="EX1123" s="30"/>
      <c r="EY1123" s="30"/>
      <c r="EZ1123" s="30"/>
      <c r="FA1123" s="30"/>
      <c r="FB1123" s="30"/>
      <c r="FC1123" s="30"/>
      <c r="FD1123" s="30"/>
      <c r="FE1123" s="30"/>
      <c r="FF1123" s="30"/>
      <c r="FG1123" s="30"/>
      <c r="FH1123" s="30"/>
      <c r="FI1123" s="30"/>
      <c r="FJ1123" s="30"/>
      <c r="FK1123" s="30"/>
      <c r="FL1123" s="30"/>
      <c r="FM1123" s="30"/>
      <c r="FN1123" s="30"/>
      <c r="FO1123" s="30"/>
      <c r="FP1123" s="30"/>
      <c r="FQ1123" s="30"/>
    </row>
    <row r="1124" spans="4:173">
      <c r="D1124" s="76"/>
      <c r="E1124" s="76"/>
      <c r="F1124" s="76"/>
      <c r="G1124" s="76"/>
      <c r="H1124" s="76"/>
      <c r="I1124" s="76"/>
      <c r="J1124" s="30"/>
      <c r="K1124" s="30"/>
      <c r="L1124" s="30"/>
      <c r="M1124" s="30"/>
      <c r="N1124" s="30"/>
      <c r="O1124" s="30"/>
      <c r="P1124" s="30"/>
      <c r="Q1124" s="30"/>
      <c r="R1124" s="30"/>
      <c r="S1124" s="30"/>
      <c r="T1124" s="30"/>
      <c r="U1124" s="30"/>
      <c r="V1124" s="30"/>
      <c r="W1124" s="30"/>
      <c r="X1124" s="30"/>
      <c r="Y1124" s="30"/>
      <c r="Z1124" s="30"/>
      <c r="AA1124" s="30"/>
      <c r="AB1124" s="30"/>
      <c r="AC1124" s="30"/>
      <c r="AD1124" s="30"/>
      <c r="AE1124" s="30"/>
      <c r="AF1124" s="30"/>
      <c r="AG1124" s="30"/>
      <c r="AH1124" s="30"/>
      <c r="AI1124" s="30"/>
      <c r="AJ1124" s="30"/>
      <c r="AK1124" s="30"/>
      <c r="AL1124" s="30"/>
      <c r="AM1124" s="30"/>
      <c r="AN1124" s="30"/>
      <c r="AO1124" s="30"/>
      <c r="AP1124" s="30"/>
      <c r="AQ1124" s="30"/>
      <c r="AR1124" s="30"/>
      <c r="AS1124" s="30"/>
      <c r="AT1124" s="30"/>
      <c r="AU1124" s="30"/>
      <c r="AV1124" s="30"/>
      <c r="AW1124" s="30"/>
      <c r="AX1124" s="30"/>
      <c r="AY1124" s="30"/>
      <c r="AZ1124" s="30"/>
      <c r="BA1124" s="30"/>
      <c r="BB1124" s="30"/>
      <c r="BC1124" s="30"/>
      <c r="BD1124" s="30"/>
      <c r="BE1124" s="30"/>
      <c r="BF1124" s="30"/>
      <c r="BG1124" s="30"/>
      <c r="BH1124" s="30"/>
      <c r="BI1124" s="30"/>
      <c r="BJ1124" s="30"/>
      <c r="BK1124" s="30"/>
      <c r="BL1124" s="30"/>
      <c r="BM1124" s="30"/>
      <c r="BN1124" s="30"/>
      <c r="BO1124" s="30"/>
      <c r="BP1124" s="30"/>
      <c r="BQ1124" s="30"/>
      <c r="BR1124" s="30"/>
      <c r="BS1124" s="30"/>
      <c r="BT1124" s="30"/>
      <c r="BU1124" s="30"/>
      <c r="BV1124" s="30"/>
      <c r="BW1124" s="30"/>
      <c r="BX1124" s="30"/>
      <c r="BY1124" s="30"/>
      <c r="BZ1124" s="30"/>
      <c r="CA1124" s="30"/>
      <c r="CB1124" s="30"/>
      <c r="CC1124" s="30"/>
      <c r="CD1124" s="30"/>
      <c r="CE1124" s="30"/>
      <c r="CF1124" s="30"/>
      <c r="CG1124" s="30"/>
      <c r="CH1124" s="30"/>
      <c r="CI1124" s="30"/>
      <c r="CJ1124" s="30"/>
      <c r="CK1124" s="30"/>
      <c r="CL1124" s="30"/>
      <c r="CM1124" s="30"/>
      <c r="CN1124" s="30"/>
      <c r="CO1124" s="30"/>
      <c r="CP1124" s="30"/>
      <c r="CQ1124" s="30"/>
      <c r="CR1124" s="30"/>
      <c r="CS1124" s="30"/>
      <c r="CT1124" s="30"/>
      <c r="CU1124" s="30"/>
      <c r="CV1124" s="30"/>
      <c r="CW1124" s="30"/>
      <c r="CX1124" s="30"/>
      <c r="CY1124" s="30"/>
      <c r="CZ1124" s="30"/>
      <c r="DA1124" s="30"/>
      <c r="DB1124" s="30"/>
      <c r="DC1124" s="30"/>
      <c r="DD1124" s="30"/>
      <c r="DE1124" s="30"/>
      <c r="DF1124" s="30"/>
      <c r="DG1124" s="30"/>
      <c r="DH1124" s="30"/>
      <c r="DI1124" s="30"/>
      <c r="DJ1124" s="30"/>
      <c r="DK1124" s="30"/>
      <c r="DL1124" s="30"/>
      <c r="DM1124" s="30"/>
      <c r="DN1124" s="30"/>
      <c r="DO1124" s="30"/>
      <c r="DP1124" s="30"/>
      <c r="DQ1124" s="30"/>
      <c r="DR1124" s="30"/>
      <c r="DS1124" s="30"/>
      <c r="DT1124" s="30"/>
      <c r="DU1124" s="30"/>
      <c r="DV1124" s="30"/>
      <c r="DW1124" s="30"/>
      <c r="DX1124" s="30"/>
      <c r="DY1124" s="30"/>
      <c r="DZ1124" s="30"/>
      <c r="EA1124" s="30"/>
      <c r="EB1124" s="30"/>
      <c r="EC1124" s="30"/>
      <c r="ED1124" s="30"/>
      <c r="EE1124" s="30"/>
      <c r="EF1124" s="30"/>
      <c r="EG1124" s="30"/>
      <c r="EH1124" s="30"/>
      <c r="EI1124" s="30"/>
      <c r="EJ1124" s="30"/>
      <c r="EK1124" s="30"/>
      <c r="EL1124" s="30"/>
      <c r="EM1124" s="30"/>
      <c r="EN1124" s="30"/>
      <c r="EO1124" s="30"/>
      <c r="EP1124" s="30"/>
      <c r="EQ1124" s="30"/>
      <c r="ER1124" s="30"/>
      <c r="ES1124" s="30"/>
      <c r="ET1124" s="30"/>
      <c r="EU1124" s="30"/>
      <c r="EV1124" s="30"/>
      <c r="EW1124" s="30"/>
      <c r="EX1124" s="30"/>
      <c r="EY1124" s="30"/>
      <c r="EZ1124" s="30"/>
      <c r="FA1124" s="30"/>
      <c r="FB1124" s="30"/>
      <c r="FC1124" s="30"/>
      <c r="FD1124" s="30"/>
      <c r="FE1124" s="30"/>
      <c r="FF1124" s="30"/>
      <c r="FG1124" s="30"/>
      <c r="FH1124" s="30"/>
      <c r="FI1124" s="30"/>
      <c r="FJ1124" s="30"/>
      <c r="FK1124" s="30"/>
      <c r="FL1124" s="30"/>
      <c r="FM1124" s="30"/>
      <c r="FN1124" s="30"/>
      <c r="FO1124" s="30"/>
      <c r="FP1124" s="30"/>
      <c r="FQ1124" s="30"/>
    </row>
    <row r="1125" spans="4:173">
      <c r="D1125" s="76"/>
      <c r="E1125" s="76"/>
      <c r="F1125" s="76"/>
      <c r="G1125" s="76"/>
      <c r="H1125" s="76"/>
      <c r="I1125" s="76"/>
      <c r="J1125" s="30"/>
      <c r="K1125" s="30"/>
      <c r="L1125" s="30"/>
      <c r="M1125" s="30"/>
      <c r="N1125" s="30"/>
      <c r="O1125" s="30"/>
      <c r="P1125" s="30"/>
      <c r="Q1125" s="30"/>
      <c r="R1125" s="30"/>
      <c r="S1125" s="30"/>
      <c r="T1125" s="30"/>
      <c r="U1125" s="30"/>
      <c r="V1125" s="30"/>
      <c r="W1125" s="30"/>
      <c r="X1125" s="30"/>
      <c r="Y1125" s="30"/>
      <c r="Z1125" s="30"/>
      <c r="AA1125" s="30"/>
      <c r="AB1125" s="30"/>
      <c r="AC1125" s="30"/>
      <c r="AD1125" s="30"/>
      <c r="AE1125" s="30"/>
      <c r="AF1125" s="30"/>
      <c r="AG1125" s="30"/>
      <c r="AH1125" s="30"/>
      <c r="AI1125" s="30"/>
      <c r="AJ1125" s="30"/>
      <c r="AK1125" s="30"/>
      <c r="AL1125" s="30"/>
      <c r="AM1125" s="30"/>
      <c r="AN1125" s="30"/>
      <c r="AO1125" s="30"/>
      <c r="AP1125" s="30"/>
      <c r="AQ1125" s="30"/>
      <c r="AR1125" s="30"/>
      <c r="AS1125" s="30"/>
      <c r="AT1125" s="30"/>
      <c r="AU1125" s="30"/>
      <c r="AV1125" s="30"/>
      <c r="AW1125" s="30"/>
      <c r="AX1125" s="30"/>
      <c r="AY1125" s="30"/>
      <c r="AZ1125" s="30"/>
      <c r="BA1125" s="30"/>
      <c r="BB1125" s="30"/>
      <c r="BC1125" s="30"/>
      <c r="BD1125" s="30"/>
      <c r="BE1125" s="30"/>
      <c r="BF1125" s="30"/>
      <c r="BG1125" s="30"/>
      <c r="BH1125" s="30"/>
      <c r="BI1125" s="30"/>
      <c r="BJ1125" s="30"/>
      <c r="BK1125" s="30"/>
      <c r="BL1125" s="30"/>
      <c r="BM1125" s="30"/>
      <c r="BN1125" s="30"/>
      <c r="BO1125" s="30"/>
      <c r="BP1125" s="30"/>
      <c r="BQ1125" s="30"/>
      <c r="BR1125" s="30"/>
      <c r="BS1125" s="30"/>
      <c r="BT1125" s="30"/>
      <c r="BU1125" s="30"/>
      <c r="BV1125" s="30"/>
      <c r="BW1125" s="30"/>
      <c r="BX1125" s="30"/>
      <c r="BY1125" s="30"/>
      <c r="BZ1125" s="30"/>
      <c r="CA1125" s="30"/>
      <c r="CB1125" s="30"/>
      <c r="CC1125" s="30"/>
      <c r="CD1125" s="30"/>
      <c r="CE1125" s="30"/>
      <c r="CF1125" s="30"/>
      <c r="CG1125" s="30"/>
      <c r="CH1125" s="30"/>
      <c r="CI1125" s="30"/>
      <c r="CJ1125" s="30"/>
      <c r="CK1125" s="30"/>
      <c r="CL1125" s="30"/>
      <c r="CM1125" s="30"/>
      <c r="CN1125" s="30"/>
      <c r="CO1125" s="30"/>
      <c r="CP1125" s="30"/>
      <c r="CQ1125" s="30"/>
      <c r="CR1125" s="30"/>
      <c r="CS1125" s="30"/>
      <c r="CT1125" s="30"/>
      <c r="CU1125" s="30"/>
      <c r="CV1125" s="30"/>
      <c r="CW1125" s="30"/>
      <c r="CX1125" s="30"/>
      <c r="CY1125" s="30"/>
      <c r="CZ1125" s="30"/>
      <c r="DA1125" s="30"/>
      <c r="DB1125" s="30"/>
      <c r="DC1125" s="30"/>
      <c r="DD1125" s="30"/>
      <c r="DE1125" s="30"/>
      <c r="DF1125" s="30"/>
      <c r="DG1125" s="30"/>
      <c r="DH1125" s="30"/>
      <c r="DI1125" s="30"/>
      <c r="DJ1125" s="30"/>
      <c r="DK1125" s="30"/>
      <c r="DL1125" s="30"/>
      <c r="DM1125" s="30"/>
      <c r="DN1125" s="30"/>
      <c r="DO1125" s="30"/>
      <c r="DP1125" s="30"/>
      <c r="DQ1125" s="30"/>
      <c r="DR1125" s="30"/>
      <c r="DS1125" s="30"/>
      <c r="DT1125" s="30"/>
      <c r="DU1125" s="30"/>
      <c r="DV1125" s="30"/>
      <c r="DW1125" s="30"/>
      <c r="DX1125" s="30"/>
      <c r="DY1125" s="30"/>
      <c r="DZ1125" s="30"/>
      <c r="EA1125" s="30"/>
      <c r="EB1125" s="30"/>
      <c r="EC1125" s="30"/>
      <c r="ED1125" s="30"/>
      <c r="EE1125" s="30"/>
      <c r="EF1125" s="30"/>
      <c r="EG1125" s="30"/>
      <c r="EH1125" s="30"/>
      <c r="EI1125" s="30"/>
      <c r="EJ1125" s="30"/>
      <c r="EK1125" s="30"/>
      <c r="EL1125" s="30"/>
      <c r="EM1125" s="30"/>
      <c r="EN1125" s="30"/>
      <c r="EO1125" s="30"/>
      <c r="EP1125" s="30"/>
      <c r="EQ1125" s="30"/>
      <c r="ER1125" s="30"/>
      <c r="ES1125" s="30"/>
      <c r="ET1125" s="30"/>
      <c r="EU1125" s="30"/>
      <c r="EV1125" s="30"/>
      <c r="EW1125" s="30"/>
      <c r="EX1125" s="30"/>
      <c r="EY1125" s="30"/>
      <c r="EZ1125" s="30"/>
      <c r="FA1125" s="30"/>
      <c r="FB1125" s="30"/>
      <c r="FC1125" s="30"/>
      <c r="FD1125" s="30"/>
      <c r="FE1125" s="30"/>
      <c r="FF1125" s="30"/>
      <c r="FG1125" s="30"/>
      <c r="FH1125" s="30"/>
      <c r="FI1125" s="30"/>
      <c r="FJ1125" s="30"/>
      <c r="FK1125" s="30"/>
      <c r="FL1125" s="30"/>
      <c r="FM1125" s="30"/>
      <c r="FN1125" s="30"/>
      <c r="FO1125" s="30"/>
      <c r="FP1125" s="30"/>
      <c r="FQ1125" s="30"/>
    </row>
    <row r="1126" spans="4:173">
      <c r="D1126" s="76"/>
      <c r="E1126" s="76"/>
      <c r="F1126" s="76"/>
      <c r="G1126" s="76"/>
      <c r="H1126" s="76"/>
      <c r="I1126" s="76"/>
      <c r="J1126" s="30"/>
      <c r="K1126" s="30"/>
      <c r="L1126" s="30"/>
      <c r="M1126" s="30"/>
      <c r="N1126" s="30"/>
      <c r="O1126" s="30"/>
      <c r="P1126" s="30"/>
      <c r="Q1126" s="30"/>
      <c r="R1126" s="30"/>
      <c r="S1126" s="30"/>
      <c r="T1126" s="30"/>
      <c r="U1126" s="30"/>
      <c r="V1126" s="30"/>
      <c r="W1126" s="30"/>
      <c r="X1126" s="30"/>
      <c r="Y1126" s="30"/>
      <c r="Z1126" s="30"/>
      <c r="AA1126" s="30"/>
      <c r="AB1126" s="30"/>
      <c r="AC1126" s="30"/>
      <c r="AD1126" s="30"/>
      <c r="AE1126" s="30"/>
      <c r="AF1126" s="30"/>
      <c r="AG1126" s="30"/>
      <c r="AH1126" s="30"/>
      <c r="AI1126" s="30"/>
      <c r="AJ1126" s="30"/>
      <c r="AK1126" s="30"/>
      <c r="AL1126" s="30"/>
      <c r="AM1126" s="30"/>
      <c r="AN1126" s="30"/>
      <c r="AO1126" s="30"/>
      <c r="AP1126" s="30"/>
      <c r="AQ1126" s="30"/>
      <c r="AR1126" s="30"/>
      <c r="AS1126" s="30"/>
      <c r="AT1126" s="30"/>
      <c r="AU1126" s="30"/>
      <c r="AV1126" s="30"/>
      <c r="AW1126" s="30"/>
      <c r="AX1126" s="30"/>
      <c r="AY1126" s="30"/>
      <c r="AZ1126" s="30"/>
      <c r="BA1126" s="30"/>
      <c r="BB1126" s="30"/>
      <c r="BC1126" s="30"/>
      <c r="BD1126" s="30"/>
      <c r="BE1126" s="30"/>
      <c r="BF1126" s="30"/>
      <c r="BG1126" s="30"/>
      <c r="BH1126" s="30"/>
      <c r="BI1126" s="30"/>
      <c r="BJ1126" s="30"/>
      <c r="BK1126" s="30"/>
      <c r="BL1126" s="30"/>
      <c r="BM1126" s="30"/>
      <c r="BN1126" s="30"/>
      <c r="BO1126" s="30"/>
      <c r="BP1126" s="30"/>
      <c r="BQ1126" s="30"/>
      <c r="BR1126" s="30"/>
      <c r="BS1126" s="30"/>
      <c r="BT1126" s="30"/>
      <c r="BU1126" s="30"/>
      <c r="BV1126" s="30"/>
      <c r="BW1126" s="30"/>
      <c r="BX1126" s="30"/>
      <c r="BY1126" s="30"/>
      <c r="BZ1126" s="30"/>
      <c r="CA1126" s="30"/>
      <c r="CB1126" s="30"/>
      <c r="CC1126" s="30"/>
      <c r="CD1126" s="30"/>
      <c r="CE1126" s="30"/>
      <c r="CF1126" s="30"/>
      <c r="CG1126" s="30"/>
      <c r="CH1126" s="30"/>
      <c r="CI1126" s="30"/>
      <c r="CJ1126" s="30"/>
      <c r="CK1126" s="30"/>
      <c r="CL1126" s="30"/>
      <c r="CM1126" s="30"/>
      <c r="CN1126" s="30"/>
      <c r="CO1126" s="30"/>
      <c r="CP1126" s="30"/>
      <c r="CQ1126" s="30"/>
      <c r="CR1126" s="30"/>
      <c r="CS1126" s="30"/>
      <c r="CT1126" s="30"/>
      <c r="CU1126" s="30"/>
      <c r="CV1126" s="30"/>
      <c r="CW1126" s="30"/>
      <c r="CX1126" s="30"/>
      <c r="CY1126" s="30"/>
      <c r="CZ1126" s="30"/>
      <c r="DA1126" s="30"/>
      <c r="DB1126" s="30"/>
      <c r="DC1126" s="30"/>
      <c r="DD1126" s="30"/>
      <c r="DE1126" s="30"/>
      <c r="DF1126" s="30"/>
      <c r="DG1126" s="30"/>
      <c r="DH1126" s="30"/>
      <c r="DI1126" s="30"/>
      <c r="DJ1126" s="30"/>
      <c r="DK1126" s="30"/>
      <c r="DL1126" s="30"/>
      <c r="DM1126" s="30"/>
      <c r="DN1126" s="30"/>
      <c r="DO1126" s="30"/>
      <c r="DP1126" s="30"/>
      <c r="DQ1126" s="30"/>
      <c r="DR1126" s="30"/>
      <c r="DS1126" s="30"/>
      <c r="DT1126" s="30"/>
      <c r="DU1126" s="30"/>
      <c r="DV1126" s="30"/>
      <c r="DW1126" s="30"/>
      <c r="DX1126" s="30"/>
      <c r="DY1126" s="30"/>
      <c r="DZ1126" s="30"/>
      <c r="EA1126" s="30"/>
      <c r="EB1126" s="30"/>
      <c r="EC1126" s="30"/>
      <c r="ED1126" s="30"/>
      <c r="EE1126" s="30"/>
      <c r="EF1126" s="30"/>
      <c r="EG1126" s="30"/>
      <c r="EH1126" s="30"/>
      <c r="EI1126" s="30"/>
      <c r="EJ1126" s="30"/>
      <c r="EK1126" s="30"/>
      <c r="EL1126" s="30"/>
      <c r="EM1126" s="30"/>
      <c r="EN1126" s="30"/>
      <c r="EO1126" s="30"/>
      <c r="EP1126" s="30"/>
      <c r="EQ1126" s="30"/>
      <c r="ER1126" s="30"/>
      <c r="ES1126" s="30"/>
      <c r="ET1126" s="30"/>
      <c r="EU1126" s="30"/>
      <c r="EV1126" s="30"/>
      <c r="EW1126" s="30"/>
      <c r="EX1126" s="30"/>
      <c r="EY1126" s="30"/>
      <c r="EZ1126" s="30"/>
      <c r="FA1126" s="30"/>
      <c r="FB1126" s="30"/>
      <c r="FC1126" s="30"/>
      <c r="FD1126" s="30"/>
      <c r="FE1126" s="30"/>
      <c r="FF1126" s="30"/>
      <c r="FG1126" s="30"/>
      <c r="FH1126" s="30"/>
      <c r="FI1126" s="30"/>
      <c r="FJ1126" s="30"/>
      <c r="FK1126" s="30"/>
      <c r="FL1126" s="30"/>
      <c r="FM1126" s="30"/>
      <c r="FN1126" s="30"/>
      <c r="FO1126" s="30"/>
      <c r="FP1126" s="30"/>
      <c r="FQ1126" s="30"/>
    </row>
    <row r="1127" spans="4:173">
      <c r="D1127" s="76"/>
      <c r="E1127" s="76"/>
      <c r="F1127" s="76"/>
      <c r="G1127" s="76"/>
      <c r="H1127" s="76"/>
      <c r="I1127" s="76"/>
      <c r="J1127" s="30"/>
      <c r="K1127" s="30"/>
      <c r="L1127" s="30"/>
      <c r="M1127" s="30"/>
      <c r="N1127" s="30"/>
      <c r="O1127" s="30"/>
      <c r="P1127" s="30"/>
      <c r="Q1127" s="30"/>
      <c r="R1127" s="30"/>
      <c r="S1127" s="30"/>
      <c r="T1127" s="30"/>
      <c r="U1127" s="30"/>
      <c r="V1127" s="30"/>
      <c r="W1127" s="30"/>
      <c r="X1127" s="30"/>
      <c r="Y1127" s="30"/>
      <c r="Z1127" s="30"/>
      <c r="AA1127" s="30"/>
      <c r="AB1127" s="30"/>
      <c r="AC1127" s="30"/>
      <c r="AD1127" s="30"/>
      <c r="AE1127" s="30"/>
      <c r="AF1127" s="30"/>
      <c r="AG1127" s="30"/>
      <c r="AH1127" s="30"/>
      <c r="AI1127" s="30"/>
      <c r="AJ1127" s="30"/>
      <c r="AK1127" s="30"/>
      <c r="AL1127" s="30"/>
      <c r="AM1127" s="30"/>
      <c r="AN1127" s="30"/>
      <c r="AO1127" s="30"/>
      <c r="AP1127" s="30"/>
      <c r="AQ1127" s="30"/>
      <c r="AR1127" s="30"/>
      <c r="AS1127" s="30"/>
      <c r="AT1127" s="30"/>
      <c r="AU1127" s="30"/>
      <c r="AV1127" s="30"/>
      <c r="AW1127" s="30"/>
      <c r="AX1127" s="30"/>
      <c r="AY1127" s="30"/>
      <c r="AZ1127" s="30"/>
      <c r="BA1127" s="30"/>
      <c r="BB1127" s="30"/>
      <c r="BC1127" s="30"/>
      <c r="BD1127" s="30"/>
      <c r="BE1127" s="30"/>
      <c r="BF1127" s="30"/>
      <c r="BG1127" s="30"/>
      <c r="BH1127" s="30"/>
      <c r="BI1127" s="30"/>
      <c r="BJ1127" s="30"/>
      <c r="BK1127" s="30"/>
      <c r="BL1127" s="30"/>
      <c r="BM1127" s="30"/>
      <c r="BN1127" s="30"/>
      <c r="BO1127" s="30"/>
      <c r="BP1127" s="30"/>
      <c r="BQ1127" s="30"/>
      <c r="BR1127" s="30"/>
      <c r="BS1127" s="30"/>
      <c r="BT1127" s="30"/>
      <c r="BU1127" s="30"/>
      <c r="BV1127" s="30"/>
      <c r="BW1127" s="30"/>
      <c r="BX1127" s="30"/>
      <c r="BY1127" s="30"/>
      <c r="BZ1127" s="30"/>
      <c r="CA1127" s="30"/>
      <c r="CB1127" s="30"/>
      <c r="CC1127" s="30"/>
      <c r="CD1127" s="30"/>
      <c r="CE1127" s="30"/>
      <c r="CF1127" s="30"/>
      <c r="CG1127" s="30"/>
      <c r="CH1127" s="30"/>
      <c r="CI1127" s="30"/>
      <c r="CJ1127" s="30"/>
      <c r="CK1127" s="30"/>
      <c r="CL1127" s="30"/>
      <c r="CM1127" s="30"/>
      <c r="CN1127" s="30"/>
      <c r="CO1127" s="30"/>
      <c r="CP1127" s="30"/>
      <c r="CQ1127" s="30"/>
      <c r="CR1127" s="30"/>
      <c r="CS1127" s="30"/>
      <c r="CT1127" s="30"/>
      <c r="CU1127" s="30"/>
      <c r="CV1127" s="30"/>
      <c r="CW1127" s="30"/>
      <c r="CX1127" s="30"/>
      <c r="CY1127" s="30"/>
      <c r="CZ1127" s="30"/>
      <c r="DA1127" s="30"/>
      <c r="DB1127" s="30"/>
      <c r="DC1127" s="30"/>
      <c r="DD1127" s="30"/>
      <c r="DE1127" s="30"/>
      <c r="DF1127" s="30"/>
      <c r="DG1127" s="30"/>
      <c r="DH1127" s="30"/>
      <c r="DI1127" s="30"/>
      <c r="DJ1127" s="30"/>
      <c r="DK1127" s="30"/>
      <c r="DL1127" s="30"/>
      <c r="DM1127" s="30"/>
      <c r="DN1127" s="30"/>
      <c r="DO1127" s="30"/>
      <c r="DP1127" s="30"/>
      <c r="DQ1127" s="30"/>
      <c r="DR1127" s="30"/>
      <c r="DS1127" s="30"/>
      <c r="DT1127" s="30"/>
      <c r="DU1127" s="30"/>
      <c r="DV1127" s="30"/>
      <c r="DW1127" s="30"/>
      <c r="DX1127" s="30"/>
      <c r="DY1127" s="30"/>
      <c r="DZ1127" s="30"/>
      <c r="EA1127" s="30"/>
      <c r="EB1127" s="30"/>
      <c r="EC1127" s="30"/>
      <c r="ED1127" s="30"/>
      <c r="EE1127" s="30"/>
      <c r="EF1127" s="30"/>
      <c r="EG1127" s="30"/>
      <c r="EH1127" s="30"/>
      <c r="EI1127" s="30"/>
      <c r="EJ1127" s="30"/>
      <c r="EK1127" s="30"/>
      <c r="EL1127" s="30"/>
      <c r="EM1127" s="30"/>
      <c r="EN1127" s="30"/>
      <c r="EO1127" s="30"/>
      <c r="EP1127" s="30"/>
      <c r="EQ1127" s="30"/>
      <c r="ER1127" s="30"/>
      <c r="ES1127" s="30"/>
      <c r="ET1127" s="30"/>
      <c r="EU1127" s="30"/>
      <c r="EV1127" s="30"/>
      <c r="EW1127" s="30"/>
      <c r="EX1127" s="30"/>
      <c r="EY1127" s="30"/>
      <c r="EZ1127" s="30"/>
      <c r="FA1127" s="30"/>
      <c r="FB1127" s="30"/>
      <c r="FC1127" s="30"/>
      <c r="FD1127" s="30"/>
      <c r="FE1127" s="30"/>
      <c r="FF1127" s="30"/>
      <c r="FG1127" s="30"/>
      <c r="FH1127" s="30"/>
      <c r="FI1127" s="30"/>
      <c r="FJ1127" s="30"/>
      <c r="FK1127" s="30"/>
      <c r="FL1127" s="30"/>
      <c r="FM1127" s="30"/>
      <c r="FN1127" s="30"/>
      <c r="FO1127" s="30"/>
      <c r="FP1127" s="30"/>
      <c r="FQ1127" s="30"/>
    </row>
    <row r="1128" spans="4:173">
      <c r="D1128" s="76"/>
      <c r="E1128" s="76"/>
      <c r="F1128" s="76"/>
      <c r="G1128" s="76"/>
      <c r="H1128" s="76"/>
      <c r="I1128" s="76"/>
      <c r="J1128" s="30"/>
      <c r="K1128" s="30"/>
      <c r="L1128" s="30"/>
      <c r="M1128" s="30"/>
      <c r="N1128" s="30"/>
      <c r="O1128" s="30"/>
      <c r="P1128" s="30"/>
      <c r="Q1128" s="30"/>
      <c r="R1128" s="30"/>
      <c r="S1128" s="30"/>
      <c r="T1128" s="30"/>
      <c r="U1128" s="30"/>
      <c r="V1128" s="30"/>
      <c r="W1128" s="30"/>
      <c r="X1128" s="30"/>
      <c r="Y1128" s="30"/>
      <c r="Z1128" s="30"/>
      <c r="AA1128" s="30"/>
      <c r="AB1128" s="30"/>
      <c r="AC1128" s="30"/>
      <c r="AD1128" s="30"/>
      <c r="AE1128" s="30"/>
      <c r="AF1128" s="30"/>
      <c r="AG1128" s="30"/>
      <c r="AH1128" s="30"/>
      <c r="AI1128" s="30"/>
      <c r="AJ1128" s="30"/>
      <c r="AK1128" s="30"/>
      <c r="AL1128" s="30"/>
      <c r="AM1128" s="30"/>
      <c r="AN1128" s="30"/>
      <c r="AO1128" s="30"/>
      <c r="AP1128" s="30"/>
      <c r="AQ1128" s="30"/>
      <c r="AR1128" s="30"/>
      <c r="AS1128" s="30"/>
      <c r="AT1128" s="30"/>
      <c r="AU1128" s="30"/>
      <c r="AV1128" s="30"/>
      <c r="AW1128" s="30"/>
      <c r="AX1128" s="30"/>
      <c r="AY1128" s="30"/>
      <c r="AZ1128" s="30"/>
      <c r="BA1128" s="30"/>
      <c r="BB1128" s="30"/>
      <c r="BC1128" s="30"/>
      <c r="BD1128" s="30"/>
      <c r="BE1128" s="30"/>
      <c r="BF1128" s="30"/>
      <c r="BG1128" s="30"/>
      <c r="BH1128" s="30"/>
      <c r="BI1128" s="30"/>
      <c r="BJ1128" s="30"/>
      <c r="BK1128" s="30"/>
      <c r="BL1128" s="30"/>
      <c r="BM1128" s="30"/>
      <c r="BN1128" s="30"/>
      <c r="BO1128" s="30"/>
      <c r="BP1128" s="30"/>
      <c r="BQ1128" s="30"/>
      <c r="BR1128" s="30"/>
      <c r="BS1128" s="30"/>
      <c r="BT1128" s="30"/>
      <c r="BU1128" s="30"/>
      <c r="BV1128" s="30"/>
      <c r="BW1128" s="30"/>
      <c r="BX1128" s="30"/>
      <c r="BY1128" s="30"/>
      <c r="BZ1128" s="30"/>
      <c r="CA1128" s="30"/>
      <c r="CB1128" s="30"/>
      <c r="CC1128" s="30"/>
      <c r="CD1128" s="30"/>
      <c r="CE1128" s="30"/>
      <c r="CF1128" s="30"/>
      <c r="CG1128" s="30"/>
      <c r="CH1128" s="30"/>
      <c r="CI1128" s="30"/>
      <c r="CJ1128" s="30"/>
      <c r="CK1128" s="30"/>
      <c r="CL1128" s="30"/>
      <c r="CM1128" s="30"/>
      <c r="CN1128" s="30"/>
      <c r="CO1128" s="30"/>
      <c r="CP1128" s="30"/>
      <c r="CQ1128" s="30"/>
      <c r="CR1128" s="30"/>
      <c r="CS1128" s="30"/>
      <c r="CT1128" s="30"/>
      <c r="CU1128" s="30"/>
      <c r="CV1128" s="30"/>
      <c r="CW1128" s="30"/>
      <c r="CX1128" s="30"/>
      <c r="CY1128" s="30"/>
      <c r="CZ1128" s="30"/>
      <c r="DA1128" s="30"/>
      <c r="DB1128" s="30"/>
      <c r="DC1128" s="30"/>
      <c r="DD1128" s="30"/>
      <c r="DE1128" s="30"/>
      <c r="DF1128" s="30"/>
      <c r="DG1128" s="30"/>
      <c r="DH1128" s="30"/>
      <c r="DI1128" s="30"/>
      <c r="DJ1128" s="30"/>
      <c r="DK1128" s="30"/>
      <c r="DL1128" s="30"/>
      <c r="DM1128" s="30"/>
      <c r="DN1128" s="30"/>
      <c r="DO1128" s="30"/>
      <c r="DP1128" s="30"/>
      <c r="DQ1128" s="30"/>
      <c r="DR1128" s="30"/>
      <c r="DS1128" s="30"/>
      <c r="DT1128" s="30"/>
      <c r="DU1128" s="30"/>
      <c r="DV1128" s="30"/>
      <c r="DW1128" s="30"/>
      <c r="DX1128" s="30"/>
      <c r="DY1128" s="30"/>
      <c r="DZ1128" s="30"/>
      <c r="EA1128" s="30"/>
      <c r="EB1128" s="30"/>
      <c r="EC1128" s="30"/>
      <c r="ED1128" s="30"/>
      <c r="EE1128" s="30"/>
      <c r="EF1128" s="30"/>
      <c r="EG1128" s="30"/>
      <c r="EH1128" s="30"/>
      <c r="EI1128" s="30"/>
      <c r="EJ1128" s="30"/>
      <c r="EK1128" s="30"/>
      <c r="EL1128" s="30"/>
      <c r="EM1128" s="30"/>
      <c r="EN1128" s="30"/>
      <c r="EO1128" s="30"/>
      <c r="EP1128" s="30"/>
      <c r="EQ1128" s="30"/>
      <c r="ER1128" s="30"/>
      <c r="ES1128" s="30"/>
      <c r="ET1128" s="30"/>
      <c r="EU1128" s="30"/>
      <c r="EV1128" s="30"/>
      <c r="EW1128" s="30"/>
      <c r="EX1128" s="30"/>
      <c r="EY1128" s="30"/>
      <c r="EZ1128" s="30"/>
      <c r="FA1128" s="30"/>
      <c r="FB1128" s="30"/>
      <c r="FC1128" s="30"/>
      <c r="FD1128" s="30"/>
      <c r="FE1128" s="30"/>
      <c r="FF1128" s="30"/>
      <c r="FG1128" s="30"/>
      <c r="FH1128" s="30"/>
      <c r="FI1128" s="30"/>
      <c r="FJ1128" s="30"/>
      <c r="FK1128" s="30"/>
      <c r="FL1128" s="30"/>
      <c r="FM1128" s="30"/>
      <c r="FN1128" s="30"/>
      <c r="FO1128" s="30"/>
      <c r="FP1128" s="30"/>
      <c r="FQ1128" s="30"/>
    </row>
    <row r="1129" spans="4:173">
      <c r="D1129" s="76"/>
      <c r="E1129" s="76"/>
      <c r="F1129" s="76"/>
      <c r="G1129" s="76"/>
      <c r="H1129" s="76"/>
      <c r="I1129" s="76"/>
      <c r="J1129" s="30"/>
      <c r="K1129" s="30"/>
      <c r="L1129" s="30"/>
      <c r="M1129" s="30"/>
      <c r="N1129" s="30"/>
      <c r="O1129" s="30"/>
      <c r="P1129" s="30"/>
      <c r="Q1129" s="30"/>
      <c r="R1129" s="30"/>
      <c r="S1129" s="30"/>
      <c r="T1129" s="30"/>
      <c r="U1129" s="30"/>
      <c r="V1129" s="30"/>
      <c r="W1129" s="30"/>
      <c r="X1129" s="30"/>
      <c r="Y1129" s="30"/>
      <c r="Z1129" s="30"/>
      <c r="AA1129" s="30"/>
      <c r="AB1129" s="30"/>
      <c r="AC1129" s="30"/>
      <c r="AD1129" s="30"/>
      <c r="AE1129" s="30"/>
      <c r="AF1129" s="30"/>
      <c r="AG1129" s="30"/>
      <c r="AH1129" s="30"/>
      <c r="AI1129" s="30"/>
      <c r="AJ1129" s="30"/>
      <c r="AK1129" s="30"/>
      <c r="AL1129" s="30"/>
      <c r="AM1129" s="30"/>
      <c r="AN1129" s="30"/>
      <c r="AO1129" s="30"/>
      <c r="AP1129" s="30"/>
      <c r="AQ1129" s="30"/>
      <c r="AR1129" s="30"/>
      <c r="AS1129" s="30"/>
      <c r="AT1129" s="30"/>
      <c r="AU1129" s="30"/>
      <c r="AV1129" s="30"/>
      <c r="AW1129" s="30"/>
      <c r="AX1129" s="30"/>
      <c r="AY1129" s="30"/>
      <c r="AZ1129" s="30"/>
      <c r="BA1129" s="30"/>
      <c r="BB1129" s="30"/>
      <c r="BC1129" s="30"/>
      <c r="BD1129" s="30"/>
      <c r="BE1129" s="30"/>
      <c r="BF1129" s="30"/>
      <c r="BG1129" s="30"/>
      <c r="BH1129" s="30"/>
      <c r="BI1129" s="30"/>
      <c r="BJ1129" s="30"/>
      <c r="BK1129" s="30"/>
      <c r="BL1129" s="30"/>
      <c r="BM1129" s="30"/>
      <c r="BN1129" s="30"/>
      <c r="BO1129" s="30"/>
      <c r="BP1129" s="30"/>
      <c r="BQ1129" s="30"/>
      <c r="BR1129" s="30"/>
      <c r="BS1129" s="30"/>
      <c r="BT1129" s="30"/>
      <c r="BU1129" s="30"/>
      <c r="BV1129" s="30"/>
      <c r="BW1129" s="30"/>
      <c r="BX1129" s="30"/>
      <c r="BY1129" s="30"/>
      <c r="BZ1129" s="30"/>
      <c r="CA1129" s="30"/>
      <c r="CB1129" s="30"/>
      <c r="CC1129" s="30"/>
      <c r="CD1129" s="30"/>
      <c r="CE1129" s="30"/>
      <c r="CF1129" s="30"/>
      <c r="CG1129" s="30"/>
      <c r="CH1129" s="30"/>
      <c r="CI1129" s="30"/>
      <c r="CJ1129" s="30"/>
      <c r="CK1129" s="30"/>
      <c r="CL1129" s="30"/>
      <c r="CM1129" s="30"/>
      <c r="CN1129" s="30"/>
      <c r="CO1129" s="30"/>
      <c r="CP1129" s="30"/>
      <c r="CQ1129" s="30"/>
      <c r="CR1129" s="30"/>
      <c r="CS1129" s="30"/>
      <c r="CT1129" s="30"/>
      <c r="CU1129" s="30"/>
      <c r="CV1129" s="30"/>
      <c r="CW1129" s="30"/>
      <c r="CX1129" s="30"/>
      <c r="CY1129" s="30"/>
      <c r="CZ1129" s="30"/>
      <c r="DA1129" s="30"/>
      <c r="DB1129" s="30"/>
      <c r="DC1129" s="30"/>
      <c r="DD1129" s="30"/>
      <c r="DE1129" s="30"/>
      <c r="DF1129" s="30"/>
      <c r="DG1129" s="30"/>
      <c r="DH1129" s="30"/>
      <c r="DI1129" s="30"/>
      <c r="DJ1129" s="30"/>
      <c r="DK1129" s="30"/>
      <c r="DL1129" s="30"/>
      <c r="DM1129" s="30"/>
      <c r="DN1129" s="30"/>
      <c r="DO1129" s="30"/>
      <c r="DP1129" s="30"/>
      <c r="DQ1129" s="30"/>
      <c r="DR1129" s="30"/>
      <c r="DS1129" s="30"/>
      <c r="DT1129" s="30"/>
      <c r="DU1129" s="30"/>
      <c r="DV1129" s="30"/>
      <c r="DW1129" s="30"/>
      <c r="DX1129" s="30"/>
      <c r="DY1129" s="30"/>
      <c r="DZ1129" s="30"/>
      <c r="EA1129" s="30"/>
      <c r="EB1129" s="30"/>
      <c r="EC1129" s="30"/>
      <c r="ED1129" s="30"/>
      <c r="EE1129" s="30"/>
      <c r="EF1129" s="30"/>
      <c r="EG1129" s="30"/>
      <c r="EH1129" s="30"/>
      <c r="EI1129" s="30"/>
      <c r="EJ1129" s="30"/>
      <c r="EK1129" s="30"/>
      <c r="EL1129" s="30"/>
      <c r="EM1129" s="30"/>
      <c r="EN1129" s="30"/>
      <c r="EO1129" s="30"/>
      <c r="EP1129" s="30"/>
      <c r="EQ1129" s="30"/>
      <c r="ER1129" s="30"/>
      <c r="ES1129" s="30"/>
      <c r="ET1129" s="30"/>
      <c r="EU1129" s="30"/>
      <c r="EV1129" s="30"/>
      <c r="EW1129" s="30"/>
      <c r="EX1129" s="30"/>
      <c r="EY1129" s="30"/>
      <c r="EZ1129" s="30"/>
      <c r="FA1129" s="30"/>
      <c r="FB1129" s="30"/>
      <c r="FC1129" s="30"/>
      <c r="FD1129" s="30"/>
      <c r="FE1129" s="30"/>
      <c r="FF1129" s="30"/>
      <c r="FG1129" s="30"/>
      <c r="FH1129" s="30"/>
      <c r="FI1129" s="30"/>
      <c r="FJ1129" s="30"/>
      <c r="FK1129" s="30"/>
      <c r="FL1129" s="30"/>
      <c r="FM1129" s="30"/>
      <c r="FN1129" s="30"/>
      <c r="FO1129" s="30"/>
      <c r="FP1129" s="30"/>
      <c r="FQ1129" s="30"/>
    </row>
    <row r="1130" spans="4:173">
      <c r="D1130" s="76"/>
      <c r="E1130" s="76"/>
      <c r="F1130" s="76"/>
      <c r="G1130" s="76"/>
      <c r="H1130" s="76"/>
      <c r="I1130" s="76"/>
      <c r="J1130" s="30"/>
      <c r="K1130" s="30"/>
      <c r="L1130" s="30"/>
      <c r="M1130" s="30"/>
      <c r="N1130" s="30"/>
      <c r="O1130" s="30"/>
      <c r="P1130" s="30"/>
      <c r="Q1130" s="30"/>
      <c r="R1130" s="30"/>
      <c r="S1130" s="30"/>
      <c r="T1130" s="30"/>
      <c r="U1130" s="30"/>
      <c r="V1130" s="30"/>
      <c r="W1130" s="30"/>
      <c r="X1130" s="30"/>
      <c r="Y1130" s="30"/>
      <c r="Z1130" s="30"/>
      <c r="AA1130" s="30"/>
      <c r="AB1130" s="30"/>
      <c r="AC1130" s="30"/>
      <c r="AD1130" s="30"/>
      <c r="AE1130" s="30"/>
      <c r="AF1130" s="30"/>
      <c r="AG1130" s="30"/>
      <c r="AH1130" s="30"/>
      <c r="AI1130" s="30"/>
      <c r="AJ1130" s="30"/>
      <c r="AK1130" s="30"/>
      <c r="AL1130" s="30"/>
      <c r="AM1130" s="30"/>
      <c r="AN1130" s="30"/>
      <c r="AO1130" s="30"/>
      <c r="AP1130" s="30"/>
      <c r="AQ1130" s="30"/>
      <c r="AR1130" s="30"/>
      <c r="AS1130" s="30"/>
      <c r="AT1130" s="30"/>
      <c r="AU1130" s="30"/>
      <c r="AV1130" s="30"/>
      <c r="AW1130" s="30"/>
      <c r="AX1130" s="30"/>
      <c r="AY1130" s="30"/>
      <c r="AZ1130" s="30"/>
      <c r="BA1130" s="30"/>
      <c r="BB1130" s="30"/>
      <c r="BC1130" s="30"/>
      <c r="BD1130" s="30"/>
      <c r="BE1130" s="30"/>
      <c r="BF1130" s="30"/>
      <c r="BG1130" s="30"/>
      <c r="BH1130" s="30"/>
      <c r="BI1130" s="30"/>
      <c r="BJ1130" s="30"/>
      <c r="BK1130" s="30"/>
      <c r="BL1130" s="30"/>
      <c r="BM1130" s="30"/>
      <c r="BN1130" s="30"/>
      <c r="BO1130" s="30"/>
      <c r="BP1130" s="30"/>
      <c r="BQ1130" s="30"/>
      <c r="BR1130" s="30"/>
      <c r="BS1130" s="30"/>
      <c r="BT1130" s="30"/>
      <c r="BU1130" s="30"/>
      <c r="BV1130" s="30"/>
      <c r="BW1130" s="30"/>
      <c r="BX1130" s="30"/>
      <c r="BY1130" s="30"/>
      <c r="BZ1130" s="30"/>
      <c r="CA1130" s="30"/>
      <c r="CB1130" s="30"/>
      <c r="CC1130" s="30"/>
      <c r="CD1130" s="30"/>
      <c r="CE1130" s="30"/>
      <c r="CF1130" s="30"/>
      <c r="CG1130" s="30"/>
      <c r="CH1130" s="30"/>
      <c r="CI1130" s="30"/>
      <c r="CJ1130" s="30"/>
      <c r="CK1130" s="30"/>
      <c r="CL1130" s="30"/>
      <c r="CM1130" s="30"/>
      <c r="CN1130" s="30"/>
      <c r="CO1130" s="30"/>
      <c r="CP1130" s="30"/>
      <c r="CQ1130" s="30"/>
      <c r="CR1130" s="30"/>
      <c r="CS1130" s="30"/>
      <c r="CT1130" s="30"/>
      <c r="CU1130" s="30"/>
      <c r="CV1130" s="30"/>
      <c r="CW1130" s="30"/>
      <c r="CX1130" s="30"/>
      <c r="CY1130" s="30"/>
      <c r="CZ1130" s="30"/>
      <c r="DA1130" s="30"/>
      <c r="DB1130" s="30"/>
      <c r="DC1130" s="30"/>
      <c r="DD1130" s="30"/>
      <c r="DE1130" s="30"/>
      <c r="DF1130" s="30"/>
      <c r="DG1130" s="30"/>
      <c r="DH1130" s="30"/>
      <c r="DI1130" s="30"/>
      <c r="DJ1130" s="30"/>
      <c r="DK1130" s="30"/>
      <c r="DL1130" s="30"/>
      <c r="DM1130" s="30"/>
      <c r="DN1130" s="30"/>
      <c r="DO1130" s="30"/>
      <c r="DP1130" s="30"/>
      <c r="DQ1130" s="30"/>
      <c r="DR1130" s="30"/>
      <c r="DS1130" s="30"/>
      <c r="DT1130" s="30"/>
      <c r="DU1130" s="30"/>
      <c r="DV1130" s="30"/>
      <c r="DW1130" s="30"/>
      <c r="DX1130" s="30"/>
      <c r="DY1130" s="30"/>
      <c r="DZ1130" s="30"/>
      <c r="EA1130" s="30"/>
      <c r="EB1130" s="30"/>
      <c r="EC1130" s="30"/>
      <c r="ED1130" s="30"/>
      <c r="EE1130" s="30"/>
      <c r="EF1130" s="30"/>
      <c r="EG1130" s="30"/>
      <c r="EH1130" s="30"/>
      <c r="EI1130" s="30"/>
      <c r="EJ1130" s="30"/>
      <c r="EK1130" s="30"/>
      <c r="EL1130" s="30"/>
      <c r="EM1130" s="30"/>
      <c r="EN1130" s="30"/>
      <c r="EO1130" s="30"/>
      <c r="EP1130" s="30"/>
      <c r="EQ1130" s="30"/>
      <c r="ER1130" s="30"/>
      <c r="ES1130" s="30"/>
      <c r="ET1130" s="30"/>
      <c r="EU1130" s="30"/>
      <c r="EV1130" s="30"/>
      <c r="EW1130" s="30"/>
      <c r="EX1130" s="30"/>
      <c r="EY1130" s="30"/>
      <c r="EZ1130" s="30"/>
      <c r="FA1130" s="30"/>
      <c r="FB1130" s="30"/>
      <c r="FC1130" s="30"/>
      <c r="FD1130" s="30"/>
      <c r="FE1130" s="30"/>
      <c r="FF1130" s="30"/>
      <c r="FG1130" s="30"/>
      <c r="FH1130" s="30"/>
      <c r="FI1130" s="30"/>
      <c r="FJ1130" s="30"/>
      <c r="FK1130" s="30"/>
      <c r="FL1130" s="30"/>
      <c r="FM1130" s="30"/>
      <c r="FN1130" s="30"/>
      <c r="FO1130" s="30"/>
      <c r="FP1130" s="30"/>
      <c r="FQ1130" s="30"/>
    </row>
    <row r="1131" spans="4:173">
      <c r="D1131" s="76"/>
      <c r="E1131" s="76"/>
      <c r="F1131" s="76"/>
      <c r="G1131" s="76"/>
      <c r="H1131" s="76"/>
      <c r="I1131" s="76"/>
      <c r="J1131" s="30"/>
      <c r="K1131" s="30"/>
      <c r="L1131" s="30"/>
      <c r="M1131" s="30"/>
      <c r="N1131" s="30"/>
      <c r="O1131" s="30"/>
      <c r="P1131" s="30"/>
      <c r="Q1131" s="30"/>
      <c r="R1131" s="30"/>
      <c r="S1131" s="30"/>
      <c r="T1131" s="30"/>
      <c r="U1131" s="30"/>
      <c r="V1131" s="30"/>
      <c r="W1131" s="30"/>
      <c r="X1131" s="30"/>
      <c r="Y1131" s="30"/>
      <c r="Z1131" s="30"/>
      <c r="AA1131" s="30"/>
      <c r="AB1131" s="30"/>
      <c r="AC1131" s="30"/>
      <c r="AD1131" s="30"/>
      <c r="AE1131" s="30"/>
      <c r="AF1131" s="30"/>
      <c r="AG1131" s="30"/>
      <c r="AH1131" s="30"/>
      <c r="AI1131" s="30"/>
      <c r="AJ1131" s="30"/>
      <c r="AK1131" s="30"/>
      <c r="AL1131" s="30"/>
      <c r="AM1131" s="30"/>
      <c r="AN1131" s="30"/>
      <c r="AO1131" s="30"/>
      <c r="AP1131" s="30"/>
      <c r="AQ1131" s="30"/>
      <c r="AR1131" s="30"/>
      <c r="AS1131" s="30"/>
      <c r="AT1131" s="30"/>
      <c r="AU1131" s="30"/>
      <c r="AV1131" s="30"/>
      <c r="AW1131" s="30"/>
      <c r="AX1131" s="30"/>
      <c r="AY1131" s="30"/>
      <c r="AZ1131" s="30"/>
      <c r="BA1131" s="30"/>
      <c r="BB1131" s="30"/>
      <c r="BC1131" s="30"/>
      <c r="BD1131" s="30"/>
      <c r="BE1131" s="30"/>
      <c r="BF1131" s="30"/>
      <c r="BG1131" s="30"/>
      <c r="BH1131" s="30"/>
      <c r="BI1131" s="30"/>
      <c r="BJ1131" s="30"/>
      <c r="BK1131" s="30"/>
      <c r="BL1131" s="30"/>
      <c r="BM1131" s="30"/>
      <c r="BN1131" s="30"/>
      <c r="BO1131" s="30"/>
      <c r="BP1131" s="30"/>
      <c r="BQ1131" s="30"/>
      <c r="BR1131" s="30"/>
      <c r="BS1131" s="30"/>
      <c r="BT1131" s="30"/>
      <c r="BU1131" s="30"/>
      <c r="BV1131" s="30"/>
      <c r="BW1131" s="30"/>
      <c r="BX1131" s="30"/>
      <c r="BY1131" s="30"/>
      <c r="BZ1131" s="30"/>
      <c r="CA1131" s="30"/>
      <c r="CB1131" s="30"/>
      <c r="CC1131" s="30"/>
      <c r="CD1131" s="30"/>
      <c r="CE1131" s="30"/>
      <c r="CF1131" s="30"/>
      <c r="CG1131" s="30"/>
      <c r="CH1131" s="30"/>
      <c r="CI1131" s="30"/>
      <c r="CJ1131" s="30"/>
      <c r="CK1131" s="30"/>
      <c r="CL1131" s="30"/>
      <c r="CM1131" s="30"/>
      <c r="CN1131" s="30"/>
      <c r="CO1131" s="30"/>
      <c r="CP1131" s="30"/>
      <c r="CQ1131" s="30"/>
      <c r="CR1131" s="30"/>
      <c r="CS1131" s="30"/>
      <c r="CT1131" s="30"/>
      <c r="CU1131" s="30"/>
      <c r="CV1131" s="30"/>
      <c r="CW1131" s="30"/>
      <c r="CX1131" s="30"/>
      <c r="CY1131" s="30"/>
      <c r="CZ1131" s="30"/>
      <c r="DA1131" s="30"/>
      <c r="DB1131" s="30"/>
      <c r="DC1131" s="30"/>
      <c r="DD1131" s="30"/>
      <c r="DE1131" s="30"/>
      <c r="DF1131" s="30"/>
      <c r="DG1131" s="30"/>
      <c r="DH1131" s="30"/>
      <c r="DI1131" s="30"/>
      <c r="DJ1131" s="30"/>
      <c r="DK1131" s="30"/>
      <c r="DL1131" s="30"/>
      <c r="DM1131" s="30"/>
      <c r="DN1131" s="30"/>
      <c r="DO1131" s="30"/>
      <c r="DP1131" s="30"/>
      <c r="DQ1131" s="30"/>
      <c r="DR1131" s="30"/>
      <c r="DS1131" s="30"/>
      <c r="DT1131" s="30"/>
      <c r="DU1131" s="30"/>
      <c r="DV1131" s="30"/>
      <c r="DW1131" s="30"/>
      <c r="DX1131" s="30"/>
      <c r="DY1131" s="30"/>
      <c r="DZ1131" s="30"/>
      <c r="EA1131" s="30"/>
      <c r="EB1131" s="30"/>
      <c r="EC1131" s="30"/>
      <c r="ED1131" s="30"/>
      <c r="EE1131" s="30"/>
      <c r="EF1131" s="30"/>
      <c r="EG1131" s="30"/>
      <c r="EH1131" s="30"/>
      <c r="EI1131" s="30"/>
      <c r="EJ1131" s="30"/>
      <c r="EK1131" s="30"/>
      <c r="EL1131" s="30"/>
      <c r="EM1131" s="30"/>
      <c r="EN1131" s="30"/>
      <c r="EO1131" s="30"/>
      <c r="EP1131" s="30"/>
      <c r="EQ1131" s="30"/>
      <c r="ER1131" s="30"/>
      <c r="ES1131" s="30"/>
      <c r="ET1131" s="30"/>
      <c r="EU1131" s="30"/>
      <c r="EV1131" s="30"/>
      <c r="EW1131" s="30"/>
      <c r="EX1131" s="30"/>
      <c r="EY1131" s="30"/>
      <c r="EZ1131" s="30"/>
      <c r="FA1131" s="30"/>
      <c r="FB1131" s="30"/>
      <c r="FC1131" s="30"/>
      <c r="FD1131" s="30"/>
      <c r="FE1131" s="30"/>
      <c r="FF1131" s="30"/>
      <c r="FG1131" s="30"/>
      <c r="FH1131" s="30"/>
      <c r="FI1131" s="30"/>
      <c r="FJ1131" s="30"/>
      <c r="FK1131" s="30"/>
      <c r="FL1131" s="30"/>
      <c r="FM1131" s="30"/>
      <c r="FN1131" s="30"/>
      <c r="FO1131" s="30"/>
      <c r="FP1131" s="30"/>
      <c r="FQ1131" s="30"/>
    </row>
    <row r="1132" spans="4:173">
      <c r="D1132" s="76"/>
      <c r="E1132" s="76"/>
      <c r="F1132" s="76"/>
      <c r="G1132" s="76"/>
      <c r="H1132" s="76"/>
      <c r="I1132" s="76"/>
      <c r="J1132" s="30"/>
      <c r="K1132" s="30"/>
      <c r="L1132" s="30"/>
      <c r="M1132" s="30"/>
      <c r="N1132" s="30"/>
      <c r="O1132" s="30"/>
      <c r="P1132" s="30"/>
      <c r="Q1132" s="30"/>
      <c r="R1132" s="30"/>
      <c r="S1132" s="30"/>
      <c r="T1132" s="30"/>
      <c r="U1132" s="30"/>
      <c r="V1132" s="30"/>
      <c r="W1132" s="30"/>
      <c r="X1132" s="30"/>
      <c r="Y1132" s="30"/>
      <c r="Z1132" s="30"/>
      <c r="AA1132" s="30"/>
      <c r="AB1132" s="30"/>
      <c r="AC1132" s="30"/>
      <c r="AD1132" s="30"/>
      <c r="AE1132" s="30"/>
      <c r="AF1132" s="30"/>
      <c r="AG1132" s="30"/>
      <c r="AH1132" s="30"/>
      <c r="AI1132" s="30"/>
      <c r="AJ1132" s="30"/>
      <c r="AK1132" s="30"/>
      <c r="AL1132" s="30"/>
      <c r="AM1132" s="30"/>
      <c r="AN1132" s="30"/>
      <c r="AO1132" s="30"/>
      <c r="AP1132" s="30"/>
      <c r="AQ1132" s="30"/>
      <c r="AR1132" s="30"/>
      <c r="AS1132" s="30"/>
      <c r="AT1132" s="30"/>
      <c r="AU1132" s="30"/>
      <c r="AV1132" s="30"/>
      <c r="AW1132" s="30"/>
      <c r="AX1132" s="30"/>
      <c r="AY1132" s="30"/>
      <c r="AZ1132" s="30"/>
      <c r="BA1132" s="30"/>
      <c r="BB1132" s="30"/>
      <c r="BC1132" s="30"/>
      <c r="BD1132" s="30"/>
      <c r="BE1132" s="30"/>
      <c r="BF1132" s="30"/>
      <c r="BG1132" s="30"/>
      <c r="BH1132" s="30"/>
      <c r="BI1132" s="30"/>
      <c r="BJ1132" s="30"/>
      <c r="BK1132" s="30"/>
      <c r="BL1132" s="30"/>
      <c r="BM1132" s="30"/>
      <c r="BN1132" s="30"/>
      <c r="BO1132" s="30"/>
      <c r="BP1132" s="30"/>
      <c r="BQ1132" s="30"/>
      <c r="BR1132" s="30"/>
      <c r="BS1132" s="30"/>
      <c r="BT1132" s="30"/>
      <c r="BU1132" s="30"/>
      <c r="BV1132" s="30"/>
      <c r="BW1132" s="30"/>
      <c r="BX1132" s="30"/>
      <c r="BY1132" s="30"/>
      <c r="BZ1132" s="30"/>
      <c r="CA1132" s="30"/>
      <c r="CB1132" s="30"/>
      <c r="CC1132" s="30"/>
      <c r="CD1132" s="30"/>
      <c r="CE1132" s="30"/>
      <c r="CF1132" s="30"/>
      <c r="CG1132" s="30"/>
      <c r="CH1132" s="30"/>
      <c r="CI1132" s="30"/>
      <c r="CJ1132" s="30"/>
      <c r="CK1132" s="30"/>
      <c r="CL1132" s="30"/>
      <c r="CM1132" s="30"/>
      <c r="CN1132" s="30"/>
      <c r="CO1132" s="30"/>
      <c r="CP1132" s="30"/>
      <c r="CQ1132" s="30"/>
      <c r="CR1132" s="30"/>
      <c r="CS1132" s="30"/>
      <c r="CT1132" s="30"/>
      <c r="CU1132" s="30"/>
      <c r="CV1132" s="30"/>
      <c r="CW1132" s="30"/>
      <c r="CX1132" s="30"/>
      <c r="CY1132" s="30"/>
      <c r="CZ1132" s="30"/>
      <c r="DA1132" s="30"/>
      <c r="DB1132" s="30"/>
      <c r="DC1132" s="30"/>
      <c r="DD1132" s="30"/>
      <c r="DE1132" s="30"/>
      <c r="DF1132" s="30"/>
      <c r="DG1132" s="30"/>
      <c r="DH1132" s="30"/>
      <c r="DI1132" s="30"/>
      <c r="DJ1132" s="30"/>
      <c r="DK1132" s="30"/>
      <c r="DL1132" s="30"/>
      <c r="DM1132" s="30"/>
      <c r="DN1132" s="30"/>
      <c r="DO1132" s="30"/>
      <c r="DP1132" s="30"/>
      <c r="DQ1132" s="30"/>
      <c r="DR1132" s="30"/>
      <c r="DS1132" s="30"/>
      <c r="DT1132" s="30"/>
      <c r="DU1132" s="30"/>
      <c r="DV1132" s="30"/>
      <c r="DW1132" s="30"/>
      <c r="DX1132" s="30"/>
      <c r="DY1132" s="30"/>
      <c r="DZ1132" s="30"/>
      <c r="EA1132" s="30"/>
      <c r="EB1132" s="30"/>
      <c r="EC1132" s="30"/>
      <c r="ED1132" s="30"/>
      <c r="EE1132" s="30"/>
      <c r="EF1132" s="30"/>
      <c r="EG1132" s="30"/>
      <c r="EH1132" s="30"/>
      <c r="EI1132" s="30"/>
      <c r="EJ1132" s="30"/>
      <c r="EK1132" s="30"/>
      <c r="EL1132" s="30"/>
      <c r="EM1132" s="30"/>
      <c r="EN1132" s="30"/>
      <c r="EO1132" s="30"/>
      <c r="EP1132" s="30"/>
      <c r="EQ1132" s="30"/>
      <c r="ER1132" s="30"/>
      <c r="ES1132" s="30"/>
      <c r="ET1132" s="30"/>
      <c r="EU1132" s="30"/>
      <c r="EV1132" s="30"/>
      <c r="EW1132" s="30"/>
      <c r="EX1132" s="30"/>
      <c r="EY1132" s="30"/>
      <c r="EZ1132" s="30"/>
      <c r="FA1132" s="30"/>
      <c r="FB1132" s="30"/>
      <c r="FC1132" s="30"/>
      <c r="FD1132" s="30"/>
      <c r="FE1132" s="30"/>
      <c r="FF1132" s="30"/>
      <c r="FG1132" s="30"/>
      <c r="FH1132" s="30"/>
      <c r="FI1132" s="30"/>
      <c r="FJ1132" s="30"/>
      <c r="FK1132" s="30"/>
      <c r="FL1132" s="30"/>
      <c r="FM1132" s="30"/>
      <c r="FN1132" s="30"/>
      <c r="FO1132" s="30"/>
      <c r="FP1132" s="30"/>
      <c r="FQ1132" s="30"/>
    </row>
    <row r="1133" spans="4:173">
      <c r="D1133" s="76"/>
      <c r="E1133" s="76"/>
      <c r="F1133" s="76"/>
      <c r="G1133" s="76"/>
      <c r="H1133" s="76"/>
      <c r="I1133" s="76"/>
      <c r="J1133" s="30"/>
      <c r="K1133" s="30"/>
      <c r="L1133" s="30"/>
      <c r="M1133" s="30"/>
      <c r="N1133" s="30"/>
      <c r="O1133" s="30"/>
      <c r="P1133" s="30"/>
      <c r="Q1133" s="30"/>
      <c r="R1133" s="30"/>
      <c r="S1133" s="30"/>
      <c r="T1133" s="30"/>
      <c r="U1133" s="30"/>
      <c r="V1133" s="30"/>
      <c r="W1133" s="30"/>
      <c r="X1133" s="30"/>
      <c r="Y1133" s="30"/>
      <c r="Z1133" s="30"/>
      <c r="AA1133" s="30"/>
      <c r="AB1133" s="30"/>
      <c r="AC1133" s="30"/>
      <c r="AD1133" s="30"/>
      <c r="AE1133" s="30"/>
      <c r="AF1133" s="30"/>
      <c r="AG1133" s="30"/>
      <c r="AH1133" s="30"/>
      <c r="AI1133" s="30"/>
      <c r="AJ1133" s="30"/>
      <c r="AK1133" s="30"/>
      <c r="AL1133" s="30"/>
      <c r="AM1133" s="30"/>
      <c r="AN1133" s="30"/>
      <c r="AO1133" s="30"/>
      <c r="AP1133" s="30"/>
      <c r="AQ1133" s="30"/>
      <c r="AR1133" s="30"/>
      <c r="AS1133" s="30"/>
      <c r="AT1133" s="30"/>
      <c r="AU1133" s="30"/>
      <c r="AV1133" s="30"/>
      <c r="AW1133" s="30"/>
      <c r="AX1133" s="30"/>
      <c r="AY1133" s="30"/>
      <c r="AZ1133" s="30"/>
      <c r="BA1133" s="30"/>
      <c r="BB1133" s="30"/>
      <c r="BC1133" s="30"/>
      <c r="BD1133" s="30"/>
      <c r="BE1133" s="30"/>
      <c r="BF1133" s="30"/>
      <c r="BG1133" s="30"/>
      <c r="BH1133" s="30"/>
      <c r="BI1133" s="30"/>
      <c r="BJ1133" s="30"/>
      <c r="BK1133" s="30"/>
      <c r="BL1133" s="30"/>
      <c r="BM1133" s="30"/>
      <c r="BN1133" s="30"/>
      <c r="BO1133" s="30"/>
      <c r="BP1133" s="30"/>
      <c r="BQ1133" s="30"/>
      <c r="BR1133" s="30"/>
      <c r="BS1133" s="30"/>
      <c r="BT1133" s="30"/>
      <c r="BU1133" s="30"/>
      <c r="BV1133" s="30"/>
      <c r="BW1133" s="30"/>
      <c r="BX1133" s="30"/>
      <c r="BY1133" s="30"/>
      <c r="BZ1133" s="30"/>
      <c r="CA1133" s="30"/>
      <c r="CB1133" s="30"/>
      <c r="CC1133" s="30"/>
      <c r="CD1133" s="30"/>
      <c r="CE1133" s="30"/>
      <c r="CF1133" s="30"/>
      <c r="CG1133" s="30"/>
      <c r="CH1133" s="30"/>
      <c r="CI1133" s="30"/>
      <c r="CJ1133" s="30"/>
      <c r="CK1133" s="30"/>
      <c r="CL1133" s="30"/>
      <c r="CM1133" s="30"/>
      <c r="CN1133" s="30"/>
      <c r="CO1133" s="30"/>
      <c r="CP1133" s="30"/>
      <c r="CQ1133" s="30"/>
      <c r="CR1133" s="30"/>
      <c r="CS1133" s="30"/>
      <c r="CT1133" s="30"/>
      <c r="CU1133" s="30"/>
      <c r="CV1133" s="30"/>
      <c r="CW1133" s="30"/>
      <c r="CX1133" s="30"/>
      <c r="CY1133" s="30"/>
      <c r="CZ1133" s="30"/>
      <c r="DA1133" s="30"/>
      <c r="DB1133" s="30"/>
      <c r="DC1133" s="30"/>
      <c r="DD1133" s="30"/>
      <c r="DE1133" s="30"/>
      <c r="DF1133" s="30"/>
      <c r="DG1133" s="30"/>
      <c r="DH1133" s="30"/>
      <c r="DI1133" s="30"/>
      <c r="DJ1133" s="30"/>
      <c r="DK1133" s="30"/>
      <c r="DL1133" s="30"/>
      <c r="DM1133" s="30"/>
      <c r="DN1133" s="30"/>
      <c r="DO1133" s="30"/>
      <c r="DP1133" s="30"/>
      <c r="DQ1133" s="30"/>
      <c r="DR1133" s="30"/>
      <c r="DS1133" s="30"/>
      <c r="DT1133" s="30"/>
      <c r="DU1133" s="30"/>
      <c r="DV1133" s="30"/>
      <c r="DW1133" s="30"/>
      <c r="DX1133" s="30"/>
      <c r="DY1133" s="30"/>
      <c r="DZ1133" s="30"/>
      <c r="EA1133" s="30"/>
      <c r="EB1133" s="30"/>
      <c r="EC1133" s="30"/>
      <c r="ED1133" s="30"/>
      <c r="EE1133" s="30"/>
      <c r="EF1133" s="30"/>
      <c r="EG1133" s="30"/>
      <c r="EH1133" s="30"/>
      <c r="EI1133" s="30"/>
      <c r="EJ1133" s="30"/>
      <c r="EK1133" s="30"/>
      <c r="EL1133" s="30"/>
      <c r="EM1133" s="30"/>
      <c r="EN1133" s="30"/>
      <c r="EO1133" s="30"/>
      <c r="EP1133" s="30"/>
      <c r="EQ1133" s="30"/>
      <c r="ER1133" s="30"/>
      <c r="ES1133" s="30"/>
      <c r="ET1133" s="30"/>
      <c r="EU1133" s="30"/>
      <c r="EV1133" s="30"/>
      <c r="EW1133" s="30"/>
      <c r="EX1133" s="30"/>
      <c r="EY1133" s="30"/>
      <c r="EZ1133" s="30"/>
      <c r="FA1133" s="30"/>
      <c r="FB1133" s="30"/>
      <c r="FC1133" s="30"/>
      <c r="FD1133" s="30"/>
      <c r="FE1133" s="30"/>
      <c r="FF1133" s="30"/>
      <c r="FG1133" s="30"/>
      <c r="FH1133" s="30"/>
      <c r="FI1133" s="30"/>
      <c r="FJ1133" s="30"/>
      <c r="FK1133" s="30"/>
      <c r="FL1133" s="30"/>
      <c r="FM1133" s="30"/>
      <c r="FN1133" s="30"/>
      <c r="FO1133" s="30"/>
      <c r="FP1133" s="30"/>
      <c r="FQ1133" s="30"/>
    </row>
    <row r="1134" spans="4:173">
      <c r="D1134" s="76"/>
      <c r="E1134" s="76"/>
      <c r="F1134" s="76"/>
      <c r="G1134" s="76"/>
      <c r="H1134" s="76"/>
      <c r="I1134" s="76"/>
      <c r="J1134" s="30"/>
      <c r="K1134" s="30"/>
      <c r="L1134" s="30"/>
      <c r="M1134" s="30"/>
      <c r="N1134" s="30"/>
      <c r="O1134" s="30"/>
      <c r="P1134" s="30"/>
      <c r="Q1134" s="30"/>
      <c r="R1134" s="30"/>
      <c r="S1134" s="30"/>
      <c r="T1134" s="30"/>
      <c r="U1134" s="30"/>
      <c r="V1134" s="30"/>
      <c r="W1134" s="30"/>
      <c r="X1134" s="30"/>
      <c r="Y1134" s="30"/>
      <c r="Z1134" s="30"/>
      <c r="AA1134" s="30"/>
      <c r="AB1134" s="30"/>
      <c r="AC1134" s="30"/>
      <c r="AD1134" s="30"/>
      <c r="AE1134" s="30"/>
      <c r="AF1134" s="30"/>
      <c r="AG1134" s="30"/>
      <c r="AH1134" s="30"/>
      <c r="AI1134" s="30"/>
      <c r="AJ1134" s="30"/>
      <c r="AK1134" s="30"/>
      <c r="AL1134" s="30"/>
      <c r="AM1134" s="30"/>
      <c r="AN1134" s="30"/>
      <c r="AO1134" s="30"/>
      <c r="AP1134" s="30"/>
      <c r="AQ1134" s="30"/>
      <c r="AR1134" s="30"/>
      <c r="AS1134" s="30"/>
      <c r="AT1134" s="30"/>
      <c r="AU1134" s="30"/>
      <c r="AV1134" s="30"/>
      <c r="AW1134" s="30"/>
      <c r="AX1134" s="30"/>
      <c r="AY1134" s="30"/>
      <c r="AZ1134" s="30"/>
      <c r="BA1134" s="30"/>
      <c r="BB1134" s="30"/>
      <c r="BC1134" s="30"/>
      <c r="BD1134" s="30"/>
      <c r="BE1134" s="30"/>
      <c r="BF1134" s="30"/>
      <c r="BG1134" s="30"/>
      <c r="BH1134" s="30"/>
      <c r="BI1134" s="30"/>
      <c r="BJ1134" s="30"/>
      <c r="BK1134" s="30"/>
      <c r="BL1134" s="30"/>
      <c r="BM1134" s="30"/>
      <c r="BN1134" s="30"/>
      <c r="BO1134" s="30"/>
      <c r="BP1134" s="30"/>
      <c r="BQ1134" s="30"/>
      <c r="BR1134" s="30"/>
      <c r="BS1134" s="30"/>
      <c r="BT1134" s="30"/>
      <c r="BU1134" s="30"/>
      <c r="BV1134" s="30"/>
      <c r="BW1134" s="30"/>
      <c r="BX1134" s="30"/>
      <c r="BY1134" s="30"/>
      <c r="BZ1134" s="30"/>
      <c r="CA1134" s="30"/>
      <c r="CB1134" s="30"/>
      <c r="CC1134" s="30"/>
      <c r="CD1134" s="30"/>
      <c r="CE1134" s="30"/>
      <c r="CF1134" s="30"/>
      <c r="CG1134" s="30"/>
      <c r="CH1134" s="30"/>
      <c r="CI1134" s="30"/>
      <c r="CJ1134" s="30"/>
      <c r="CK1134" s="30"/>
      <c r="CL1134" s="30"/>
      <c r="CM1134" s="30"/>
      <c r="CN1134" s="30"/>
      <c r="CO1134" s="30"/>
      <c r="CP1134" s="30"/>
      <c r="CQ1134" s="30"/>
      <c r="CR1134" s="30"/>
      <c r="CS1134" s="30"/>
      <c r="CT1134" s="30"/>
      <c r="CU1134" s="30"/>
      <c r="CV1134" s="30"/>
      <c r="CW1134" s="30"/>
      <c r="CX1134" s="30"/>
      <c r="CY1134" s="30"/>
      <c r="CZ1134" s="30"/>
      <c r="DA1134" s="30"/>
      <c r="DB1134" s="30"/>
      <c r="DC1134" s="30"/>
      <c r="DD1134" s="30"/>
      <c r="DE1134" s="30"/>
      <c r="DF1134" s="30"/>
      <c r="DG1134" s="30"/>
      <c r="DH1134" s="30"/>
      <c r="DI1134" s="30"/>
      <c r="DJ1134" s="30"/>
      <c r="DK1134" s="30"/>
      <c r="DL1134" s="30"/>
      <c r="DM1134" s="30"/>
      <c r="DN1134" s="30"/>
      <c r="DO1134" s="30"/>
      <c r="DP1134" s="30"/>
      <c r="DQ1134" s="30"/>
      <c r="DR1134" s="30"/>
      <c r="DS1134" s="30"/>
      <c r="DT1134" s="30"/>
      <c r="DU1134" s="30"/>
      <c r="DV1134" s="30"/>
      <c r="DW1134" s="30"/>
      <c r="DX1134" s="30"/>
      <c r="DY1134" s="30"/>
      <c r="DZ1134" s="30"/>
      <c r="EA1134" s="30"/>
      <c r="EB1134" s="30"/>
      <c r="EC1134" s="30"/>
      <c r="ED1134" s="30"/>
      <c r="EE1134" s="30"/>
      <c r="EF1134" s="30"/>
      <c r="EG1134" s="30"/>
      <c r="EH1134" s="30"/>
      <c r="EI1134" s="30"/>
      <c r="EJ1134" s="30"/>
      <c r="EK1134" s="30"/>
      <c r="EL1134" s="30"/>
      <c r="EM1134" s="30"/>
      <c r="EN1134" s="30"/>
      <c r="EO1134" s="30"/>
      <c r="EP1134" s="30"/>
      <c r="EQ1134" s="30"/>
      <c r="ER1134" s="30"/>
      <c r="ES1134" s="30"/>
      <c r="ET1134" s="30"/>
      <c r="EU1134" s="30"/>
      <c r="EV1134" s="30"/>
      <c r="EW1134" s="30"/>
      <c r="EX1134" s="30"/>
      <c r="EY1134" s="30"/>
      <c r="EZ1134" s="30"/>
      <c r="FA1134" s="30"/>
      <c r="FB1134" s="30"/>
      <c r="FC1134" s="30"/>
      <c r="FD1134" s="30"/>
      <c r="FE1134" s="30"/>
      <c r="FF1134" s="30"/>
      <c r="FG1134" s="30"/>
      <c r="FH1134" s="30"/>
      <c r="FI1134" s="30"/>
      <c r="FJ1134" s="30"/>
      <c r="FK1134" s="30"/>
      <c r="FL1134" s="30"/>
      <c r="FM1134" s="30"/>
      <c r="FN1134" s="30"/>
      <c r="FO1134" s="30"/>
      <c r="FP1134" s="30"/>
      <c r="FQ1134" s="30"/>
    </row>
    <row r="1135" spans="4:173">
      <c r="D1135" s="76"/>
      <c r="E1135" s="76"/>
      <c r="F1135" s="76"/>
      <c r="G1135" s="76"/>
      <c r="H1135" s="76"/>
      <c r="I1135" s="76"/>
      <c r="J1135" s="30"/>
      <c r="K1135" s="30"/>
      <c r="L1135" s="30"/>
      <c r="M1135" s="30"/>
      <c r="N1135" s="30"/>
      <c r="O1135" s="30"/>
      <c r="P1135" s="30"/>
      <c r="Q1135" s="30"/>
      <c r="R1135" s="30"/>
      <c r="S1135" s="30"/>
      <c r="T1135" s="30"/>
      <c r="U1135" s="30"/>
      <c r="V1135" s="30"/>
      <c r="W1135" s="30"/>
      <c r="X1135" s="30"/>
      <c r="Y1135" s="30"/>
      <c r="Z1135" s="30"/>
      <c r="AA1135" s="30"/>
      <c r="AB1135" s="30"/>
      <c r="AC1135" s="30"/>
      <c r="AD1135" s="30"/>
      <c r="AE1135" s="30"/>
      <c r="AF1135" s="30"/>
      <c r="AG1135" s="30"/>
      <c r="AH1135" s="30"/>
      <c r="AI1135" s="30"/>
      <c r="AJ1135" s="30"/>
      <c r="AK1135" s="30"/>
      <c r="AL1135" s="30"/>
      <c r="AM1135" s="30"/>
      <c r="AN1135" s="30"/>
      <c r="AO1135" s="30"/>
      <c r="AP1135" s="30"/>
      <c r="AQ1135" s="30"/>
      <c r="AR1135" s="30"/>
      <c r="AS1135" s="30"/>
      <c r="AT1135" s="30"/>
      <c r="AU1135" s="30"/>
      <c r="AV1135" s="30"/>
      <c r="AW1135" s="30"/>
      <c r="AX1135" s="30"/>
      <c r="AY1135" s="30"/>
      <c r="AZ1135" s="30"/>
      <c r="BA1135" s="30"/>
      <c r="BB1135" s="30"/>
      <c r="BC1135" s="30"/>
      <c r="BD1135" s="30"/>
      <c r="BE1135" s="30"/>
      <c r="BF1135" s="30"/>
      <c r="BG1135" s="30"/>
      <c r="BH1135" s="30"/>
      <c r="BI1135" s="30"/>
      <c r="BJ1135" s="30"/>
      <c r="BK1135" s="30"/>
      <c r="BL1135" s="30"/>
      <c r="BM1135" s="30"/>
      <c r="BN1135" s="30"/>
      <c r="BO1135" s="30"/>
      <c r="BP1135" s="30"/>
      <c r="BQ1135" s="30"/>
      <c r="BR1135" s="30"/>
      <c r="BS1135" s="30"/>
      <c r="BT1135" s="30"/>
      <c r="BU1135" s="30"/>
      <c r="BV1135" s="30"/>
      <c r="BW1135" s="30"/>
      <c r="BX1135" s="30"/>
      <c r="BY1135" s="30"/>
      <c r="BZ1135" s="30"/>
      <c r="CA1135" s="30"/>
      <c r="CB1135" s="30"/>
      <c r="CC1135" s="30"/>
      <c r="CD1135" s="30"/>
      <c r="CE1135" s="30"/>
      <c r="CF1135" s="30"/>
      <c r="CG1135" s="30"/>
      <c r="CH1135" s="30"/>
      <c r="CI1135" s="30"/>
      <c r="CJ1135" s="30"/>
      <c r="CK1135" s="30"/>
      <c r="CL1135" s="30"/>
      <c r="CM1135" s="30"/>
      <c r="CN1135" s="30"/>
      <c r="CO1135" s="30"/>
      <c r="CP1135" s="30"/>
      <c r="CQ1135" s="30"/>
      <c r="CR1135" s="30"/>
      <c r="CS1135" s="30"/>
      <c r="CT1135" s="30"/>
      <c r="CU1135" s="30"/>
      <c r="CV1135" s="30"/>
      <c r="CW1135" s="30"/>
      <c r="CX1135" s="30"/>
      <c r="CY1135" s="30"/>
      <c r="CZ1135" s="30"/>
      <c r="DA1135" s="30"/>
      <c r="DB1135" s="30"/>
      <c r="DC1135" s="30"/>
      <c r="DD1135" s="30"/>
      <c r="DE1135" s="30"/>
      <c r="DF1135" s="30"/>
      <c r="DG1135" s="30"/>
      <c r="DH1135" s="30"/>
      <c r="DI1135" s="30"/>
      <c r="DJ1135" s="30"/>
      <c r="DK1135" s="30"/>
      <c r="DL1135" s="30"/>
      <c r="DM1135" s="30"/>
      <c r="DN1135" s="30"/>
      <c r="DO1135" s="30"/>
      <c r="DP1135" s="30"/>
      <c r="DQ1135" s="30"/>
      <c r="DR1135" s="30"/>
      <c r="DS1135" s="30"/>
      <c r="DT1135" s="30"/>
      <c r="DU1135" s="30"/>
      <c r="DV1135" s="30"/>
      <c r="DW1135" s="30"/>
      <c r="DX1135" s="30"/>
      <c r="DY1135" s="30"/>
      <c r="DZ1135" s="30"/>
      <c r="EA1135" s="30"/>
      <c r="EB1135" s="30"/>
      <c r="EC1135" s="30"/>
      <c r="ED1135" s="30"/>
      <c r="EE1135" s="30"/>
      <c r="EF1135" s="30"/>
      <c r="EG1135" s="30"/>
      <c r="EH1135" s="30"/>
      <c r="EI1135" s="30"/>
      <c r="EJ1135" s="30"/>
      <c r="EK1135" s="30"/>
      <c r="EL1135" s="30"/>
      <c r="EM1135" s="30"/>
      <c r="EN1135" s="30"/>
      <c r="EO1135" s="30"/>
      <c r="EP1135" s="30"/>
      <c r="EQ1135" s="30"/>
      <c r="ER1135" s="30"/>
      <c r="ES1135" s="30"/>
      <c r="ET1135" s="30"/>
      <c r="EU1135" s="30"/>
      <c r="EV1135" s="30"/>
      <c r="EW1135" s="30"/>
      <c r="EX1135" s="30"/>
      <c r="EY1135" s="30"/>
      <c r="EZ1135" s="30"/>
      <c r="FA1135" s="30"/>
      <c r="FB1135" s="30"/>
      <c r="FC1135" s="30"/>
      <c r="FD1135" s="30"/>
      <c r="FE1135" s="30"/>
      <c r="FF1135" s="30"/>
      <c r="FG1135" s="30"/>
      <c r="FH1135" s="30"/>
      <c r="FI1135" s="30"/>
      <c r="FJ1135" s="30"/>
      <c r="FK1135" s="30"/>
      <c r="FL1135" s="30"/>
      <c r="FM1135" s="30"/>
      <c r="FN1135" s="30"/>
      <c r="FO1135" s="30"/>
      <c r="FP1135" s="30"/>
      <c r="FQ1135" s="30"/>
    </row>
    <row r="1136" spans="4:173">
      <c r="D1136" s="76"/>
      <c r="E1136" s="76"/>
      <c r="F1136" s="76"/>
      <c r="G1136" s="76"/>
      <c r="H1136" s="76"/>
      <c r="I1136" s="76"/>
      <c r="J1136" s="30"/>
      <c r="K1136" s="30"/>
      <c r="L1136" s="30"/>
      <c r="M1136" s="30"/>
      <c r="N1136" s="30"/>
      <c r="O1136" s="30"/>
      <c r="P1136" s="30"/>
      <c r="Q1136" s="30"/>
      <c r="R1136" s="30"/>
      <c r="S1136" s="30"/>
      <c r="T1136" s="30"/>
      <c r="U1136" s="30"/>
      <c r="V1136" s="30"/>
      <c r="W1136" s="30"/>
      <c r="X1136" s="30"/>
      <c r="Y1136" s="30"/>
      <c r="Z1136" s="30"/>
      <c r="AA1136" s="30"/>
      <c r="AB1136" s="30"/>
      <c r="AC1136" s="30"/>
      <c r="AD1136" s="30"/>
      <c r="AE1136" s="30"/>
      <c r="AF1136" s="30"/>
      <c r="AG1136" s="30"/>
      <c r="AH1136" s="30"/>
      <c r="AI1136" s="30"/>
      <c r="AJ1136" s="30"/>
      <c r="AK1136" s="30"/>
      <c r="AL1136" s="30"/>
      <c r="AM1136" s="30"/>
      <c r="AN1136" s="30"/>
      <c r="AO1136" s="30"/>
      <c r="AP1136" s="30"/>
      <c r="AQ1136" s="30"/>
      <c r="AR1136" s="30"/>
      <c r="AS1136" s="30"/>
      <c r="AT1136" s="30"/>
      <c r="AU1136" s="30"/>
      <c r="AV1136" s="30"/>
      <c r="AW1136" s="30"/>
      <c r="AX1136" s="30"/>
      <c r="AY1136" s="30"/>
      <c r="AZ1136" s="30"/>
      <c r="BA1136" s="30"/>
      <c r="BB1136" s="30"/>
      <c r="BC1136" s="30"/>
      <c r="BD1136" s="30"/>
      <c r="BE1136" s="30"/>
      <c r="BF1136" s="30"/>
      <c r="BG1136" s="30"/>
      <c r="BH1136" s="30"/>
      <c r="BI1136" s="30"/>
      <c r="BJ1136" s="30"/>
      <c r="BK1136" s="30"/>
      <c r="BL1136" s="30"/>
      <c r="BM1136" s="30"/>
      <c r="BN1136" s="30"/>
      <c r="BO1136" s="30"/>
      <c r="BP1136" s="30"/>
      <c r="BQ1136" s="30"/>
      <c r="BR1136" s="30"/>
      <c r="BS1136" s="30"/>
      <c r="BT1136" s="30"/>
      <c r="BU1136" s="30"/>
      <c r="BV1136" s="30"/>
      <c r="BW1136" s="30"/>
      <c r="BX1136" s="30"/>
      <c r="BY1136" s="30"/>
      <c r="BZ1136" s="30"/>
      <c r="CA1136" s="30"/>
      <c r="CB1136" s="30"/>
      <c r="CC1136" s="30"/>
      <c r="CD1136" s="30"/>
      <c r="CE1136" s="30"/>
      <c r="CF1136" s="30"/>
      <c r="CG1136" s="30"/>
      <c r="CH1136" s="30"/>
      <c r="CI1136" s="30"/>
      <c r="CJ1136" s="30"/>
      <c r="CK1136" s="30"/>
      <c r="CL1136" s="30"/>
      <c r="CM1136" s="30"/>
      <c r="CN1136" s="30"/>
      <c r="CO1136" s="30"/>
      <c r="CP1136" s="30"/>
      <c r="CQ1136" s="30"/>
      <c r="CR1136" s="30"/>
      <c r="CS1136" s="30"/>
      <c r="CT1136" s="30"/>
      <c r="CU1136" s="30"/>
      <c r="CV1136" s="30"/>
      <c r="CW1136" s="30"/>
      <c r="CX1136" s="30"/>
      <c r="CY1136" s="30"/>
      <c r="CZ1136" s="30"/>
      <c r="DA1136" s="30"/>
      <c r="DB1136" s="30"/>
      <c r="DC1136" s="30"/>
      <c r="DD1136" s="30"/>
      <c r="DE1136" s="30"/>
      <c r="DF1136" s="30"/>
      <c r="DG1136" s="30"/>
      <c r="DH1136" s="30"/>
      <c r="DI1136" s="30"/>
      <c r="DJ1136" s="30"/>
      <c r="DK1136" s="30"/>
      <c r="DL1136" s="30"/>
      <c r="DM1136" s="30"/>
      <c r="DN1136" s="30"/>
      <c r="DO1136" s="30"/>
      <c r="DP1136" s="30"/>
      <c r="DQ1136" s="30"/>
      <c r="DR1136" s="30"/>
      <c r="DS1136" s="30"/>
      <c r="DT1136" s="30"/>
      <c r="DU1136" s="30"/>
      <c r="DV1136" s="30"/>
      <c r="DW1136" s="30"/>
      <c r="DX1136" s="30"/>
      <c r="DY1136" s="30"/>
      <c r="DZ1136" s="30"/>
      <c r="EA1136" s="30"/>
      <c r="EB1136" s="30"/>
      <c r="EC1136" s="30"/>
      <c r="ED1136" s="30"/>
      <c r="EE1136" s="30"/>
      <c r="EF1136" s="30"/>
      <c r="EG1136" s="30"/>
      <c r="EH1136" s="30"/>
      <c r="EI1136" s="30"/>
      <c r="EJ1136" s="30"/>
      <c r="EK1136" s="30"/>
      <c r="EL1136" s="30"/>
      <c r="EM1136" s="30"/>
      <c r="EN1136" s="30"/>
      <c r="EO1136" s="30"/>
      <c r="EP1136" s="30"/>
      <c r="EQ1136" s="30"/>
      <c r="ER1136" s="30"/>
      <c r="ES1136" s="30"/>
      <c r="ET1136" s="30"/>
      <c r="EU1136" s="30"/>
      <c r="EV1136" s="30"/>
      <c r="EW1136" s="30"/>
      <c r="EX1136" s="30"/>
      <c r="EY1136" s="30"/>
      <c r="EZ1136" s="30"/>
      <c r="FA1136" s="30"/>
      <c r="FB1136" s="30"/>
      <c r="FC1136" s="30"/>
      <c r="FD1136" s="30"/>
      <c r="FE1136" s="30"/>
      <c r="FF1136" s="30"/>
      <c r="FG1136" s="30"/>
      <c r="FH1136" s="30"/>
      <c r="FI1136" s="30"/>
      <c r="FJ1136" s="30"/>
      <c r="FK1136" s="30"/>
      <c r="FL1136" s="30"/>
      <c r="FM1136" s="30"/>
      <c r="FN1136" s="30"/>
      <c r="FO1136" s="30"/>
      <c r="FP1136" s="30"/>
      <c r="FQ1136" s="30"/>
    </row>
    <row r="1137" spans="4:173">
      <c r="D1137" s="76"/>
      <c r="E1137" s="76"/>
      <c r="F1137" s="76"/>
      <c r="G1137" s="76"/>
      <c r="H1137" s="76"/>
      <c r="I1137" s="76"/>
      <c r="J1137" s="30"/>
      <c r="K1137" s="30"/>
      <c r="L1137" s="30"/>
      <c r="M1137" s="30"/>
      <c r="N1137" s="30"/>
      <c r="O1137" s="30"/>
      <c r="P1137" s="30"/>
      <c r="Q1137" s="30"/>
      <c r="R1137" s="30"/>
      <c r="S1137" s="30"/>
      <c r="T1137" s="30"/>
      <c r="U1137" s="30"/>
      <c r="V1137" s="30"/>
      <c r="W1137" s="30"/>
      <c r="X1137" s="30"/>
      <c r="Y1137" s="30"/>
      <c r="Z1137" s="30"/>
      <c r="AA1137" s="30"/>
      <c r="AB1137" s="30"/>
      <c r="AC1137" s="30"/>
      <c r="AD1137" s="30"/>
      <c r="AE1137" s="30"/>
      <c r="AF1137" s="30"/>
      <c r="AG1137" s="30"/>
      <c r="AH1137" s="30"/>
      <c r="AI1137" s="30"/>
      <c r="AJ1137" s="30"/>
      <c r="AK1137" s="30"/>
      <c r="AL1137" s="30"/>
      <c r="AM1137" s="30"/>
      <c r="AN1137" s="30"/>
      <c r="AO1137" s="30"/>
      <c r="AP1137" s="30"/>
      <c r="AQ1137" s="30"/>
      <c r="AR1137" s="30"/>
      <c r="AS1137" s="30"/>
      <c r="AT1137" s="30"/>
      <c r="AU1137" s="30"/>
      <c r="AV1137" s="30"/>
      <c r="AW1137" s="30"/>
      <c r="AX1137" s="30"/>
      <c r="AY1137" s="30"/>
      <c r="AZ1137" s="30"/>
      <c r="BA1137" s="30"/>
      <c r="BB1137" s="30"/>
      <c r="BC1137" s="30"/>
      <c r="BD1137" s="30"/>
      <c r="BE1137" s="30"/>
      <c r="BF1137" s="30"/>
      <c r="BG1137" s="30"/>
      <c r="BH1137" s="30"/>
      <c r="BI1137" s="30"/>
      <c r="BJ1137" s="30"/>
      <c r="BK1137" s="30"/>
      <c r="BL1137" s="30"/>
      <c r="BM1137" s="30"/>
      <c r="BN1137" s="30"/>
      <c r="BO1137" s="30"/>
      <c r="BP1137" s="30"/>
      <c r="BQ1137" s="30"/>
      <c r="BR1137" s="30"/>
      <c r="BS1137" s="30"/>
      <c r="BT1137" s="30"/>
      <c r="BU1137" s="30"/>
      <c r="BV1137" s="30"/>
      <c r="BW1137" s="30"/>
      <c r="BX1137" s="30"/>
      <c r="BY1137" s="30"/>
      <c r="BZ1137" s="30"/>
      <c r="CA1137" s="30"/>
      <c r="CB1137" s="30"/>
      <c r="CC1137" s="30"/>
      <c r="CD1137" s="30"/>
      <c r="CE1137" s="30"/>
      <c r="CF1137" s="30"/>
      <c r="CG1137" s="30"/>
      <c r="CH1137" s="30"/>
      <c r="CI1137" s="30"/>
      <c r="CJ1137" s="30"/>
      <c r="CK1137" s="30"/>
      <c r="CL1137" s="30"/>
      <c r="CM1137" s="30"/>
      <c r="CN1137" s="30"/>
      <c r="CO1137" s="30"/>
      <c r="CP1137" s="30"/>
      <c r="CQ1137" s="30"/>
      <c r="CR1137" s="30"/>
      <c r="CS1137" s="30"/>
      <c r="CT1137" s="30"/>
      <c r="CU1137" s="30"/>
      <c r="CV1137" s="30"/>
      <c r="CW1137" s="30"/>
      <c r="CX1137" s="30"/>
      <c r="CY1137" s="30"/>
      <c r="CZ1137" s="30"/>
      <c r="DA1137" s="30"/>
      <c r="DB1137" s="30"/>
      <c r="DC1137" s="30"/>
      <c r="DD1137" s="30"/>
      <c r="DE1137" s="30"/>
      <c r="DF1137" s="30"/>
      <c r="DG1137" s="30"/>
      <c r="DH1137" s="30"/>
      <c r="DI1137" s="30"/>
      <c r="DJ1137" s="30"/>
      <c r="DK1137" s="30"/>
      <c r="DL1137" s="30"/>
      <c r="DM1137" s="30"/>
      <c r="DN1137" s="30"/>
      <c r="DO1137" s="30"/>
      <c r="DP1137" s="30"/>
      <c r="DQ1137" s="30"/>
      <c r="DR1137" s="30"/>
      <c r="DS1137" s="30"/>
      <c r="DT1137" s="30"/>
      <c r="DU1137" s="30"/>
      <c r="DV1137" s="30"/>
      <c r="DW1137" s="30"/>
      <c r="DX1137" s="30"/>
      <c r="DY1137" s="30"/>
      <c r="DZ1137" s="30"/>
      <c r="EA1137" s="30"/>
      <c r="EB1137" s="30"/>
      <c r="EC1137" s="30"/>
      <c r="ED1137" s="30"/>
      <c r="EE1137" s="30"/>
      <c r="EF1137" s="30"/>
      <c r="EG1137" s="30"/>
      <c r="EH1137" s="30"/>
      <c r="EI1137" s="30"/>
      <c r="EJ1137" s="30"/>
      <c r="EK1137" s="30"/>
      <c r="EL1137" s="30"/>
      <c r="EM1137" s="30"/>
      <c r="EN1137" s="30"/>
      <c r="EO1137" s="30"/>
      <c r="EP1137" s="30"/>
      <c r="EQ1137" s="30"/>
      <c r="ER1137" s="30"/>
      <c r="ES1137" s="30"/>
      <c r="ET1137" s="30"/>
      <c r="EU1137" s="30"/>
      <c r="EV1137" s="30"/>
      <c r="EW1137" s="30"/>
      <c r="EX1137" s="30"/>
      <c r="EY1137" s="30"/>
      <c r="EZ1137" s="30"/>
      <c r="FA1137" s="30"/>
      <c r="FB1137" s="30"/>
      <c r="FC1137" s="30"/>
      <c r="FD1137" s="30"/>
      <c r="FE1137" s="30"/>
      <c r="FF1137" s="30"/>
      <c r="FG1137" s="30"/>
      <c r="FH1137" s="30"/>
      <c r="FI1137" s="30"/>
      <c r="FJ1137" s="30"/>
      <c r="FK1137" s="30"/>
      <c r="FL1137" s="30"/>
      <c r="FM1137" s="30"/>
      <c r="FN1137" s="30"/>
      <c r="FO1137" s="30"/>
      <c r="FP1137" s="30"/>
      <c r="FQ1137" s="30"/>
    </row>
    <row r="1138" spans="4:173">
      <c r="D1138" s="76"/>
      <c r="E1138" s="76"/>
      <c r="F1138" s="76"/>
      <c r="G1138" s="76"/>
      <c r="H1138" s="76"/>
      <c r="I1138" s="76"/>
      <c r="J1138" s="30"/>
      <c r="K1138" s="30"/>
      <c r="L1138" s="30"/>
      <c r="M1138" s="30"/>
      <c r="N1138" s="30"/>
      <c r="O1138" s="30"/>
      <c r="P1138" s="30"/>
      <c r="Q1138" s="30"/>
      <c r="R1138" s="30"/>
      <c r="S1138" s="30"/>
      <c r="T1138" s="30"/>
      <c r="U1138" s="30"/>
      <c r="V1138" s="30"/>
      <c r="W1138" s="30"/>
      <c r="X1138" s="30"/>
      <c r="Y1138" s="30"/>
      <c r="Z1138" s="30"/>
      <c r="AA1138" s="30"/>
      <c r="AB1138" s="30"/>
      <c r="AC1138" s="30"/>
      <c r="AD1138" s="30"/>
      <c r="AE1138" s="30"/>
      <c r="AF1138" s="30"/>
      <c r="AG1138" s="30"/>
      <c r="AH1138" s="30"/>
      <c r="AI1138" s="30"/>
      <c r="AJ1138" s="30"/>
      <c r="AK1138" s="30"/>
      <c r="AL1138" s="30"/>
      <c r="AM1138" s="30"/>
      <c r="AN1138" s="30"/>
      <c r="AO1138" s="30"/>
      <c r="AP1138" s="30"/>
      <c r="AQ1138" s="30"/>
      <c r="AR1138" s="30"/>
      <c r="AS1138" s="30"/>
      <c r="AT1138" s="30"/>
      <c r="AU1138" s="30"/>
      <c r="AV1138" s="30"/>
      <c r="AW1138" s="30"/>
      <c r="AX1138" s="30"/>
      <c r="AY1138" s="30"/>
      <c r="AZ1138" s="30"/>
      <c r="BA1138" s="30"/>
      <c r="BB1138" s="30"/>
      <c r="BC1138" s="30"/>
      <c r="BD1138" s="30"/>
      <c r="BE1138" s="30"/>
      <c r="BF1138" s="30"/>
      <c r="BG1138" s="30"/>
      <c r="BH1138" s="30"/>
      <c r="BI1138" s="30"/>
      <c r="BJ1138" s="30"/>
      <c r="BK1138" s="30"/>
      <c r="BL1138" s="30"/>
      <c r="BM1138" s="30"/>
      <c r="BN1138" s="30"/>
      <c r="BO1138" s="30"/>
      <c r="BP1138" s="30"/>
      <c r="BQ1138" s="30"/>
      <c r="BR1138" s="30"/>
      <c r="BS1138" s="30"/>
      <c r="BT1138" s="30"/>
      <c r="BU1138" s="30"/>
      <c r="BV1138" s="30"/>
      <c r="BW1138" s="30"/>
      <c r="BX1138" s="30"/>
      <c r="BY1138" s="30"/>
      <c r="BZ1138" s="30"/>
      <c r="CA1138" s="30"/>
      <c r="CB1138" s="30"/>
      <c r="CC1138" s="30"/>
      <c r="CD1138" s="30"/>
      <c r="CE1138" s="30"/>
      <c r="CF1138" s="30"/>
      <c r="CG1138" s="30"/>
      <c r="CH1138" s="30"/>
      <c r="CI1138" s="30"/>
      <c r="CJ1138" s="30"/>
      <c r="CK1138" s="30"/>
      <c r="CL1138" s="30"/>
      <c r="CM1138" s="30"/>
      <c r="CN1138" s="30"/>
      <c r="CO1138" s="30"/>
      <c r="CP1138" s="30"/>
      <c r="CQ1138" s="30"/>
      <c r="CR1138" s="30"/>
      <c r="CS1138" s="30"/>
      <c r="CT1138" s="30"/>
      <c r="CU1138" s="30"/>
      <c r="CV1138" s="30"/>
      <c r="CW1138" s="30"/>
      <c r="CX1138" s="30"/>
      <c r="CY1138" s="30"/>
      <c r="CZ1138" s="30"/>
      <c r="DA1138" s="30"/>
      <c r="DB1138" s="30"/>
      <c r="DC1138" s="30"/>
      <c r="DD1138" s="30"/>
      <c r="DE1138" s="30"/>
      <c r="DF1138" s="30"/>
      <c r="DG1138" s="30"/>
      <c r="DH1138" s="30"/>
      <c r="DI1138" s="30"/>
      <c r="DJ1138" s="30"/>
      <c r="DK1138" s="30"/>
      <c r="DL1138" s="30"/>
      <c r="DM1138" s="30"/>
      <c r="DN1138" s="30"/>
      <c r="DO1138" s="30"/>
      <c r="DP1138" s="30"/>
      <c r="DQ1138" s="30"/>
      <c r="DR1138" s="30"/>
      <c r="DS1138" s="30"/>
      <c r="DT1138" s="30"/>
      <c r="DU1138" s="30"/>
      <c r="DV1138" s="30"/>
      <c r="DW1138" s="30"/>
      <c r="DX1138" s="30"/>
      <c r="DY1138" s="30"/>
      <c r="DZ1138" s="30"/>
      <c r="EA1138" s="30"/>
      <c r="EB1138" s="30"/>
      <c r="EC1138" s="30"/>
      <c r="ED1138" s="30"/>
      <c r="EE1138" s="30"/>
      <c r="EF1138" s="30"/>
      <c r="EG1138" s="30"/>
      <c r="EH1138" s="30"/>
      <c r="EI1138" s="30"/>
      <c r="EJ1138" s="30"/>
      <c r="EK1138" s="30"/>
      <c r="EL1138" s="30"/>
      <c r="EM1138" s="30"/>
      <c r="EN1138" s="30"/>
      <c r="EO1138" s="30"/>
      <c r="EP1138" s="30"/>
      <c r="EQ1138" s="30"/>
      <c r="ER1138" s="30"/>
      <c r="ES1138" s="30"/>
      <c r="ET1138" s="30"/>
      <c r="EU1138" s="30"/>
      <c r="EV1138" s="30"/>
      <c r="EW1138" s="30"/>
      <c r="EX1138" s="30"/>
      <c r="EY1138" s="30"/>
      <c r="EZ1138" s="30"/>
      <c r="FA1138" s="30"/>
      <c r="FB1138" s="30"/>
      <c r="FC1138" s="30"/>
      <c r="FD1138" s="30"/>
      <c r="FE1138" s="30"/>
      <c r="FF1138" s="30"/>
      <c r="FG1138" s="30"/>
      <c r="FH1138" s="30"/>
      <c r="FI1138" s="30"/>
      <c r="FJ1138" s="30"/>
      <c r="FK1138" s="30"/>
      <c r="FL1138" s="30"/>
      <c r="FM1138" s="30"/>
      <c r="FN1138" s="30"/>
      <c r="FO1138" s="30"/>
      <c r="FP1138" s="30"/>
      <c r="FQ1138" s="30"/>
    </row>
    <row r="1139" spans="4:173">
      <c r="D1139" s="76"/>
      <c r="E1139" s="76"/>
      <c r="F1139" s="76"/>
      <c r="G1139" s="76"/>
      <c r="H1139" s="76"/>
      <c r="I1139" s="76"/>
      <c r="J1139" s="30"/>
      <c r="K1139" s="30"/>
      <c r="L1139" s="30"/>
      <c r="M1139" s="30"/>
      <c r="N1139" s="30"/>
      <c r="O1139" s="30"/>
      <c r="P1139" s="30"/>
      <c r="Q1139" s="30"/>
      <c r="R1139" s="30"/>
      <c r="S1139" s="30"/>
      <c r="T1139" s="30"/>
      <c r="U1139" s="30"/>
      <c r="V1139" s="30"/>
      <c r="W1139" s="30"/>
      <c r="X1139" s="30"/>
      <c r="Y1139" s="30"/>
      <c r="Z1139" s="30"/>
      <c r="AA1139" s="30"/>
      <c r="AB1139" s="30"/>
      <c r="AC1139" s="30"/>
      <c r="AD1139" s="30"/>
      <c r="AE1139" s="30"/>
      <c r="AF1139" s="30"/>
      <c r="AG1139" s="30"/>
      <c r="AH1139" s="30"/>
      <c r="AI1139" s="30"/>
      <c r="AJ1139" s="30"/>
      <c r="AK1139" s="30"/>
      <c r="AL1139" s="30"/>
      <c r="AM1139" s="30"/>
      <c r="AN1139" s="30"/>
      <c r="AO1139" s="30"/>
      <c r="AP1139" s="30"/>
      <c r="AQ1139" s="30"/>
      <c r="AR1139" s="30"/>
      <c r="AS1139" s="30"/>
      <c r="AT1139" s="30"/>
      <c r="AU1139" s="30"/>
      <c r="AV1139" s="30"/>
      <c r="AW1139" s="30"/>
      <c r="AX1139" s="30"/>
      <c r="AY1139" s="30"/>
      <c r="AZ1139" s="30"/>
      <c r="BA1139" s="30"/>
      <c r="BB1139" s="30"/>
      <c r="BC1139" s="30"/>
      <c r="BD1139" s="30"/>
      <c r="BE1139" s="30"/>
      <c r="BF1139" s="30"/>
      <c r="BG1139" s="30"/>
      <c r="BH1139" s="30"/>
      <c r="BI1139" s="30"/>
      <c r="BJ1139" s="30"/>
      <c r="BK1139" s="30"/>
      <c r="BL1139" s="30"/>
      <c r="BM1139" s="30"/>
      <c r="BN1139" s="30"/>
      <c r="BO1139" s="30"/>
      <c r="BP1139" s="30"/>
      <c r="BQ1139" s="30"/>
      <c r="BR1139" s="30"/>
      <c r="BS1139" s="30"/>
      <c r="BT1139" s="30"/>
      <c r="BU1139" s="30"/>
      <c r="BV1139" s="30"/>
      <c r="BW1139" s="30"/>
      <c r="BX1139" s="30"/>
      <c r="BY1139" s="30"/>
      <c r="BZ1139" s="30"/>
      <c r="CA1139" s="30"/>
      <c r="CB1139" s="30"/>
      <c r="CC1139" s="30"/>
      <c r="CD1139" s="30"/>
      <c r="CE1139" s="30"/>
      <c r="CF1139" s="30"/>
      <c r="CG1139" s="30"/>
      <c r="CH1139" s="30"/>
      <c r="CI1139" s="30"/>
      <c r="CJ1139" s="30"/>
      <c r="CK1139" s="30"/>
      <c r="CL1139" s="30"/>
      <c r="CM1139" s="30"/>
      <c r="CN1139" s="30"/>
      <c r="CO1139" s="30"/>
      <c r="CP1139" s="30"/>
      <c r="CQ1139" s="30"/>
      <c r="CR1139" s="30"/>
      <c r="CS1139" s="30"/>
      <c r="CT1139" s="30"/>
      <c r="CU1139" s="30"/>
      <c r="CV1139" s="30"/>
      <c r="CW1139" s="30"/>
      <c r="CX1139" s="30"/>
      <c r="CY1139" s="30"/>
      <c r="CZ1139" s="30"/>
      <c r="DA1139" s="30"/>
      <c r="DB1139" s="30"/>
      <c r="DC1139" s="30"/>
      <c r="DD1139" s="30"/>
      <c r="DE1139" s="30"/>
      <c r="DF1139" s="30"/>
      <c r="DG1139" s="30"/>
      <c r="DH1139" s="30"/>
      <c r="DI1139" s="30"/>
      <c r="DJ1139" s="30"/>
      <c r="DK1139" s="30"/>
      <c r="DL1139" s="30"/>
      <c r="DM1139" s="30"/>
      <c r="DN1139" s="30"/>
      <c r="DO1139" s="30"/>
      <c r="DP1139" s="30"/>
      <c r="DQ1139" s="30"/>
      <c r="DR1139" s="30"/>
      <c r="DS1139" s="30"/>
      <c r="DT1139" s="30"/>
      <c r="DU1139" s="30"/>
      <c r="DV1139" s="30"/>
      <c r="DW1139" s="30"/>
      <c r="DX1139" s="30"/>
      <c r="DY1139" s="30"/>
      <c r="DZ1139" s="30"/>
      <c r="EA1139" s="30"/>
      <c r="EB1139" s="30"/>
      <c r="EC1139" s="30"/>
      <c r="ED1139" s="30"/>
      <c r="EE1139" s="30"/>
      <c r="EF1139" s="30"/>
      <c r="EG1139" s="30"/>
      <c r="EH1139" s="30"/>
      <c r="EI1139" s="30"/>
      <c r="EJ1139" s="30"/>
      <c r="EK1139" s="30"/>
      <c r="EL1139" s="30"/>
      <c r="EM1139" s="30"/>
      <c r="EN1139" s="30"/>
      <c r="EO1139" s="30"/>
      <c r="EP1139" s="30"/>
      <c r="EQ1139" s="30"/>
      <c r="ER1139" s="30"/>
      <c r="ES1139" s="30"/>
      <c r="ET1139" s="30"/>
      <c r="EU1139" s="30"/>
      <c r="EV1139" s="30"/>
      <c r="EW1139" s="30"/>
      <c r="EX1139" s="30"/>
      <c r="EY1139" s="30"/>
      <c r="EZ1139" s="30"/>
      <c r="FA1139" s="30"/>
      <c r="FB1139" s="30"/>
      <c r="FC1139" s="30"/>
      <c r="FD1139" s="30"/>
      <c r="FE1139" s="30"/>
      <c r="FF1139" s="30"/>
      <c r="FG1139" s="30"/>
      <c r="FH1139" s="30"/>
      <c r="FI1139" s="30"/>
      <c r="FJ1139" s="30"/>
      <c r="FK1139" s="30"/>
      <c r="FL1139" s="30"/>
      <c r="FM1139" s="30"/>
      <c r="FN1139" s="30"/>
      <c r="FO1139" s="30"/>
      <c r="FP1139" s="30"/>
      <c r="FQ1139" s="30"/>
    </row>
    <row r="1140" spans="4:173">
      <c r="D1140" s="76"/>
      <c r="E1140" s="76"/>
      <c r="F1140" s="76"/>
      <c r="G1140" s="76"/>
      <c r="H1140" s="76"/>
      <c r="I1140" s="76"/>
      <c r="J1140" s="30"/>
      <c r="K1140" s="30"/>
      <c r="L1140" s="30"/>
      <c r="M1140" s="30"/>
      <c r="N1140" s="30"/>
      <c r="O1140" s="30"/>
      <c r="P1140" s="30"/>
      <c r="Q1140" s="30"/>
      <c r="R1140" s="30"/>
      <c r="S1140" s="30"/>
      <c r="T1140" s="30"/>
      <c r="U1140" s="30"/>
      <c r="V1140" s="30"/>
      <c r="W1140" s="30"/>
      <c r="X1140" s="30"/>
      <c r="Y1140" s="30"/>
      <c r="Z1140" s="30"/>
      <c r="AA1140" s="30"/>
      <c r="AB1140" s="30"/>
      <c r="AC1140" s="30"/>
      <c r="AD1140" s="30"/>
      <c r="AE1140" s="30"/>
      <c r="AF1140" s="30"/>
      <c r="AG1140" s="30"/>
      <c r="AH1140" s="30"/>
      <c r="AI1140" s="30"/>
      <c r="AJ1140" s="30"/>
      <c r="AK1140" s="30"/>
      <c r="AL1140" s="30"/>
      <c r="AM1140" s="30"/>
      <c r="AN1140" s="30"/>
      <c r="AO1140" s="30"/>
      <c r="AP1140" s="30"/>
      <c r="AQ1140" s="30"/>
      <c r="AR1140" s="30"/>
      <c r="AS1140" s="30"/>
      <c r="AT1140" s="30"/>
      <c r="AU1140" s="30"/>
      <c r="AV1140" s="30"/>
      <c r="AW1140" s="30"/>
      <c r="AX1140" s="30"/>
      <c r="AY1140" s="30"/>
      <c r="AZ1140" s="30"/>
      <c r="BA1140" s="30"/>
      <c r="BB1140" s="30"/>
      <c r="BC1140" s="30"/>
      <c r="BD1140" s="30"/>
      <c r="BE1140" s="30"/>
      <c r="BF1140" s="30"/>
      <c r="BG1140" s="30"/>
      <c r="BH1140" s="30"/>
      <c r="BI1140" s="30"/>
      <c r="BJ1140" s="30"/>
      <c r="BK1140" s="30"/>
      <c r="BL1140" s="30"/>
      <c r="BM1140" s="30"/>
      <c r="BN1140" s="30"/>
      <c r="BO1140" s="30"/>
      <c r="BP1140" s="30"/>
      <c r="BQ1140" s="30"/>
      <c r="BR1140" s="30"/>
      <c r="BS1140" s="30"/>
      <c r="BT1140" s="30"/>
      <c r="BU1140" s="30"/>
      <c r="BV1140" s="30"/>
      <c r="BW1140" s="30"/>
      <c r="BX1140" s="30"/>
      <c r="BY1140" s="30"/>
      <c r="BZ1140" s="30"/>
      <c r="CA1140" s="30"/>
      <c r="CB1140" s="30"/>
      <c r="CC1140" s="30"/>
      <c r="CD1140" s="30"/>
      <c r="CE1140" s="30"/>
      <c r="CF1140" s="30"/>
      <c r="CG1140" s="30"/>
      <c r="CH1140" s="30"/>
      <c r="CI1140" s="30"/>
      <c r="CJ1140" s="30"/>
      <c r="CK1140" s="30"/>
      <c r="CL1140" s="30"/>
      <c r="CM1140" s="30"/>
      <c r="CN1140" s="30"/>
      <c r="CO1140" s="30"/>
      <c r="CP1140" s="30"/>
      <c r="CQ1140" s="30"/>
      <c r="CR1140" s="30"/>
      <c r="CS1140" s="30"/>
      <c r="CT1140" s="30"/>
      <c r="CU1140" s="30"/>
      <c r="CV1140" s="30"/>
      <c r="CW1140" s="30"/>
      <c r="CX1140" s="30"/>
      <c r="CY1140" s="30"/>
      <c r="CZ1140" s="30"/>
      <c r="DA1140" s="30"/>
      <c r="DB1140" s="30"/>
      <c r="DC1140" s="30"/>
      <c r="DD1140" s="30"/>
      <c r="DE1140" s="30"/>
      <c r="DF1140" s="30"/>
      <c r="DG1140" s="30"/>
      <c r="DH1140" s="30"/>
      <c r="DI1140" s="30"/>
      <c r="DJ1140" s="30"/>
      <c r="DK1140" s="30"/>
      <c r="DL1140" s="30"/>
      <c r="DM1140" s="30"/>
      <c r="DN1140" s="30"/>
      <c r="DO1140" s="30"/>
      <c r="DP1140" s="30"/>
      <c r="DQ1140" s="30"/>
      <c r="DR1140" s="30"/>
      <c r="DS1140" s="30"/>
      <c r="DT1140" s="30"/>
      <c r="DU1140" s="30"/>
      <c r="DV1140" s="30"/>
      <c r="DW1140" s="30"/>
      <c r="DX1140" s="30"/>
      <c r="DY1140" s="30"/>
      <c r="DZ1140" s="30"/>
      <c r="EA1140" s="30"/>
      <c r="EB1140" s="30"/>
      <c r="EC1140" s="30"/>
      <c r="ED1140" s="30"/>
      <c r="EE1140" s="30"/>
      <c r="EF1140" s="30"/>
      <c r="EG1140" s="30"/>
      <c r="EH1140" s="30"/>
      <c r="EI1140" s="30"/>
      <c r="EJ1140" s="30"/>
      <c r="EK1140" s="30"/>
      <c r="EL1140" s="30"/>
      <c r="EM1140" s="30"/>
      <c r="EN1140" s="30"/>
      <c r="EO1140" s="30"/>
      <c r="EP1140" s="30"/>
      <c r="EQ1140" s="30"/>
      <c r="ER1140" s="30"/>
      <c r="ES1140" s="30"/>
      <c r="ET1140" s="30"/>
      <c r="EU1140" s="30"/>
      <c r="EV1140" s="30"/>
      <c r="EW1140" s="30"/>
      <c r="EX1140" s="30"/>
      <c r="EY1140" s="30"/>
      <c r="EZ1140" s="30"/>
      <c r="FA1140" s="30"/>
      <c r="FB1140" s="30"/>
      <c r="FC1140" s="30"/>
      <c r="FD1140" s="30"/>
      <c r="FE1140" s="30"/>
      <c r="FF1140" s="30"/>
      <c r="FG1140" s="30"/>
      <c r="FH1140" s="30"/>
      <c r="FI1140" s="30"/>
      <c r="FJ1140" s="30"/>
      <c r="FK1140" s="30"/>
      <c r="FL1140" s="30"/>
      <c r="FM1140" s="30"/>
      <c r="FN1140" s="30"/>
      <c r="FO1140" s="30"/>
      <c r="FP1140" s="30"/>
      <c r="FQ1140" s="30"/>
    </row>
    <row r="1141" spans="4:173">
      <c r="D1141" s="76"/>
      <c r="E1141" s="76"/>
      <c r="F1141" s="76"/>
      <c r="G1141" s="76"/>
      <c r="H1141" s="76"/>
      <c r="I1141" s="76"/>
      <c r="J1141" s="30"/>
      <c r="K1141" s="30"/>
      <c r="L1141" s="30"/>
      <c r="M1141" s="30"/>
      <c r="N1141" s="30"/>
      <c r="O1141" s="30"/>
      <c r="P1141" s="30"/>
      <c r="Q1141" s="30"/>
      <c r="R1141" s="30"/>
      <c r="S1141" s="30"/>
      <c r="T1141" s="30"/>
      <c r="U1141" s="30"/>
      <c r="V1141" s="30"/>
      <c r="W1141" s="30"/>
      <c r="X1141" s="30"/>
      <c r="Y1141" s="30"/>
      <c r="Z1141" s="30"/>
      <c r="AA1141" s="30"/>
      <c r="AB1141" s="30"/>
      <c r="AC1141" s="30"/>
      <c r="AD1141" s="30"/>
      <c r="AE1141" s="30"/>
      <c r="AF1141" s="30"/>
      <c r="AG1141" s="30"/>
      <c r="AH1141" s="30"/>
      <c r="AI1141" s="30"/>
      <c r="AJ1141" s="30"/>
      <c r="AK1141" s="30"/>
      <c r="AL1141" s="30"/>
      <c r="AM1141" s="30"/>
      <c r="AN1141" s="30"/>
      <c r="AO1141" s="30"/>
      <c r="AP1141" s="30"/>
      <c r="AQ1141" s="30"/>
      <c r="AR1141" s="30"/>
      <c r="AS1141" s="30"/>
      <c r="AT1141" s="30"/>
      <c r="AU1141" s="30"/>
      <c r="AV1141" s="30"/>
      <c r="AW1141" s="30"/>
      <c r="AX1141" s="30"/>
      <c r="AY1141" s="30"/>
      <c r="AZ1141" s="30"/>
      <c r="BA1141" s="30"/>
      <c r="BB1141" s="30"/>
      <c r="BC1141" s="30"/>
      <c r="BD1141" s="30"/>
      <c r="BE1141" s="30"/>
      <c r="BF1141" s="30"/>
      <c r="BG1141" s="30"/>
      <c r="BH1141" s="30"/>
      <c r="BI1141" s="30"/>
      <c r="BJ1141" s="30"/>
      <c r="BK1141" s="30"/>
      <c r="BL1141" s="30"/>
      <c r="BM1141" s="30"/>
      <c r="BN1141" s="30"/>
      <c r="BO1141" s="30"/>
      <c r="BP1141" s="30"/>
      <c r="BQ1141" s="30"/>
      <c r="BR1141" s="30"/>
      <c r="BS1141" s="30"/>
      <c r="BT1141" s="30"/>
      <c r="BU1141" s="30"/>
      <c r="BV1141" s="30"/>
      <c r="BW1141" s="30"/>
      <c r="BX1141" s="30"/>
      <c r="BY1141" s="30"/>
      <c r="BZ1141" s="30"/>
      <c r="CA1141" s="30"/>
      <c r="CB1141" s="30"/>
      <c r="CC1141" s="30"/>
      <c r="CD1141" s="30"/>
      <c r="CE1141" s="30"/>
      <c r="CF1141" s="30"/>
      <c r="CG1141" s="30"/>
      <c r="CH1141" s="30"/>
      <c r="CI1141" s="30"/>
      <c r="CJ1141" s="30"/>
      <c r="CK1141" s="30"/>
      <c r="CL1141" s="30"/>
      <c r="CM1141" s="30"/>
      <c r="CN1141" s="30"/>
      <c r="CO1141" s="30"/>
      <c r="CP1141" s="30"/>
      <c r="CQ1141" s="30"/>
      <c r="CR1141" s="30"/>
      <c r="CS1141" s="30"/>
      <c r="CT1141" s="30"/>
      <c r="CU1141" s="30"/>
      <c r="CV1141" s="30"/>
      <c r="CW1141" s="30"/>
      <c r="CX1141" s="30"/>
      <c r="CY1141" s="30"/>
      <c r="CZ1141" s="30"/>
      <c r="DA1141" s="30"/>
      <c r="DB1141" s="30"/>
      <c r="DC1141" s="30"/>
      <c r="DD1141" s="30"/>
      <c r="DE1141" s="30"/>
      <c r="DF1141" s="30"/>
      <c r="DG1141" s="30"/>
      <c r="DH1141" s="30"/>
      <c r="DI1141" s="30"/>
      <c r="DJ1141" s="30"/>
      <c r="DK1141" s="30"/>
      <c r="DL1141" s="30"/>
      <c r="DM1141" s="30"/>
      <c r="DN1141" s="30"/>
      <c r="DO1141" s="30"/>
      <c r="DP1141" s="30"/>
      <c r="DQ1141" s="30"/>
      <c r="DR1141" s="30"/>
      <c r="DS1141" s="30"/>
      <c r="DT1141" s="30"/>
      <c r="DU1141" s="30"/>
      <c r="DV1141" s="30"/>
      <c r="DW1141" s="30"/>
      <c r="DX1141" s="30"/>
      <c r="DY1141" s="30"/>
      <c r="DZ1141" s="30"/>
      <c r="EA1141" s="30"/>
      <c r="EB1141" s="30"/>
      <c r="EC1141" s="30"/>
      <c r="ED1141" s="30"/>
      <c r="EE1141" s="30"/>
      <c r="EF1141" s="30"/>
      <c r="EG1141" s="30"/>
      <c r="EH1141" s="30"/>
      <c r="EI1141" s="30"/>
      <c r="EJ1141" s="30"/>
      <c r="EK1141" s="30"/>
      <c r="EL1141" s="30"/>
      <c r="EM1141" s="30"/>
      <c r="EN1141" s="30"/>
      <c r="EO1141" s="30"/>
      <c r="EP1141" s="30"/>
      <c r="EQ1141" s="30"/>
      <c r="ER1141" s="30"/>
      <c r="ES1141" s="30"/>
      <c r="ET1141" s="30"/>
      <c r="EU1141" s="30"/>
      <c r="EV1141" s="30"/>
      <c r="EW1141" s="30"/>
      <c r="EX1141" s="30"/>
      <c r="EY1141" s="30"/>
      <c r="EZ1141" s="30"/>
      <c r="FA1141" s="30"/>
      <c r="FB1141" s="30"/>
      <c r="FC1141" s="30"/>
      <c r="FD1141" s="30"/>
      <c r="FE1141" s="30"/>
      <c r="FF1141" s="30"/>
      <c r="FG1141" s="30"/>
      <c r="FH1141" s="30"/>
      <c r="FI1141" s="30"/>
      <c r="FJ1141" s="30"/>
      <c r="FK1141" s="30"/>
      <c r="FL1141" s="30"/>
      <c r="FM1141" s="30"/>
      <c r="FN1141" s="30"/>
      <c r="FO1141" s="30"/>
      <c r="FP1141" s="30"/>
      <c r="FQ1141" s="30"/>
    </row>
    <row r="1142" spans="4:173">
      <c r="D1142" s="76"/>
      <c r="E1142" s="76"/>
      <c r="F1142" s="76"/>
      <c r="G1142" s="76"/>
      <c r="H1142" s="76"/>
      <c r="I1142" s="76"/>
      <c r="J1142" s="30"/>
      <c r="K1142" s="30"/>
      <c r="L1142" s="30"/>
      <c r="M1142" s="30"/>
      <c r="N1142" s="30"/>
      <c r="O1142" s="30"/>
      <c r="P1142" s="30"/>
      <c r="Q1142" s="30"/>
      <c r="R1142" s="30"/>
      <c r="S1142" s="30"/>
      <c r="T1142" s="30"/>
      <c r="U1142" s="30"/>
      <c r="V1142" s="30"/>
      <c r="W1142" s="30"/>
      <c r="X1142" s="30"/>
      <c r="Y1142" s="30"/>
      <c r="Z1142" s="30"/>
      <c r="AA1142" s="30"/>
      <c r="AB1142" s="30"/>
      <c r="AC1142" s="30"/>
      <c r="AD1142" s="30"/>
      <c r="AE1142" s="30"/>
      <c r="AF1142" s="30"/>
      <c r="AG1142" s="30"/>
      <c r="AH1142" s="30"/>
      <c r="AI1142" s="30"/>
      <c r="AJ1142" s="30"/>
      <c r="AK1142" s="30"/>
      <c r="AL1142" s="30"/>
      <c r="AM1142" s="30"/>
      <c r="AN1142" s="30"/>
      <c r="AO1142" s="30"/>
      <c r="AP1142" s="30"/>
      <c r="AQ1142" s="30"/>
      <c r="AR1142" s="30"/>
      <c r="AS1142" s="30"/>
      <c r="AT1142" s="30"/>
      <c r="AU1142" s="30"/>
      <c r="AV1142" s="30"/>
      <c r="AW1142" s="30"/>
      <c r="AX1142" s="30"/>
      <c r="AY1142" s="30"/>
      <c r="AZ1142" s="30"/>
      <c r="BA1142" s="30"/>
      <c r="BB1142" s="30"/>
      <c r="BC1142" s="30"/>
      <c r="BD1142" s="30"/>
      <c r="BE1142" s="30"/>
      <c r="BF1142" s="30"/>
      <c r="BG1142" s="30"/>
      <c r="BH1142" s="30"/>
      <c r="BI1142" s="30"/>
      <c r="BJ1142" s="30"/>
      <c r="BK1142" s="30"/>
      <c r="BL1142" s="30"/>
      <c r="BM1142" s="30"/>
      <c r="BN1142" s="30"/>
      <c r="BO1142" s="30"/>
      <c r="BP1142" s="30"/>
      <c r="BQ1142" s="30"/>
      <c r="BR1142" s="30"/>
      <c r="BS1142" s="30"/>
      <c r="BT1142" s="30"/>
      <c r="BU1142" s="30"/>
      <c r="BV1142" s="30"/>
      <c r="BW1142" s="30"/>
      <c r="BX1142" s="30"/>
      <c r="BY1142" s="30"/>
      <c r="BZ1142" s="30"/>
      <c r="CA1142" s="30"/>
      <c r="CB1142" s="30"/>
      <c r="CC1142" s="30"/>
      <c r="CD1142" s="30"/>
      <c r="CE1142" s="30"/>
      <c r="CF1142" s="30"/>
      <c r="CG1142" s="30"/>
      <c r="CH1142" s="30"/>
      <c r="CI1142" s="30"/>
      <c r="CJ1142" s="30"/>
      <c r="CK1142" s="30"/>
      <c r="CL1142" s="30"/>
      <c r="CM1142" s="30"/>
      <c r="CN1142" s="30"/>
      <c r="CO1142" s="30"/>
      <c r="CP1142" s="30"/>
      <c r="CQ1142" s="30"/>
      <c r="CR1142" s="30"/>
      <c r="CS1142" s="30"/>
      <c r="CT1142" s="30"/>
      <c r="CU1142" s="30"/>
      <c r="CV1142" s="30"/>
      <c r="CW1142" s="30"/>
      <c r="CX1142" s="30"/>
      <c r="CY1142" s="30"/>
      <c r="CZ1142" s="30"/>
      <c r="DA1142" s="30"/>
      <c r="DB1142" s="30"/>
      <c r="DC1142" s="30"/>
      <c r="DD1142" s="30"/>
      <c r="DE1142" s="30"/>
      <c r="DF1142" s="30"/>
      <c r="DG1142" s="30"/>
      <c r="DH1142" s="30"/>
      <c r="DI1142" s="30"/>
      <c r="DJ1142" s="30"/>
      <c r="DK1142" s="30"/>
      <c r="DL1142" s="30"/>
      <c r="DM1142" s="30"/>
      <c r="DN1142" s="30"/>
      <c r="DO1142" s="30"/>
      <c r="DP1142" s="30"/>
      <c r="DQ1142" s="30"/>
      <c r="DR1142" s="30"/>
      <c r="DS1142" s="30"/>
      <c r="DT1142" s="30"/>
      <c r="DU1142" s="30"/>
      <c r="DV1142" s="30"/>
      <c r="DW1142" s="30"/>
      <c r="DX1142" s="30"/>
      <c r="DY1142" s="30"/>
      <c r="DZ1142" s="30"/>
      <c r="EA1142" s="30"/>
      <c r="EB1142" s="30"/>
      <c r="EC1142" s="30"/>
      <c r="ED1142" s="30"/>
      <c r="EE1142" s="30"/>
      <c r="EF1142" s="30"/>
      <c r="EG1142" s="30"/>
      <c r="EH1142" s="30"/>
      <c r="EI1142" s="30"/>
      <c r="EJ1142" s="30"/>
      <c r="EK1142" s="30"/>
      <c r="EL1142" s="30"/>
      <c r="EM1142" s="30"/>
      <c r="EN1142" s="30"/>
      <c r="EO1142" s="30"/>
      <c r="EP1142" s="30"/>
      <c r="EQ1142" s="30"/>
      <c r="ER1142" s="30"/>
      <c r="ES1142" s="30"/>
      <c r="ET1142" s="30"/>
      <c r="EU1142" s="30"/>
      <c r="EV1142" s="30"/>
      <c r="EW1142" s="30"/>
      <c r="EX1142" s="30"/>
      <c r="EY1142" s="30"/>
      <c r="EZ1142" s="30"/>
      <c r="FA1142" s="30"/>
      <c r="FB1142" s="30"/>
      <c r="FC1142" s="30"/>
      <c r="FD1142" s="30"/>
      <c r="FE1142" s="30"/>
      <c r="FF1142" s="30"/>
      <c r="FG1142" s="30"/>
      <c r="FH1142" s="30"/>
      <c r="FI1142" s="30"/>
      <c r="FJ1142" s="30"/>
      <c r="FK1142" s="30"/>
      <c r="FL1142" s="30"/>
      <c r="FM1142" s="30"/>
      <c r="FN1142" s="30"/>
      <c r="FO1142" s="30"/>
      <c r="FP1142" s="30"/>
      <c r="FQ1142" s="30"/>
    </row>
    <row r="1143" spans="4:173">
      <c r="D1143" s="76"/>
      <c r="E1143" s="76"/>
      <c r="F1143" s="76"/>
      <c r="G1143" s="76"/>
      <c r="H1143" s="76"/>
      <c r="I1143" s="76"/>
      <c r="J1143" s="30"/>
      <c r="K1143" s="30"/>
      <c r="L1143" s="30"/>
      <c r="M1143" s="30"/>
      <c r="N1143" s="30"/>
      <c r="O1143" s="30"/>
      <c r="P1143" s="30"/>
      <c r="Q1143" s="30"/>
      <c r="R1143" s="30"/>
      <c r="S1143" s="30"/>
      <c r="T1143" s="30"/>
      <c r="U1143" s="30"/>
      <c r="V1143" s="30"/>
      <c r="W1143" s="30"/>
      <c r="X1143" s="30"/>
      <c r="Y1143" s="30"/>
      <c r="Z1143" s="30"/>
      <c r="AA1143" s="30"/>
      <c r="AB1143" s="30"/>
      <c r="AC1143" s="30"/>
      <c r="AD1143" s="30"/>
      <c r="AE1143" s="30"/>
      <c r="AF1143" s="30"/>
      <c r="AG1143" s="30"/>
      <c r="AH1143" s="30"/>
      <c r="AI1143" s="30"/>
      <c r="AJ1143" s="30"/>
      <c r="AK1143" s="30"/>
      <c r="AL1143" s="30"/>
      <c r="AM1143" s="30"/>
      <c r="AN1143" s="30"/>
      <c r="AO1143" s="30"/>
      <c r="AP1143" s="30"/>
      <c r="AQ1143" s="30"/>
      <c r="AR1143" s="30"/>
      <c r="AS1143" s="30"/>
      <c r="AT1143" s="30"/>
      <c r="AU1143" s="30"/>
      <c r="AV1143" s="30"/>
      <c r="AW1143" s="30"/>
      <c r="AX1143" s="30"/>
      <c r="AY1143" s="30"/>
      <c r="AZ1143" s="30"/>
      <c r="BA1143" s="30"/>
      <c r="BB1143" s="30"/>
      <c r="BC1143" s="30"/>
      <c r="BD1143" s="30"/>
      <c r="BE1143" s="30"/>
      <c r="BF1143" s="30"/>
      <c r="BG1143" s="30"/>
      <c r="BH1143" s="30"/>
      <c r="BI1143" s="30"/>
      <c r="BJ1143" s="30"/>
      <c r="BK1143" s="30"/>
      <c r="BL1143" s="30"/>
      <c r="BM1143" s="30"/>
      <c r="BN1143" s="30"/>
      <c r="BO1143" s="30"/>
      <c r="BP1143" s="30"/>
      <c r="BQ1143" s="30"/>
      <c r="BR1143" s="30"/>
      <c r="BS1143" s="30"/>
      <c r="BT1143" s="30"/>
      <c r="BU1143" s="30"/>
      <c r="BV1143" s="30"/>
      <c r="BW1143" s="30"/>
      <c r="BX1143" s="30"/>
      <c r="BY1143" s="30"/>
      <c r="BZ1143" s="30"/>
      <c r="CA1143" s="30"/>
      <c r="CB1143" s="30"/>
      <c r="CC1143" s="30"/>
      <c r="CD1143" s="30"/>
      <c r="CE1143" s="30"/>
      <c r="CF1143" s="30"/>
      <c r="CG1143" s="30"/>
      <c r="CH1143" s="30"/>
      <c r="CI1143" s="30"/>
      <c r="CJ1143" s="30"/>
      <c r="CK1143" s="30"/>
      <c r="CL1143" s="30"/>
      <c r="CM1143" s="30"/>
      <c r="CN1143" s="30"/>
      <c r="CO1143" s="30"/>
      <c r="CP1143" s="30"/>
      <c r="CQ1143" s="30"/>
      <c r="CR1143" s="30"/>
      <c r="CS1143" s="30"/>
      <c r="CT1143" s="30"/>
      <c r="CU1143" s="30"/>
      <c r="CV1143" s="30"/>
      <c r="CW1143" s="30"/>
      <c r="CX1143" s="30"/>
      <c r="CY1143" s="30"/>
      <c r="CZ1143" s="30"/>
      <c r="DA1143" s="30"/>
      <c r="DB1143" s="30"/>
      <c r="DC1143" s="30"/>
      <c r="DD1143" s="30"/>
      <c r="DE1143" s="30"/>
      <c r="DF1143" s="30"/>
      <c r="DG1143" s="30"/>
      <c r="DH1143" s="30"/>
      <c r="DI1143" s="30"/>
      <c r="DJ1143" s="30"/>
      <c r="DK1143" s="30"/>
      <c r="DL1143" s="30"/>
      <c r="DM1143" s="30"/>
      <c r="DN1143" s="30"/>
      <c r="DO1143" s="30"/>
      <c r="DP1143" s="30"/>
      <c r="DQ1143" s="30"/>
      <c r="DR1143" s="30"/>
      <c r="DS1143" s="30"/>
      <c r="DT1143" s="30"/>
      <c r="DU1143" s="30"/>
      <c r="DV1143" s="30"/>
      <c r="DW1143" s="30"/>
      <c r="DX1143" s="30"/>
      <c r="DY1143" s="30"/>
      <c r="DZ1143" s="30"/>
      <c r="EA1143" s="30"/>
      <c r="EB1143" s="30"/>
      <c r="EC1143" s="30"/>
      <c r="ED1143" s="30"/>
      <c r="EE1143" s="30"/>
      <c r="EF1143" s="30"/>
      <c r="EG1143" s="30"/>
      <c r="EH1143" s="30"/>
      <c r="EI1143" s="30"/>
      <c r="EJ1143" s="30"/>
      <c r="EK1143" s="30"/>
      <c r="EL1143" s="30"/>
      <c r="EM1143" s="30"/>
      <c r="EN1143" s="30"/>
      <c r="EO1143" s="30"/>
      <c r="EP1143" s="30"/>
      <c r="EQ1143" s="30"/>
      <c r="ER1143" s="30"/>
      <c r="ES1143" s="30"/>
      <c r="ET1143" s="30"/>
      <c r="EU1143" s="30"/>
      <c r="EV1143" s="30"/>
      <c r="EW1143" s="30"/>
      <c r="EX1143" s="30"/>
      <c r="EY1143" s="30"/>
      <c r="EZ1143" s="30"/>
      <c r="FA1143" s="30"/>
      <c r="FB1143" s="30"/>
      <c r="FC1143" s="30"/>
      <c r="FD1143" s="30"/>
      <c r="FE1143" s="30"/>
      <c r="FF1143" s="30"/>
      <c r="FG1143" s="30"/>
      <c r="FH1143" s="30"/>
      <c r="FI1143" s="30"/>
      <c r="FJ1143" s="30"/>
      <c r="FK1143" s="30"/>
      <c r="FL1143" s="30"/>
      <c r="FM1143" s="30"/>
      <c r="FN1143" s="30"/>
      <c r="FO1143" s="30"/>
      <c r="FP1143" s="30"/>
      <c r="FQ1143" s="30"/>
    </row>
    <row r="1144" spans="4:173">
      <c r="D1144" s="76"/>
      <c r="E1144" s="76"/>
      <c r="F1144" s="76"/>
      <c r="G1144" s="76"/>
      <c r="H1144" s="76"/>
      <c r="I1144" s="76"/>
      <c r="J1144" s="30"/>
      <c r="K1144" s="30"/>
      <c r="L1144" s="30"/>
      <c r="M1144" s="30"/>
      <c r="N1144" s="30"/>
      <c r="O1144" s="30"/>
      <c r="P1144" s="30"/>
      <c r="Q1144" s="30"/>
      <c r="R1144" s="30"/>
      <c r="S1144" s="30"/>
      <c r="T1144" s="30"/>
      <c r="U1144" s="30"/>
      <c r="V1144" s="30"/>
      <c r="W1144" s="30"/>
      <c r="X1144" s="30"/>
      <c r="Y1144" s="30"/>
      <c r="Z1144" s="30"/>
      <c r="AA1144" s="30"/>
      <c r="AB1144" s="30"/>
      <c r="AC1144" s="30"/>
      <c r="AD1144" s="30"/>
      <c r="AE1144" s="30"/>
      <c r="AF1144" s="30"/>
      <c r="AG1144" s="30"/>
      <c r="AH1144" s="30"/>
      <c r="AI1144" s="30"/>
      <c r="AJ1144" s="30"/>
      <c r="AK1144" s="30"/>
      <c r="AL1144" s="30"/>
      <c r="AM1144" s="30"/>
      <c r="AN1144" s="30"/>
      <c r="AO1144" s="30"/>
      <c r="AP1144" s="30"/>
      <c r="AQ1144" s="30"/>
      <c r="AR1144" s="30"/>
      <c r="AS1144" s="30"/>
      <c r="AT1144" s="30"/>
      <c r="AU1144" s="30"/>
      <c r="AV1144" s="30"/>
      <c r="AW1144" s="30"/>
      <c r="AX1144" s="30"/>
      <c r="AY1144" s="30"/>
      <c r="AZ1144" s="30"/>
      <c r="BA1144" s="30"/>
      <c r="BB1144" s="30"/>
      <c r="BC1144" s="30"/>
      <c r="BD1144" s="30"/>
      <c r="BE1144" s="30"/>
      <c r="BF1144" s="30"/>
      <c r="BG1144" s="30"/>
      <c r="BH1144" s="30"/>
      <c r="BI1144" s="30"/>
      <c r="BJ1144" s="30"/>
      <c r="BK1144" s="30"/>
      <c r="BL1144" s="30"/>
      <c r="BM1144" s="30"/>
      <c r="BN1144" s="30"/>
      <c r="BO1144" s="30"/>
      <c r="BP1144" s="30"/>
      <c r="BQ1144" s="30"/>
      <c r="BR1144" s="30"/>
      <c r="BS1144" s="30"/>
      <c r="BT1144" s="30"/>
      <c r="BU1144" s="30"/>
      <c r="BV1144" s="30"/>
      <c r="BW1144" s="30"/>
      <c r="BX1144" s="30"/>
      <c r="BY1144" s="30"/>
      <c r="BZ1144" s="30"/>
      <c r="CA1144" s="30"/>
      <c r="CB1144" s="30"/>
      <c r="CC1144" s="30"/>
      <c r="CD1144" s="30"/>
      <c r="CE1144" s="30"/>
      <c r="CF1144" s="30"/>
      <c r="CG1144" s="30"/>
      <c r="CH1144" s="30"/>
      <c r="CI1144" s="30"/>
      <c r="CJ1144" s="30"/>
      <c r="CK1144" s="30"/>
      <c r="CL1144" s="30"/>
      <c r="CM1144" s="30"/>
      <c r="CN1144" s="30"/>
      <c r="CO1144" s="30"/>
      <c r="CP1144" s="30"/>
      <c r="CQ1144" s="30"/>
      <c r="CR1144" s="30"/>
      <c r="CS1144" s="30"/>
      <c r="CT1144" s="30"/>
      <c r="CU1144" s="30"/>
      <c r="CV1144" s="30"/>
      <c r="CW1144" s="30"/>
      <c r="CX1144" s="30"/>
      <c r="CY1144" s="30"/>
      <c r="CZ1144" s="30"/>
      <c r="DA1144" s="30"/>
      <c r="DB1144" s="30"/>
      <c r="DC1144" s="30"/>
      <c r="DD1144" s="30"/>
      <c r="DE1144" s="30"/>
      <c r="DF1144" s="30"/>
      <c r="DG1144" s="30"/>
      <c r="DH1144" s="30"/>
      <c r="DI1144" s="30"/>
      <c r="DJ1144" s="30"/>
      <c r="DK1144" s="30"/>
      <c r="DL1144" s="30"/>
      <c r="DM1144" s="30"/>
      <c r="DN1144" s="30"/>
      <c r="DO1144" s="30"/>
      <c r="DP1144" s="30"/>
      <c r="DQ1144" s="30"/>
      <c r="DR1144" s="30"/>
      <c r="DS1144" s="30"/>
      <c r="DT1144" s="30"/>
      <c r="DU1144" s="30"/>
      <c r="DV1144" s="30"/>
      <c r="DW1144" s="30"/>
      <c r="DX1144" s="30"/>
      <c r="DY1144" s="30"/>
      <c r="DZ1144" s="30"/>
      <c r="EA1144" s="30"/>
      <c r="EB1144" s="30"/>
      <c r="EC1144" s="30"/>
      <c r="ED1144" s="30"/>
      <c r="EE1144" s="30"/>
      <c r="EF1144" s="30"/>
      <c r="EG1144" s="30"/>
      <c r="EH1144" s="30"/>
      <c r="EI1144" s="30"/>
      <c r="EJ1144" s="30"/>
      <c r="EK1144" s="30"/>
      <c r="EL1144" s="30"/>
      <c r="EM1144" s="30"/>
      <c r="EN1144" s="30"/>
      <c r="EO1144" s="30"/>
      <c r="EP1144" s="30"/>
      <c r="EQ1144" s="30"/>
      <c r="ER1144" s="30"/>
      <c r="ES1144" s="30"/>
      <c r="ET1144" s="30"/>
      <c r="EU1144" s="30"/>
      <c r="EV1144" s="30"/>
      <c r="EW1144" s="30"/>
      <c r="EX1144" s="30"/>
      <c r="EY1144" s="30"/>
      <c r="EZ1144" s="30"/>
      <c r="FA1144" s="30"/>
      <c r="FB1144" s="30"/>
      <c r="FC1144" s="30"/>
      <c r="FD1144" s="30"/>
      <c r="FE1144" s="30"/>
      <c r="FF1144" s="30"/>
      <c r="FG1144" s="30"/>
      <c r="FH1144" s="30"/>
      <c r="FI1144" s="30"/>
      <c r="FJ1144" s="30"/>
      <c r="FK1144" s="30"/>
      <c r="FL1144" s="30"/>
      <c r="FM1144" s="30"/>
      <c r="FN1144" s="30"/>
      <c r="FO1144" s="30"/>
      <c r="FP1144" s="30"/>
      <c r="FQ1144" s="30"/>
    </row>
    <row r="1145" spans="4:173">
      <c r="D1145" s="76"/>
      <c r="E1145" s="76"/>
      <c r="F1145" s="76"/>
      <c r="G1145" s="76"/>
      <c r="H1145" s="76"/>
      <c r="I1145" s="76"/>
      <c r="J1145" s="30"/>
      <c r="K1145" s="30"/>
      <c r="L1145" s="30"/>
      <c r="M1145" s="30"/>
      <c r="N1145" s="30"/>
      <c r="O1145" s="30"/>
      <c r="P1145" s="30"/>
      <c r="Q1145" s="30"/>
      <c r="R1145" s="30"/>
      <c r="S1145" s="30"/>
      <c r="T1145" s="30"/>
      <c r="U1145" s="30"/>
      <c r="V1145" s="30"/>
      <c r="W1145" s="30"/>
      <c r="X1145" s="30"/>
      <c r="Y1145" s="30"/>
      <c r="Z1145" s="30"/>
      <c r="AA1145" s="30"/>
      <c r="AB1145" s="30"/>
      <c r="AC1145" s="30"/>
      <c r="AD1145" s="30"/>
      <c r="AE1145" s="30"/>
      <c r="AF1145" s="30"/>
      <c r="AG1145" s="30"/>
      <c r="AH1145" s="30"/>
      <c r="AI1145" s="30"/>
      <c r="AJ1145" s="30"/>
      <c r="AK1145" s="30"/>
      <c r="AL1145" s="30"/>
      <c r="AM1145" s="30"/>
      <c r="AN1145" s="30"/>
      <c r="AO1145" s="30"/>
      <c r="AP1145" s="30"/>
      <c r="AQ1145" s="30"/>
      <c r="AR1145" s="30"/>
      <c r="AS1145" s="30"/>
      <c r="AT1145" s="30"/>
      <c r="AU1145" s="30"/>
      <c r="AV1145" s="30"/>
      <c r="AW1145" s="30"/>
      <c r="AX1145" s="30"/>
      <c r="AY1145" s="30"/>
      <c r="AZ1145" s="30"/>
      <c r="BA1145" s="30"/>
      <c r="BB1145" s="30"/>
      <c r="BC1145" s="30"/>
      <c r="BD1145" s="30"/>
      <c r="BE1145" s="30"/>
      <c r="BF1145" s="30"/>
      <c r="BG1145" s="30"/>
      <c r="BH1145" s="30"/>
      <c r="BI1145" s="30"/>
      <c r="BJ1145" s="30"/>
      <c r="BK1145" s="30"/>
      <c r="BL1145" s="30"/>
      <c r="BM1145" s="30"/>
      <c r="BN1145" s="30"/>
      <c r="BO1145" s="30"/>
      <c r="BP1145" s="30"/>
      <c r="BQ1145" s="30"/>
      <c r="BR1145" s="30"/>
      <c r="BS1145" s="30"/>
      <c r="BT1145" s="30"/>
      <c r="BU1145" s="30"/>
      <c r="BV1145" s="30"/>
      <c r="BW1145" s="30"/>
      <c r="BX1145" s="30"/>
      <c r="BY1145" s="30"/>
      <c r="BZ1145" s="30"/>
      <c r="CA1145" s="30"/>
      <c r="CB1145" s="30"/>
      <c r="CC1145" s="30"/>
      <c r="CD1145" s="30"/>
      <c r="CE1145" s="30"/>
      <c r="CF1145" s="30"/>
      <c r="CG1145" s="30"/>
      <c r="CH1145" s="30"/>
      <c r="CI1145" s="30"/>
      <c r="CJ1145" s="30"/>
      <c r="CK1145" s="30"/>
      <c r="CL1145" s="30"/>
      <c r="CM1145" s="30"/>
      <c r="CN1145" s="30"/>
      <c r="CO1145" s="30"/>
      <c r="CP1145" s="30"/>
      <c r="CQ1145" s="30"/>
      <c r="CR1145" s="30"/>
      <c r="CS1145" s="30"/>
      <c r="CT1145" s="30"/>
      <c r="CU1145" s="30"/>
      <c r="CV1145" s="30"/>
      <c r="CW1145" s="30"/>
      <c r="CX1145" s="30"/>
      <c r="CY1145" s="30"/>
      <c r="CZ1145" s="30"/>
      <c r="DA1145" s="30"/>
      <c r="DB1145" s="30"/>
      <c r="DC1145" s="30"/>
      <c r="DD1145" s="30"/>
      <c r="DE1145" s="30"/>
      <c r="DF1145" s="30"/>
      <c r="DG1145" s="30"/>
      <c r="DH1145" s="30"/>
      <c r="DI1145" s="30"/>
      <c r="DJ1145" s="30"/>
      <c r="DK1145" s="30"/>
      <c r="DL1145" s="30"/>
      <c r="DM1145" s="30"/>
      <c r="DN1145" s="30"/>
      <c r="DO1145" s="30"/>
      <c r="DP1145" s="30"/>
      <c r="DQ1145" s="30"/>
      <c r="DR1145" s="30"/>
      <c r="DS1145" s="30"/>
      <c r="DT1145" s="30"/>
      <c r="DU1145" s="30"/>
      <c r="DV1145" s="30"/>
      <c r="DW1145" s="30"/>
      <c r="DX1145" s="30"/>
      <c r="DY1145" s="30"/>
      <c r="DZ1145" s="30"/>
      <c r="EA1145" s="30"/>
      <c r="EB1145" s="30"/>
      <c r="EC1145" s="30"/>
      <c r="ED1145" s="30"/>
      <c r="EE1145" s="30"/>
      <c r="EF1145" s="30"/>
      <c r="EG1145" s="30"/>
      <c r="EH1145" s="30"/>
      <c r="EI1145" s="30"/>
      <c r="EJ1145" s="30"/>
      <c r="EK1145" s="30"/>
      <c r="EL1145" s="30"/>
      <c r="EM1145" s="30"/>
      <c r="EN1145" s="30"/>
      <c r="EO1145" s="30"/>
      <c r="EP1145" s="30"/>
      <c r="EQ1145" s="30"/>
      <c r="ER1145" s="30"/>
      <c r="ES1145" s="30"/>
      <c r="ET1145" s="30"/>
      <c r="EU1145" s="30"/>
      <c r="EV1145" s="30"/>
      <c r="EW1145" s="30"/>
      <c r="EX1145" s="30"/>
      <c r="EY1145" s="30"/>
      <c r="EZ1145" s="30"/>
      <c r="FA1145" s="30"/>
      <c r="FB1145" s="30"/>
      <c r="FC1145" s="30"/>
      <c r="FD1145" s="30"/>
      <c r="FE1145" s="30"/>
      <c r="FF1145" s="30"/>
      <c r="FG1145" s="30"/>
      <c r="FH1145" s="30"/>
      <c r="FI1145" s="30"/>
      <c r="FJ1145" s="30"/>
      <c r="FK1145" s="30"/>
      <c r="FL1145" s="30"/>
      <c r="FM1145" s="30"/>
      <c r="FN1145" s="30"/>
      <c r="FO1145" s="30"/>
      <c r="FP1145" s="30"/>
      <c r="FQ1145" s="30"/>
    </row>
    <row r="1146" spans="4:173">
      <c r="D1146" s="76"/>
      <c r="E1146" s="76"/>
      <c r="F1146" s="76"/>
      <c r="G1146" s="76"/>
      <c r="H1146" s="76"/>
      <c r="I1146" s="76"/>
      <c r="J1146" s="30"/>
      <c r="K1146" s="30"/>
      <c r="L1146" s="30"/>
      <c r="M1146" s="30"/>
      <c r="N1146" s="30"/>
      <c r="O1146" s="30"/>
      <c r="P1146" s="30"/>
      <c r="Q1146" s="30"/>
      <c r="R1146" s="30"/>
      <c r="S1146" s="30"/>
      <c r="T1146" s="30"/>
      <c r="U1146" s="30"/>
      <c r="V1146" s="30"/>
      <c r="W1146" s="30"/>
      <c r="X1146" s="30"/>
      <c r="Y1146" s="30"/>
      <c r="Z1146" s="30"/>
      <c r="AA1146" s="30"/>
      <c r="AB1146" s="30"/>
      <c r="AC1146" s="30"/>
      <c r="AD1146" s="30"/>
      <c r="AE1146" s="30"/>
      <c r="AF1146" s="30"/>
      <c r="AG1146" s="30"/>
      <c r="AH1146" s="30"/>
      <c r="AI1146" s="30"/>
      <c r="AJ1146" s="30"/>
      <c r="AK1146" s="30"/>
      <c r="AL1146" s="30"/>
      <c r="AM1146" s="30"/>
      <c r="AN1146" s="30"/>
      <c r="AO1146" s="30"/>
      <c r="AP1146" s="30"/>
      <c r="AQ1146" s="30"/>
      <c r="AR1146" s="30"/>
      <c r="AS1146" s="30"/>
      <c r="AT1146" s="30"/>
      <c r="AU1146" s="30"/>
      <c r="AV1146" s="30"/>
      <c r="AW1146" s="30"/>
      <c r="AX1146" s="30"/>
      <c r="AY1146" s="30"/>
      <c r="AZ1146" s="30"/>
      <c r="BA1146" s="30"/>
      <c r="BB1146" s="30"/>
      <c r="BC1146" s="30"/>
      <c r="BD1146" s="30"/>
      <c r="BE1146" s="30"/>
      <c r="BF1146" s="30"/>
      <c r="BG1146" s="30"/>
      <c r="BH1146" s="30"/>
      <c r="BI1146" s="30"/>
      <c r="BJ1146" s="30"/>
      <c r="BK1146" s="30"/>
      <c r="BL1146" s="30"/>
      <c r="BM1146" s="30"/>
      <c r="BN1146" s="30"/>
      <c r="BO1146" s="30"/>
      <c r="BP1146" s="30"/>
      <c r="BQ1146" s="30"/>
      <c r="BR1146" s="30"/>
      <c r="BS1146" s="30"/>
      <c r="BT1146" s="30"/>
      <c r="BU1146" s="30"/>
      <c r="BV1146" s="30"/>
      <c r="BW1146" s="30"/>
      <c r="BX1146" s="30"/>
      <c r="BY1146" s="30"/>
      <c r="BZ1146" s="30"/>
      <c r="CA1146" s="30"/>
      <c r="CB1146" s="30"/>
      <c r="CC1146" s="30"/>
      <c r="CD1146" s="30"/>
      <c r="CE1146" s="30"/>
      <c r="CF1146" s="30"/>
      <c r="CG1146" s="30"/>
      <c r="CH1146" s="30"/>
      <c r="CI1146" s="30"/>
      <c r="CJ1146" s="30"/>
      <c r="CK1146" s="30"/>
      <c r="CL1146" s="30"/>
      <c r="CM1146" s="30"/>
      <c r="CN1146" s="30"/>
      <c r="CO1146" s="30"/>
      <c r="CP1146" s="30"/>
      <c r="CQ1146" s="30"/>
      <c r="CR1146" s="30"/>
      <c r="CS1146" s="30"/>
      <c r="CT1146" s="30"/>
      <c r="CU1146" s="30"/>
      <c r="CV1146" s="30"/>
      <c r="CW1146" s="30"/>
      <c r="CX1146" s="30"/>
      <c r="CY1146" s="30"/>
      <c r="CZ1146" s="30"/>
      <c r="DA1146" s="30"/>
      <c r="DB1146" s="30"/>
      <c r="DC1146" s="30"/>
      <c r="DD1146" s="30"/>
      <c r="DE1146" s="30"/>
      <c r="DF1146" s="30"/>
      <c r="DG1146" s="30"/>
      <c r="DH1146" s="30"/>
      <c r="DI1146" s="30"/>
      <c r="DJ1146" s="30"/>
      <c r="DK1146" s="30"/>
      <c r="DL1146" s="30"/>
      <c r="DM1146" s="30"/>
      <c r="DN1146" s="30"/>
      <c r="DO1146" s="30"/>
      <c r="DP1146" s="30"/>
      <c r="DQ1146" s="30"/>
      <c r="DR1146" s="30"/>
      <c r="DS1146" s="30"/>
      <c r="DT1146" s="30"/>
      <c r="DU1146" s="30"/>
      <c r="DV1146" s="30"/>
      <c r="DW1146" s="30"/>
      <c r="DX1146" s="30"/>
      <c r="DY1146" s="30"/>
      <c r="DZ1146" s="30"/>
      <c r="EA1146" s="30"/>
      <c r="EB1146" s="30"/>
      <c r="EC1146" s="30"/>
      <c r="ED1146" s="30"/>
      <c r="EE1146" s="30"/>
      <c r="EF1146" s="30"/>
      <c r="EG1146" s="30"/>
      <c r="EH1146" s="30"/>
      <c r="EI1146" s="30"/>
      <c r="EJ1146" s="30"/>
      <c r="EK1146" s="30"/>
      <c r="EL1146" s="30"/>
      <c r="EM1146" s="30"/>
      <c r="EN1146" s="30"/>
      <c r="EO1146" s="30"/>
      <c r="EP1146" s="30"/>
      <c r="EQ1146" s="30"/>
      <c r="ER1146" s="30"/>
      <c r="ES1146" s="30"/>
      <c r="ET1146" s="30"/>
      <c r="EU1146" s="30"/>
      <c r="EV1146" s="30"/>
      <c r="EW1146" s="30"/>
      <c r="EX1146" s="30"/>
      <c r="EY1146" s="30"/>
      <c r="EZ1146" s="30"/>
      <c r="FA1146" s="30"/>
      <c r="FB1146" s="30"/>
      <c r="FC1146" s="30"/>
      <c r="FD1146" s="30"/>
      <c r="FE1146" s="30"/>
      <c r="FF1146" s="30"/>
      <c r="FG1146" s="30"/>
      <c r="FH1146" s="30"/>
      <c r="FI1146" s="30"/>
      <c r="FJ1146" s="30"/>
      <c r="FK1146" s="30"/>
      <c r="FL1146" s="30"/>
      <c r="FM1146" s="30"/>
      <c r="FN1146" s="30"/>
      <c r="FO1146" s="30"/>
      <c r="FP1146" s="30"/>
      <c r="FQ1146" s="30"/>
    </row>
    <row r="1147" spans="4:173">
      <c r="D1147" s="76"/>
      <c r="E1147" s="76"/>
      <c r="F1147" s="76"/>
      <c r="G1147" s="76"/>
      <c r="H1147" s="76"/>
      <c r="I1147" s="76"/>
      <c r="J1147" s="30"/>
      <c r="K1147" s="30"/>
      <c r="L1147" s="30"/>
      <c r="M1147" s="30"/>
      <c r="N1147" s="30"/>
      <c r="O1147" s="30"/>
      <c r="P1147" s="30"/>
      <c r="Q1147" s="30"/>
      <c r="R1147" s="30"/>
      <c r="S1147" s="30"/>
      <c r="T1147" s="30"/>
      <c r="U1147" s="30"/>
      <c r="V1147" s="30"/>
      <c r="W1147" s="30"/>
      <c r="X1147" s="30"/>
      <c r="Y1147" s="30"/>
      <c r="Z1147" s="30"/>
      <c r="AA1147" s="30"/>
      <c r="AB1147" s="30"/>
      <c r="AC1147" s="30"/>
      <c r="AD1147" s="30"/>
      <c r="AE1147" s="30"/>
      <c r="AF1147" s="30"/>
      <c r="AG1147" s="30"/>
      <c r="AH1147" s="30"/>
      <c r="AI1147" s="30"/>
      <c r="AJ1147" s="30"/>
      <c r="AK1147" s="30"/>
      <c r="AL1147" s="30"/>
      <c r="AM1147" s="30"/>
      <c r="AN1147" s="30"/>
      <c r="AO1147" s="30"/>
      <c r="AP1147" s="30"/>
      <c r="AQ1147" s="30"/>
      <c r="AR1147" s="30"/>
      <c r="AS1147" s="30"/>
      <c r="AT1147" s="30"/>
      <c r="AU1147" s="30"/>
      <c r="AV1147" s="30"/>
      <c r="AW1147" s="30"/>
      <c r="AX1147" s="30"/>
      <c r="AY1147" s="30"/>
      <c r="AZ1147" s="30"/>
      <c r="BA1147" s="30"/>
      <c r="BB1147" s="30"/>
      <c r="BC1147" s="30"/>
      <c r="BD1147" s="30"/>
      <c r="BE1147" s="30"/>
      <c r="BF1147" s="30"/>
      <c r="BG1147" s="30"/>
      <c r="BH1147" s="30"/>
      <c r="BI1147" s="30"/>
      <c r="BJ1147" s="30"/>
      <c r="BK1147" s="30"/>
      <c r="BL1147" s="30"/>
      <c r="BM1147" s="30"/>
      <c r="BN1147" s="30"/>
      <c r="BO1147" s="30"/>
      <c r="BP1147" s="30"/>
      <c r="BQ1147" s="30"/>
      <c r="BR1147" s="30"/>
      <c r="BS1147" s="30"/>
      <c r="BT1147" s="30"/>
      <c r="BU1147" s="30"/>
      <c r="BV1147" s="30"/>
      <c r="BW1147" s="30"/>
      <c r="BX1147" s="30"/>
      <c r="BY1147" s="30"/>
      <c r="BZ1147" s="30"/>
      <c r="CA1147" s="30"/>
      <c r="CB1147" s="30"/>
      <c r="CC1147" s="30"/>
      <c r="CD1147" s="30"/>
      <c r="CE1147" s="30"/>
      <c r="CF1147" s="30"/>
      <c r="CG1147" s="30"/>
      <c r="CH1147" s="30"/>
      <c r="CI1147" s="30"/>
      <c r="CJ1147" s="30"/>
      <c r="CK1147" s="30"/>
      <c r="CL1147" s="30"/>
      <c r="CM1147" s="30"/>
      <c r="CN1147" s="30"/>
      <c r="CO1147" s="30"/>
      <c r="CP1147" s="30"/>
      <c r="CQ1147" s="30"/>
      <c r="CR1147" s="30"/>
      <c r="CS1147" s="30"/>
      <c r="CT1147" s="30"/>
      <c r="CU1147" s="30"/>
      <c r="CV1147" s="30"/>
      <c r="CW1147" s="30"/>
      <c r="CX1147" s="30"/>
      <c r="CY1147" s="30"/>
      <c r="CZ1147" s="30"/>
      <c r="DA1147" s="30"/>
      <c r="DB1147" s="30"/>
      <c r="DC1147" s="30"/>
      <c r="DD1147" s="30"/>
      <c r="DE1147" s="30"/>
      <c r="DF1147" s="30"/>
      <c r="DG1147" s="30"/>
      <c r="DH1147" s="30"/>
      <c r="DI1147" s="30"/>
      <c r="DJ1147" s="30"/>
      <c r="DK1147" s="30"/>
      <c r="DL1147" s="30"/>
      <c r="DM1147" s="30"/>
      <c r="DN1147" s="30"/>
      <c r="DO1147" s="30"/>
      <c r="DP1147" s="30"/>
      <c r="DQ1147" s="30"/>
      <c r="DR1147" s="30"/>
      <c r="DS1147" s="30"/>
      <c r="DT1147" s="30"/>
      <c r="DU1147" s="30"/>
      <c r="DV1147" s="30"/>
      <c r="DW1147" s="30"/>
      <c r="DX1147" s="30"/>
      <c r="DY1147" s="30"/>
      <c r="DZ1147" s="30"/>
      <c r="EA1147" s="30"/>
      <c r="EB1147" s="30"/>
      <c r="EC1147" s="30"/>
      <c r="ED1147" s="30"/>
      <c r="EE1147" s="30"/>
      <c r="EF1147" s="30"/>
      <c r="EG1147" s="30"/>
      <c r="EH1147" s="30"/>
      <c r="EI1147" s="30"/>
      <c r="EJ1147" s="30"/>
      <c r="EK1147" s="30"/>
      <c r="EL1147" s="30"/>
      <c r="EM1147" s="30"/>
      <c r="EN1147" s="30"/>
      <c r="EO1147" s="30"/>
      <c r="EP1147" s="30"/>
      <c r="EQ1147" s="30"/>
      <c r="ER1147" s="30"/>
      <c r="ES1147" s="30"/>
      <c r="ET1147" s="30"/>
      <c r="EU1147" s="30"/>
      <c r="EV1147" s="30"/>
      <c r="EW1147" s="30"/>
      <c r="EX1147" s="30"/>
      <c r="EY1147" s="30"/>
      <c r="EZ1147" s="30"/>
      <c r="FA1147" s="30"/>
      <c r="FB1147" s="30"/>
      <c r="FC1147" s="30"/>
      <c r="FD1147" s="30"/>
      <c r="FE1147" s="30"/>
      <c r="FF1147" s="30"/>
      <c r="FG1147" s="30"/>
      <c r="FH1147" s="30"/>
      <c r="FI1147" s="30"/>
      <c r="FJ1147" s="30"/>
      <c r="FK1147" s="30"/>
      <c r="FL1147" s="30"/>
      <c r="FM1147" s="30"/>
      <c r="FN1147" s="30"/>
      <c r="FO1147" s="30"/>
      <c r="FP1147" s="30"/>
      <c r="FQ1147" s="30"/>
    </row>
    <row r="1148" spans="4:173">
      <c r="D1148" s="76"/>
      <c r="E1148" s="76"/>
      <c r="F1148" s="76"/>
      <c r="G1148" s="76"/>
      <c r="H1148" s="76"/>
      <c r="I1148" s="76"/>
      <c r="J1148" s="30"/>
      <c r="K1148" s="30"/>
      <c r="L1148" s="30"/>
      <c r="M1148" s="30"/>
      <c r="N1148" s="30"/>
      <c r="O1148" s="30"/>
      <c r="P1148" s="30"/>
      <c r="Q1148" s="30"/>
      <c r="R1148" s="30"/>
      <c r="S1148" s="30"/>
      <c r="T1148" s="30"/>
      <c r="U1148" s="30"/>
      <c r="V1148" s="30"/>
      <c r="W1148" s="30"/>
      <c r="X1148" s="30"/>
      <c r="Y1148" s="30"/>
      <c r="Z1148" s="30"/>
      <c r="AA1148" s="30"/>
      <c r="AB1148" s="30"/>
      <c r="AC1148" s="30"/>
      <c r="AD1148" s="30"/>
      <c r="AE1148" s="30"/>
      <c r="AF1148" s="30"/>
      <c r="AG1148" s="30"/>
      <c r="AH1148" s="30"/>
      <c r="AI1148" s="30"/>
      <c r="AJ1148" s="30"/>
      <c r="AK1148" s="30"/>
      <c r="AL1148" s="30"/>
      <c r="AM1148" s="30"/>
      <c r="AN1148" s="30"/>
      <c r="AO1148" s="30"/>
      <c r="AP1148" s="30"/>
      <c r="AQ1148" s="30"/>
      <c r="AR1148" s="30"/>
      <c r="AS1148" s="30"/>
      <c r="AT1148" s="30"/>
      <c r="AU1148" s="30"/>
      <c r="AV1148" s="30"/>
      <c r="AW1148" s="30"/>
      <c r="AX1148" s="30"/>
      <c r="AY1148" s="30"/>
      <c r="AZ1148" s="30"/>
      <c r="BA1148" s="30"/>
      <c r="BB1148" s="30"/>
      <c r="BC1148" s="30"/>
      <c r="BD1148" s="30"/>
      <c r="BE1148" s="30"/>
      <c r="BF1148" s="30"/>
      <c r="BG1148" s="30"/>
      <c r="BH1148" s="30"/>
      <c r="BI1148" s="30"/>
      <c r="BJ1148" s="30"/>
      <c r="BK1148" s="30"/>
      <c r="BL1148" s="30"/>
      <c r="BM1148" s="30"/>
      <c r="BN1148" s="30"/>
      <c r="BO1148" s="30"/>
      <c r="BP1148" s="30"/>
      <c r="BQ1148" s="30"/>
      <c r="BR1148" s="30"/>
      <c r="BS1148" s="30"/>
      <c r="BT1148" s="30"/>
      <c r="BU1148" s="30"/>
      <c r="BV1148" s="30"/>
      <c r="BW1148" s="30"/>
      <c r="BX1148" s="30"/>
      <c r="BY1148" s="30"/>
      <c r="BZ1148" s="30"/>
      <c r="CA1148" s="30"/>
      <c r="CB1148" s="30"/>
      <c r="CC1148" s="30"/>
      <c r="CD1148" s="30"/>
      <c r="CE1148" s="30"/>
      <c r="CF1148" s="30"/>
      <c r="CG1148" s="30"/>
      <c r="CH1148" s="30"/>
      <c r="CI1148" s="30"/>
      <c r="CJ1148" s="30"/>
      <c r="CK1148" s="30"/>
      <c r="CL1148" s="30"/>
      <c r="CM1148" s="30"/>
      <c r="CN1148" s="30"/>
      <c r="CO1148" s="30"/>
      <c r="CP1148" s="30"/>
      <c r="CQ1148" s="30"/>
      <c r="CR1148" s="30"/>
      <c r="CS1148" s="30"/>
      <c r="CT1148" s="30"/>
      <c r="CU1148" s="30"/>
      <c r="CV1148" s="30"/>
      <c r="CW1148" s="30"/>
      <c r="CX1148" s="30"/>
      <c r="CY1148" s="30"/>
      <c r="CZ1148" s="30"/>
      <c r="DA1148" s="30"/>
      <c r="DB1148" s="30"/>
      <c r="DC1148" s="30"/>
      <c r="DD1148" s="30"/>
      <c r="DE1148" s="30"/>
      <c r="DF1148" s="30"/>
      <c r="DG1148" s="30"/>
      <c r="DH1148" s="30"/>
      <c r="DI1148" s="30"/>
      <c r="DJ1148" s="30"/>
      <c r="DK1148" s="30"/>
      <c r="DL1148" s="30"/>
      <c r="DM1148" s="30"/>
      <c r="DN1148" s="30"/>
      <c r="DO1148" s="30"/>
      <c r="DP1148" s="30"/>
      <c r="DQ1148" s="30"/>
      <c r="DR1148" s="30"/>
      <c r="DS1148" s="30"/>
      <c r="DT1148" s="30"/>
      <c r="DU1148" s="30"/>
      <c r="DV1148" s="30"/>
      <c r="DW1148" s="30"/>
      <c r="DX1148" s="30"/>
      <c r="DY1148" s="30"/>
      <c r="DZ1148" s="30"/>
      <c r="EA1148" s="30"/>
      <c r="EB1148" s="30"/>
      <c r="EC1148" s="30"/>
      <c r="ED1148" s="30"/>
      <c r="EE1148" s="30"/>
      <c r="EF1148" s="30"/>
      <c r="EG1148" s="30"/>
      <c r="EH1148" s="30"/>
      <c r="EI1148" s="30"/>
      <c r="EJ1148" s="30"/>
      <c r="EK1148" s="30"/>
      <c r="EL1148" s="30"/>
      <c r="EM1148" s="30"/>
      <c r="EN1148" s="30"/>
      <c r="EO1148" s="30"/>
      <c r="EP1148" s="30"/>
      <c r="EQ1148" s="30"/>
      <c r="ER1148" s="30"/>
      <c r="ES1148" s="30"/>
      <c r="ET1148" s="30"/>
      <c r="EU1148" s="30"/>
      <c r="EV1148" s="30"/>
      <c r="EW1148" s="30"/>
      <c r="EX1148" s="30"/>
      <c r="EY1148" s="30"/>
      <c r="EZ1148" s="30"/>
      <c r="FA1148" s="30"/>
      <c r="FB1148" s="30"/>
      <c r="FC1148" s="30"/>
      <c r="FD1148" s="30"/>
      <c r="FE1148" s="30"/>
      <c r="FF1148" s="30"/>
      <c r="FG1148" s="30"/>
      <c r="FH1148" s="30"/>
      <c r="FI1148" s="30"/>
      <c r="FJ1148" s="30"/>
      <c r="FK1148" s="30"/>
      <c r="FL1148" s="30"/>
      <c r="FM1148" s="30"/>
      <c r="FN1148" s="30"/>
      <c r="FO1148" s="30"/>
      <c r="FP1148" s="30"/>
      <c r="FQ1148" s="30"/>
    </row>
    <row r="1149" spans="4:173">
      <c r="D1149" s="76"/>
      <c r="E1149" s="76"/>
      <c r="F1149" s="76"/>
      <c r="G1149" s="76"/>
      <c r="H1149" s="76"/>
      <c r="I1149" s="76"/>
      <c r="J1149" s="30"/>
      <c r="K1149" s="30"/>
      <c r="L1149" s="30"/>
      <c r="M1149" s="30"/>
      <c r="N1149" s="30"/>
      <c r="O1149" s="30"/>
      <c r="P1149" s="30"/>
      <c r="Q1149" s="30"/>
      <c r="R1149" s="30"/>
      <c r="S1149" s="30"/>
      <c r="T1149" s="30"/>
      <c r="U1149" s="30"/>
      <c r="V1149" s="30"/>
      <c r="W1149" s="30"/>
      <c r="X1149" s="30"/>
      <c r="Y1149" s="30"/>
      <c r="Z1149" s="30"/>
      <c r="AA1149" s="30"/>
      <c r="AB1149" s="30"/>
      <c r="AC1149" s="30"/>
      <c r="AD1149" s="30"/>
      <c r="AE1149" s="30"/>
      <c r="AF1149" s="30"/>
      <c r="AG1149" s="30"/>
      <c r="AH1149" s="30"/>
      <c r="AI1149" s="30"/>
      <c r="AJ1149" s="30"/>
      <c r="AK1149" s="30"/>
      <c r="AL1149" s="30"/>
      <c r="AM1149" s="30"/>
      <c r="AN1149" s="30"/>
      <c r="AO1149" s="30"/>
      <c r="AP1149" s="30"/>
      <c r="AQ1149" s="30"/>
      <c r="AR1149" s="30"/>
      <c r="AS1149" s="30"/>
      <c r="AT1149" s="30"/>
      <c r="AU1149" s="30"/>
      <c r="AV1149" s="30"/>
      <c r="AW1149" s="30"/>
      <c r="AX1149" s="30"/>
      <c r="AY1149" s="30"/>
      <c r="AZ1149" s="30"/>
      <c r="BA1149" s="30"/>
      <c r="BB1149" s="30"/>
      <c r="BC1149" s="30"/>
      <c r="BD1149" s="30"/>
      <c r="BE1149" s="30"/>
      <c r="BF1149" s="30"/>
      <c r="BG1149" s="30"/>
      <c r="BH1149" s="30"/>
      <c r="BI1149" s="30"/>
      <c r="BJ1149" s="30"/>
      <c r="BK1149" s="30"/>
      <c r="BL1149" s="30"/>
      <c r="BM1149" s="30"/>
      <c r="BN1149" s="30"/>
      <c r="BO1149" s="30"/>
      <c r="BP1149" s="30"/>
      <c r="BQ1149" s="30"/>
      <c r="BR1149" s="30"/>
      <c r="BS1149" s="30"/>
      <c r="BT1149" s="30"/>
      <c r="BU1149" s="30"/>
      <c r="BV1149" s="30"/>
      <c r="BW1149" s="30"/>
      <c r="BX1149" s="30"/>
      <c r="BY1149" s="30"/>
      <c r="BZ1149" s="30"/>
      <c r="CA1149" s="30"/>
      <c r="CB1149" s="30"/>
      <c r="CC1149" s="30"/>
      <c r="CD1149" s="30"/>
      <c r="CE1149" s="30"/>
      <c r="CF1149" s="30"/>
      <c r="CG1149" s="30"/>
      <c r="CH1149" s="30"/>
      <c r="CI1149" s="30"/>
      <c r="CJ1149" s="30"/>
      <c r="CK1149" s="30"/>
      <c r="CL1149" s="30"/>
      <c r="CM1149" s="30"/>
      <c r="CN1149" s="30"/>
      <c r="CO1149" s="30"/>
      <c r="CP1149" s="30"/>
      <c r="CQ1149" s="30"/>
      <c r="CR1149" s="30"/>
      <c r="CS1149" s="30"/>
      <c r="CT1149" s="30"/>
      <c r="CU1149" s="30"/>
      <c r="CV1149" s="30"/>
      <c r="CW1149" s="30"/>
      <c r="CX1149" s="30"/>
      <c r="CY1149" s="30"/>
      <c r="CZ1149" s="30"/>
      <c r="DA1149" s="30"/>
      <c r="DB1149" s="30"/>
      <c r="DC1149" s="30"/>
      <c r="DD1149" s="30"/>
      <c r="DE1149" s="30"/>
      <c r="DF1149" s="30"/>
      <c r="DG1149" s="30"/>
      <c r="DH1149" s="30"/>
      <c r="DI1149" s="30"/>
      <c r="DJ1149" s="30"/>
      <c r="DK1149" s="30"/>
      <c r="DL1149" s="30"/>
      <c r="DM1149" s="30"/>
      <c r="DN1149" s="30"/>
      <c r="DO1149" s="30"/>
      <c r="DP1149" s="30"/>
      <c r="DQ1149" s="30"/>
      <c r="DR1149" s="30"/>
      <c r="DS1149" s="30"/>
      <c r="DT1149" s="30"/>
      <c r="DU1149" s="30"/>
      <c r="DV1149" s="30"/>
      <c r="DW1149" s="30"/>
      <c r="DX1149" s="30"/>
      <c r="DY1149" s="30"/>
      <c r="DZ1149" s="30"/>
      <c r="EA1149" s="30"/>
      <c r="EB1149" s="30"/>
      <c r="EC1149" s="30"/>
      <c r="ED1149" s="30"/>
      <c r="EE1149" s="30"/>
      <c r="EF1149" s="30"/>
      <c r="EG1149" s="30"/>
      <c r="EH1149" s="30"/>
      <c r="EI1149" s="30"/>
      <c r="EJ1149" s="30"/>
      <c r="EK1149" s="30"/>
      <c r="EL1149" s="30"/>
      <c r="EM1149" s="30"/>
      <c r="EN1149" s="30"/>
      <c r="EO1149" s="30"/>
      <c r="EP1149" s="30"/>
      <c r="EQ1149" s="30"/>
      <c r="ER1149" s="30"/>
      <c r="ES1149" s="30"/>
      <c r="ET1149" s="30"/>
      <c r="EU1149" s="30"/>
      <c r="EV1149" s="30"/>
      <c r="EW1149" s="30"/>
      <c r="EX1149" s="30"/>
      <c r="EY1149" s="30"/>
      <c r="EZ1149" s="30"/>
      <c r="FA1149" s="30"/>
      <c r="FB1149" s="30"/>
      <c r="FC1149" s="30"/>
      <c r="FD1149" s="30"/>
      <c r="FE1149" s="30"/>
      <c r="FF1149" s="30"/>
      <c r="FG1149" s="30"/>
      <c r="FH1149" s="30"/>
      <c r="FI1149" s="30"/>
      <c r="FJ1149" s="30"/>
      <c r="FK1149" s="30"/>
      <c r="FL1149" s="30"/>
      <c r="FM1149" s="30"/>
      <c r="FN1149" s="30"/>
      <c r="FO1149" s="30"/>
      <c r="FP1149" s="30"/>
      <c r="FQ1149" s="30"/>
    </row>
    <row r="1150" spans="4:173">
      <c r="D1150" s="76"/>
      <c r="E1150" s="76"/>
      <c r="F1150" s="76"/>
      <c r="G1150" s="76"/>
      <c r="H1150" s="76"/>
      <c r="I1150" s="76"/>
      <c r="J1150" s="30"/>
      <c r="K1150" s="30"/>
      <c r="L1150" s="30"/>
      <c r="M1150" s="30"/>
      <c r="N1150" s="30"/>
      <c r="O1150" s="30"/>
      <c r="P1150" s="30"/>
      <c r="Q1150" s="30"/>
      <c r="R1150" s="30"/>
      <c r="S1150" s="30"/>
      <c r="T1150" s="30"/>
      <c r="U1150" s="30"/>
      <c r="V1150" s="30"/>
      <c r="W1150" s="30"/>
      <c r="X1150" s="30"/>
      <c r="Y1150" s="30"/>
      <c r="Z1150" s="30"/>
      <c r="AA1150" s="30"/>
      <c r="AB1150" s="30"/>
      <c r="AC1150" s="30"/>
      <c r="AD1150" s="30"/>
      <c r="AE1150" s="30"/>
      <c r="AF1150" s="30"/>
      <c r="AG1150" s="30"/>
      <c r="AH1150" s="30"/>
      <c r="AI1150" s="30"/>
      <c r="AJ1150" s="30"/>
      <c r="AK1150" s="30"/>
      <c r="AL1150" s="30"/>
      <c r="AM1150" s="30"/>
      <c r="AN1150" s="30"/>
      <c r="AO1150" s="30"/>
      <c r="AP1150" s="30"/>
      <c r="AQ1150" s="30"/>
      <c r="AR1150" s="30"/>
      <c r="AS1150" s="30"/>
      <c r="AT1150" s="30"/>
      <c r="AU1150" s="30"/>
      <c r="AV1150" s="30"/>
      <c r="AW1150" s="30"/>
      <c r="AX1150" s="30"/>
      <c r="AY1150" s="30"/>
      <c r="AZ1150" s="30"/>
      <c r="BA1150" s="30"/>
      <c r="BB1150" s="30"/>
      <c r="BC1150" s="30"/>
      <c r="BD1150" s="30"/>
      <c r="BE1150" s="30"/>
      <c r="BF1150" s="30"/>
      <c r="BG1150" s="30"/>
      <c r="BH1150" s="30"/>
      <c r="BI1150" s="30"/>
      <c r="BJ1150" s="30"/>
      <c r="BK1150" s="30"/>
      <c r="BL1150" s="30"/>
      <c r="BM1150" s="30"/>
      <c r="BN1150" s="30"/>
      <c r="BO1150" s="30"/>
      <c r="BP1150" s="30"/>
      <c r="BQ1150" s="30"/>
      <c r="BR1150" s="30"/>
      <c r="BS1150" s="30"/>
      <c r="BT1150" s="30"/>
      <c r="BU1150" s="30"/>
      <c r="BV1150" s="30"/>
      <c r="BW1150" s="30"/>
      <c r="BX1150" s="30"/>
      <c r="BY1150" s="30"/>
      <c r="BZ1150" s="30"/>
      <c r="CA1150" s="30"/>
      <c r="CB1150" s="30"/>
      <c r="CC1150" s="30"/>
      <c r="CD1150" s="30"/>
      <c r="CE1150" s="30"/>
      <c r="CF1150" s="30"/>
      <c r="CG1150" s="30"/>
      <c r="CH1150" s="30"/>
      <c r="CI1150" s="30"/>
      <c r="CJ1150" s="30"/>
      <c r="CK1150" s="30"/>
      <c r="CL1150" s="30"/>
      <c r="CM1150" s="30"/>
      <c r="CN1150" s="30"/>
      <c r="CO1150" s="30"/>
      <c r="CP1150" s="30"/>
      <c r="CQ1150" s="30"/>
      <c r="CR1150" s="30"/>
      <c r="CS1150" s="30"/>
      <c r="CT1150" s="30"/>
      <c r="CU1150" s="30"/>
      <c r="CV1150" s="30"/>
      <c r="CW1150" s="30"/>
      <c r="CX1150" s="30"/>
      <c r="CY1150" s="30"/>
      <c r="CZ1150" s="30"/>
      <c r="DA1150" s="30"/>
      <c r="DB1150" s="30"/>
      <c r="DC1150" s="30"/>
      <c r="DD1150" s="30"/>
      <c r="DE1150" s="30"/>
      <c r="DF1150" s="30"/>
      <c r="DG1150" s="30"/>
      <c r="DH1150" s="30"/>
      <c r="DI1150" s="30"/>
      <c r="DJ1150" s="30"/>
      <c r="DK1150" s="30"/>
      <c r="DL1150" s="30"/>
      <c r="DM1150" s="30"/>
      <c r="DN1150" s="30"/>
      <c r="DO1150" s="30"/>
      <c r="DP1150" s="30"/>
      <c r="DQ1150" s="30"/>
      <c r="DR1150" s="30"/>
      <c r="DS1150" s="30"/>
      <c r="DT1150" s="30"/>
      <c r="DU1150" s="30"/>
      <c r="DV1150" s="30"/>
      <c r="DW1150" s="30"/>
      <c r="DX1150" s="30"/>
      <c r="DY1150" s="30"/>
      <c r="DZ1150" s="30"/>
      <c r="EA1150" s="30"/>
      <c r="EB1150" s="30"/>
      <c r="EC1150" s="30"/>
      <c r="ED1150" s="30"/>
      <c r="EE1150" s="30"/>
      <c r="EF1150" s="30"/>
      <c r="EG1150" s="30"/>
      <c r="EH1150" s="30"/>
      <c r="EI1150" s="30"/>
      <c r="EJ1150" s="30"/>
      <c r="EK1150" s="30"/>
      <c r="EL1150" s="30"/>
      <c r="EM1150" s="30"/>
      <c r="EN1150" s="30"/>
      <c r="EO1150" s="30"/>
      <c r="EP1150" s="30"/>
      <c r="EQ1150" s="30"/>
      <c r="ER1150" s="30"/>
      <c r="ES1150" s="30"/>
      <c r="ET1150" s="30"/>
      <c r="EU1150" s="30"/>
      <c r="EV1150" s="30"/>
      <c r="EW1150" s="30"/>
      <c r="EX1150" s="30"/>
      <c r="EY1150" s="30"/>
      <c r="EZ1150" s="30"/>
      <c r="FA1150" s="30"/>
      <c r="FB1150" s="30"/>
      <c r="FC1150" s="30"/>
      <c r="FD1150" s="30"/>
      <c r="FE1150" s="30"/>
      <c r="FF1150" s="30"/>
      <c r="FG1150" s="30"/>
      <c r="FH1150" s="30"/>
      <c r="FI1150" s="30"/>
      <c r="FJ1150" s="30"/>
      <c r="FK1150" s="30"/>
      <c r="FL1150" s="30"/>
      <c r="FM1150" s="30"/>
      <c r="FN1150" s="30"/>
      <c r="FO1150" s="30"/>
      <c r="FP1150" s="30"/>
      <c r="FQ1150" s="30"/>
    </row>
    <row r="1151" spans="4:173">
      <c r="D1151" s="76"/>
      <c r="E1151" s="76"/>
      <c r="F1151" s="76"/>
      <c r="G1151" s="76"/>
      <c r="H1151" s="76"/>
      <c r="I1151" s="76"/>
      <c r="J1151" s="30"/>
      <c r="K1151" s="30"/>
      <c r="L1151" s="30"/>
      <c r="M1151" s="30"/>
      <c r="N1151" s="30"/>
      <c r="O1151" s="30"/>
      <c r="P1151" s="30"/>
      <c r="Q1151" s="30"/>
      <c r="R1151" s="30"/>
      <c r="S1151" s="30"/>
      <c r="T1151" s="30"/>
      <c r="U1151" s="30"/>
      <c r="V1151" s="30"/>
      <c r="W1151" s="30"/>
      <c r="X1151" s="30"/>
      <c r="Y1151" s="30"/>
      <c r="Z1151" s="30"/>
      <c r="AA1151" s="30"/>
      <c r="AB1151" s="30"/>
      <c r="AC1151" s="30"/>
      <c r="AD1151" s="30"/>
      <c r="AE1151" s="30"/>
      <c r="AF1151" s="30"/>
      <c r="AG1151" s="30"/>
      <c r="AH1151" s="30"/>
      <c r="AI1151" s="30"/>
      <c r="AJ1151" s="30"/>
      <c r="AK1151" s="30"/>
      <c r="AL1151" s="30"/>
      <c r="AM1151" s="30"/>
      <c r="AN1151" s="30"/>
      <c r="AO1151" s="30"/>
      <c r="AP1151" s="30"/>
      <c r="AQ1151" s="30"/>
      <c r="AR1151" s="30"/>
      <c r="AS1151" s="30"/>
      <c r="AT1151" s="30"/>
      <c r="AU1151" s="30"/>
      <c r="AV1151" s="30"/>
      <c r="AW1151" s="30"/>
      <c r="AX1151" s="30"/>
      <c r="AY1151" s="30"/>
      <c r="AZ1151" s="30"/>
      <c r="BA1151" s="30"/>
      <c r="BB1151" s="30"/>
      <c r="BC1151" s="30"/>
      <c r="BD1151" s="30"/>
      <c r="BE1151" s="30"/>
      <c r="BF1151" s="30"/>
      <c r="BG1151" s="30"/>
      <c r="BH1151" s="30"/>
      <c r="BI1151" s="30"/>
      <c r="BJ1151" s="30"/>
      <c r="BK1151" s="30"/>
      <c r="BL1151" s="30"/>
      <c r="BM1151" s="30"/>
      <c r="BN1151" s="30"/>
      <c r="BO1151" s="30"/>
      <c r="BP1151" s="30"/>
      <c r="BQ1151" s="30"/>
      <c r="BR1151" s="30"/>
      <c r="BS1151" s="30"/>
      <c r="BT1151" s="30"/>
      <c r="BU1151" s="30"/>
      <c r="BV1151" s="30"/>
      <c r="BW1151" s="30"/>
      <c r="BX1151" s="30"/>
      <c r="BY1151" s="30"/>
      <c r="BZ1151" s="30"/>
      <c r="CA1151" s="30"/>
      <c r="CB1151" s="30"/>
      <c r="CC1151" s="30"/>
      <c r="CD1151" s="30"/>
      <c r="CE1151" s="30"/>
      <c r="CF1151" s="30"/>
      <c r="CG1151" s="30"/>
      <c r="CH1151" s="30"/>
      <c r="CI1151" s="30"/>
      <c r="CJ1151" s="30"/>
      <c r="CK1151" s="30"/>
      <c r="CL1151" s="30"/>
      <c r="CM1151" s="30"/>
      <c r="CN1151" s="30"/>
      <c r="CO1151" s="30"/>
      <c r="CP1151" s="30"/>
      <c r="CQ1151" s="30"/>
      <c r="CR1151" s="30"/>
      <c r="CS1151" s="30"/>
      <c r="CT1151" s="30"/>
      <c r="CU1151" s="30"/>
      <c r="CV1151" s="30"/>
      <c r="CW1151" s="30"/>
      <c r="CX1151" s="30"/>
      <c r="CY1151" s="30"/>
      <c r="CZ1151" s="30"/>
      <c r="DA1151" s="30"/>
      <c r="DB1151" s="30"/>
      <c r="DC1151" s="30"/>
      <c r="DD1151" s="30"/>
      <c r="DE1151" s="30"/>
      <c r="DF1151" s="30"/>
      <c r="DG1151" s="30"/>
      <c r="DH1151" s="30"/>
      <c r="DI1151" s="30"/>
      <c r="DJ1151" s="30"/>
      <c r="DK1151" s="30"/>
      <c r="DL1151" s="30"/>
      <c r="DM1151" s="30"/>
      <c r="DN1151" s="30"/>
      <c r="DO1151" s="30"/>
      <c r="DP1151" s="30"/>
      <c r="DQ1151" s="30"/>
      <c r="DR1151" s="30"/>
      <c r="DS1151" s="30"/>
      <c r="DT1151" s="30"/>
      <c r="DU1151" s="30"/>
      <c r="DV1151" s="30"/>
      <c r="DW1151" s="30"/>
      <c r="DX1151" s="30"/>
      <c r="DY1151" s="30"/>
      <c r="DZ1151" s="30"/>
      <c r="EA1151" s="30"/>
      <c r="EB1151" s="30"/>
      <c r="EC1151" s="30"/>
      <c r="ED1151" s="30"/>
      <c r="EE1151" s="30"/>
      <c r="EF1151" s="30"/>
      <c r="EG1151" s="30"/>
      <c r="EH1151" s="30"/>
      <c r="EI1151" s="30"/>
      <c r="EJ1151" s="30"/>
      <c r="EK1151" s="30"/>
      <c r="EL1151" s="30"/>
      <c r="EM1151" s="30"/>
      <c r="EN1151" s="30"/>
      <c r="EO1151" s="30"/>
      <c r="EP1151" s="30"/>
      <c r="EQ1151" s="30"/>
      <c r="ER1151" s="30"/>
      <c r="ES1151" s="30"/>
      <c r="ET1151" s="30"/>
      <c r="EU1151" s="30"/>
      <c r="EV1151" s="30"/>
      <c r="EW1151" s="30"/>
      <c r="EX1151" s="30"/>
      <c r="EY1151" s="30"/>
      <c r="EZ1151" s="30"/>
      <c r="FA1151" s="30"/>
      <c r="FB1151" s="30"/>
      <c r="FC1151" s="30"/>
      <c r="FD1151" s="30"/>
      <c r="FE1151" s="30"/>
      <c r="FF1151" s="30"/>
      <c r="FG1151" s="30"/>
      <c r="FH1151" s="30"/>
      <c r="FI1151" s="30"/>
      <c r="FJ1151" s="30"/>
      <c r="FK1151" s="30"/>
      <c r="FL1151" s="30"/>
      <c r="FM1151" s="30"/>
      <c r="FN1151" s="30"/>
      <c r="FO1151" s="30"/>
      <c r="FP1151" s="30"/>
      <c r="FQ1151" s="30"/>
    </row>
    <row r="1152" spans="4:173">
      <c r="D1152" s="76"/>
      <c r="E1152" s="76"/>
      <c r="F1152" s="76"/>
      <c r="G1152" s="76"/>
      <c r="H1152" s="76"/>
      <c r="I1152" s="76"/>
      <c r="J1152" s="30"/>
      <c r="K1152" s="30"/>
      <c r="L1152" s="30"/>
      <c r="M1152" s="30"/>
      <c r="N1152" s="30"/>
      <c r="O1152" s="30"/>
      <c r="P1152" s="30"/>
      <c r="Q1152" s="30"/>
      <c r="R1152" s="30"/>
      <c r="S1152" s="30"/>
      <c r="T1152" s="30"/>
      <c r="U1152" s="30"/>
      <c r="V1152" s="30"/>
      <c r="W1152" s="30"/>
      <c r="X1152" s="30"/>
      <c r="Y1152" s="30"/>
      <c r="Z1152" s="30"/>
      <c r="AA1152" s="30"/>
      <c r="AB1152" s="30"/>
      <c r="AC1152" s="30"/>
      <c r="AD1152" s="30"/>
      <c r="AE1152" s="30"/>
      <c r="AF1152" s="30"/>
      <c r="AG1152" s="30"/>
      <c r="AH1152" s="30"/>
      <c r="AI1152" s="30"/>
      <c r="AJ1152" s="30"/>
      <c r="AK1152" s="30"/>
      <c r="AL1152" s="30"/>
      <c r="AM1152" s="30"/>
      <c r="AN1152" s="30"/>
      <c r="AO1152" s="30"/>
      <c r="AP1152" s="30"/>
      <c r="AQ1152" s="30"/>
      <c r="AR1152" s="30"/>
      <c r="AS1152" s="30"/>
      <c r="AT1152" s="30"/>
      <c r="AU1152" s="30"/>
      <c r="AV1152" s="30"/>
      <c r="AW1152" s="30"/>
      <c r="AX1152" s="30"/>
      <c r="AY1152" s="30"/>
      <c r="AZ1152" s="30"/>
      <c r="BA1152" s="30"/>
      <c r="BB1152" s="30"/>
      <c r="BC1152" s="30"/>
      <c r="BD1152" s="30"/>
      <c r="BE1152" s="30"/>
      <c r="BF1152" s="30"/>
      <c r="BG1152" s="30"/>
      <c r="BH1152" s="30"/>
      <c r="BI1152" s="30"/>
      <c r="BJ1152" s="30"/>
      <c r="BK1152" s="30"/>
      <c r="BL1152" s="30"/>
      <c r="BM1152" s="30"/>
      <c r="BN1152" s="30"/>
      <c r="BO1152" s="30"/>
      <c r="BP1152" s="30"/>
      <c r="BQ1152" s="30"/>
      <c r="BR1152" s="30"/>
      <c r="BS1152" s="30"/>
      <c r="BT1152" s="30"/>
      <c r="BU1152" s="30"/>
      <c r="BV1152" s="30"/>
      <c r="BW1152" s="30"/>
      <c r="BX1152" s="30"/>
      <c r="BY1152" s="30"/>
      <c r="BZ1152" s="30"/>
      <c r="CA1152" s="30"/>
      <c r="CB1152" s="30"/>
      <c r="CC1152" s="30"/>
      <c r="CD1152" s="30"/>
      <c r="CE1152" s="30"/>
      <c r="CF1152" s="30"/>
      <c r="CG1152" s="30"/>
      <c r="CH1152" s="30"/>
      <c r="CI1152" s="30"/>
      <c r="CJ1152" s="30"/>
      <c r="CK1152" s="30"/>
      <c r="CL1152" s="30"/>
      <c r="CM1152" s="30"/>
      <c r="CN1152" s="30"/>
      <c r="CO1152" s="30"/>
      <c r="CP1152" s="30"/>
      <c r="CQ1152" s="30"/>
      <c r="CR1152" s="30"/>
      <c r="CS1152" s="30"/>
      <c r="CT1152" s="30"/>
      <c r="CU1152" s="30"/>
      <c r="CV1152" s="30"/>
      <c r="CW1152" s="30"/>
      <c r="CX1152" s="30"/>
      <c r="CY1152" s="30"/>
      <c r="CZ1152" s="30"/>
      <c r="DA1152" s="30"/>
      <c r="DB1152" s="30"/>
      <c r="DC1152" s="30"/>
      <c r="DD1152" s="30"/>
      <c r="DE1152" s="30"/>
      <c r="DF1152" s="30"/>
      <c r="DG1152" s="30"/>
      <c r="DH1152" s="30"/>
      <c r="DI1152" s="30"/>
      <c r="DJ1152" s="30"/>
      <c r="DK1152" s="30"/>
      <c r="DL1152" s="30"/>
      <c r="DM1152" s="30"/>
      <c r="DN1152" s="30"/>
      <c r="DO1152" s="30"/>
      <c r="DP1152" s="30"/>
      <c r="DQ1152" s="30"/>
      <c r="DR1152" s="30"/>
      <c r="DS1152" s="30"/>
      <c r="DT1152" s="30"/>
      <c r="DU1152" s="30"/>
      <c r="DV1152" s="30"/>
      <c r="DW1152" s="30"/>
      <c r="DX1152" s="30"/>
      <c r="DY1152" s="30"/>
      <c r="DZ1152" s="30"/>
      <c r="EA1152" s="30"/>
      <c r="EB1152" s="30"/>
      <c r="EC1152" s="30"/>
      <c r="ED1152" s="30"/>
      <c r="EE1152" s="30"/>
      <c r="EF1152" s="30"/>
      <c r="EG1152" s="30"/>
      <c r="EH1152" s="30"/>
      <c r="EI1152" s="30"/>
      <c r="EJ1152" s="30"/>
      <c r="EK1152" s="30"/>
      <c r="EL1152" s="30"/>
      <c r="EM1152" s="30"/>
      <c r="EN1152" s="30"/>
      <c r="EO1152" s="30"/>
      <c r="EP1152" s="30"/>
      <c r="EQ1152" s="30"/>
      <c r="ER1152" s="30"/>
      <c r="ES1152" s="30"/>
      <c r="ET1152" s="30"/>
      <c r="EU1152" s="30"/>
      <c r="EV1152" s="30"/>
      <c r="EW1152" s="30"/>
      <c r="EX1152" s="30"/>
      <c r="EY1152" s="30"/>
      <c r="EZ1152" s="30"/>
      <c r="FA1152" s="30"/>
      <c r="FB1152" s="30"/>
      <c r="FC1152" s="30"/>
      <c r="FD1152" s="30"/>
      <c r="FE1152" s="30"/>
      <c r="FF1152" s="30"/>
      <c r="FG1152" s="30"/>
      <c r="FH1152" s="30"/>
      <c r="FI1152" s="30"/>
      <c r="FJ1152" s="30"/>
      <c r="FK1152" s="30"/>
      <c r="FL1152" s="30"/>
      <c r="FM1152" s="30"/>
      <c r="FN1152" s="30"/>
      <c r="FO1152" s="30"/>
      <c r="FP1152" s="30"/>
      <c r="FQ1152" s="30"/>
    </row>
    <row r="1153" spans="4:173">
      <c r="D1153" s="76"/>
      <c r="E1153" s="76"/>
      <c r="F1153" s="76"/>
      <c r="G1153" s="76"/>
      <c r="H1153" s="76"/>
      <c r="I1153" s="76"/>
      <c r="J1153" s="30"/>
      <c r="K1153" s="30"/>
      <c r="L1153" s="30"/>
      <c r="M1153" s="30"/>
      <c r="N1153" s="30"/>
      <c r="O1153" s="30"/>
      <c r="P1153" s="30"/>
      <c r="Q1153" s="30"/>
      <c r="R1153" s="30"/>
      <c r="S1153" s="30"/>
      <c r="T1153" s="30"/>
      <c r="U1153" s="30"/>
      <c r="V1153" s="30"/>
      <c r="W1153" s="30"/>
      <c r="X1153" s="30"/>
      <c r="Y1153" s="30"/>
      <c r="Z1153" s="30"/>
      <c r="AA1153" s="30"/>
      <c r="AB1153" s="30"/>
      <c r="AC1153" s="30"/>
      <c r="AD1153" s="30"/>
      <c r="AE1153" s="30"/>
      <c r="AF1153" s="30"/>
      <c r="AG1153" s="30"/>
      <c r="AH1153" s="30"/>
      <c r="AI1153" s="30"/>
      <c r="AJ1153" s="30"/>
      <c r="AK1153" s="30"/>
      <c r="AL1153" s="30"/>
      <c r="AM1153" s="30"/>
      <c r="AN1153" s="30"/>
      <c r="AO1153" s="30"/>
      <c r="AP1153" s="30"/>
      <c r="AQ1153" s="30"/>
      <c r="AR1153" s="30"/>
      <c r="AS1153" s="30"/>
      <c r="AT1153" s="30"/>
      <c r="AU1153" s="30"/>
      <c r="AV1153" s="30"/>
      <c r="AW1153" s="30"/>
      <c r="AX1153" s="30"/>
      <c r="AY1153" s="30"/>
      <c r="AZ1153" s="30"/>
      <c r="BA1153" s="30"/>
      <c r="BB1153" s="30"/>
      <c r="BC1153" s="30"/>
      <c r="BD1153" s="30"/>
      <c r="BE1153" s="30"/>
      <c r="BF1153" s="30"/>
      <c r="BG1153" s="30"/>
      <c r="BH1153" s="30"/>
      <c r="BI1153" s="30"/>
      <c r="BJ1153" s="30"/>
      <c r="BK1153" s="30"/>
      <c r="BL1153" s="30"/>
      <c r="BM1153" s="30"/>
      <c r="BN1153" s="30"/>
      <c r="BO1153" s="30"/>
      <c r="BP1153" s="30"/>
      <c r="BQ1153" s="30"/>
      <c r="BR1153" s="30"/>
      <c r="BS1153" s="30"/>
      <c r="BT1153" s="30"/>
      <c r="BU1153" s="30"/>
      <c r="BV1153" s="30"/>
      <c r="BW1153" s="30"/>
      <c r="BX1153" s="30"/>
      <c r="BY1153" s="30"/>
      <c r="BZ1153" s="30"/>
      <c r="CA1153" s="30"/>
      <c r="CB1153" s="30"/>
      <c r="CC1153" s="30"/>
      <c r="CD1153" s="30"/>
      <c r="CE1153" s="30"/>
      <c r="CF1153" s="30"/>
      <c r="CG1153" s="30"/>
      <c r="CH1153" s="30"/>
      <c r="CI1153" s="30"/>
      <c r="CJ1153" s="30"/>
      <c r="CK1153" s="30"/>
      <c r="CL1153" s="30"/>
      <c r="CM1153" s="30"/>
      <c r="CN1153" s="30"/>
      <c r="CO1153" s="30"/>
      <c r="CP1153" s="30"/>
      <c r="CQ1153" s="30"/>
      <c r="CR1153" s="30"/>
      <c r="CS1153" s="30"/>
      <c r="CT1153" s="30"/>
      <c r="CU1153" s="30"/>
      <c r="CV1153" s="30"/>
      <c r="CW1153" s="30"/>
      <c r="CX1153" s="30"/>
      <c r="CY1153" s="30"/>
      <c r="CZ1153" s="30"/>
      <c r="DA1153" s="30"/>
      <c r="DB1153" s="30"/>
      <c r="DC1153" s="30"/>
      <c r="DD1153" s="30"/>
      <c r="DE1153" s="30"/>
      <c r="DF1153" s="30"/>
      <c r="DG1153" s="30"/>
      <c r="DH1153" s="30"/>
      <c r="DI1153" s="30"/>
      <c r="DJ1153" s="30"/>
      <c r="DK1153" s="30"/>
      <c r="DL1153" s="30"/>
      <c r="DM1153" s="30"/>
      <c r="DN1153" s="30"/>
      <c r="DO1153" s="30"/>
      <c r="DP1153" s="30"/>
      <c r="DQ1153" s="30"/>
      <c r="DR1153" s="30"/>
      <c r="DS1153" s="30"/>
      <c r="DT1153" s="30"/>
      <c r="DU1153" s="30"/>
      <c r="DV1153" s="30"/>
      <c r="DW1153" s="30"/>
      <c r="DX1153" s="30"/>
      <c r="DY1153" s="30"/>
      <c r="DZ1153" s="30"/>
      <c r="EA1153" s="30"/>
      <c r="EB1153" s="30"/>
      <c r="EC1153" s="30"/>
      <c r="ED1153" s="30"/>
      <c r="EE1153" s="30"/>
      <c r="EF1153" s="30"/>
      <c r="EG1153" s="30"/>
      <c r="EH1153" s="30"/>
      <c r="EI1153" s="30"/>
      <c r="EJ1153" s="30"/>
      <c r="EK1153" s="30"/>
      <c r="EL1153" s="30"/>
      <c r="EM1153" s="30"/>
      <c r="EN1153" s="30"/>
      <c r="EO1153" s="30"/>
      <c r="EP1153" s="30"/>
      <c r="EQ1153" s="30"/>
      <c r="ER1153" s="30"/>
      <c r="ES1153" s="30"/>
      <c r="ET1153" s="30"/>
      <c r="EU1153" s="30"/>
      <c r="EV1153" s="30"/>
      <c r="EW1153" s="30"/>
      <c r="EX1153" s="30"/>
      <c r="EY1153" s="30"/>
      <c r="EZ1153" s="30"/>
      <c r="FA1153" s="30"/>
      <c r="FB1153" s="30"/>
      <c r="FC1153" s="30"/>
      <c r="FD1153" s="30"/>
      <c r="FE1153" s="30"/>
      <c r="FF1153" s="30"/>
      <c r="FG1153" s="30"/>
      <c r="FH1153" s="30"/>
      <c r="FI1153" s="30"/>
      <c r="FJ1153" s="30"/>
      <c r="FK1153" s="30"/>
      <c r="FL1153" s="30"/>
      <c r="FM1153" s="30"/>
      <c r="FN1153" s="30"/>
      <c r="FO1153" s="30"/>
      <c r="FP1153" s="30"/>
      <c r="FQ1153" s="30"/>
    </row>
    <row r="1154" spans="4:173">
      <c r="D1154" s="76"/>
      <c r="E1154" s="76"/>
      <c r="F1154" s="76"/>
      <c r="G1154" s="76"/>
      <c r="H1154" s="76"/>
      <c r="I1154" s="76"/>
      <c r="J1154" s="30"/>
      <c r="K1154" s="30"/>
      <c r="L1154" s="30"/>
      <c r="M1154" s="30"/>
      <c r="N1154" s="30"/>
      <c r="O1154" s="30"/>
      <c r="P1154" s="30"/>
      <c r="Q1154" s="30"/>
      <c r="R1154" s="30"/>
      <c r="S1154" s="30"/>
      <c r="T1154" s="30"/>
      <c r="U1154" s="30"/>
      <c r="V1154" s="30"/>
      <c r="W1154" s="30"/>
      <c r="X1154" s="30"/>
      <c r="Y1154" s="30"/>
      <c r="Z1154" s="30"/>
      <c r="AA1154" s="30"/>
      <c r="AB1154" s="30"/>
      <c r="AC1154" s="30"/>
      <c r="AD1154" s="30"/>
      <c r="AE1154" s="30"/>
      <c r="AF1154" s="30"/>
      <c r="AG1154" s="30"/>
      <c r="AH1154" s="30"/>
      <c r="AI1154" s="30"/>
      <c r="AJ1154" s="30"/>
      <c r="AK1154" s="30"/>
      <c r="AL1154" s="30"/>
      <c r="AM1154" s="30"/>
      <c r="AN1154" s="30"/>
      <c r="AO1154" s="30"/>
      <c r="AP1154" s="30"/>
      <c r="AQ1154" s="30"/>
      <c r="AR1154" s="30"/>
      <c r="AS1154" s="30"/>
      <c r="AT1154" s="30"/>
      <c r="AU1154" s="30"/>
      <c r="AV1154" s="30"/>
      <c r="AW1154" s="30"/>
      <c r="AX1154" s="30"/>
      <c r="AY1154" s="30"/>
      <c r="AZ1154" s="30"/>
      <c r="BA1154" s="30"/>
      <c r="BB1154" s="30"/>
      <c r="BC1154" s="30"/>
      <c r="BD1154" s="30"/>
      <c r="BE1154" s="30"/>
      <c r="BF1154" s="30"/>
      <c r="BG1154" s="30"/>
      <c r="BH1154" s="30"/>
      <c r="BI1154" s="30"/>
      <c r="BJ1154" s="30"/>
      <c r="BK1154" s="30"/>
      <c r="BL1154" s="30"/>
      <c r="BM1154" s="30"/>
      <c r="BN1154" s="30"/>
      <c r="BO1154" s="30"/>
      <c r="BP1154" s="30"/>
      <c r="BQ1154" s="30"/>
      <c r="BR1154" s="30"/>
      <c r="BS1154" s="30"/>
      <c r="BT1154" s="30"/>
      <c r="BU1154" s="30"/>
      <c r="BV1154" s="30"/>
      <c r="BW1154" s="30"/>
      <c r="BX1154" s="30"/>
      <c r="BY1154" s="30"/>
      <c r="BZ1154" s="30"/>
      <c r="CA1154" s="30"/>
      <c r="CB1154" s="30"/>
      <c r="CC1154" s="30"/>
      <c r="CD1154" s="30"/>
      <c r="CE1154" s="30"/>
      <c r="CF1154" s="30"/>
      <c r="CG1154" s="30"/>
      <c r="CH1154" s="30"/>
      <c r="CI1154" s="30"/>
      <c r="CJ1154" s="30"/>
      <c r="CK1154" s="30"/>
      <c r="CL1154" s="30"/>
      <c r="CM1154" s="30"/>
      <c r="CN1154" s="30"/>
      <c r="CO1154" s="30"/>
      <c r="CP1154" s="30"/>
      <c r="CQ1154" s="30"/>
      <c r="CR1154" s="30"/>
      <c r="CS1154" s="30"/>
      <c r="CT1154" s="30"/>
      <c r="CU1154" s="30"/>
      <c r="CV1154" s="30"/>
      <c r="CW1154" s="30"/>
      <c r="CX1154" s="30"/>
      <c r="CY1154" s="30"/>
      <c r="CZ1154" s="30"/>
      <c r="DA1154" s="30"/>
      <c r="DB1154" s="30"/>
      <c r="DC1154" s="30"/>
      <c r="DD1154" s="30"/>
      <c r="DE1154" s="30"/>
      <c r="DF1154" s="30"/>
      <c r="DG1154" s="30"/>
      <c r="DH1154" s="30"/>
      <c r="DI1154" s="30"/>
      <c r="DJ1154" s="30"/>
      <c r="DK1154" s="30"/>
      <c r="DL1154" s="30"/>
      <c r="DM1154" s="30"/>
      <c r="DN1154" s="30"/>
      <c r="DO1154" s="30"/>
      <c r="DP1154" s="30"/>
      <c r="DQ1154" s="30"/>
      <c r="DR1154" s="30"/>
      <c r="DS1154" s="30"/>
      <c r="DT1154" s="30"/>
      <c r="DU1154" s="30"/>
      <c r="DV1154" s="30"/>
      <c r="DW1154" s="30"/>
      <c r="DX1154" s="30"/>
      <c r="DY1154" s="30"/>
      <c r="DZ1154" s="30"/>
      <c r="EA1154" s="30"/>
      <c r="EB1154" s="30"/>
      <c r="EC1154" s="30"/>
      <c r="ED1154" s="30"/>
      <c r="EE1154" s="30"/>
      <c r="EF1154" s="30"/>
      <c r="EG1154" s="30"/>
      <c r="EH1154" s="30"/>
      <c r="EI1154" s="30"/>
      <c r="EJ1154" s="30"/>
      <c r="EK1154" s="30"/>
      <c r="EL1154" s="30"/>
      <c r="EM1154" s="30"/>
      <c r="EN1154" s="30"/>
      <c r="EO1154" s="30"/>
      <c r="EP1154" s="30"/>
      <c r="EQ1154" s="30"/>
      <c r="ER1154" s="30"/>
      <c r="ES1154" s="30"/>
      <c r="ET1154" s="30"/>
      <c r="EU1154" s="30"/>
      <c r="EV1154" s="30"/>
      <c r="EW1154" s="30"/>
      <c r="EX1154" s="30"/>
      <c r="EY1154" s="30"/>
      <c r="EZ1154" s="30"/>
      <c r="FA1154" s="30"/>
      <c r="FB1154" s="30"/>
      <c r="FC1154" s="30"/>
      <c r="FD1154" s="30"/>
      <c r="FE1154" s="30"/>
      <c r="FF1154" s="30"/>
      <c r="FG1154" s="30"/>
      <c r="FH1154" s="30"/>
      <c r="FI1154" s="30"/>
      <c r="FJ1154" s="30"/>
      <c r="FK1154" s="30"/>
      <c r="FL1154" s="30"/>
      <c r="FM1154" s="30"/>
      <c r="FN1154" s="30"/>
      <c r="FO1154" s="30"/>
      <c r="FP1154" s="30"/>
      <c r="FQ1154" s="30"/>
    </row>
    <row r="1155" spans="4:173">
      <c r="D1155" s="76"/>
      <c r="E1155" s="76"/>
      <c r="F1155" s="76"/>
      <c r="G1155" s="76"/>
      <c r="H1155" s="76"/>
      <c r="I1155" s="76"/>
      <c r="J1155" s="30"/>
      <c r="K1155" s="30"/>
      <c r="L1155" s="30"/>
      <c r="M1155" s="30"/>
      <c r="N1155" s="30"/>
      <c r="O1155" s="30"/>
      <c r="P1155" s="30"/>
      <c r="Q1155" s="30"/>
      <c r="R1155" s="30"/>
      <c r="S1155" s="30"/>
      <c r="T1155" s="30"/>
      <c r="U1155" s="30"/>
      <c r="V1155" s="30"/>
      <c r="W1155" s="30"/>
      <c r="X1155" s="30"/>
      <c r="Y1155" s="30"/>
      <c r="Z1155" s="30"/>
      <c r="AA1155" s="30"/>
      <c r="AB1155" s="30"/>
      <c r="AC1155" s="30"/>
      <c r="AD1155" s="30"/>
      <c r="AE1155" s="30"/>
      <c r="AF1155" s="30"/>
      <c r="AG1155" s="30"/>
      <c r="AH1155" s="30"/>
      <c r="AI1155" s="30"/>
      <c r="AJ1155" s="30"/>
      <c r="AK1155" s="30"/>
      <c r="AL1155" s="30"/>
      <c r="AM1155" s="30"/>
      <c r="AN1155" s="30"/>
      <c r="AO1155" s="30"/>
      <c r="AP1155" s="30"/>
      <c r="AQ1155" s="30"/>
      <c r="AR1155" s="30"/>
      <c r="AS1155" s="30"/>
      <c r="AT1155" s="30"/>
      <c r="AU1155" s="30"/>
      <c r="AV1155" s="30"/>
      <c r="AW1155" s="30"/>
      <c r="AX1155" s="30"/>
      <c r="AY1155" s="30"/>
      <c r="AZ1155" s="30"/>
      <c r="BA1155" s="30"/>
      <c r="BB1155" s="30"/>
      <c r="BC1155" s="30"/>
      <c r="BD1155" s="30"/>
      <c r="BE1155" s="30"/>
      <c r="BF1155" s="30"/>
      <c r="BG1155" s="30"/>
      <c r="BH1155" s="30"/>
      <c r="BI1155" s="30"/>
      <c r="BJ1155" s="30"/>
      <c r="BK1155" s="30"/>
      <c r="BL1155" s="30"/>
      <c r="BM1155" s="30"/>
      <c r="BN1155" s="30"/>
      <c r="BO1155" s="30"/>
      <c r="BP1155" s="30"/>
      <c r="BQ1155" s="30"/>
      <c r="BR1155" s="30"/>
      <c r="BS1155" s="30"/>
      <c r="BT1155" s="30"/>
      <c r="BU1155" s="30"/>
      <c r="BV1155" s="30"/>
      <c r="BW1155" s="30"/>
      <c r="BX1155" s="30"/>
      <c r="BY1155" s="30"/>
      <c r="BZ1155" s="30"/>
      <c r="CA1155" s="30"/>
      <c r="CB1155" s="30"/>
      <c r="CC1155" s="30"/>
      <c r="CD1155" s="30"/>
      <c r="CE1155" s="30"/>
      <c r="CF1155" s="30"/>
      <c r="CG1155" s="30"/>
      <c r="CH1155" s="30"/>
      <c r="CI1155" s="30"/>
      <c r="CJ1155" s="30"/>
      <c r="CK1155" s="30"/>
      <c r="CL1155" s="30"/>
      <c r="CM1155" s="30"/>
      <c r="CN1155" s="30"/>
      <c r="CO1155" s="30"/>
      <c r="CP1155" s="30"/>
      <c r="CQ1155" s="30"/>
      <c r="CR1155" s="30"/>
      <c r="CS1155" s="30"/>
      <c r="CT1155" s="30"/>
      <c r="CU1155" s="30"/>
      <c r="CV1155" s="30"/>
      <c r="CW1155" s="30"/>
      <c r="CX1155" s="30"/>
      <c r="CY1155" s="30"/>
      <c r="CZ1155" s="30"/>
      <c r="DA1155" s="30"/>
      <c r="DB1155" s="30"/>
      <c r="DC1155" s="30"/>
      <c r="DD1155" s="30"/>
      <c r="DE1155" s="30"/>
      <c r="DF1155" s="30"/>
      <c r="DG1155" s="30"/>
      <c r="DH1155" s="30"/>
      <c r="DI1155" s="30"/>
      <c r="DJ1155" s="30"/>
      <c r="DK1155" s="30"/>
      <c r="DL1155" s="30"/>
      <c r="DM1155" s="30"/>
      <c r="DN1155" s="30"/>
      <c r="DO1155" s="30"/>
      <c r="DP1155" s="30"/>
      <c r="DQ1155" s="30"/>
      <c r="DR1155" s="30"/>
      <c r="DS1155" s="30"/>
      <c r="DT1155" s="30"/>
      <c r="DU1155" s="30"/>
      <c r="DV1155" s="30"/>
      <c r="DW1155" s="30"/>
      <c r="DX1155" s="30"/>
      <c r="DY1155" s="30"/>
      <c r="DZ1155" s="30"/>
      <c r="EA1155" s="30"/>
      <c r="EB1155" s="30"/>
      <c r="EC1155" s="30"/>
      <c r="ED1155" s="30"/>
      <c r="EE1155" s="30"/>
      <c r="EF1155" s="30"/>
      <c r="EG1155" s="30"/>
      <c r="EH1155" s="30"/>
      <c r="EI1155" s="30"/>
      <c r="EJ1155" s="30"/>
      <c r="EK1155" s="30"/>
      <c r="EL1155" s="30"/>
      <c r="EM1155" s="30"/>
      <c r="EN1155" s="30"/>
      <c r="EO1155" s="30"/>
      <c r="EP1155" s="30"/>
      <c r="EQ1155" s="30"/>
      <c r="ER1155" s="30"/>
      <c r="ES1155" s="30"/>
      <c r="ET1155" s="30"/>
      <c r="EU1155" s="30"/>
      <c r="EV1155" s="30"/>
      <c r="EW1155" s="30"/>
      <c r="EX1155" s="30"/>
      <c r="EY1155" s="30"/>
      <c r="EZ1155" s="30"/>
      <c r="FA1155" s="30"/>
      <c r="FB1155" s="30"/>
      <c r="FC1155" s="30"/>
      <c r="FD1155" s="30"/>
      <c r="FE1155" s="30"/>
      <c r="FF1155" s="30"/>
      <c r="FG1155" s="30"/>
      <c r="FH1155" s="30"/>
      <c r="FI1155" s="30"/>
      <c r="FJ1155" s="30"/>
      <c r="FK1155" s="30"/>
      <c r="FL1155" s="30"/>
      <c r="FM1155" s="30"/>
      <c r="FN1155" s="30"/>
      <c r="FO1155" s="30"/>
      <c r="FP1155" s="30"/>
      <c r="FQ1155" s="30"/>
    </row>
    <row r="1156" spans="4:173">
      <c r="D1156" s="76"/>
      <c r="E1156" s="76"/>
      <c r="F1156" s="76"/>
      <c r="G1156" s="76"/>
      <c r="H1156" s="76"/>
      <c r="I1156" s="76"/>
      <c r="J1156" s="30"/>
      <c r="K1156" s="30"/>
      <c r="L1156" s="30"/>
      <c r="M1156" s="30"/>
      <c r="N1156" s="30"/>
      <c r="O1156" s="30"/>
      <c r="P1156" s="30"/>
      <c r="Q1156" s="30"/>
      <c r="R1156" s="30"/>
      <c r="S1156" s="30"/>
      <c r="T1156" s="30"/>
      <c r="U1156" s="30"/>
      <c r="V1156" s="30"/>
      <c r="W1156" s="30"/>
      <c r="X1156" s="30"/>
      <c r="Y1156" s="30"/>
      <c r="Z1156" s="30"/>
      <c r="AA1156" s="30"/>
      <c r="AB1156" s="30"/>
      <c r="AC1156" s="30"/>
      <c r="AD1156" s="30"/>
      <c r="AE1156" s="30"/>
      <c r="AF1156" s="30"/>
      <c r="AG1156" s="30"/>
      <c r="AH1156" s="30"/>
      <c r="AI1156" s="30"/>
      <c r="AJ1156" s="30"/>
      <c r="AK1156" s="30"/>
      <c r="AL1156" s="30"/>
      <c r="AM1156" s="30"/>
      <c r="AN1156" s="30"/>
      <c r="AO1156" s="30"/>
      <c r="AP1156" s="30"/>
      <c r="AQ1156" s="30"/>
      <c r="AR1156" s="30"/>
      <c r="AS1156" s="30"/>
      <c r="AT1156" s="30"/>
      <c r="AU1156" s="30"/>
      <c r="AV1156" s="30"/>
      <c r="AW1156" s="30"/>
      <c r="AX1156" s="30"/>
      <c r="AY1156" s="30"/>
      <c r="AZ1156" s="30"/>
      <c r="BA1156" s="30"/>
      <c r="BB1156" s="30"/>
      <c r="BC1156" s="30"/>
      <c r="BD1156" s="30"/>
      <c r="BE1156" s="30"/>
      <c r="BF1156" s="30"/>
      <c r="BG1156" s="30"/>
      <c r="BH1156" s="30"/>
      <c r="BI1156" s="30"/>
      <c r="BJ1156" s="30"/>
      <c r="BK1156" s="30"/>
      <c r="BL1156" s="30"/>
      <c r="BM1156" s="30"/>
      <c r="BN1156" s="30"/>
      <c r="BO1156" s="30"/>
      <c r="BP1156" s="30"/>
      <c r="BQ1156" s="30"/>
      <c r="BR1156" s="30"/>
      <c r="BS1156" s="30"/>
      <c r="BT1156" s="30"/>
      <c r="BU1156" s="30"/>
      <c r="BV1156" s="30"/>
      <c r="BW1156" s="30"/>
      <c r="BX1156" s="30"/>
      <c r="BY1156" s="30"/>
      <c r="BZ1156" s="30"/>
      <c r="CA1156" s="30"/>
      <c r="CB1156" s="30"/>
      <c r="CC1156" s="30"/>
      <c r="CD1156" s="30"/>
      <c r="CE1156" s="30"/>
      <c r="CF1156" s="30"/>
      <c r="CG1156" s="30"/>
      <c r="CH1156" s="30"/>
      <c r="CI1156" s="30"/>
      <c r="CJ1156" s="30"/>
      <c r="CK1156" s="30"/>
      <c r="CL1156" s="30"/>
      <c r="CM1156" s="30"/>
      <c r="CN1156" s="30"/>
      <c r="CO1156" s="30"/>
      <c r="CP1156" s="30"/>
      <c r="CQ1156" s="30"/>
      <c r="CR1156" s="30"/>
      <c r="CS1156" s="30"/>
      <c r="CT1156" s="30"/>
      <c r="CU1156" s="30"/>
      <c r="CV1156" s="30"/>
      <c r="CW1156" s="30"/>
      <c r="CX1156" s="30"/>
      <c r="CY1156" s="30"/>
      <c r="CZ1156" s="30"/>
      <c r="DA1156" s="30"/>
      <c r="DB1156" s="30"/>
      <c r="DC1156" s="30"/>
      <c r="DD1156" s="30"/>
      <c r="DE1156" s="30"/>
      <c r="DF1156" s="30"/>
      <c r="DG1156" s="30"/>
      <c r="DH1156" s="30"/>
      <c r="DI1156" s="30"/>
      <c r="DJ1156" s="30"/>
      <c r="DK1156" s="30"/>
      <c r="DL1156" s="30"/>
      <c r="DM1156" s="30"/>
      <c r="DN1156" s="30"/>
      <c r="DO1156" s="30"/>
      <c r="DP1156" s="30"/>
      <c r="DQ1156" s="30"/>
      <c r="DR1156" s="30"/>
      <c r="DS1156" s="30"/>
      <c r="DT1156" s="30"/>
      <c r="DU1156" s="30"/>
      <c r="DV1156" s="30"/>
      <c r="DW1156" s="30"/>
      <c r="DX1156" s="30"/>
      <c r="DY1156" s="30"/>
      <c r="DZ1156" s="30"/>
      <c r="EA1156" s="30"/>
      <c r="EB1156" s="30"/>
      <c r="EC1156" s="30"/>
      <c r="ED1156" s="30"/>
      <c r="EE1156" s="30"/>
      <c r="EF1156" s="30"/>
      <c r="EG1156" s="30"/>
      <c r="EH1156" s="30"/>
      <c r="EI1156" s="30"/>
      <c r="EJ1156" s="30"/>
      <c r="EK1156" s="30"/>
      <c r="EL1156" s="30"/>
      <c r="EM1156" s="30"/>
      <c r="EN1156" s="30"/>
      <c r="EO1156" s="30"/>
      <c r="EP1156" s="30"/>
      <c r="EQ1156" s="30"/>
      <c r="ER1156" s="30"/>
      <c r="ES1156" s="30"/>
      <c r="ET1156" s="30"/>
      <c r="EU1156" s="30"/>
      <c r="EV1156" s="30"/>
      <c r="EW1156" s="30"/>
      <c r="EX1156" s="30"/>
      <c r="EY1156" s="30"/>
      <c r="EZ1156" s="30"/>
      <c r="FA1156" s="30"/>
      <c r="FB1156" s="30"/>
      <c r="FC1156" s="30"/>
      <c r="FD1156" s="30"/>
      <c r="FE1156" s="30"/>
      <c r="FF1156" s="30"/>
      <c r="FG1156" s="30"/>
      <c r="FH1156" s="30"/>
      <c r="FI1156" s="30"/>
      <c r="FJ1156" s="30"/>
      <c r="FK1156" s="30"/>
      <c r="FL1156" s="30"/>
      <c r="FM1156" s="30"/>
      <c r="FN1156" s="30"/>
      <c r="FO1156" s="30"/>
      <c r="FP1156" s="30"/>
      <c r="FQ1156" s="30"/>
    </row>
    <row r="1157" spans="4:173">
      <c r="D1157" s="76"/>
      <c r="E1157" s="76"/>
      <c r="F1157" s="76"/>
      <c r="G1157" s="76"/>
      <c r="H1157" s="76"/>
      <c r="I1157" s="76"/>
      <c r="J1157" s="30"/>
      <c r="K1157" s="30"/>
      <c r="L1157" s="30"/>
      <c r="M1157" s="30"/>
      <c r="N1157" s="30"/>
      <c r="O1157" s="30"/>
      <c r="P1157" s="30"/>
      <c r="Q1157" s="30"/>
      <c r="R1157" s="30"/>
      <c r="S1157" s="30"/>
      <c r="T1157" s="30"/>
      <c r="U1157" s="30"/>
      <c r="V1157" s="30"/>
      <c r="W1157" s="30"/>
      <c r="X1157" s="30"/>
      <c r="Y1157" s="30"/>
      <c r="Z1157" s="30"/>
      <c r="AA1157" s="30"/>
      <c r="AB1157" s="30"/>
      <c r="AC1157" s="30"/>
      <c r="AD1157" s="30"/>
      <c r="AE1157" s="30"/>
      <c r="AF1157" s="30"/>
      <c r="AG1157" s="30"/>
      <c r="AH1157" s="30"/>
      <c r="AI1157" s="30"/>
      <c r="AJ1157" s="30"/>
      <c r="AK1157" s="30"/>
      <c r="AL1157" s="30"/>
      <c r="AM1157" s="30"/>
      <c r="AN1157" s="30"/>
      <c r="AO1157" s="30"/>
      <c r="AP1157" s="30"/>
      <c r="AQ1157" s="30"/>
      <c r="AR1157" s="30"/>
      <c r="AS1157" s="30"/>
      <c r="AT1157" s="30"/>
      <c r="AU1157" s="30"/>
      <c r="AV1157" s="30"/>
      <c r="AW1157" s="30"/>
      <c r="AX1157" s="30"/>
      <c r="AY1157" s="30"/>
      <c r="AZ1157" s="30"/>
      <c r="BA1157" s="30"/>
      <c r="BB1157" s="30"/>
      <c r="BC1157" s="30"/>
      <c r="BD1157" s="30"/>
      <c r="BE1157" s="30"/>
      <c r="BF1157" s="30"/>
      <c r="BG1157" s="30"/>
      <c r="BH1157" s="30"/>
      <c r="BI1157" s="30"/>
      <c r="BJ1157" s="30"/>
      <c r="BK1157" s="30"/>
      <c r="BL1157" s="30"/>
      <c r="BM1157" s="30"/>
      <c r="BN1157" s="30"/>
      <c r="BO1157" s="30"/>
      <c r="BP1157" s="30"/>
      <c r="BQ1157" s="30"/>
      <c r="BR1157" s="30"/>
      <c r="BS1157" s="30"/>
      <c r="BT1157" s="30"/>
      <c r="BU1157" s="30"/>
      <c r="BV1157" s="30"/>
      <c r="BW1157" s="30"/>
      <c r="BX1157" s="30"/>
      <c r="BY1157" s="30"/>
      <c r="BZ1157" s="30"/>
      <c r="CA1157" s="30"/>
      <c r="CB1157" s="30"/>
      <c r="CC1157" s="30"/>
      <c r="CD1157" s="30"/>
      <c r="CE1157" s="30"/>
      <c r="CF1157" s="30"/>
      <c r="CG1157" s="30"/>
      <c r="CH1157" s="30"/>
      <c r="CI1157" s="30"/>
      <c r="CJ1157" s="30"/>
      <c r="CK1157" s="30"/>
      <c r="CL1157" s="30"/>
      <c r="CM1157" s="30"/>
      <c r="CN1157" s="30"/>
      <c r="CO1157" s="30"/>
      <c r="CP1157" s="30"/>
      <c r="CQ1157" s="30"/>
      <c r="CR1157" s="30"/>
      <c r="CS1157" s="30"/>
      <c r="CT1157" s="30"/>
      <c r="CU1157" s="30"/>
      <c r="CV1157" s="30"/>
      <c r="CW1157" s="30"/>
      <c r="CX1157" s="30"/>
      <c r="CY1157" s="30"/>
      <c r="CZ1157" s="30"/>
      <c r="DA1157" s="30"/>
      <c r="DB1157" s="30"/>
      <c r="DC1157" s="30"/>
      <c r="DD1157" s="30"/>
      <c r="DE1157" s="30"/>
      <c r="DF1157" s="30"/>
      <c r="DG1157" s="30"/>
      <c r="DH1157" s="30"/>
      <c r="DI1157" s="30"/>
      <c r="DJ1157" s="30"/>
      <c r="DK1157" s="30"/>
      <c r="DL1157" s="30"/>
      <c r="DM1157" s="30"/>
      <c r="DN1157" s="30"/>
      <c r="DO1157" s="30"/>
      <c r="DP1157" s="30"/>
      <c r="DQ1157" s="30"/>
      <c r="DR1157" s="30"/>
      <c r="DS1157" s="30"/>
      <c r="DT1157" s="30"/>
      <c r="DU1157" s="30"/>
      <c r="DV1157" s="30"/>
      <c r="DW1157" s="30"/>
      <c r="DX1157" s="30"/>
      <c r="DY1157" s="30"/>
      <c r="DZ1157" s="30"/>
      <c r="EA1157" s="30"/>
      <c r="EB1157" s="30"/>
      <c r="EC1157" s="30"/>
      <c r="ED1157" s="30"/>
      <c r="EE1157" s="30"/>
      <c r="EF1157" s="30"/>
      <c r="EG1157" s="30"/>
      <c r="EH1157" s="30"/>
      <c r="EI1157" s="30"/>
      <c r="EJ1157" s="30"/>
      <c r="EK1157" s="30"/>
      <c r="EL1157" s="30"/>
      <c r="EM1157" s="30"/>
      <c r="EN1157" s="30"/>
      <c r="EO1157" s="30"/>
      <c r="EP1157" s="30"/>
      <c r="EQ1157" s="30"/>
      <c r="ER1157" s="30"/>
      <c r="ES1157" s="30"/>
      <c r="ET1157" s="30"/>
      <c r="EU1157" s="30"/>
      <c r="EV1157" s="30"/>
      <c r="EW1157" s="30"/>
      <c r="EX1157" s="30"/>
      <c r="EY1157" s="30"/>
      <c r="EZ1157" s="30"/>
      <c r="FA1157" s="30"/>
      <c r="FB1157" s="30"/>
      <c r="FC1157" s="30"/>
      <c r="FD1157" s="30"/>
      <c r="FE1157" s="30"/>
      <c r="FF1157" s="30"/>
      <c r="FG1157" s="30"/>
      <c r="FH1157" s="30"/>
      <c r="FI1157" s="30"/>
      <c r="FJ1157" s="30"/>
      <c r="FK1157" s="30"/>
      <c r="FL1157" s="30"/>
      <c r="FM1157" s="30"/>
      <c r="FN1157" s="30"/>
      <c r="FO1157" s="30"/>
      <c r="FP1157" s="30"/>
      <c r="FQ1157" s="30"/>
    </row>
    <row r="1158" spans="4:173">
      <c r="D1158" s="76"/>
      <c r="E1158" s="76"/>
      <c r="F1158" s="76"/>
      <c r="G1158" s="76"/>
      <c r="H1158" s="76"/>
      <c r="I1158" s="76"/>
      <c r="J1158" s="30"/>
      <c r="K1158" s="30"/>
      <c r="L1158" s="30"/>
      <c r="M1158" s="30"/>
      <c r="N1158" s="30"/>
      <c r="O1158" s="30"/>
      <c r="P1158" s="30"/>
      <c r="Q1158" s="30"/>
      <c r="R1158" s="30"/>
      <c r="S1158" s="30"/>
      <c r="T1158" s="30"/>
      <c r="U1158" s="30"/>
      <c r="V1158" s="30"/>
      <c r="W1158" s="30"/>
      <c r="X1158" s="30"/>
      <c r="Y1158" s="30"/>
      <c r="Z1158" s="30"/>
      <c r="AA1158" s="30"/>
      <c r="AB1158" s="30"/>
      <c r="AC1158" s="30"/>
      <c r="AD1158" s="30"/>
      <c r="AE1158" s="30"/>
      <c r="AF1158" s="30"/>
      <c r="AG1158" s="30"/>
      <c r="AH1158" s="30"/>
      <c r="AI1158" s="30"/>
      <c r="AJ1158" s="30"/>
      <c r="AK1158" s="30"/>
      <c r="AL1158" s="30"/>
      <c r="AM1158" s="30"/>
      <c r="AN1158" s="30"/>
      <c r="AO1158" s="30"/>
      <c r="AP1158" s="30"/>
      <c r="AQ1158" s="30"/>
      <c r="AR1158" s="30"/>
      <c r="AS1158" s="30"/>
      <c r="AT1158" s="30"/>
      <c r="AU1158" s="30"/>
      <c r="AV1158" s="30"/>
      <c r="AW1158" s="30"/>
      <c r="AX1158" s="30"/>
      <c r="AY1158" s="30"/>
      <c r="AZ1158" s="30"/>
      <c r="BA1158" s="30"/>
      <c r="BB1158" s="30"/>
      <c r="BC1158" s="30"/>
      <c r="BD1158" s="30"/>
      <c r="BE1158" s="30"/>
      <c r="BF1158" s="30"/>
      <c r="BG1158" s="30"/>
      <c r="BH1158" s="30"/>
      <c r="BI1158" s="30"/>
      <c r="BJ1158" s="30"/>
      <c r="BK1158" s="30"/>
      <c r="BL1158" s="30"/>
      <c r="BM1158" s="30"/>
      <c r="BN1158" s="30"/>
      <c r="BO1158" s="30"/>
      <c r="BP1158" s="30"/>
      <c r="BQ1158" s="30"/>
      <c r="BR1158" s="30"/>
      <c r="BS1158" s="30"/>
      <c r="BT1158" s="30"/>
      <c r="BU1158" s="30"/>
      <c r="BV1158" s="30"/>
      <c r="BW1158" s="30"/>
      <c r="BX1158" s="30"/>
      <c r="BY1158" s="30"/>
      <c r="BZ1158" s="30"/>
      <c r="CA1158" s="30"/>
      <c r="CB1158" s="30"/>
      <c r="CC1158" s="30"/>
      <c r="CD1158" s="30"/>
      <c r="CE1158" s="30"/>
      <c r="CF1158" s="30"/>
      <c r="CG1158" s="30"/>
      <c r="CH1158" s="30"/>
      <c r="CI1158" s="30"/>
      <c r="CJ1158" s="30"/>
      <c r="CK1158" s="30"/>
      <c r="CL1158" s="30"/>
      <c r="CM1158" s="30"/>
      <c r="CN1158" s="30"/>
      <c r="CO1158" s="30"/>
      <c r="CP1158" s="30"/>
      <c r="CQ1158" s="30"/>
      <c r="CR1158" s="30"/>
      <c r="CS1158" s="30"/>
      <c r="CT1158" s="30"/>
      <c r="CU1158" s="30"/>
      <c r="CV1158" s="30"/>
      <c r="CW1158" s="30"/>
      <c r="CX1158" s="30"/>
      <c r="CY1158" s="30"/>
      <c r="CZ1158" s="30"/>
      <c r="DA1158" s="30"/>
      <c r="DB1158" s="30"/>
      <c r="DC1158" s="30"/>
      <c r="DD1158" s="30"/>
      <c r="DE1158" s="30"/>
      <c r="DF1158" s="30"/>
      <c r="DG1158" s="30"/>
      <c r="DH1158" s="30"/>
      <c r="DI1158" s="30"/>
      <c r="DJ1158" s="30"/>
      <c r="DK1158" s="30"/>
      <c r="DL1158" s="30"/>
      <c r="DM1158" s="30"/>
      <c r="DN1158" s="30"/>
      <c r="DO1158" s="30"/>
      <c r="DP1158" s="30"/>
      <c r="DQ1158" s="30"/>
      <c r="DR1158" s="30"/>
      <c r="DS1158" s="30"/>
      <c r="DT1158" s="30"/>
      <c r="DU1158" s="30"/>
      <c r="DV1158" s="30"/>
      <c r="DW1158" s="30"/>
      <c r="DX1158" s="30"/>
      <c r="DY1158" s="30"/>
      <c r="DZ1158" s="30"/>
      <c r="EA1158" s="30"/>
      <c r="EB1158" s="30"/>
      <c r="EC1158" s="30"/>
      <c r="ED1158" s="30"/>
      <c r="EE1158" s="30"/>
      <c r="EF1158" s="30"/>
      <c r="EG1158" s="30"/>
      <c r="EH1158" s="30"/>
      <c r="EI1158" s="30"/>
      <c r="EJ1158" s="30"/>
      <c r="EK1158" s="30"/>
      <c r="EL1158" s="30"/>
      <c r="EM1158" s="30"/>
      <c r="EN1158" s="30"/>
      <c r="EO1158" s="30"/>
      <c r="EP1158" s="30"/>
      <c r="EQ1158" s="30"/>
      <c r="ER1158" s="30"/>
      <c r="ES1158" s="30"/>
      <c r="ET1158" s="30"/>
      <c r="EU1158" s="30"/>
      <c r="EV1158" s="30"/>
      <c r="EW1158" s="30"/>
      <c r="EX1158" s="30"/>
      <c r="EY1158" s="30"/>
      <c r="EZ1158" s="30"/>
      <c r="FA1158" s="30"/>
      <c r="FB1158" s="30"/>
      <c r="FC1158" s="30"/>
      <c r="FD1158" s="30"/>
      <c r="FE1158" s="30"/>
      <c r="FF1158" s="30"/>
      <c r="FG1158" s="30"/>
      <c r="FH1158" s="30"/>
      <c r="FI1158" s="30"/>
      <c r="FJ1158" s="30"/>
      <c r="FK1158" s="30"/>
      <c r="FL1158" s="30"/>
      <c r="FM1158" s="30"/>
      <c r="FN1158" s="30"/>
      <c r="FO1158" s="30"/>
      <c r="FP1158" s="30"/>
      <c r="FQ1158" s="30"/>
    </row>
    <row r="1159" spans="4:173">
      <c r="D1159" s="76"/>
      <c r="E1159" s="76"/>
      <c r="F1159" s="76"/>
      <c r="G1159" s="76"/>
      <c r="H1159" s="76"/>
      <c r="I1159" s="76"/>
      <c r="J1159" s="30"/>
      <c r="K1159" s="30"/>
      <c r="L1159" s="30"/>
      <c r="M1159" s="30"/>
      <c r="N1159" s="30"/>
      <c r="O1159" s="30"/>
      <c r="P1159" s="30"/>
      <c r="Q1159" s="30"/>
      <c r="R1159" s="30"/>
      <c r="S1159" s="30"/>
      <c r="T1159" s="30"/>
      <c r="U1159" s="30"/>
      <c r="V1159" s="30"/>
      <c r="W1159" s="30"/>
      <c r="X1159" s="30"/>
      <c r="Y1159" s="30"/>
      <c r="Z1159" s="30"/>
      <c r="AA1159" s="30"/>
      <c r="AB1159" s="30"/>
      <c r="AC1159" s="30"/>
      <c r="AD1159" s="30"/>
      <c r="AE1159" s="30"/>
      <c r="AF1159" s="30"/>
      <c r="AG1159" s="30"/>
      <c r="AH1159" s="30"/>
      <c r="AI1159" s="30"/>
      <c r="AJ1159" s="30"/>
      <c r="AK1159" s="30"/>
      <c r="AL1159" s="30"/>
      <c r="AM1159" s="30"/>
      <c r="AN1159" s="30"/>
      <c r="AO1159" s="30"/>
      <c r="AP1159" s="30"/>
      <c r="AQ1159" s="30"/>
      <c r="AR1159" s="30"/>
      <c r="AS1159" s="30"/>
      <c r="AT1159" s="30"/>
      <c r="AU1159" s="30"/>
      <c r="AV1159" s="30"/>
      <c r="AW1159" s="30"/>
      <c r="AX1159" s="30"/>
      <c r="AY1159" s="30"/>
      <c r="AZ1159" s="30"/>
      <c r="BA1159" s="30"/>
      <c r="BB1159" s="30"/>
      <c r="BC1159" s="30"/>
      <c r="BD1159" s="30"/>
      <c r="BE1159" s="30"/>
      <c r="BF1159" s="30"/>
      <c r="BG1159" s="30"/>
      <c r="BH1159" s="30"/>
      <c r="BI1159" s="30"/>
      <c r="BJ1159" s="30"/>
      <c r="BK1159" s="30"/>
      <c r="BL1159" s="30"/>
      <c r="BM1159" s="30"/>
      <c r="BN1159" s="30"/>
      <c r="BO1159" s="30"/>
      <c r="BP1159" s="30"/>
      <c r="BQ1159" s="30"/>
      <c r="BR1159" s="30"/>
      <c r="BS1159" s="30"/>
      <c r="BT1159" s="30"/>
      <c r="BU1159" s="30"/>
      <c r="BV1159" s="30"/>
      <c r="BW1159" s="30"/>
      <c r="BX1159" s="30"/>
      <c r="BY1159" s="30"/>
      <c r="BZ1159" s="30"/>
      <c r="CA1159" s="30"/>
      <c r="CB1159" s="30"/>
      <c r="CC1159" s="30"/>
      <c r="CD1159" s="30"/>
      <c r="CE1159" s="30"/>
      <c r="CF1159" s="30"/>
      <c r="CG1159" s="30"/>
      <c r="CH1159" s="30"/>
      <c r="CI1159" s="30"/>
      <c r="CJ1159" s="30"/>
      <c r="CK1159" s="30"/>
      <c r="CL1159" s="30"/>
      <c r="CM1159" s="30"/>
      <c r="CN1159" s="30"/>
      <c r="CO1159" s="30"/>
      <c r="CP1159" s="30"/>
      <c r="CQ1159" s="30"/>
      <c r="CR1159" s="30"/>
      <c r="CS1159" s="30"/>
      <c r="CT1159" s="30"/>
      <c r="CU1159" s="30"/>
      <c r="CV1159" s="30"/>
      <c r="CW1159" s="30"/>
      <c r="CX1159" s="30"/>
      <c r="CY1159" s="30"/>
      <c r="CZ1159" s="30"/>
      <c r="DA1159" s="30"/>
      <c r="DB1159" s="30"/>
      <c r="DC1159" s="30"/>
      <c r="DD1159" s="30"/>
      <c r="DE1159" s="30"/>
      <c r="DF1159" s="30"/>
      <c r="DG1159" s="30"/>
      <c r="DH1159" s="30"/>
      <c r="DI1159" s="30"/>
      <c r="DJ1159" s="30"/>
      <c r="DK1159" s="30"/>
      <c r="DL1159" s="30"/>
      <c r="DM1159" s="30"/>
      <c r="DN1159" s="30"/>
      <c r="DO1159" s="30"/>
      <c r="DP1159" s="30"/>
      <c r="DQ1159" s="30"/>
      <c r="DR1159" s="30"/>
      <c r="DS1159" s="30"/>
      <c r="DT1159" s="30"/>
      <c r="DU1159" s="30"/>
      <c r="DV1159" s="30"/>
      <c r="DW1159" s="30"/>
      <c r="DX1159" s="30"/>
      <c r="DY1159" s="30"/>
      <c r="DZ1159" s="30"/>
      <c r="EA1159" s="30"/>
      <c r="EB1159" s="30"/>
      <c r="EC1159" s="30"/>
      <c r="ED1159" s="30"/>
      <c r="EE1159" s="30"/>
      <c r="EF1159" s="30"/>
      <c r="EG1159" s="30"/>
      <c r="EH1159" s="30"/>
      <c r="EI1159" s="30"/>
      <c r="EJ1159" s="30"/>
      <c r="EK1159" s="30"/>
      <c r="EL1159" s="30"/>
      <c r="EM1159" s="30"/>
      <c r="EN1159" s="30"/>
      <c r="EO1159" s="30"/>
      <c r="EP1159" s="30"/>
      <c r="EQ1159" s="30"/>
      <c r="ER1159" s="30"/>
      <c r="ES1159" s="30"/>
      <c r="ET1159" s="30"/>
      <c r="EU1159" s="30"/>
      <c r="EV1159" s="30"/>
      <c r="EW1159" s="30"/>
      <c r="EX1159" s="30"/>
      <c r="EY1159" s="30"/>
      <c r="EZ1159" s="30"/>
      <c r="FA1159" s="30"/>
      <c r="FB1159" s="30"/>
      <c r="FC1159" s="30"/>
      <c r="FD1159" s="30"/>
      <c r="FE1159" s="30"/>
      <c r="FF1159" s="30"/>
      <c r="FG1159" s="30"/>
      <c r="FH1159" s="30"/>
      <c r="FI1159" s="30"/>
      <c r="FJ1159" s="30"/>
      <c r="FK1159" s="30"/>
      <c r="FL1159" s="30"/>
      <c r="FM1159" s="30"/>
      <c r="FN1159" s="30"/>
      <c r="FO1159" s="30"/>
      <c r="FP1159" s="30"/>
      <c r="FQ1159" s="30"/>
    </row>
    <row r="1160" spans="4:173">
      <c r="D1160" s="76"/>
      <c r="E1160" s="76"/>
      <c r="F1160" s="76"/>
      <c r="G1160" s="76"/>
      <c r="H1160" s="76"/>
      <c r="I1160" s="76"/>
      <c r="J1160" s="30"/>
      <c r="K1160" s="30"/>
      <c r="L1160" s="30"/>
      <c r="M1160" s="30"/>
      <c r="N1160" s="30"/>
      <c r="O1160" s="30"/>
      <c r="P1160" s="30"/>
      <c r="Q1160" s="30"/>
      <c r="R1160" s="30"/>
      <c r="S1160" s="30"/>
      <c r="T1160" s="30"/>
      <c r="U1160" s="30"/>
      <c r="V1160" s="30"/>
      <c r="W1160" s="30"/>
      <c r="X1160" s="30"/>
      <c r="Y1160" s="30"/>
      <c r="Z1160" s="30"/>
      <c r="AA1160" s="30"/>
      <c r="AB1160" s="30"/>
      <c r="AC1160" s="30"/>
      <c r="AD1160" s="30"/>
      <c r="AE1160" s="30"/>
      <c r="AF1160" s="30"/>
      <c r="AG1160" s="30"/>
      <c r="AH1160" s="30"/>
      <c r="AI1160" s="30"/>
      <c r="AJ1160" s="30"/>
      <c r="AK1160" s="30"/>
      <c r="AL1160" s="30"/>
      <c r="AM1160" s="30"/>
      <c r="AN1160" s="30"/>
      <c r="AO1160" s="30"/>
      <c r="AP1160" s="30"/>
      <c r="AQ1160" s="30"/>
      <c r="AR1160" s="30"/>
      <c r="AS1160" s="30"/>
      <c r="AT1160" s="30"/>
      <c r="AU1160" s="30"/>
      <c r="AV1160" s="30"/>
      <c r="AW1160" s="30"/>
      <c r="AX1160" s="30"/>
      <c r="AY1160" s="30"/>
      <c r="AZ1160" s="30"/>
      <c r="BA1160" s="30"/>
      <c r="BB1160" s="30"/>
      <c r="BC1160" s="30"/>
      <c r="BD1160" s="30"/>
      <c r="BE1160" s="30"/>
      <c r="BF1160" s="30"/>
      <c r="BG1160" s="30"/>
      <c r="BH1160" s="30"/>
      <c r="BI1160" s="30"/>
      <c r="BJ1160" s="30"/>
      <c r="BK1160" s="30"/>
      <c r="BL1160" s="30"/>
      <c r="BM1160" s="30"/>
      <c r="BN1160" s="30"/>
      <c r="BO1160" s="30"/>
      <c r="BP1160" s="30"/>
      <c r="BQ1160" s="30"/>
      <c r="BR1160" s="30"/>
      <c r="BS1160" s="30"/>
      <c r="BT1160" s="30"/>
      <c r="BU1160" s="30"/>
      <c r="BV1160" s="30"/>
      <c r="BW1160" s="30"/>
      <c r="BX1160" s="30"/>
      <c r="BY1160" s="30"/>
      <c r="BZ1160" s="30"/>
      <c r="CA1160" s="30"/>
      <c r="CB1160" s="30"/>
      <c r="CC1160" s="30"/>
      <c r="CD1160" s="30"/>
      <c r="CE1160" s="30"/>
      <c r="CF1160" s="30"/>
      <c r="CG1160" s="30"/>
      <c r="CH1160" s="30"/>
      <c r="CI1160" s="30"/>
      <c r="CJ1160" s="30"/>
      <c r="CK1160" s="30"/>
      <c r="CL1160" s="30"/>
      <c r="CM1160" s="30"/>
      <c r="CN1160" s="30"/>
      <c r="CO1160" s="30"/>
      <c r="CP1160" s="30"/>
      <c r="CQ1160" s="30"/>
      <c r="CR1160" s="30"/>
      <c r="CS1160" s="30"/>
      <c r="CT1160" s="30"/>
      <c r="CU1160" s="30"/>
      <c r="CV1160" s="30"/>
      <c r="CW1160" s="30"/>
      <c r="CX1160" s="30"/>
      <c r="CY1160" s="30"/>
      <c r="CZ1160" s="30"/>
      <c r="DA1160" s="30"/>
      <c r="DB1160" s="30"/>
      <c r="DC1160" s="30"/>
      <c r="DD1160" s="30"/>
      <c r="DE1160" s="30"/>
      <c r="DF1160" s="30"/>
      <c r="DG1160" s="30"/>
      <c r="DH1160" s="30"/>
      <c r="DI1160" s="30"/>
      <c r="DJ1160" s="30"/>
      <c r="DK1160" s="30"/>
      <c r="DL1160" s="30"/>
      <c r="DM1160" s="30"/>
      <c r="DN1160" s="30"/>
      <c r="DO1160" s="30"/>
      <c r="DP1160" s="30"/>
      <c r="DQ1160" s="30"/>
      <c r="DR1160" s="30"/>
      <c r="DS1160" s="30"/>
      <c r="DT1160" s="30"/>
      <c r="DU1160" s="30"/>
      <c r="DV1160" s="30"/>
      <c r="DW1160" s="30"/>
      <c r="DX1160" s="30"/>
      <c r="DY1160" s="30"/>
      <c r="DZ1160" s="30"/>
      <c r="EA1160" s="30"/>
      <c r="EB1160" s="30"/>
      <c r="EC1160" s="30"/>
      <c r="ED1160" s="30"/>
      <c r="EE1160" s="30"/>
      <c r="EF1160" s="30"/>
      <c r="EG1160" s="30"/>
      <c r="EH1160" s="30"/>
      <c r="EI1160" s="30"/>
      <c r="EJ1160" s="30"/>
      <c r="EK1160" s="30"/>
      <c r="EL1160" s="30"/>
      <c r="EM1160" s="30"/>
      <c r="EN1160" s="30"/>
      <c r="EO1160" s="30"/>
      <c r="EP1160" s="30"/>
      <c r="EQ1160" s="30"/>
      <c r="ER1160" s="30"/>
      <c r="ES1160" s="30"/>
      <c r="ET1160" s="30"/>
      <c r="EU1160" s="30"/>
      <c r="EV1160" s="30"/>
      <c r="EW1160" s="30"/>
      <c r="EX1160" s="30"/>
      <c r="EY1160" s="30"/>
      <c r="EZ1160" s="30"/>
      <c r="FA1160" s="30"/>
      <c r="FB1160" s="30"/>
      <c r="FC1160" s="30"/>
      <c r="FD1160" s="30"/>
      <c r="FE1160" s="30"/>
      <c r="FF1160" s="30"/>
      <c r="FG1160" s="30"/>
      <c r="FH1160" s="30"/>
      <c r="FI1160" s="30"/>
      <c r="FJ1160" s="30"/>
      <c r="FK1160" s="30"/>
      <c r="FL1160" s="30"/>
      <c r="FM1160" s="30"/>
      <c r="FN1160" s="30"/>
      <c r="FO1160" s="30"/>
      <c r="FP1160" s="30"/>
      <c r="FQ1160" s="30"/>
    </row>
    <row r="1161" spans="4:173">
      <c r="D1161" s="76"/>
      <c r="E1161" s="76"/>
      <c r="F1161" s="76"/>
      <c r="G1161" s="76"/>
      <c r="H1161" s="76"/>
      <c r="I1161" s="76"/>
      <c r="J1161" s="30"/>
      <c r="K1161" s="30"/>
      <c r="L1161" s="30"/>
      <c r="M1161" s="30"/>
      <c r="N1161" s="30"/>
      <c r="O1161" s="30"/>
      <c r="P1161" s="30"/>
      <c r="Q1161" s="30"/>
      <c r="R1161" s="30"/>
      <c r="S1161" s="30"/>
      <c r="T1161" s="30"/>
      <c r="U1161" s="30"/>
      <c r="V1161" s="30"/>
      <c r="W1161" s="30"/>
      <c r="X1161" s="30"/>
      <c r="Y1161" s="30"/>
      <c r="Z1161" s="30"/>
      <c r="AA1161" s="30"/>
      <c r="AB1161" s="30"/>
      <c r="AC1161" s="30"/>
      <c r="AD1161" s="30"/>
      <c r="AE1161" s="30"/>
      <c r="AF1161" s="30"/>
      <c r="AG1161" s="30"/>
      <c r="AH1161" s="30"/>
      <c r="AI1161" s="30"/>
      <c r="AJ1161" s="30"/>
      <c r="AK1161" s="30"/>
      <c r="AL1161" s="30"/>
      <c r="AM1161" s="30"/>
      <c r="AN1161" s="30"/>
      <c r="AO1161" s="30"/>
      <c r="AP1161" s="30"/>
      <c r="AQ1161" s="30"/>
      <c r="AR1161" s="30"/>
      <c r="AS1161" s="30"/>
      <c r="AT1161" s="30"/>
      <c r="AU1161" s="30"/>
      <c r="AV1161" s="30"/>
      <c r="AW1161" s="30"/>
      <c r="AX1161" s="30"/>
      <c r="AY1161" s="30"/>
      <c r="AZ1161" s="30"/>
      <c r="BA1161" s="30"/>
      <c r="BB1161" s="30"/>
      <c r="BC1161" s="30"/>
      <c r="BD1161" s="30"/>
      <c r="BE1161" s="30"/>
      <c r="BF1161" s="30"/>
      <c r="BG1161" s="30"/>
      <c r="BH1161" s="30"/>
      <c r="BI1161" s="30"/>
      <c r="BJ1161" s="30"/>
      <c r="BK1161" s="30"/>
      <c r="BL1161" s="30"/>
      <c r="BM1161" s="30"/>
      <c r="BN1161" s="30"/>
      <c r="BO1161" s="30"/>
      <c r="BP1161" s="30"/>
      <c r="BQ1161" s="30"/>
      <c r="BR1161" s="30"/>
      <c r="BS1161" s="30"/>
      <c r="BT1161" s="30"/>
      <c r="BU1161" s="30"/>
      <c r="BV1161" s="30"/>
      <c r="BW1161" s="30"/>
      <c r="BX1161" s="30"/>
      <c r="BY1161" s="30"/>
      <c r="BZ1161" s="30"/>
      <c r="CA1161" s="30"/>
      <c r="CB1161" s="30"/>
      <c r="CC1161" s="30"/>
      <c r="CD1161" s="30"/>
      <c r="CE1161" s="30"/>
      <c r="CF1161" s="30"/>
      <c r="CG1161" s="30"/>
      <c r="CH1161" s="30"/>
      <c r="CI1161" s="30"/>
      <c r="CJ1161" s="30"/>
      <c r="CK1161" s="30"/>
      <c r="CL1161" s="30"/>
      <c r="CM1161" s="30"/>
      <c r="CN1161" s="30"/>
      <c r="CO1161" s="30"/>
      <c r="CP1161" s="30"/>
      <c r="CQ1161" s="30"/>
      <c r="CR1161" s="30"/>
      <c r="CS1161" s="30"/>
      <c r="CT1161" s="30"/>
      <c r="CU1161" s="30"/>
      <c r="CV1161" s="30"/>
      <c r="CW1161" s="30"/>
      <c r="CX1161" s="30"/>
      <c r="CY1161" s="30"/>
      <c r="CZ1161" s="30"/>
      <c r="DA1161" s="30"/>
      <c r="DB1161" s="30"/>
      <c r="DC1161" s="30"/>
      <c r="DD1161" s="30"/>
      <c r="DE1161" s="30"/>
      <c r="DF1161" s="30"/>
      <c r="DG1161" s="30"/>
      <c r="DH1161" s="30"/>
      <c r="DI1161" s="30"/>
      <c r="DJ1161" s="30"/>
      <c r="DK1161" s="30"/>
      <c r="DL1161" s="30"/>
      <c r="DM1161" s="30"/>
      <c r="DN1161" s="30"/>
      <c r="DO1161" s="30"/>
      <c r="DP1161" s="30"/>
      <c r="DQ1161" s="30"/>
      <c r="DR1161" s="30"/>
      <c r="DS1161" s="30"/>
      <c r="DT1161" s="30"/>
      <c r="DU1161" s="30"/>
      <c r="DV1161" s="30"/>
      <c r="DW1161" s="30"/>
      <c r="DX1161" s="30"/>
      <c r="DY1161" s="30"/>
      <c r="DZ1161" s="30"/>
      <c r="EA1161" s="30"/>
      <c r="EB1161" s="30"/>
      <c r="EC1161" s="30"/>
      <c r="ED1161" s="30"/>
      <c r="EE1161" s="30"/>
      <c r="EF1161" s="30"/>
      <c r="EG1161" s="30"/>
      <c r="EH1161" s="30"/>
      <c r="EI1161" s="30"/>
      <c r="EJ1161" s="30"/>
      <c r="EK1161" s="30"/>
      <c r="EL1161" s="30"/>
      <c r="EM1161" s="30"/>
      <c r="EN1161" s="30"/>
      <c r="EO1161" s="30"/>
      <c r="EP1161" s="30"/>
      <c r="EQ1161" s="30"/>
      <c r="ER1161" s="30"/>
      <c r="ES1161" s="30"/>
      <c r="ET1161" s="30"/>
      <c r="EU1161" s="30"/>
      <c r="EV1161" s="30"/>
      <c r="EW1161" s="30"/>
      <c r="EX1161" s="30"/>
      <c r="EY1161" s="30"/>
      <c r="EZ1161" s="30"/>
      <c r="FA1161" s="30"/>
      <c r="FB1161" s="30"/>
      <c r="FC1161" s="30"/>
      <c r="FD1161" s="30"/>
      <c r="FE1161" s="30"/>
      <c r="FF1161" s="30"/>
      <c r="FG1161" s="30"/>
      <c r="FH1161" s="30"/>
      <c r="FI1161" s="30"/>
      <c r="FJ1161" s="30"/>
      <c r="FK1161" s="30"/>
      <c r="FL1161" s="30"/>
      <c r="FM1161" s="30"/>
      <c r="FN1161" s="30"/>
      <c r="FO1161" s="30"/>
      <c r="FP1161" s="30"/>
      <c r="FQ1161" s="30"/>
    </row>
    <row r="1162" spans="4:173">
      <c r="D1162" s="76"/>
      <c r="E1162" s="76"/>
      <c r="F1162" s="76"/>
      <c r="G1162" s="76"/>
      <c r="H1162" s="76"/>
      <c r="I1162" s="76"/>
      <c r="J1162" s="30"/>
      <c r="K1162" s="30"/>
      <c r="L1162" s="30"/>
      <c r="M1162" s="30"/>
      <c r="N1162" s="30"/>
      <c r="O1162" s="30"/>
      <c r="P1162" s="30"/>
      <c r="Q1162" s="30"/>
      <c r="R1162" s="30"/>
      <c r="S1162" s="30"/>
      <c r="T1162" s="30"/>
      <c r="U1162" s="30"/>
      <c r="V1162" s="30"/>
      <c r="W1162" s="30"/>
      <c r="X1162" s="30"/>
      <c r="Y1162" s="30"/>
      <c r="Z1162" s="30"/>
      <c r="AA1162" s="30"/>
      <c r="AB1162" s="30"/>
      <c r="AC1162" s="30"/>
      <c r="AD1162" s="30"/>
      <c r="AE1162" s="30"/>
      <c r="AF1162" s="30"/>
      <c r="AG1162" s="30"/>
      <c r="AH1162" s="30"/>
      <c r="AI1162" s="30"/>
      <c r="AJ1162" s="30"/>
      <c r="AK1162" s="30"/>
      <c r="AL1162" s="30"/>
      <c r="AM1162" s="30"/>
      <c r="AN1162" s="30"/>
      <c r="AO1162" s="30"/>
      <c r="AP1162" s="30"/>
      <c r="AQ1162" s="30"/>
      <c r="AR1162" s="30"/>
      <c r="AS1162" s="30"/>
      <c r="AT1162" s="30"/>
      <c r="AU1162" s="30"/>
      <c r="AV1162" s="30"/>
      <c r="AW1162" s="30"/>
      <c r="AX1162" s="30"/>
      <c r="AY1162" s="30"/>
      <c r="AZ1162" s="30"/>
      <c r="BA1162" s="30"/>
      <c r="BB1162" s="30"/>
      <c r="BC1162" s="30"/>
      <c r="BD1162" s="30"/>
      <c r="BE1162" s="30"/>
      <c r="BF1162" s="30"/>
      <c r="BG1162" s="30"/>
      <c r="BH1162" s="30"/>
      <c r="BI1162" s="30"/>
      <c r="BJ1162" s="30"/>
      <c r="BK1162" s="30"/>
      <c r="BL1162" s="30"/>
      <c r="BM1162" s="30"/>
      <c r="BN1162" s="30"/>
      <c r="BO1162" s="30"/>
      <c r="BP1162" s="30"/>
      <c r="BQ1162" s="30"/>
      <c r="BR1162" s="30"/>
      <c r="BS1162" s="30"/>
      <c r="BT1162" s="30"/>
      <c r="BU1162" s="30"/>
      <c r="BV1162" s="30"/>
      <c r="BW1162" s="30"/>
      <c r="BX1162" s="30"/>
      <c r="BY1162" s="30"/>
      <c r="BZ1162" s="30"/>
      <c r="CA1162" s="30"/>
      <c r="CB1162" s="30"/>
      <c r="CC1162" s="30"/>
      <c r="CD1162" s="30"/>
      <c r="CE1162" s="30"/>
      <c r="CF1162" s="30"/>
      <c r="CG1162" s="30"/>
      <c r="CH1162" s="30"/>
      <c r="CI1162" s="30"/>
      <c r="CJ1162" s="30"/>
      <c r="CK1162" s="30"/>
      <c r="CL1162" s="30"/>
      <c r="CM1162" s="30"/>
      <c r="CN1162" s="30"/>
      <c r="CO1162" s="30"/>
      <c r="CP1162" s="30"/>
      <c r="CQ1162" s="30"/>
      <c r="CR1162" s="30"/>
      <c r="CS1162" s="30"/>
      <c r="CT1162" s="30"/>
      <c r="CU1162" s="30"/>
      <c r="CV1162" s="30"/>
      <c r="CW1162" s="30"/>
      <c r="CX1162" s="30"/>
      <c r="CY1162" s="30"/>
      <c r="CZ1162" s="30"/>
      <c r="DA1162" s="30"/>
      <c r="DB1162" s="30"/>
      <c r="DC1162" s="30"/>
      <c r="DD1162" s="30"/>
      <c r="DE1162" s="30"/>
      <c r="DF1162" s="30"/>
      <c r="DG1162" s="30"/>
      <c r="DH1162" s="30"/>
      <c r="DI1162" s="30"/>
      <c r="DJ1162" s="30"/>
      <c r="DK1162" s="30"/>
      <c r="DL1162" s="30"/>
      <c r="DM1162" s="30"/>
      <c r="DN1162" s="30"/>
      <c r="DO1162" s="30"/>
      <c r="DP1162" s="30"/>
      <c r="DQ1162" s="30"/>
      <c r="DR1162" s="30"/>
      <c r="DS1162" s="30"/>
      <c r="DT1162" s="30"/>
      <c r="DU1162" s="30"/>
      <c r="DV1162" s="30"/>
      <c r="DW1162" s="30"/>
      <c r="DX1162" s="30"/>
      <c r="DY1162" s="30"/>
      <c r="DZ1162" s="30"/>
      <c r="EA1162" s="30"/>
      <c r="EB1162" s="30"/>
      <c r="EC1162" s="30"/>
      <c r="ED1162" s="30"/>
      <c r="EE1162" s="30"/>
      <c r="EF1162" s="30"/>
      <c r="EG1162" s="30"/>
      <c r="EH1162" s="30"/>
      <c r="EI1162" s="30"/>
      <c r="EJ1162" s="30"/>
      <c r="EK1162" s="30"/>
      <c r="EL1162" s="30"/>
      <c r="EM1162" s="30"/>
      <c r="EN1162" s="30"/>
      <c r="EO1162" s="30"/>
      <c r="EP1162" s="30"/>
      <c r="EQ1162" s="30"/>
      <c r="ER1162" s="30"/>
      <c r="ES1162" s="30"/>
      <c r="ET1162" s="30"/>
      <c r="EU1162" s="30"/>
      <c r="EV1162" s="30"/>
      <c r="EW1162" s="30"/>
      <c r="EX1162" s="30"/>
      <c r="EY1162" s="30"/>
      <c r="EZ1162" s="30"/>
      <c r="FA1162" s="30"/>
      <c r="FB1162" s="30"/>
      <c r="FC1162" s="30"/>
      <c r="FD1162" s="30"/>
      <c r="FE1162" s="30"/>
      <c r="FF1162" s="30"/>
      <c r="FG1162" s="30"/>
      <c r="FH1162" s="30"/>
      <c r="FI1162" s="30"/>
      <c r="FJ1162" s="30"/>
      <c r="FK1162" s="30"/>
      <c r="FL1162" s="30"/>
      <c r="FM1162" s="30"/>
      <c r="FN1162" s="30"/>
      <c r="FO1162" s="30"/>
      <c r="FP1162" s="30"/>
      <c r="FQ1162" s="30"/>
    </row>
    <row r="1163" spans="4:173">
      <c r="D1163" s="76"/>
      <c r="E1163" s="76"/>
      <c r="F1163" s="76"/>
      <c r="G1163" s="76"/>
      <c r="H1163" s="76"/>
      <c r="I1163" s="76"/>
      <c r="J1163" s="30"/>
      <c r="K1163" s="30"/>
      <c r="L1163" s="30"/>
      <c r="M1163" s="30"/>
      <c r="N1163" s="30"/>
      <c r="O1163" s="30"/>
      <c r="P1163" s="30"/>
      <c r="Q1163" s="30"/>
      <c r="R1163" s="30"/>
      <c r="S1163" s="30"/>
      <c r="T1163" s="30"/>
      <c r="U1163" s="30"/>
      <c r="V1163" s="30"/>
      <c r="W1163" s="30"/>
      <c r="X1163" s="30"/>
      <c r="Y1163" s="30"/>
      <c r="Z1163" s="30"/>
      <c r="AA1163" s="30"/>
      <c r="AB1163" s="30"/>
      <c r="AC1163" s="30"/>
      <c r="AD1163" s="30"/>
      <c r="AE1163" s="30"/>
      <c r="AF1163" s="30"/>
      <c r="AG1163" s="30"/>
      <c r="AH1163" s="30"/>
      <c r="AI1163" s="30"/>
      <c r="AJ1163" s="30"/>
      <c r="AK1163" s="30"/>
      <c r="AL1163" s="30"/>
      <c r="AM1163" s="30"/>
      <c r="AN1163" s="30"/>
      <c r="AO1163" s="30"/>
      <c r="AP1163" s="30"/>
      <c r="AQ1163" s="30"/>
      <c r="AR1163" s="30"/>
      <c r="AS1163" s="30"/>
      <c r="AT1163" s="30"/>
      <c r="AU1163" s="30"/>
      <c r="AV1163" s="30"/>
      <c r="AW1163" s="30"/>
      <c r="AX1163" s="30"/>
      <c r="AY1163" s="30"/>
      <c r="AZ1163" s="30"/>
      <c r="BA1163" s="30"/>
      <c r="BB1163" s="30"/>
      <c r="BC1163" s="30"/>
      <c r="BD1163" s="30"/>
      <c r="BE1163" s="30"/>
      <c r="BF1163" s="30"/>
      <c r="BG1163" s="30"/>
      <c r="BH1163" s="30"/>
      <c r="BI1163" s="30"/>
      <c r="BJ1163" s="30"/>
      <c r="BK1163" s="30"/>
      <c r="BL1163" s="30"/>
      <c r="BM1163" s="30"/>
      <c r="BN1163" s="30"/>
      <c r="BO1163" s="30"/>
      <c r="BP1163" s="30"/>
      <c r="BQ1163" s="30"/>
      <c r="BR1163" s="30"/>
      <c r="BS1163" s="30"/>
      <c r="BT1163" s="30"/>
      <c r="BU1163" s="30"/>
      <c r="BV1163" s="30"/>
      <c r="BW1163" s="30"/>
      <c r="BX1163" s="30"/>
      <c r="BY1163" s="30"/>
      <c r="BZ1163" s="30"/>
      <c r="CA1163" s="30"/>
      <c r="CB1163" s="30"/>
      <c r="CC1163" s="30"/>
      <c r="CD1163" s="30"/>
      <c r="CE1163" s="30"/>
      <c r="CF1163" s="30"/>
      <c r="CG1163" s="30"/>
      <c r="CH1163" s="30"/>
      <c r="CI1163" s="30"/>
      <c r="CJ1163" s="30"/>
      <c r="CK1163" s="30"/>
      <c r="CL1163" s="30"/>
      <c r="CM1163" s="30"/>
      <c r="CN1163" s="30"/>
      <c r="CO1163" s="30"/>
      <c r="CP1163" s="30"/>
      <c r="CQ1163" s="30"/>
      <c r="CR1163" s="30"/>
      <c r="CS1163" s="30"/>
      <c r="CT1163" s="30"/>
      <c r="CU1163" s="30"/>
      <c r="CV1163" s="30"/>
      <c r="CW1163" s="30"/>
      <c r="CX1163" s="30"/>
      <c r="CY1163" s="30"/>
      <c r="CZ1163" s="30"/>
      <c r="DA1163" s="30"/>
      <c r="DB1163" s="30"/>
      <c r="DC1163" s="30"/>
      <c r="DD1163" s="30"/>
      <c r="DE1163" s="30"/>
      <c r="DF1163" s="30"/>
      <c r="DG1163" s="30"/>
      <c r="DH1163" s="30"/>
      <c r="DI1163" s="30"/>
      <c r="DJ1163" s="30"/>
      <c r="DK1163" s="30"/>
      <c r="DL1163" s="30"/>
      <c r="DM1163" s="30"/>
      <c r="DN1163" s="30"/>
      <c r="DO1163" s="30"/>
      <c r="DP1163" s="30"/>
      <c r="DQ1163" s="30"/>
      <c r="DR1163" s="30"/>
      <c r="DS1163" s="30"/>
      <c r="DT1163" s="30"/>
      <c r="DU1163" s="30"/>
      <c r="DV1163" s="30"/>
      <c r="DW1163" s="30"/>
      <c r="DX1163" s="30"/>
      <c r="DY1163" s="30"/>
      <c r="DZ1163" s="30"/>
      <c r="EA1163" s="30"/>
      <c r="EB1163" s="30"/>
      <c r="EC1163" s="30"/>
      <c r="ED1163" s="30"/>
      <c r="EE1163" s="30"/>
      <c r="EF1163" s="30"/>
      <c r="EG1163" s="30"/>
      <c r="EH1163" s="30"/>
      <c r="EI1163" s="30"/>
      <c r="EJ1163" s="30"/>
      <c r="EK1163" s="30"/>
      <c r="EL1163" s="30"/>
      <c r="EM1163" s="30"/>
      <c r="EN1163" s="30"/>
      <c r="EO1163" s="30"/>
      <c r="EP1163" s="30"/>
      <c r="EQ1163" s="30"/>
      <c r="ER1163" s="30"/>
      <c r="ES1163" s="30"/>
      <c r="ET1163" s="30"/>
      <c r="EU1163" s="30"/>
      <c r="EV1163" s="30"/>
      <c r="EW1163" s="30"/>
      <c r="EX1163" s="30"/>
      <c r="EY1163" s="30"/>
      <c r="EZ1163" s="30"/>
      <c r="FA1163" s="30"/>
      <c r="FB1163" s="30"/>
      <c r="FC1163" s="30"/>
      <c r="FD1163" s="30"/>
      <c r="FE1163" s="30"/>
      <c r="FF1163" s="30"/>
      <c r="FG1163" s="30"/>
      <c r="FH1163" s="30"/>
      <c r="FI1163" s="30"/>
      <c r="FJ1163" s="30"/>
      <c r="FK1163" s="30"/>
      <c r="FL1163" s="30"/>
      <c r="FM1163" s="30"/>
      <c r="FN1163" s="30"/>
      <c r="FO1163" s="30"/>
      <c r="FP1163" s="30"/>
      <c r="FQ1163" s="30"/>
    </row>
    <row r="1164" spans="4:173">
      <c r="D1164" s="76"/>
      <c r="E1164" s="76"/>
      <c r="F1164" s="76"/>
      <c r="G1164" s="76"/>
      <c r="H1164" s="76"/>
      <c r="I1164" s="76"/>
      <c r="J1164" s="30"/>
      <c r="K1164" s="30"/>
      <c r="L1164" s="30"/>
      <c r="M1164" s="30"/>
      <c r="N1164" s="30"/>
      <c r="O1164" s="30"/>
      <c r="P1164" s="30"/>
      <c r="Q1164" s="30"/>
      <c r="R1164" s="30"/>
      <c r="S1164" s="30"/>
      <c r="T1164" s="30"/>
      <c r="U1164" s="30"/>
      <c r="V1164" s="30"/>
      <c r="W1164" s="30"/>
      <c r="X1164" s="30"/>
      <c r="Y1164" s="30"/>
      <c r="Z1164" s="30"/>
      <c r="AA1164" s="30"/>
      <c r="AB1164" s="30"/>
      <c r="AC1164" s="30"/>
      <c r="AD1164" s="30"/>
      <c r="AE1164" s="30"/>
      <c r="AF1164" s="30"/>
      <c r="AG1164" s="30"/>
      <c r="AH1164" s="30"/>
      <c r="AI1164" s="30"/>
      <c r="AJ1164" s="30"/>
      <c r="AK1164" s="30"/>
      <c r="AL1164" s="30"/>
      <c r="AM1164" s="30"/>
      <c r="AN1164" s="30"/>
      <c r="AO1164" s="30"/>
      <c r="AP1164" s="30"/>
      <c r="AQ1164" s="30"/>
      <c r="AR1164" s="30"/>
      <c r="AS1164" s="30"/>
      <c r="AT1164" s="30"/>
      <c r="AU1164" s="30"/>
      <c r="AV1164" s="30"/>
      <c r="AW1164" s="30"/>
      <c r="AX1164" s="30"/>
      <c r="AY1164" s="30"/>
      <c r="AZ1164" s="30"/>
      <c r="BA1164" s="30"/>
      <c r="BB1164" s="30"/>
      <c r="BC1164" s="30"/>
      <c r="BD1164" s="30"/>
      <c r="BE1164" s="30"/>
      <c r="BF1164" s="30"/>
      <c r="BG1164" s="30"/>
      <c r="BH1164" s="30"/>
      <c r="BI1164" s="30"/>
      <c r="BJ1164" s="30"/>
      <c r="BK1164" s="30"/>
      <c r="BL1164" s="30"/>
      <c r="BM1164" s="30"/>
      <c r="BN1164" s="30"/>
      <c r="BO1164" s="30"/>
      <c r="BP1164" s="30"/>
      <c r="BQ1164" s="30"/>
      <c r="BR1164" s="30"/>
      <c r="BS1164" s="30"/>
      <c r="BT1164" s="30"/>
      <c r="BU1164" s="30"/>
      <c r="BV1164" s="30"/>
      <c r="BW1164" s="30"/>
      <c r="BX1164" s="30"/>
      <c r="BY1164" s="30"/>
      <c r="BZ1164" s="30"/>
      <c r="CA1164" s="30"/>
      <c r="CB1164" s="30"/>
      <c r="CC1164" s="30"/>
      <c r="CD1164" s="30"/>
      <c r="CE1164" s="30"/>
      <c r="CF1164" s="30"/>
      <c r="CG1164" s="30"/>
      <c r="CH1164" s="30"/>
      <c r="CI1164" s="30"/>
      <c r="CJ1164" s="30"/>
      <c r="CK1164" s="30"/>
      <c r="CL1164" s="30"/>
      <c r="CM1164" s="30"/>
      <c r="CN1164" s="30"/>
      <c r="CO1164" s="30"/>
      <c r="CP1164" s="30"/>
      <c r="CQ1164" s="30"/>
      <c r="CR1164" s="30"/>
      <c r="CS1164" s="30"/>
      <c r="CT1164" s="30"/>
      <c r="CU1164" s="30"/>
      <c r="CV1164" s="30"/>
      <c r="CW1164" s="30"/>
      <c r="CX1164" s="30"/>
      <c r="CY1164" s="30"/>
      <c r="CZ1164" s="30"/>
      <c r="DA1164" s="30"/>
      <c r="DB1164" s="30"/>
      <c r="DC1164" s="30"/>
      <c r="DD1164" s="30"/>
      <c r="DE1164" s="30"/>
      <c r="DF1164" s="30"/>
      <c r="DG1164" s="30"/>
      <c r="DH1164" s="30"/>
      <c r="DI1164" s="30"/>
      <c r="DJ1164" s="30"/>
      <c r="DK1164" s="30"/>
      <c r="DL1164" s="30"/>
      <c r="DM1164" s="30"/>
      <c r="DN1164" s="30"/>
      <c r="DO1164" s="30"/>
      <c r="DP1164" s="30"/>
      <c r="DQ1164" s="30"/>
      <c r="DR1164" s="30"/>
      <c r="DS1164" s="30"/>
      <c r="DT1164" s="30"/>
      <c r="DU1164" s="30"/>
      <c r="DV1164" s="30"/>
      <c r="DW1164" s="30"/>
      <c r="DX1164" s="30"/>
      <c r="DY1164" s="30"/>
      <c r="DZ1164" s="30"/>
      <c r="EA1164" s="30"/>
      <c r="EB1164" s="30"/>
      <c r="EC1164" s="30"/>
      <c r="ED1164" s="30"/>
      <c r="EE1164" s="30"/>
      <c r="EF1164" s="30"/>
      <c r="EG1164" s="30"/>
      <c r="EH1164" s="30"/>
      <c r="EI1164" s="30"/>
      <c r="EJ1164" s="30"/>
      <c r="EK1164" s="30"/>
      <c r="EL1164" s="30"/>
      <c r="EM1164" s="30"/>
      <c r="EN1164" s="30"/>
      <c r="EO1164" s="30"/>
      <c r="EP1164" s="30"/>
      <c r="EQ1164" s="30"/>
      <c r="ER1164" s="30"/>
      <c r="ES1164" s="30"/>
      <c r="ET1164" s="30"/>
      <c r="EU1164" s="30"/>
      <c r="EV1164" s="30"/>
      <c r="EW1164" s="30"/>
      <c r="EX1164" s="30"/>
      <c r="EY1164" s="30"/>
      <c r="EZ1164" s="30"/>
      <c r="FA1164" s="30"/>
      <c r="FB1164" s="30"/>
      <c r="FC1164" s="30"/>
      <c r="FD1164" s="30"/>
      <c r="FE1164" s="30"/>
      <c r="FF1164" s="30"/>
      <c r="FG1164" s="30"/>
      <c r="FH1164" s="30"/>
      <c r="FI1164" s="30"/>
      <c r="FJ1164" s="30"/>
      <c r="FK1164" s="30"/>
      <c r="FL1164" s="30"/>
      <c r="FM1164" s="30"/>
      <c r="FN1164" s="30"/>
      <c r="FO1164" s="30"/>
      <c r="FP1164" s="30"/>
      <c r="FQ1164" s="30"/>
    </row>
    <row r="1165" spans="4:173">
      <c r="D1165" s="76"/>
      <c r="E1165" s="76"/>
      <c r="F1165" s="76"/>
      <c r="G1165" s="76"/>
      <c r="H1165" s="76"/>
      <c r="I1165" s="76"/>
      <c r="J1165" s="30"/>
      <c r="K1165" s="30"/>
      <c r="L1165" s="30"/>
      <c r="M1165" s="30"/>
      <c r="N1165" s="30"/>
      <c r="O1165" s="30"/>
      <c r="P1165" s="30"/>
      <c r="Q1165" s="30"/>
      <c r="R1165" s="30"/>
      <c r="S1165" s="30"/>
      <c r="T1165" s="30"/>
      <c r="U1165" s="30"/>
      <c r="V1165" s="30"/>
      <c r="W1165" s="30"/>
      <c r="X1165" s="30"/>
      <c r="Y1165" s="30"/>
      <c r="Z1165" s="30"/>
      <c r="AA1165" s="30"/>
      <c r="AB1165" s="30"/>
      <c r="AC1165" s="30"/>
      <c r="AD1165" s="30"/>
      <c r="AE1165" s="30"/>
      <c r="AF1165" s="30"/>
      <c r="AG1165" s="30"/>
      <c r="AH1165" s="30"/>
      <c r="AI1165" s="30"/>
      <c r="AJ1165" s="30"/>
      <c r="AK1165" s="30"/>
      <c r="AL1165" s="30"/>
      <c r="AM1165" s="30"/>
      <c r="AN1165" s="30"/>
      <c r="AO1165" s="30"/>
      <c r="AP1165" s="30"/>
      <c r="AQ1165" s="30"/>
      <c r="AR1165" s="30"/>
      <c r="AS1165" s="30"/>
      <c r="AT1165" s="30"/>
      <c r="AU1165" s="30"/>
      <c r="AV1165" s="30"/>
      <c r="AW1165" s="30"/>
      <c r="AX1165" s="30"/>
      <c r="AY1165" s="30"/>
      <c r="AZ1165" s="30"/>
      <c r="BA1165" s="30"/>
      <c r="BB1165" s="30"/>
      <c r="BC1165" s="30"/>
      <c r="BD1165" s="30"/>
      <c r="BE1165" s="30"/>
      <c r="BF1165" s="30"/>
      <c r="BG1165" s="30"/>
      <c r="BH1165" s="30"/>
      <c r="BI1165" s="30"/>
      <c r="BJ1165" s="30"/>
      <c r="BK1165" s="30"/>
      <c r="BL1165" s="30"/>
      <c r="BM1165" s="30"/>
      <c r="BN1165" s="30"/>
      <c r="BO1165" s="30"/>
      <c r="BP1165" s="30"/>
      <c r="BQ1165" s="30"/>
      <c r="BR1165" s="30"/>
      <c r="BS1165" s="30"/>
      <c r="BT1165" s="30"/>
      <c r="BU1165" s="30"/>
      <c r="BV1165" s="30"/>
      <c r="BW1165" s="30"/>
      <c r="BX1165" s="30"/>
      <c r="BY1165" s="30"/>
      <c r="BZ1165" s="30"/>
      <c r="CA1165" s="30"/>
      <c r="CB1165" s="30"/>
      <c r="CC1165" s="30"/>
      <c r="CD1165" s="30"/>
      <c r="CE1165" s="30"/>
      <c r="CF1165" s="30"/>
      <c r="CG1165" s="30"/>
      <c r="CH1165" s="30"/>
      <c r="CI1165" s="30"/>
      <c r="CJ1165" s="30"/>
      <c r="CK1165" s="30"/>
      <c r="CL1165" s="30"/>
      <c r="CM1165" s="30"/>
      <c r="CN1165" s="30"/>
      <c r="CO1165" s="30"/>
      <c r="CP1165" s="30"/>
      <c r="CQ1165" s="30"/>
      <c r="CR1165" s="30"/>
      <c r="CS1165" s="30"/>
      <c r="CT1165" s="30"/>
      <c r="CU1165" s="30"/>
      <c r="CV1165" s="30"/>
      <c r="CW1165" s="30"/>
      <c r="CX1165" s="30"/>
      <c r="CY1165" s="30"/>
      <c r="CZ1165" s="30"/>
      <c r="DA1165" s="30"/>
      <c r="DB1165" s="30"/>
      <c r="DC1165" s="30"/>
      <c r="DD1165" s="30"/>
      <c r="DE1165" s="30"/>
      <c r="DF1165" s="30"/>
      <c r="DG1165" s="30"/>
      <c r="DH1165" s="30"/>
      <c r="DI1165" s="30"/>
      <c r="DJ1165" s="30"/>
      <c r="DK1165" s="30"/>
      <c r="DL1165" s="30"/>
      <c r="DM1165" s="30"/>
      <c r="DN1165" s="30"/>
      <c r="DO1165" s="30"/>
      <c r="DP1165" s="30"/>
      <c r="DQ1165" s="30"/>
      <c r="DR1165" s="30"/>
      <c r="DS1165" s="30"/>
      <c r="DT1165" s="30"/>
      <c r="DU1165" s="30"/>
      <c r="DV1165" s="30"/>
      <c r="DW1165" s="30"/>
      <c r="DX1165" s="30"/>
      <c r="DY1165" s="30"/>
      <c r="DZ1165" s="30"/>
      <c r="EA1165" s="30"/>
      <c r="EB1165" s="30"/>
      <c r="EC1165" s="30"/>
      <c r="ED1165" s="30"/>
      <c r="EE1165" s="30"/>
      <c r="EF1165" s="30"/>
      <c r="EG1165" s="30"/>
      <c r="EH1165" s="30"/>
      <c r="EI1165" s="30"/>
      <c r="EJ1165" s="30"/>
      <c r="EK1165" s="30"/>
      <c r="EL1165" s="30"/>
      <c r="EM1165" s="30"/>
      <c r="EN1165" s="30"/>
      <c r="EO1165" s="30"/>
      <c r="EP1165" s="30"/>
      <c r="EQ1165" s="30"/>
      <c r="ER1165" s="30"/>
      <c r="ES1165" s="30"/>
      <c r="ET1165" s="30"/>
      <c r="EU1165" s="30"/>
      <c r="EV1165" s="30"/>
      <c r="EW1165" s="30"/>
      <c r="EX1165" s="30"/>
      <c r="EY1165" s="30"/>
      <c r="EZ1165" s="30"/>
      <c r="FA1165" s="30"/>
      <c r="FB1165" s="30"/>
      <c r="FC1165" s="30"/>
      <c r="FD1165" s="30"/>
      <c r="FE1165" s="30"/>
      <c r="FF1165" s="30"/>
      <c r="FG1165" s="30"/>
      <c r="FH1165" s="30"/>
      <c r="FI1165" s="30"/>
      <c r="FJ1165" s="30"/>
      <c r="FK1165" s="30"/>
      <c r="FL1165" s="30"/>
      <c r="FM1165" s="30"/>
      <c r="FN1165" s="30"/>
      <c r="FO1165" s="30"/>
      <c r="FP1165" s="30"/>
      <c r="FQ1165" s="30"/>
    </row>
    <row r="1166" spans="4:173">
      <c r="D1166" s="76"/>
      <c r="E1166" s="76"/>
      <c r="F1166" s="76"/>
      <c r="G1166" s="76"/>
      <c r="H1166" s="76"/>
      <c r="I1166" s="76"/>
      <c r="J1166" s="30"/>
      <c r="K1166" s="30"/>
      <c r="L1166" s="30"/>
      <c r="M1166" s="30"/>
      <c r="N1166" s="30"/>
      <c r="O1166" s="30"/>
      <c r="P1166" s="30"/>
      <c r="Q1166" s="30"/>
      <c r="R1166" s="30"/>
      <c r="S1166" s="30"/>
      <c r="T1166" s="30"/>
      <c r="U1166" s="30"/>
      <c r="V1166" s="30"/>
      <c r="W1166" s="30"/>
      <c r="X1166" s="30"/>
      <c r="Y1166" s="30"/>
      <c r="Z1166" s="30"/>
      <c r="AA1166" s="30"/>
      <c r="AB1166" s="30"/>
      <c r="AC1166" s="30"/>
      <c r="AD1166" s="30"/>
      <c r="AE1166" s="30"/>
      <c r="AF1166" s="30"/>
      <c r="AG1166" s="30"/>
      <c r="AH1166" s="30"/>
      <c r="AI1166" s="30"/>
      <c r="AJ1166" s="30"/>
      <c r="AK1166" s="30"/>
      <c r="AL1166" s="30"/>
      <c r="AM1166" s="30"/>
      <c r="AN1166" s="30"/>
      <c r="AO1166" s="30"/>
      <c r="AP1166" s="30"/>
      <c r="AQ1166" s="30"/>
      <c r="AR1166" s="30"/>
      <c r="AS1166" s="30"/>
      <c r="AT1166" s="30"/>
      <c r="AU1166" s="30"/>
      <c r="AV1166" s="30"/>
      <c r="AW1166" s="30"/>
      <c r="AX1166" s="30"/>
      <c r="AY1166" s="30"/>
      <c r="AZ1166" s="30"/>
      <c r="BA1166" s="30"/>
      <c r="BB1166" s="30"/>
      <c r="BC1166" s="30"/>
      <c r="BD1166" s="30"/>
      <c r="BE1166" s="30"/>
      <c r="BF1166" s="30"/>
      <c r="BG1166" s="30"/>
      <c r="BH1166" s="30"/>
      <c r="BI1166" s="30"/>
      <c r="BJ1166" s="30"/>
      <c r="BK1166" s="30"/>
      <c r="BL1166" s="30"/>
      <c r="BM1166" s="30"/>
      <c r="BN1166" s="30"/>
      <c r="BO1166" s="30"/>
      <c r="BP1166" s="30"/>
      <c r="BQ1166" s="30"/>
      <c r="BR1166" s="30"/>
      <c r="BS1166" s="30"/>
      <c r="BT1166" s="30"/>
      <c r="BU1166" s="30"/>
      <c r="BV1166" s="30"/>
      <c r="BW1166" s="30"/>
      <c r="BX1166" s="30"/>
      <c r="BY1166" s="30"/>
      <c r="BZ1166" s="30"/>
      <c r="CA1166" s="30"/>
      <c r="CB1166" s="30"/>
      <c r="CC1166" s="30"/>
      <c r="CD1166" s="30"/>
      <c r="CE1166" s="30"/>
      <c r="CF1166" s="30"/>
      <c r="CG1166" s="30"/>
      <c r="CH1166" s="30"/>
      <c r="CI1166" s="30"/>
      <c r="CJ1166" s="30"/>
      <c r="CK1166" s="30"/>
      <c r="CL1166" s="30"/>
      <c r="CM1166" s="30"/>
      <c r="CN1166" s="30"/>
      <c r="CO1166" s="30"/>
      <c r="CP1166" s="30"/>
      <c r="CQ1166" s="30"/>
      <c r="CR1166" s="30"/>
      <c r="CS1166" s="30"/>
      <c r="CT1166" s="30"/>
      <c r="CU1166" s="30"/>
      <c r="CV1166" s="30"/>
      <c r="CW1166" s="30"/>
      <c r="CX1166" s="30"/>
      <c r="CY1166" s="30"/>
      <c r="CZ1166" s="30"/>
      <c r="DA1166" s="30"/>
      <c r="DB1166" s="30"/>
      <c r="DC1166" s="30"/>
      <c r="DD1166" s="30"/>
      <c r="DE1166" s="30"/>
      <c r="DF1166" s="30"/>
      <c r="DG1166" s="30"/>
      <c r="DH1166" s="30"/>
      <c r="DI1166" s="30"/>
      <c r="DJ1166" s="30"/>
      <c r="DK1166" s="30"/>
      <c r="DL1166" s="30"/>
      <c r="DM1166" s="30"/>
      <c r="DN1166" s="30"/>
      <c r="DO1166" s="30"/>
      <c r="DP1166" s="30"/>
      <c r="DQ1166" s="30"/>
      <c r="DR1166" s="30"/>
      <c r="DS1166" s="30"/>
      <c r="DT1166" s="30"/>
      <c r="DU1166" s="30"/>
      <c r="DV1166" s="30"/>
      <c r="DW1166" s="30"/>
      <c r="DX1166" s="30"/>
      <c r="DY1166" s="30"/>
      <c r="DZ1166" s="30"/>
      <c r="EA1166" s="30"/>
      <c r="EB1166" s="30"/>
      <c r="EC1166" s="30"/>
      <c r="ED1166" s="30"/>
      <c r="EE1166" s="30"/>
      <c r="EF1166" s="30"/>
      <c r="EG1166" s="30"/>
      <c r="EH1166" s="30"/>
      <c r="EI1166" s="30"/>
      <c r="EJ1166" s="30"/>
      <c r="EK1166" s="30"/>
      <c r="EL1166" s="30"/>
      <c r="EM1166" s="30"/>
      <c r="EN1166" s="30"/>
      <c r="EO1166" s="30"/>
      <c r="EP1166" s="30"/>
      <c r="EQ1166" s="30"/>
      <c r="ER1166" s="30"/>
      <c r="ES1166" s="30"/>
      <c r="ET1166" s="30"/>
      <c r="EU1166" s="30"/>
      <c r="EV1166" s="30"/>
      <c r="EW1166" s="30"/>
      <c r="EX1166" s="30"/>
      <c r="EY1166" s="30"/>
      <c r="EZ1166" s="30"/>
      <c r="FA1166" s="30"/>
      <c r="FB1166" s="30"/>
      <c r="FC1166" s="30"/>
      <c r="FD1166" s="30"/>
      <c r="FE1166" s="30"/>
      <c r="FF1166" s="30"/>
      <c r="FG1166" s="30"/>
      <c r="FH1166" s="30"/>
      <c r="FI1166" s="30"/>
      <c r="FJ1166" s="30"/>
      <c r="FK1166" s="30"/>
      <c r="FL1166" s="30"/>
      <c r="FM1166" s="30"/>
      <c r="FN1166" s="30"/>
      <c r="FO1166" s="30"/>
      <c r="FP1166" s="30"/>
      <c r="FQ1166" s="30"/>
    </row>
    <row r="1167" spans="4:173">
      <c r="D1167" s="76"/>
      <c r="E1167" s="76"/>
      <c r="F1167" s="76"/>
      <c r="G1167" s="76"/>
      <c r="H1167" s="76"/>
      <c r="I1167" s="76"/>
      <c r="J1167" s="30"/>
      <c r="K1167" s="30"/>
      <c r="L1167" s="30"/>
      <c r="M1167" s="30"/>
      <c r="N1167" s="30"/>
      <c r="O1167" s="30"/>
      <c r="P1167" s="30"/>
      <c r="Q1167" s="30"/>
      <c r="R1167" s="30"/>
      <c r="S1167" s="30"/>
      <c r="T1167" s="30"/>
      <c r="U1167" s="30"/>
      <c r="V1167" s="30"/>
      <c r="W1167" s="30"/>
      <c r="X1167" s="30"/>
      <c r="Y1167" s="30"/>
      <c r="Z1167" s="30"/>
      <c r="AA1167" s="30"/>
      <c r="AB1167" s="30"/>
      <c r="AC1167" s="30"/>
      <c r="AD1167" s="30"/>
      <c r="AE1167" s="30"/>
      <c r="AF1167" s="30"/>
      <c r="AG1167" s="30"/>
      <c r="AH1167" s="30"/>
      <c r="AI1167" s="30"/>
      <c r="AJ1167" s="30"/>
      <c r="AK1167" s="30"/>
      <c r="AL1167" s="30"/>
      <c r="AM1167" s="30"/>
      <c r="AN1167" s="30"/>
      <c r="AO1167" s="30"/>
      <c r="AP1167" s="30"/>
      <c r="AQ1167" s="30"/>
      <c r="AR1167" s="30"/>
      <c r="AS1167" s="30"/>
      <c r="AT1167" s="30"/>
      <c r="AU1167" s="30"/>
      <c r="AV1167" s="30"/>
      <c r="AW1167" s="30"/>
      <c r="AX1167" s="30"/>
      <c r="AY1167" s="30"/>
      <c r="AZ1167" s="30"/>
      <c r="BA1167" s="30"/>
      <c r="BB1167" s="30"/>
      <c r="BC1167" s="30"/>
      <c r="BD1167" s="30"/>
      <c r="BE1167" s="30"/>
      <c r="BF1167" s="30"/>
      <c r="BG1167" s="30"/>
      <c r="BH1167" s="30"/>
      <c r="BI1167" s="30"/>
      <c r="BJ1167" s="30"/>
      <c r="BK1167" s="30"/>
      <c r="BL1167" s="30"/>
      <c r="BM1167" s="30"/>
      <c r="BN1167" s="30"/>
      <c r="BO1167" s="30"/>
      <c r="BP1167" s="30"/>
      <c r="BQ1167" s="30"/>
      <c r="BR1167" s="30"/>
      <c r="BS1167" s="30"/>
      <c r="BT1167" s="30"/>
      <c r="BU1167" s="30"/>
      <c r="BV1167" s="30"/>
      <c r="BW1167" s="30"/>
      <c r="BX1167" s="30"/>
      <c r="BY1167" s="30"/>
      <c r="BZ1167" s="30"/>
      <c r="CA1167" s="30"/>
      <c r="CB1167" s="30"/>
      <c r="CC1167" s="30"/>
      <c r="CD1167" s="30"/>
      <c r="CE1167" s="30"/>
      <c r="CF1167" s="30"/>
      <c r="CG1167" s="30"/>
      <c r="CH1167" s="30"/>
      <c r="CI1167" s="30"/>
      <c r="CJ1167" s="30"/>
      <c r="CK1167" s="30"/>
      <c r="CL1167" s="30"/>
      <c r="CM1167" s="30"/>
      <c r="CN1167" s="30"/>
      <c r="CO1167" s="30"/>
      <c r="CP1167" s="30"/>
      <c r="CQ1167" s="30"/>
      <c r="CR1167" s="30"/>
      <c r="CS1167" s="30"/>
      <c r="CT1167" s="30"/>
      <c r="CU1167" s="30"/>
      <c r="CV1167" s="30"/>
      <c r="CW1167" s="30"/>
      <c r="CX1167" s="30"/>
      <c r="CY1167" s="30"/>
      <c r="CZ1167" s="30"/>
      <c r="DA1167" s="30"/>
      <c r="DB1167" s="30"/>
      <c r="DC1167" s="30"/>
      <c r="DD1167" s="30"/>
      <c r="DE1167" s="30"/>
      <c r="DF1167" s="30"/>
      <c r="DG1167" s="30"/>
      <c r="DH1167" s="30"/>
      <c r="DI1167" s="30"/>
      <c r="DJ1167" s="30"/>
      <c r="DK1167" s="30"/>
      <c r="DL1167" s="30"/>
      <c r="DM1167" s="30"/>
      <c r="DN1167" s="30"/>
      <c r="DO1167" s="30"/>
      <c r="DP1167" s="30"/>
      <c r="DQ1167" s="30"/>
      <c r="DR1167" s="30"/>
      <c r="DS1167" s="30"/>
      <c r="DT1167" s="30"/>
      <c r="DU1167" s="30"/>
      <c r="DV1167" s="30"/>
      <c r="DW1167" s="30"/>
      <c r="DX1167" s="30"/>
      <c r="DY1167" s="30"/>
      <c r="DZ1167" s="30"/>
      <c r="EA1167" s="30"/>
      <c r="EB1167" s="30"/>
      <c r="EC1167" s="30"/>
      <c r="ED1167" s="30"/>
      <c r="EE1167" s="30"/>
      <c r="EF1167" s="30"/>
      <c r="EG1167" s="30"/>
      <c r="EH1167" s="30"/>
      <c r="EI1167" s="30"/>
      <c r="EJ1167" s="30"/>
      <c r="EK1167" s="30"/>
      <c r="EL1167" s="30"/>
      <c r="EM1167" s="30"/>
      <c r="EN1167" s="30"/>
      <c r="EO1167" s="30"/>
      <c r="EP1167" s="30"/>
      <c r="EQ1167" s="30"/>
      <c r="ER1167" s="30"/>
      <c r="ES1167" s="30"/>
      <c r="ET1167" s="30"/>
      <c r="EU1167" s="30"/>
      <c r="EV1167" s="30"/>
      <c r="EW1167" s="30"/>
      <c r="EX1167" s="30"/>
      <c r="EY1167" s="30"/>
      <c r="EZ1167" s="30"/>
      <c r="FA1167" s="30"/>
      <c r="FB1167" s="30"/>
      <c r="FC1167" s="30"/>
      <c r="FD1167" s="30"/>
      <c r="FE1167" s="30"/>
      <c r="FF1167" s="30"/>
      <c r="FG1167" s="30"/>
      <c r="FH1167" s="30"/>
      <c r="FI1167" s="30"/>
      <c r="FJ1167" s="30"/>
      <c r="FK1167" s="30"/>
      <c r="FL1167" s="30"/>
      <c r="FM1167" s="30"/>
      <c r="FN1167" s="30"/>
      <c r="FO1167" s="30"/>
      <c r="FP1167" s="30"/>
      <c r="FQ1167" s="30"/>
    </row>
    <row r="1168" spans="4:173">
      <c r="D1168" s="76"/>
      <c r="E1168" s="76"/>
      <c r="F1168" s="76"/>
      <c r="G1168" s="76"/>
      <c r="H1168" s="76"/>
      <c r="I1168" s="76"/>
      <c r="J1168" s="30"/>
      <c r="K1168" s="30"/>
      <c r="L1168" s="30"/>
      <c r="M1168" s="30"/>
      <c r="N1168" s="30"/>
      <c r="O1168" s="30"/>
      <c r="P1168" s="30"/>
      <c r="Q1168" s="30"/>
      <c r="R1168" s="30"/>
      <c r="S1168" s="30"/>
      <c r="T1168" s="30"/>
      <c r="U1168" s="30"/>
      <c r="V1168" s="30"/>
      <c r="W1168" s="30"/>
      <c r="X1168" s="30"/>
      <c r="Y1168" s="30"/>
      <c r="Z1168" s="30"/>
      <c r="AA1168" s="30"/>
      <c r="AB1168" s="30"/>
      <c r="AC1168" s="30"/>
      <c r="AD1168" s="30"/>
      <c r="AE1168" s="30"/>
      <c r="AF1168" s="30"/>
      <c r="AG1168" s="30"/>
      <c r="AH1168" s="30"/>
      <c r="AI1168" s="30"/>
      <c r="AJ1168" s="30"/>
      <c r="AK1168" s="30"/>
      <c r="AL1168" s="30"/>
      <c r="AM1168" s="30"/>
      <c r="AN1168" s="30"/>
      <c r="AO1168" s="30"/>
      <c r="AP1168" s="30"/>
      <c r="AQ1168" s="30"/>
      <c r="AR1168" s="30"/>
      <c r="AS1168" s="30"/>
      <c r="AT1168" s="30"/>
      <c r="AU1168" s="30"/>
      <c r="AV1168" s="30"/>
      <c r="AW1168" s="30"/>
      <c r="AX1168" s="30"/>
      <c r="AY1168" s="30"/>
      <c r="AZ1168" s="30"/>
      <c r="BA1168" s="30"/>
      <c r="BB1168" s="30"/>
      <c r="BC1168" s="30"/>
      <c r="BD1168" s="30"/>
      <c r="BE1168" s="30"/>
      <c r="BF1168" s="30"/>
      <c r="BG1168" s="30"/>
      <c r="BH1168" s="30"/>
      <c r="BI1168" s="30"/>
      <c r="BJ1168" s="30"/>
      <c r="BK1168" s="30"/>
      <c r="BL1168" s="30"/>
      <c r="BM1168" s="30"/>
      <c r="BN1168" s="30"/>
      <c r="BO1168" s="30"/>
      <c r="BP1168" s="30"/>
      <c r="BQ1168" s="30"/>
      <c r="BR1168" s="30"/>
      <c r="BS1168" s="30"/>
      <c r="BT1168" s="30"/>
      <c r="BU1168" s="30"/>
      <c r="BV1168" s="30"/>
      <c r="BW1168" s="30"/>
      <c r="BX1168" s="30"/>
      <c r="BY1168" s="30"/>
      <c r="BZ1168" s="30"/>
      <c r="CA1168" s="30"/>
      <c r="CB1168" s="30"/>
      <c r="CC1168" s="30"/>
      <c r="CD1168" s="30"/>
      <c r="CE1168" s="30"/>
      <c r="CF1168" s="30"/>
      <c r="CG1168" s="30"/>
      <c r="CH1168" s="30"/>
      <c r="CI1168" s="30"/>
      <c r="CJ1168" s="30"/>
      <c r="CK1168" s="30"/>
      <c r="CL1168" s="30"/>
      <c r="CM1168" s="30"/>
      <c r="CN1168" s="30"/>
      <c r="CO1168" s="30"/>
      <c r="CP1168" s="30"/>
      <c r="CQ1168" s="30"/>
      <c r="CR1168" s="30"/>
      <c r="CS1168" s="30"/>
      <c r="CT1168" s="30"/>
      <c r="CU1168" s="30"/>
      <c r="CV1168" s="30"/>
      <c r="CW1168" s="30"/>
      <c r="CX1168" s="30"/>
      <c r="CY1168" s="30"/>
      <c r="CZ1168" s="30"/>
      <c r="DA1168" s="30"/>
      <c r="DB1168" s="30"/>
      <c r="DC1168" s="30"/>
      <c r="DD1168" s="30"/>
      <c r="DE1168" s="30"/>
      <c r="DF1168" s="30"/>
      <c r="DG1168" s="30"/>
      <c r="DH1168" s="30"/>
      <c r="DI1168" s="30"/>
      <c r="DJ1168" s="30"/>
      <c r="DK1168" s="30"/>
      <c r="DL1168" s="30"/>
      <c r="DM1168" s="30"/>
      <c r="DN1168" s="30"/>
      <c r="DO1168" s="30"/>
      <c r="DP1168" s="30"/>
      <c r="DQ1168" s="30"/>
      <c r="DR1168" s="30"/>
      <c r="DS1168" s="30"/>
      <c r="DT1168" s="30"/>
      <c r="DU1168" s="30"/>
      <c r="DV1168" s="30"/>
      <c r="DW1168" s="30"/>
      <c r="DX1168" s="30"/>
      <c r="DY1168" s="30"/>
      <c r="DZ1168" s="30"/>
      <c r="EA1168" s="30"/>
      <c r="EB1168" s="30"/>
      <c r="EC1168" s="30"/>
      <c r="ED1168" s="30"/>
      <c r="EE1168" s="30"/>
      <c r="EF1168" s="30"/>
      <c r="EG1168" s="30"/>
      <c r="EH1168" s="30"/>
      <c r="EI1168" s="30"/>
      <c r="EJ1168" s="30"/>
      <c r="EK1168" s="30"/>
      <c r="EL1168" s="30"/>
      <c r="EM1168" s="30"/>
      <c r="EN1168" s="30"/>
      <c r="EO1168" s="30"/>
      <c r="EP1168" s="30"/>
      <c r="EQ1168" s="30"/>
      <c r="ER1168" s="30"/>
      <c r="ES1168" s="30"/>
      <c r="ET1168" s="30"/>
      <c r="EU1168" s="30"/>
      <c r="EV1168" s="30"/>
      <c r="EW1168" s="30"/>
      <c r="EX1168" s="30"/>
      <c r="EY1168" s="30"/>
      <c r="EZ1168" s="30"/>
      <c r="FA1168" s="30"/>
      <c r="FB1168" s="30"/>
      <c r="FC1168" s="30"/>
      <c r="FD1168" s="30"/>
      <c r="FE1168" s="30"/>
      <c r="FF1168" s="30"/>
      <c r="FG1168" s="30"/>
      <c r="FH1168" s="30"/>
      <c r="FI1168" s="30"/>
      <c r="FJ1168" s="30"/>
      <c r="FK1168" s="30"/>
      <c r="FL1168" s="30"/>
      <c r="FM1168" s="30"/>
      <c r="FN1168" s="30"/>
      <c r="FO1168" s="30"/>
      <c r="FP1168" s="30"/>
      <c r="FQ1168" s="30"/>
    </row>
    <row r="1169" spans="4:173">
      <c r="D1169" s="76"/>
      <c r="E1169" s="76"/>
      <c r="F1169" s="76"/>
      <c r="G1169" s="76"/>
      <c r="H1169" s="76"/>
      <c r="I1169" s="76"/>
      <c r="J1169" s="30"/>
      <c r="K1169" s="30"/>
      <c r="L1169" s="30"/>
      <c r="M1169" s="30"/>
      <c r="N1169" s="30"/>
      <c r="O1169" s="30"/>
      <c r="P1169" s="30"/>
      <c r="Q1169" s="30"/>
      <c r="R1169" s="30"/>
      <c r="S1169" s="30"/>
      <c r="T1169" s="30"/>
      <c r="U1169" s="30"/>
      <c r="V1169" s="30"/>
      <c r="W1169" s="30"/>
      <c r="X1169" s="30"/>
      <c r="Y1169" s="30"/>
      <c r="Z1169" s="30"/>
      <c r="AA1169" s="30"/>
      <c r="AB1169" s="30"/>
      <c r="AC1169" s="30"/>
      <c r="AD1169" s="30"/>
      <c r="AE1169" s="30"/>
      <c r="AF1169" s="30"/>
      <c r="AG1169" s="30"/>
      <c r="AH1169" s="30"/>
      <c r="AI1169" s="30"/>
      <c r="AJ1169" s="30"/>
      <c r="AK1169" s="30"/>
      <c r="AL1169" s="30"/>
      <c r="AM1169" s="30"/>
      <c r="AN1169" s="30"/>
      <c r="AO1169" s="30"/>
      <c r="AP1169" s="30"/>
      <c r="AQ1169" s="30"/>
      <c r="AR1169" s="30"/>
      <c r="AS1169" s="30"/>
      <c r="AT1169" s="30"/>
      <c r="AU1169" s="30"/>
      <c r="AV1169" s="30"/>
      <c r="AW1169" s="30"/>
      <c r="AX1169" s="30"/>
      <c r="AY1169" s="30"/>
      <c r="AZ1169" s="30"/>
      <c r="BA1169" s="30"/>
      <c r="BB1169" s="30"/>
      <c r="BC1169" s="30"/>
      <c r="BD1169" s="30"/>
      <c r="BE1169" s="30"/>
      <c r="BF1169" s="30"/>
      <c r="BG1169" s="30"/>
      <c r="BH1169" s="30"/>
      <c r="BI1169" s="30"/>
      <c r="BJ1169" s="30"/>
      <c r="BK1169" s="30"/>
      <c r="BL1169" s="30"/>
      <c r="BM1169" s="30"/>
      <c r="BN1169" s="30"/>
      <c r="BO1169" s="30"/>
      <c r="BP1169" s="30"/>
      <c r="BQ1169" s="30"/>
      <c r="BR1169" s="30"/>
      <c r="BS1169" s="30"/>
      <c r="BT1169" s="30"/>
      <c r="BU1169" s="30"/>
      <c r="BV1169" s="30"/>
      <c r="BW1169" s="30"/>
      <c r="BX1169" s="30"/>
      <c r="BY1169" s="30"/>
      <c r="BZ1169" s="30"/>
      <c r="CA1169" s="30"/>
      <c r="CB1169" s="30"/>
      <c r="CC1169" s="30"/>
      <c r="CD1169" s="30"/>
      <c r="CE1169" s="30"/>
      <c r="CF1169" s="30"/>
      <c r="CG1169" s="30"/>
      <c r="CH1169" s="30"/>
      <c r="CI1169" s="30"/>
      <c r="CJ1169" s="30"/>
      <c r="CK1169" s="30"/>
      <c r="CL1169" s="30"/>
      <c r="CM1169" s="30"/>
      <c r="CN1169" s="30"/>
      <c r="CO1169" s="30"/>
      <c r="CP1169" s="30"/>
      <c r="CQ1169" s="30"/>
      <c r="CR1169" s="30"/>
      <c r="CS1169" s="30"/>
      <c r="CT1169" s="30"/>
      <c r="CU1169" s="30"/>
      <c r="CV1169" s="30"/>
      <c r="CW1169" s="30"/>
      <c r="CX1169" s="30"/>
      <c r="CY1169" s="30"/>
      <c r="CZ1169" s="30"/>
      <c r="DA1169" s="30"/>
      <c r="DB1169" s="30"/>
      <c r="DC1169" s="30"/>
      <c r="DD1169" s="30"/>
      <c r="DE1169" s="30"/>
      <c r="DF1169" s="30"/>
      <c r="DG1169" s="30"/>
      <c r="DH1169" s="30"/>
      <c r="DI1169" s="30"/>
      <c r="DJ1169" s="30"/>
      <c r="DK1169" s="30"/>
      <c r="DL1169" s="30"/>
      <c r="DM1169" s="30"/>
      <c r="DN1169" s="30"/>
      <c r="DO1169" s="30"/>
      <c r="DP1169" s="30"/>
      <c r="DQ1169" s="30"/>
      <c r="DR1169" s="30"/>
      <c r="DS1169" s="30"/>
      <c r="DT1169" s="30"/>
      <c r="DU1169" s="30"/>
      <c r="DV1169" s="30"/>
      <c r="DW1169" s="30"/>
      <c r="DX1169" s="30"/>
      <c r="DY1169" s="30"/>
      <c r="DZ1169" s="30"/>
      <c r="EA1169" s="30"/>
      <c r="EB1169" s="30"/>
      <c r="EC1169" s="30"/>
      <c r="ED1169" s="30"/>
      <c r="EE1169" s="30"/>
      <c r="EF1169" s="30"/>
      <c r="EG1169" s="30"/>
      <c r="EH1169" s="30"/>
      <c r="EI1169" s="30"/>
      <c r="EJ1169" s="30"/>
      <c r="EK1169" s="30"/>
      <c r="EL1169" s="30"/>
      <c r="EM1169" s="30"/>
      <c r="EN1169" s="30"/>
      <c r="EO1169" s="30"/>
      <c r="EP1169" s="30"/>
      <c r="EQ1169" s="30"/>
      <c r="ER1169" s="30"/>
      <c r="ES1169" s="30"/>
      <c r="ET1169" s="30"/>
      <c r="EU1169" s="30"/>
      <c r="EV1169" s="30"/>
      <c r="EW1169" s="30"/>
      <c r="EX1169" s="30"/>
      <c r="EY1169" s="30"/>
      <c r="EZ1169" s="30"/>
      <c r="FA1169" s="30"/>
      <c r="FB1169" s="30"/>
      <c r="FC1169" s="30"/>
      <c r="FD1169" s="30"/>
      <c r="FE1169" s="30"/>
      <c r="FF1169" s="30"/>
      <c r="FG1169" s="30"/>
      <c r="FH1169" s="30"/>
      <c r="FI1169" s="30"/>
      <c r="FJ1169" s="30"/>
      <c r="FK1169" s="30"/>
      <c r="FL1169" s="30"/>
      <c r="FM1169" s="30"/>
      <c r="FN1169" s="30"/>
      <c r="FO1169" s="30"/>
      <c r="FP1169" s="30"/>
      <c r="FQ1169" s="30"/>
    </row>
    <row r="1170" spans="4:173">
      <c r="D1170" s="76"/>
      <c r="E1170" s="76"/>
      <c r="F1170" s="76"/>
      <c r="G1170" s="76"/>
      <c r="H1170" s="76"/>
      <c r="I1170" s="76"/>
      <c r="J1170" s="30"/>
      <c r="K1170" s="30"/>
      <c r="L1170" s="30"/>
      <c r="M1170" s="30"/>
      <c r="N1170" s="30"/>
      <c r="O1170" s="30"/>
      <c r="P1170" s="30"/>
      <c r="Q1170" s="30"/>
      <c r="R1170" s="30"/>
      <c r="S1170" s="30"/>
      <c r="T1170" s="30"/>
      <c r="U1170" s="30"/>
      <c r="V1170" s="30"/>
      <c r="W1170" s="30"/>
      <c r="X1170" s="30"/>
      <c r="Y1170" s="30"/>
      <c r="Z1170" s="30"/>
      <c r="AA1170" s="30"/>
      <c r="AB1170" s="30"/>
      <c r="AC1170" s="30"/>
      <c r="AD1170" s="30"/>
      <c r="AE1170" s="30"/>
      <c r="AF1170" s="30"/>
      <c r="AG1170" s="30"/>
      <c r="AH1170" s="30"/>
      <c r="AI1170" s="30"/>
      <c r="AJ1170" s="30"/>
      <c r="AK1170" s="30"/>
      <c r="AL1170" s="30"/>
      <c r="AM1170" s="30"/>
      <c r="AN1170" s="30"/>
      <c r="AO1170" s="30"/>
      <c r="AP1170" s="30"/>
      <c r="AQ1170" s="30"/>
      <c r="AR1170" s="30"/>
      <c r="AS1170" s="30"/>
      <c r="AT1170" s="30"/>
      <c r="AU1170" s="30"/>
      <c r="AV1170" s="30"/>
      <c r="AW1170" s="30"/>
      <c r="AX1170" s="30"/>
      <c r="AY1170" s="30"/>
      <c r="AZ1170" s="30"/>
      <c r="BA1170" s="30"/>
      <c r="BB1170" s="30"/>
      <c r="BC1170" s="30"/>
      <c r="BD1170" s="30"/>
      <c r="BE1170" s="30"/>
      <c r="BF1170" s="30"/>
      <c r="BG1170" s="30"/>
      <c r="BH1170" s="30"/>
      <c r="BI1170" s="30"/>
      <c r="BJ1170" s="30"/>
      <c r="BK1170" s="30"/>
      <c r="BL1170" s="30"/>
      <c r="BM1170" s="30"/>
      <c r="BN1170" s="30"/>
      <c r="BO1170" s="30"/>
      <c r="BP1170" s="30"/>
      <c r="BQ1170" s="30"/>
      <c r="BR1170" s="30"/>
      <c r="BS1170" s="30"/>
      <c r="BT1170" s="30"/>
      <c r="BU1170" s="30"/>
      <c r="BV1170" s="30"/>
      <c r="BW1170" s="30"/>
      <c r="BX1170" s="30"/>
      <c r="BY1170" s="30"/>
      <c r="BZ1170" s="30"/>
      <c r="CA1170" s="30"/>
      <c r="CB1170" s="30"/>
      <c r="CC1170" s="30"/>
      <c r="CD1170" s="30"/>
      <c r="CE1170" s="30"/>
      <c r="CF1170" s="30"/>
      <c r="CG1170" s="30"/>
      <c r="CH1170" s="30"/>
      <c r="CI1170" s="30"/>
      <c r="CJ1170" s="30"/>
      <c r="CK1170" s="30"/>
      <c r="CL1170" s="30"/>
      <c r="CM1170" s="30"/>
      <c r="CN1170" s="30"/>
      <c r="CO1170" s="30"/>
      <c r="CP1170" s="30"/>
      <c r="CQ1170" s="30"/>
      <c r="CR1170" s="30"/>
      <c r="CS1170" s="30"/>
      <c r="CT1170" s="30"/>
      <c r="CU1170" s="30"/>
      <c r="CV1170" s="30"/>
      <c r="CW1170" s="30"/>
      <c r="CX1170" s="30"/>
      <c r="CY1170" s="30"/>
      <c r="CZ1170" s="30"/>
      <c r="DA1170" s="30"/>
      <c r="DB1170" s="30"/>
      <c r="DC1170" s="30"/>
      <c r="DD1170" s="30"/>
      <c r="DE1170" s="30"/>
      <c r="DF1170" s="30"/>
      <c r="DG1170" s="30"/>
      <c r="DH1170" s="30"/>
      <c r="DI1170" s="30"/>
      <c r="DJ1170" s="30"/>
      <c r="DK1170" s="30"/>
      <c r="DL1170" s="30"/>
      <c r="DM1170" s="30"/>
      <c r="DN1170" s="30"/>
      <c r="DO1170" s="30"/>
      <c r="DP1170" s="30"/>
      <c r="DQ1170" s="30"/>
      <c r="DR1170" s="30"/>
      <c r="DS1170" s="30"/>
      <c r="DT1170" s="30"/>
      <c r="DU1170" s="30"/>
      <c r="DV1170" s="30"/>
      <c r="DW1170" s="30"/>
      <c r="DX1170" s="30"/>
      <c r="DY1170" s="30"/>
      <c r="DZ1170" s="30"/>
      <c r="EA1170" s="30"/>
      <c r="EB1170" s="30"/>
      <c r="EC1170" s="30"/>
      <c r="ED1170" s="30"/>
      <c r="EE1170" s="30"/>
      <c r="EF1170" s="30"/>
      <c r="EG1170" s="30"/>
      <c r="EH1170" s="30"/>
      <c r="EI1170" s="30"/>
      <c r="EJ1170" s="30"/>
      <c r="EK1170" s="30"/>
      <c r="EL1170" s="30"/>
      <c r="EM1170" s="30"/>
      <c r="EN1170" s="30"/>
      <c r="EO1170" s="30"/>
      <c r="EP1170" s="30"/>
      <c r="EQ1170" s="30"/>
      <c r="ER1170" s="30"/>
      <c r="ES1170" s="30"/>
      <c r="ET1170" s="30"/>
      <c r="EU1170" s="30"/>
      <c r="EV1170" s="30"/>
      <c r="EW1170" s="30"/>
      <c r="EX1170" s="30"/>
      <c r="EY1170" s="30"/>
      <c r="EZ1170" s="30"/>
      <c r="FA1170" s="30"/>
      <c r="FB1170" s="30"/>
      <c r="FC1170" s="30"/>
      <c r="FD1170" s="30"/>
      <c r="FE1170" s="30"/>
      <c r="FF1170" s="30"/>
      <c r="FG1170" s="30"/>
      <c r="FH1170" s="30"/>
      <c r="FI1170" s="30"/>
      <c r="FJ1170" s="30"/>
      <c r="FK1170" s="30"/>
      <c r="FL1170" s="30"/>
      <c r="FM1170" s="30"/>
      <c r="FN1170" s="30"/>
      <c r="FO1170" s="30"/>
      <c r="FP1170" s="30"/>
      <c r="FQ1170" s="30"/>
    </row>
    <row r="1171" spans="4:173">
      <c r="D1171" s="76"/>
      <c r="E1171" s="76"/>
      <c r="F1171" s="76"/>
      <c r="G1171" s="76"/>
      <c r="H1171" s="76"/>
      <c r="I1171" s="76"/>
      <c r="J1171" s="30"/>
      <c r="K1171" s="30"/>
      <c r="L1171" s="30"/>
      <c r="M1171" s="30"/>
      <c r="N1171" s="30"/>
      <c r="O1171" s="30"/>
      <c r="P1171" s="30"/>
      <c r="Q1171" s="30"/>
      <c r="R1171" s="30"/>
      <c r="S1171" s="30"/>
      <c r="T1171" s="30"/>
      <c r="U1171" s="30"/>
      <c r="V1171" s="30"/>
      <c r="W1171" s="30"/>
      <c r="X1171" s="30"/>
      <c r="Y1171" s="30"/>
      <c r="Z1171" s="30"/>
      <c r="AA1171" s="30"/>
      <c r="AB1171" s="30"/>
      <c r="AC1171" s="30"/>
      <c r="AD1171" s="30"/>
      <c r="AE1171" s="30"/>
      <c r="AF1171" s="30"/>
      <c r="AG1171" s="30"/>
      <c r="AH1171" s="30"/>
      <c r="AI1171" s="30"/>
      <c r="AJ1171" s="30"/>
      <c r="AK1171" s="30"/>
      <c r="AL1171" s="30"/>
      <c r="AM1171" s="30"/>
      <c r="AN1171" s="30"/>
      <c r="AO1171" s="30"/>
      <c r="AP1171" s="30"/>
      <c r="AQ1171" s="30"/>
      <c r="AR1171" s="30"/>
      <c r="AS1171" s="30"/>
      <c r="AT1171" s="30"/>
      <c r="AU1171" s="30"/>
      <c r="AV1171" s="30"/>
      <c r="AW1171" s="30"/>
      <c r="AX1171" s="30"/>
      <c r="AY1171" s="30"/>
      <c r="AZ1171" s="30"/>
      <c r="BA1171" s="30"/>
      <c r="BB1171" s="30"/>
      <c r="BC1171" s="30"/>
      <c r="BD1171" s="30"/>
      <c r="BE1171" s="30"/>
      <c r="BF1171" s="30"/>
      <c r="BG1171" s="30"/>
      <c r="BH1171" s="30"/>
      <c r="BI1171" s="30"/>
      <c r="BJ1171" s="30"/>
      <c r="BK1171" s="30"/>
      <c r="BL1171" s="30"/>
      <c r="BM1171" s="30"/>
      <c r="BN1171" s="30"/>
      <c r="BO1171" s="30"/>
      <c r="BP1171" s="30"/>
      <c r="BQ1171" s="30"/>
      <c r="BR1171" s="30"/>
      <c r="BS1171" s="30"/>
      <c r="BT1171" s="30"/>
      <c r="BU1171" s="30"/>
      <c r="BV1171" s="30"/>
      <c r="BW1171" s="30"/>
      <c r="BX1171" s="30"/>
      <c r="BY1171" s="30"/>
      <c r="BZ1171" s="30"/>
      <c r="CA1171" s="30"/>
      <c r="CB1171" s="30"/>
      <c r="CC1171" s="30"/>
      <c r="CD1171" s="30"/>
      <c r="CE1171" s="30"/>
      <c r="CF1171" s="30"/>
      <c r="CG1171" s="30"/>
      <c r="CH1171" s="30"/>
      <c r="CI1171" s="30"/>
      <c r="CJ1171" s="30"/>
      <c r="CK1171" s="30"/>
      <c r="CL1171" s="30"/>
      <c r="CM1171" s="30"/>
      <c r="CN1171" s="30"/>
      <c r="CO1171" s="30"/>
      <c r="CP1171" s="30"/>
      <c r="CQ1171" s="30"/>
      <c r="CR1171" s="30"/>
      <c r="CS1171" s="30"/>
      <c r="CT1171" s="30"/>
      <c r="CU1171" s="30"/>
      <c r="CV1171" s="30"/>
      <c r="CW1171" s="30"/>
      <c r="CX1171" s="30"/>
      <c r="CY1171" s="30"/>
      <c r="CZ1171" s="30"/>
      <c r="DA1171" s="30"/>
      <c r="DB1171" s="30"/>
      <c r="DC1171" s="30"/>
      <c r="DD1171" s="30"/>
      <c r="DE1171" s="30"/>
      <c r="DF1171" s="30"/>
      <c r="DG1171" s="30"/>
      <c r="DH1171" s="30"/>
      <c r="DI1171" s="30"/>
      <c r="DJ1171" s="30"/>
      <c r="DK1171" s="30"/>
      <c r="DL1171" s="30"/>
      <c r="DM1171" s="30"/>
      <c r="DN1171" s="30"/>
      <c r="DO1171" s="30"/>
      <c r="DP1171" s="30"/>
      <c r="DQ1171" s="30"/>
      <c r="DR1171" s="30"/>
      <c r="DS1171" s="30"/>
      <c r="DT1171" s="30"/>
      <c r="DU1171" s="30"/>
      <c r="DV1171" s="30"/>
      <c r="DW1171" s="30"/>
      <c r="DX1171" s="30"/>
      <c r="DY1171" s="30"/>
      <c r="DZ1171" s="30"/>
      <c r="EA1171" s="30"/>
      <c r="EB1171" s="30"/>
      <c r="EC1171" s="30"/>
      <c r="ED1171" s="30"/>
      <c r="EE1171" s="30"/>
      <c r="EF1171" s="30"/>
      <c r="EG1171" s="30"/>
      <c r="EH1171" s="30"/>
      <c r="EI1171" s="30"/>
      <c r="EJ1171" s="30"/>
      <c r="EK1171" s="30"/>
      <c r="EL1171" s="30"/>
      <c r="EM1171" s="30"/>
      <c r="EN1171" s="30"/>
      <c r="EO1171" s="30"/>
      <c r="EP1171" s="30"/>
      <c r="EQ1171" s="30"/>
      <c r="ER1171" s="30"/>
      <c r="ES1171" s="30"/>
      <c r="ET1171" s="30"/>
      <c r="EU1171" s="30"/>
      <c r="EV1171" s="30"/>
      <c r="EW1171" s="30"/>
      <c r="EX1171" s="30"/>
      <c r="EY1171" s="30"/>
      <c r="EZ1171" s="30"/>
      <c r="FA1171" s="30"/>
      <c r="FB1171" s="30"/>
      <c r="FC1171" s="30"/>
      <c r="FD1171" s="30"/>
      <c r="FE1171" s="30"/>
      <c r="FF1171" s="30"/>
      <c r="FG1171" s="30"/>
      <c r="FH1171" s="30"/>
      <c r="FI1171" s="30"/>
      <c r="FJ1171" s="30"/>
      <c r="FK1171" s="30"/>
      <c r="FL1171" s="30"/>
      <c r="FM1171" s="30"/>
      <c r="FN1171" s="30"/>
      <c r="FO1171" s="30"/>
      <c r="FP1171" s="30"/>
      <c r="FQ1171" s="30"/>
    </row>
    <row r="1172" spans="4:173">
      <c r="D1172" s="76"/>
      <c r="E1172" s="76"/>
      <c r="F1172" s="76"/>
      <c r="G1172" s="76"/>
      <c r="H1172" s="76"/>
      <c r="I1172" s="76"/>
      <c r="J1172" s="30"/>
      <c r="K1172" s="30"/>
      <c r="L1172" s="30"/>
      <c r="M1172" s="30"/>
      <c r="N1172" s="30"/>
      <c r="O1172" s="30"/>
      <c r="P1172" s="30"/>
      <c r="Q1172" s="30"/>
      <c r="R1172" s="30"/>
      <c r="S1172" s="30"/>
      <c r="T1172" s="30"/>
      <c r="U1172" s="30"/>
      <c r="V1172" s="30"/>
      <c r="W1172" s="30"/>
      <c r="X1172" s="30"/>
      <c r="Y1172" s="30"/>
      <c r="Z1172" s="30"/>
      <c r="AA1172" s="30"/>
      <c r="AB1172" s="30"/>
      <c r="AC1172" s="30"/>
      <c r="AD1172" s="30"/>
      <c r="AE1172" s="30"/>
      <c r="AF1172" s="30"/>
      <c r="AG1172" s="30"/>
      <c r="AH1172" s="30"/>
      <c r="AI1172" s="30"/>
      <c r="AJ1172" s="30"/>
      <c r="AK1172" s="30"/>
      <c r="AL1172" s="30"/>
      <c r="AM1172" s="30"/>
      <c r="AN1172" s="30"/>
      <c r="AO1172" s="30"/>
      <c r="AP1172" s="30"/>
      <c r="AQ1172" s="30"/>
      <c r="AR1172" s="30"/>
      <c r="AS1172" s="30"/>
      <c r="AT1172" s="30"/>
      <c r="AU1172" s="30"/>
      <c r="AV1172" s="30"/>
      <c r="AW1172" s="30"/>
      <c r="AX1172" s="30"/>
      <c r="AY1172" s="30"/>
      <c r="AZ1172" s="30"/>
      <c r="BA1172" s="30"/>
      <c r="BB1172" s="30"/>
      <c r="BC1172" s="30"/>
      <c r="BD1172" s="30"/>
      <c r="BE1172" s="30"/>
      <c r="BF1172" s="30"/>
      <c r="BG1172" s="30"/>
      <c r="BH1172" s="30"/>
      <c r="BI1172" s="30"/>
      <c r="BJ1172" s="30"/>
      <c r="BK1172" s="30"/>
      <c r="BL1172" s="30"/>
      <c r="BM1172" s="30"/>
      <c r="BN1172" s="30"/>
      <c r="BO1172" s="30"/>
      <c r="BP1172" s="30"/>
      <c r="BQ1172" s="30"/>
      <c r="BR1172" s="30"/>
      <c r="BS1172" s="30"/>
      <c r="BT1172" s="30"/>
      <c r="BU1172" s="30"/>
      <c r="BV1172" s="30"/>
      <c r="BW1172" s="30"/>
      <c r="BX1172" s="30"/>
      <c r="BY1172" s="30"/>
      <c r="BZ1172" s="30"/>
      <c r="CA1172" s="30"/>
      <c r="CB1172" s="30"/>
      <c r="CC1172" s="30"/>
      <c r="CD1172" s="30"/>
      <c r="CE1172" s="30"/>
      <c r="CF1172" s="30"/>
      <c r="CG1172" s="30"/>
      <c r="CH1172" s="30"/>
      <c r="CI1172" s="30"/>
      <c r="CJ1172" s="30"/>
      <c r="CK1172" s="30"/>
      <c r="CL1172" s="30"/>
      <c r="CM1172" s="30"/>
      <c r="CN1172" s="30"/>
      <c r="CO1172" s="30"/>
      <c r="CP1172" s="30"/>
      <c r="CQ1172" s="30"/>
      <c r="CR1172" s="30"/>
      <c r="CS1172" s="30"/>
      <c r="CT1172" s="30"/>
      <c r="CU1172" s="30"/>
      <c r="CV1172" s="30"/>
      <c r="CW1172" s="30"/>
      <c r="CX1172" s="30"/>
      <c r="CY1172" s="30"/>
      <c r="CZ1172" s="30"/>
      <c r="DA1172" s="30"/>
      <c r="DB1172" s="30"/>
      <c r="DC1172" s="30"/>
      <c r="DD1172" s="30"/>
      <c r="DE1172" s="30"/>
      <c r="DF1172" s="30"/>
      <c r="DG1172" s="30"/>
      <c r="DH1172" s="30"/>
      <c r="DI1172" s="30"/>
      <c r="DJ1172" s="30"/>
      <c r="DK1172" s="30"/>
      <c r="DL1172" s="30"/>
      <c r="DM1172" s="30"/>
      <c r="DN1172" s="30"/>
      <c r="DO1172" s="30"/>
      <c r="DP1172" s="30"/>
      <c r="DQ1172" s="30"/>
      <c r="DR1172" s="30"/>
      <c r="DS1172" s="30"/>
      <c r="DT1172" s="30"/>
      <c r="DU1172" s="30"/>
      <c r="DV1172" s="30"/>
      <c r="DW1172" s="30"/>
      <c r="DX1172" s="30"/>
      <c r="DY1172" s="30"/>
      <c r="DZ1172" s="30"/>
      <c r="EA1172" s="30"/>
      <c r="EB1172" s="30"/>
      <c r="EC1172" s="30"/>
      <c r="ED1172" s="30"/>
      <c r="EE1172" s="30"/>
      <c r="EF1172" s="30"/>
      <c r="EG1172" s="30"/>
      <c r="EH1172" s="30"/>
      <c r="EI1172" s="30"/>
      <c r="EJ1172" s="30"/>
      <c r="EK1172" s="30"/>
      <c r="EL1172" s="30"/>
      <c r="EM1172" s="30"/>
      <c r="EN1172" s="30"/>
      <c r="EO1172" s="30"/>
      <c r="EP1172" s="30"/>
      <c r="EQ1172" s="30"/>
      <c r="ER1172" s="30"/>
      <c r="ES1172" s="30"/>
      <c r="ET1172" s="30"/>
      <c r="EU1172" s="30"/>
      <c r="EV1172" s="30"/>
      <c r="EW1172" s="30"/>
      <c r="EX1172" s="30"/>
      <c r="EY1172" s="30"/>
      <c r="EZ1172" s="30"/>
      <c r="FA1172" s="30"/>
      <c r="FB1172" s="30"/>
      <c r="FC1172" s="30"/>
      <c r="FD1172" s="30"/>
      <c r="FE1172" s="30"/>
      <c r="FF1172" s="30"/>
      <c r="FG1172" s="30"/>
      <c r="FH1172" s="30"/>
      <c r="FI1172" s="30"/>
      <c r="FJ1172" s="30"/>
      <c r="FK1172" s="30"/>
      <c r="FL1172" s="30"/>
      <c r="FM1172" s="30"/>
      <c r="FN1172" s="30"/>
      <c r="FO1172" s="30"/>
      <c r="FP1172" s="30"/>
      <c r="FQ1172" s="30"/>
    </row>
    <row r="1173" spans="4:173">
      <c r="D1173" s="76"/>
      <c r="E1173" s="76"/>
      <c r="F1173" s="76"/>
      <c r="G1173" s="76"/>
      <c r="H1173" s="76"/>
      <c r="I1173" s="76"/>
      <c r="J1173" s="30"/>
      <c r="K1173" s="30"/>
      <c r="L1173" s="30"/>
      <c r="M1173" s="30"/>
      <c r="N1173" s="30"/>
      <c r="O1173" s="30"/>
      <c r="P1173" s="30"/>
      <c r="Q1173" s="30"/>
      <c r="R1173" s="30"/>
      <c r="S1173" s="30"/>
      <c r="T1173" s="30"/>
      <c r="U1173" s="30"/>
      <c r="V1173" s="30"/>
      <c r="W1173" s="30"/>
      <c r="X1173" s="30"/>
      <c r="Y1173" s="30"/>
      <c r="Z1173" s="30"/>
      <c r="AA1173" s="30"/>
      <c r="AB1173" s="30"/>
      <c r="AC1173" s="30"/>
      <c r="AD1173" s="30"/>
      <c r="AE1173" s="30"/>
      <c r="AF1173" s="30"/>
      <c r="AG1173" s="30"/>
      <c r="AH1173" s="30"/>
      <c r="AI1173" s="30"/>
      <c r="AJ1173" s="30"/>
      <c r="AK1173" s="30"/>
      <c r="AL1173" s="30"/>
      <c r="AM1173" s="30"/>
      <c r="AN1173" s="30"/>
      <c r="AO1173" s="30"/>
      <c r="AP1173" s="30"/>
      <c r="AQ1173" s="30"/>
      <c r="AR1173" s="30"/>
      <c r="AS1173" s="30"/>
      <c r="AT1173" s="30"/>
      <c r="AU1173" s="30"/>
      <c r="AV1173" s="30"/>
      <c r="AW1173" s="30"/>
      <c r="AX1173" s="30"/>
      <c r="AY1173" s="30"/>
      <c r="AZ1173" s="30"/>
      <c r="BA1173" s="30"/>
      <c r="BB1173" s="30"/>
      <c r="BC1173" s="30"/>
      <c r="BD1173" s="30"/>
      <c r="BE1173" s="30"/>
      <c r="BF1173" s="30"/>
      <c r="BG1173" s="30"/>
      <c r="BH1173" s="30"/>
      <c r="BI1173" s="30"/>
      <c r="BJ1173" s="30"/>
      <c r="BK1173" s="30"/>
      <c r="BL1173" s="30"/>
      <c r="BM1173" s="30"/>
      <c r="BN1173" s="30"/>
      <c r="BO1173" s="30"/>
      <c r="BP1173" s="30"/>
      <c r="BQ1173" s="30"/>
      <c r="BR1173" s="30"/>
      <c r="BS1173" s="30"/>
      <c r="BT1173" s="30"/>
      <c r="BU1173" s="30"/>
      <c r="BV1173" s="30"/>
      <c r="BW1173" s="30"/>
      <c r="BX1173" s="30"/>
      <c r="BY1173" s="30"/>
      <c r="BZ1173" s="30"/>
      <c r="CA1173" s="30"/>
      <c r="CB1173" s="30"/>
      <c r="CC1173" s="30"/>
      <c r="CD1173" s="30"/>
      <c r="CE1173" s="30"/>
      <c r="CF1173" s="30"/>
      <c r="CG1173" s="30"/>
      <c r="CH1173" s="30"/>
      <c r="CI1173" s="30"/>
      <c r="CJ1173" s="30"/>
      <c r="CK1173" s="30"/>
      <c r="CL1173" s="30"/>
      <c r="CM1173" s="30"/>
      <c r="CN1173" s="30"/>
      <c r="CO1173" s="30"/>
      <c r="CP1173" s="30"/>
      <c r="CQ1173" s="30"/>
      <c r="CR1173" s="30"/>
      <c r="CS1173" s="30"/>
      <c r="CT1173" s="30"/>
      <c r="CU1173" s="30"/>
      <c r="CV1173" s="30"/>
      <c r="CW1173" s="30"/>
      <c r="CX1173" s="30"/>
      <c r="CY1173" s="30"/>
      <c r="CZ1173" s="30"/>
      <c r="DA1173" s="30"/>
      <c r="DB1173" s="30"/>
      <c r="DC1173" s="30"/>
      <c r="DD1173" s="30"/>
      <c r="DE1173" s="30"/>
      <c r="DF1173" s="30"/>
      <c r="DG1173" s="30"/>
      <c r="DH1173" s="30"/>
      <c r="DI1173" s="30"/>
      <c r="DJ1173" s="30"/>
      <c r="DK1173" s="30"/>
      <c r="DL1173" s="30"/>
      <c r="DM1173" s="30"/>
      <c r="DN1173" s="30"/>
      <c r="DO1173" s="30"/>
      <c r="DP1173" s="30"/>
      <c r="DQ1173" s="30"/>
      <c r="DR1173" s="30"/>
      <c r="DS1173" s="30"/>
      <c r="DT1173" s="30"/>
      <c r="DU1173" s="30"/>
      <c r="DV1173" s="30"/>
      <c r="DW1173" s="30"/>
      <c r="DX1173" s="30"/>
      <c r="DY1173" s="30"/>
      <c r="DZ1173" s="30"/>
      <c r="EA1173" s="30"/>
      <c r="EB1173" s="30"/>
      <c r="EC1173" s="30"/>
      <c r="ED1173" s="30"/>
      <c r="EE1173" s="30"/>
      <c r="EF1173" s="30"/>
      <c r="EG1173" s="30"/>
      <c r="EH1173" s="30"/>
      <c r="EI1173" s="30"/>
      <c r="EJ1173" s="30"/>
      <c r="EK1173" s="30"/>
      <c r="EL1173" s="30"/>
      <c r="EM1173" s="30"/>
      <c r="EN1173" s="30"/>
      <c r="EO1173" s="30"/>
      <c r="EP1173" s="30"/>
      <c r="EQ1173" s="30"/>
      <c r="ER1173" s="30"/>
      <c r="ES1173" s="30"/>
      <c r="ET1173" s="30"/>
      <c r="EU1173" s="30"/>
      <c r="EV1173" s="30"/>
      <c r="EW1173" s="30"/>
      <c r="EX1173" s="30"/>
      <c r="EY1173" s="30"/>
      <c r="EZ1173" s="30"/>
      <c r="FA1173" s="30"/>
      <c r="FB1173" s="30"/>
      <c r="FC1173" s="30"/>
      <c r="FD1173" s="30"/>
      <c r="FE1173" s="30"/>
      <c r="FF1173" s="30"/>
      <c r="FG1173" s="30"/>
      <c r="FH1173" s="30"/>
      <c r="FI1173" s="30"/>
      <c r="FJ1173" s="30"/>
      <c r="FK1173" s="30"/>
      <c r="FL1173" s="30"/>
      <c r="FM1173" s="30"/>
      <c r="FN1173" s="30"/>
      <c r="FO1173" s="30"/>
      <c r="FP1173" s="30"/>
      <c r="FQ1173" s="30"/>
    </row>
    <row r="1174" spans="4:173">
      <c r="D1174" s="76"/>
      <c r="E1174" s="76"/>
      <c r="F1174" s="76"/>
      <c r="G1174" s="76"/>
      <c r="H1174" s="76"/>
      <c r="I1174" s="76"/>
      <c r="J1174" s="30"/>
      <c r="K1174" s="30"/>
      <c r="L1174" s="30"/>
      <c r="M1174" s="30"/>
      <c r="N1174" s="30"/>
      <c r="O1174" s="30"/>
      <c r="P1174" s="30"/>
      <c r="Q1174" s="30"/>
      <c r="R1174" s="30"/>
      <c r="S1174" s="30"/>
      <c r="T1174" s="30"/>
      <c r="U1174" s="30"/>
      <c r="V1174" s="30"/>
      <c r="W1174" s="30"/>
      <c r="X1174" s="30"/>
      <c r="Y1174" s="30"/>
      <c r="Z1174" s="30"/>
      <c r="AA1174" s="30"/>
      <c r="AB1174" s="30"/>
      <c r="AC1174" s="30"/>
      <c r="AD1174" s="30"/>
      <c r="AE1174" s="30"/>
      <c r="AF1174" s="30"/>
      <c r="AG1174" s="30"/>
      <c r="AH1174" s="30"/>
      <c r="AI1174" s="30"/>
      <c r="AJ1174" s="30"/>
      <c r="AK1174" s="30"/>
      <c r="AL1174" s="30"/>
      <c r="AM1174" s="30"/>
      <c r="AN1174" s="30"/>
      <c r="AO1174" s="30"/>
      <c r="AP1174" s="30"/>
      <c r="AQ1174" s="30"/>
      <c r="AR1174" s="30"/>
      <c r="AS1174" s="30"/>
      <c r="AT1174" s="30"/>
      <c r="AU1174" s="30"/>
      <c r="AV1174" s="30"/>
      <c r="AW1174" s="30"/>
      <c r="AX1174" s="30"/>
      <c r="AY1174" s="30"/>
      <c r="AZ1174" s="30"/>
      <c r="BA1174" s="30"/>
      <c r="BB1174" s="30"/>
      <c r="BC1174" s="30"/>
      <c r="BD1174" s="30"/>
      <c r="BE1174" s="30"/>
      <c r="BF1174" s="30"/>
      <c r="BG1174" s="30"/>
      <c r="BH1174" s="30"/>
      <c r="BI1174" s="30"/>
      <c r="BJ1174" s="30"/>
      <c r="BK1174" s="30"/>
      <c r="BL1174" s="30"/>
      <c r="BM1174" s="30"/>
      <c r="BN1174" s="30"/>
      <c r="BO1174" s="30"/>
      <c r="BP1174" s="30"/>
      <c r="BQ1174" s="30"/>
      <c r="BR1174" s="30"/>
      <c r="BS1174" s="30"/>
      <c r="BT1174" s="30"/>
      <c r="BU1174" s="30"/>
      <c r="BV1174" s="30"/>
      <c r="BW1174" s="30"/>
      <c r="BX1174" s="30"/>
      <c r="BY1174" s="30"/>
      <c r="BZ1174" s="30"/>
      <c r="CA1174" s="30"/>
      <c r="CB1174" s="30"/>
      <c r="CC1174" s="30"/>
      <c r="CD1174" s="30"/>
      <c r="CE1174" s="30"/>
      <c r="CF1174" s="30"/>
      <c r="CG1174" s="30"/>
      <c r="CH1174" s="30"/>
      <c r="CI1174" s="30"/>
      <c r="CJ1174" s="30"/>
      <c r="CK1174" s="30"/>
      <c r="CL1174" s="30"/>
      <c r="CM1174" s="30"/>
      <c r="CN1174" s="30"/>
      <c r="CO1174" s="30"/>
      <c r="CP1174" s="30"/>
      <c r="CQ1174" s="30"/>
      <c r="CR1174" s="30"/>
      <c r="CS1174" s="30"/>
      <c r="CT1174" s="30"/>
      <c r="CU1174" s="30"/>
      <c r="CV1174" s="30"/>
      <c r="CW1174" s="30"/>
      <c r="CX1174" s="30"/>
      <c r="CY1174" s="30"/>
      <c r="CZ1174" s="30"/>
      <c r="DA1174" s="30"/>
      <c r="DB1174" s="30"/>
      <c r="DC1174" s="30"/>
      <c r="DD1174" s="30"/>
      <c r="DE1174" s="30"/>
      <c r="DF1174" s="30"/>
      <c r="DG1174" s="30"/>
      <c r="DH1174" s="30"/>
      <c r="DI1174" s="30"/>
      <c r="DJ1174" s="30"/>
      <c r="DK1174" s="30"/>
      <c r="DL1174" s="30"/>
      <c r="DM1174" s="30"/>
      <c r="DN1174" s="30"/>
      <c r="DO1174" s="30"/>
      <c r="DP1174" s="30"/>
      <c r="DQ1174" s="30"/>
      <c r="DR1174" s="30"/>
      <c r="DS1174" s="30"/>
      <c r="DT1174" s="30"/>
      <c r="DU1174" s="30"/>
      <c r="DV1174" s="30"/>
      <c r="DW1174" s="30"/>
      <c r="DX1174" s="30"/>
      <c r="DY1174" s="30"/>
      <c r="DZ1174" s="30"/>
      <c r="EA1174" s="30"/>
      <c r="EB1174" s="30"/>
      <c r="EC1174" s="30"/>
      <c r="ED1174" s="30"/>
      <c r="EE1174" s="30"/>
      <c r="EF1174" s="30"/>
      <c r="EG1174" s="30"/>
      <c r="EH1174" s="30"/>
      <c r="EI1174" s="30"/>
      <c r="EJ1174" s="30"/>
      <c r="EK1174" s="30"/>
      <c r="EL1174" s="30"/>
      <c r="EM1174" s="30"/>
      <c r="EN1174" s="30"/>
      <c r="EO1174" s="30"/>
      <c r="EP1174" s="30"/>
      <c r="EQ1174" s="30"/>
      <c r="ER1174" s="30"/>
      <c r="ES1174" s="30"/>
      <c r="ET1174" s="30"/>
      <c r="EU1174" s="30"/>
      <c r="EV1174" s="30"/>
      <c r="EW1174" s="30"/>
      <c r="EX1174" s="30"/>
      <c r="EY1174" s="30"/>
      <c r="EZ1174" s="30"/>
      <c r="FA1174" s="30"/>
      <c r="FB1174" s="30"/>
      <c r="FC1174" s="30"/>
      <c r="FD1174" s="30"/>
      <c r="FE1174" s="30"/>
      <c r="FF1174" s="30"/>
      <c r="FG1174" s="30"/>
      <c r="FH1174" s="30"/>
      <c r="FI1174" s="30"/>
      <c r="FJ1174" s="30"/>
      <c r="FK1174" s="30"/>
      <c r="FL1174" s="30"/>
      <c r="FM1174" s="30"/>
      <c r="FN1174" s="30"/>
      <c r="FO1174" s="30"/>
      <c r="FP1174" s="30"/>
      <c r="FQ1174" s="30"/>
    </row>
    <row r="1175" spans="4:173">
      <c r="D1175" s="76"/>
      <c r="E1175" s="76"/>
      <c r="F1175" s="76"/>
      <c r="G1175" s="76"/>
      <c r="H1175" s="76"/>
      <c r="I1175" s="76"/>
      <c r="J1175" s="30"/>
      <c r="K1175" s="30"/>
      <c r="L1175" s="30"/>
      <c r="M1175" s="30"/>
      <c r="N1175" s="30"/>
      <c r="O1175" s="30"/>
      <c r="P1175" s="30"/>
      <c r="Q1175" s="30"/>
      <c r="R1175" s="30"/>
      <c r="S1175" s="30"/>
      <c r="T1175" s="30"/>
      <c r="U1175" s="30"/>
      <c r="V1175" s="30"/>
      <c r="W1175" s="30"/>
      <c r="X1175" s="30"/>
      <c r="Y1175" s="30"/>
      <c r="Z1175" s="30"/>
      <c r="AA1175" s="30"/>
      <c r="AB1175" s="30"/>
      <c r="AC1175" s="30"/>
      <c r="AD1175" s="30"/>
      <c r="AE1175" s="30"/>
      <c r="AF1175" s="30"/>
      <c r="AG1175" s="30"/>
      <c r="AH1175" s="30"/>
      <c r="AI1175" s="30"/>
      <c r="AJ1175" s="30"/>
      <c r="AK1175" s="30"/>
      <c r="AL1175" s="30"/>
      <c r="AM1175" s="30"/>
      <c r="AN1175" s="30"/>
      <c r="AO1175" s="30"/>
      <c r="AP1175" s="30"/>
      <c r="AQ1175" s="30"/>
      <c r="AR1175" s="30"/>
      <c r="AS1175" s="30"/>
      <c r="AT1175" s="30"/>
      <c r="AU1175" s="30"/>
      <c r="AV1175" s="30"/>
      <c r="AW1175" s="30"/>
      <c r="AX1175" s="30"/>
      <c r="AY1175" s="30"/>
      <c r="AZ1175" s="30"/>
      <c r="BA1175" s="30"/>
      <c r="BB1175" s="30"/>
      <c r="BC1175" s="30"/>
      <c r="BD1175" s="30"/>
      <c r="BE1175" s="30"/>
      <c r="BF1175" s="30"/>
      <c r="BG1175" s="30"/>
      <c r="BH1175" s="30"/>
      <c r="BI1175" s="30"/>
      <c r="BJ1175" s="30"/>
      <c r="BK1175" s="30"/>
      <c r="BL1175" s="30"/>
      <c r="BM1175" s="30"/>
      <c r="BN1175" s="30"/>
      <c r="BO1175" s="30"/>
      <c r="BP1175" s="30"/>
      <c r="BQ1175" s="30"/>
      <c r="BR1175" s="30"/>
      <c r="BS1175" s="30"/>
      <c r="BT1175" s="30"/>
      <c r="BU1175" s="30"/>
      <c r="BV1175" s="30"/>
      <c r="BW1175" s="30"/>
      <c r="BX1175" s="30"/>
      <c r="BY1175" s="30"/>
      <c r="BZ1175" s="30"/>
      <c r="CA1175" s="30"/>
      <c r="CB1175" s="30"/>
      <c r="CC1175" s="30"/>
      <c r="CD1175" s="30"/>
      <c r="CE1175" s="30"/>
      <c r="CF1175" s="30"/>
      <c r="CG1175" s="30"/>
      <c r="CH1175" s="30"/>
      <c r="CI1175" s="30"/>
      <c r="CJ1175" s="30"/>
      <c r="CK1175" s="30"/>
      <c r="CL1175" s="30"/>
      <c r="CM1175" s="30"/>
      <c r="CN1175" s="30"/>
      <c r="CO1175" s="30"/>
      <c r="CP1175" s="30"/>
      <c r="CQ1175" s="30"/>
      <c r="CR1175" s="30"/>
      <c r="CS1175" s="30"/>
      <c r="CT1175" s="30"/>
      <c r="CU1175" s="30"/>
      <c r="CV1175" s="30"/>
      <c r="CW1175" s="30"/>
      <c r="CX1175" s="30"/>
      <c r="CY1175" s="30"/>
      <c r="CZ1175" s="30"/>
      <c r="DA1175" s="30"/>
      <c r="DB1175" s="30"/>
      <c r="DC1175" s="30"/>
      <c r="DD1175" s="30"/>
      <c r="DE1175" s="30"/>
      <c r="DF1175" s="30"/>
      <c r="DG1175" s="30"/>
      <c r="DH1175" s="30"/>
      <c r="DI1175" s="30"/>
      <c r="DJ1175" s="30"/>
      <c r="DK1175" s="30"/>
      <c r="DL1175" s="30"/>
      <c r="DM1175" s="30"/>
      <c r="DN1175" s="30"/>
      <c r="DO1175" s="30"/>
      <c r="DP1175" s="30"/>
      <c r="DQ1175" s="30"/>
      <c r="DR1175" s="30"/>
      <c r="DS1175" s="30"/>
      <c r="DT1175" s="30"/>
      <c r="DU1175" s="30"/>
      <c r="DV1175" s="30"/>
      <c r="DW1175" s="30"/>
      <c r="DX1175" s="30"/>
      <c r="DY1175" s="30"/>
      <c r="DZ1175" s="30"/>
      <c r="EA1175" s="30"/>
      <c r="EB1175" s="30"/>
      <c r="EC1175" s="30"/>
      <c r="ED1175" s="30"/>
      <c r="EE1175" s="30"/>
      <c r="EF1175" s="30"/>
      <c r="EG1175" s="30"/>
      <c r="EH1175" s="30"/>
      <c r="EI1175" s="30"/>
      <c r="EJ1175" s="30"/>
      <c r="EK1175" s="30"/>
      <c r="EL1175" s="30"/>
      <c r="EM1175" s="30"/>
      <c r="EN1175" s="30"/>
      <c r="EO1175" s="30"/>
      <c r="EP1175" s="30"/>
      <c r="EQ1175" s="30"/>
      <c r="ER1175" s="30"/>
      <c r="ES1175" s="30"/>
      <c r="ET1175" s="30"/>
      <c r="EU1175" s="30"/>
      <c r="EV1175" s="30"/>
      <c r="EW1175" s="30"/>
      <c r="EX1175" s="30"/>
      <c r="EY1175" s="30"/>
      <c r="EZ1175" s="30"/>
      <c r="FA1175" s="30"/>
      <c r="FB1175" s="30"/>
      <c r="FC1175" s="30"/>
      <c r="FD1175" s="30"/>
      <c r="FE1175" s="30"/>
      <c r="FF1175" s="30"/>
      <c r="FG1175" s="30"/>
      <c r="FH1175" s="30"/>
      <c r="FI1175" s="30"/>
      <c r="FJ1175" s="30"/>
      <c r="FK1175" s="30"/>
      <c r="FL1175" s="30"/>
      <c r="FM1175" s="30"/>
      <c r="FN1175" s="30"/>
      <c r="FO1175" s="30"/>
      <c r="FP1175" s="30"/>
      <c r="FQ1175" s="30"/>
    </row>
    <row r="1176" spans="4:173">
      <c r="D1176" s="76"/>
      <c r="E1176" s="76"/>
      <c r="F1176" s="76"/>
      <c r="G1176" s="76"/>
      <c r="H1176" s="76"/>
      <c r="I1176" s="76"/>
      <c r="J1176" s="30"/>
      <c r="K1176" s="30"/>
      <c r="L1176" s="30"/>
      <c r="M1176" s="30"/>
      <c r="N1176" s="30"/>
      <c r="O1176" s="30"/>
      <c r="P1176" s="30"/>
      <c r="Q1176" s="30"/>
      <c r="R1176" s="30"/>
      <c r="S1176" s="30"/>
      <c r="T1176" s="30"/>
      <c r="U1176" s="30"/>
      <c r="V1176" s="30"/>
      <c r="W1176" s="30"/>
      <c r="X1176" s="30"/>
      <c r="Y1176" s="30"/>
      <c r="Z1176" s="30"/>
      <c r="AA1176" s="30"/>
      <c r="AB1176" s="30"/>
      <c r="AC1176" s="30"/>
      <c r="AD1176" s="30"/>
      <c r="AE1176" s="30"/>
      <c r="AF1176" s="30"/>
      <c r="AG1176" s="30"/>
      <c r="AH1176" s="30"/>
      <c r="AI1176" s="30"/>
      <c r="AJ1176" s="30"/>
      <c r="AK1176" s="30"/>
      <c r="AL1176" s="30"/>
      <c r="AM1176" s="30"/>
      <c r="AN1176" s="30"/>
      <c r="AO1176" s="30"/>
      <c r="AP1176" s="30"/>
      <c r="AQ1176" s="30"/>
      <c r="AR1176" s="30"/>
      <c r="AS1176" s="30"/>
      <c r="AT1176" s="30"/>
      <c r="AU1176" s="30"/>
      <c r="AV1176" s="30"/>
      <c r="AW1176" s="30"/>
      <c r="AX1176" s="30"/>
      <c r="AY1176" s="30"/>
      <c r="AZ1176" s="30"/>
      <c r="BA1176" s="30"/>
      <c r="BB1176" s="30"/>
      <c r="BC1176" s="30"/>
      <c r="BD1176" s="30"/>
      <c r="BE1176" s="30"/>
      <c r="BF1176" s="30"/>
      <c r="BG1176" s="30"/>
      <c r="BH1176" s="30"/>
      <c r="BI1176" s="30"/>
      <c r="BJ1176" s="30"/>
      <c r="BK1176" s="30"/>
      <c r="BL1176" s="30"/>
      <c r="BM1176" s="30"/>
      <c r="BN1176" s="30"/>
      <c r="BO1176" s="30"/>
      <c r="BP1176" s="30"/>
      <c r="BQ1176" s="30"/>
      <c r="BR1176" s="30"/>
      <c r="BS1176" s="30"/>
      <c r="BT1176" s="30"/>
      <c r="BU1176" s="30"/>
      <c r="BV1176" s="30"/>
      <c r="BW1176" s="30"/>
      <c r="BX1176" s="30"/>
      <c r="BY1176" s="30"/>
      <c r="BZ1176" s="30"/>
      <c r="CA1176" s="30"/>
      <c r="CB1176" s="30"/>
      <c r="CC1176" s="30"/>
      <c r="CD1176" s="30"/>
      <c r="CE1176" s="30"/>
      <c r="CF1176" s="30"/>
      <c r="CG1176" s="30"/>
      <c r="CH1176" s="30"/>
      <c r="CI1176" s="30"/>
      <c r="CJ1176" s="30"/>
      <c r="CK1176" s="30"/>
      <c r="CL1176" s="30"/>
      <c r="CM1176" s="30"/>
      <c r="CN1176" s="30"/>
      <c r="CO1176" s="30"/>
      <c r="CP1176" s="30"/>
      <c r="CQ1176" s="30"/>
      <c r="CR1176" s="30"/>
      <c r="CS1176" s="30"/>
      <c r="CT1176" s="30"/>
      <c r="CU1176" s="30"/>
      <c r="CV1176" s="30"/>
      <c r="CW1176" s="30"/>
      <c r="CX1176" s="30"/>
      <c r="CY1176" s="30"/>
      <c r="CZ1176" s="30"/>
      <c r="DA1176" s="30"/>
      <c r="DB1176" s="30"/>
      <c r="DC1176" s="30"/>
      <c r="DD1176" s="30"/>
      <c r="DE1176" s="30"/>
      <c r="DF1176" s="30"/>
      <c r="DG1176" s="30"/>
      <c r="DH1176" s="30"/>
      <c r="DI1176" s="30"/>
      <c r="DJ1176" s="30"/>
      <c r="DK1176" s="30"/>
      <c r="DL1176" s="30"/>
      <c r="DM1176" s="30"/>
      <c r="DN1176" s="30"/>
      <c r="DO1176" s="30"/>
      <c r="DP1176" s="30"/>
      <c r="DQ1176" s="30"/>
      <c r="DR1176" s="30"/>
      <c r="DS1176" s="30"/>
      <c r="DT1176" s="30"/>
      <c r="DU1176" s="30"/>
      <c r="DV1176" s="30"/>
      <c r="DW1176" s="30"/>
      <c r="DX1176" s="30"/>
      <c r="DY1176" s="30"/>
      <c r="DZ1176" s="30"/>
      <c r="EA1176" s="30"/>
      <c r="EB1176" s="30"/>
      <c r="EC1176" s="30"/>
      <c r="ED1176" s="30"/>
      <c r="EE1176" s="30"/>
      <c r="EF1176" s="30"/>
      <c r="EG1176" s="30"/>
      <c r="EH1176" s="30"/>
      <c r="EI1176" s="30"/>
      <c r="EJ1176" s="30"/>
      <c r="EK1176" s="30"/>
      <c r="EL1176" s="30"/>
      <c r="EM1176" s="30"/>
      <c r="EN1176" s="30"/>
      <c r="EO1176" s="30"/>
      <c r="EP1176" s="30"/>
      <c r="EQ1176" s="30"/>
      <c r="ER1176" s="30"/>
      <c r="ES1176" s="30"/>
      <c r="ET1176" s="30"/>
      <c r="EU1176" s="30"/>
      <c r="EV1176" s="30"/>
      <c r="EW1176" s="30"/>
      <c r="EX1176" s="30"/>
      <c r="EY1176" s="30"/>
      <c r="EZ1176" s="30"/>
      <c r="FA1176" s="30"/>
      <c r="FB1176" s="30"/>
      <c r="FC1176" s="30"/>
      <c r="FD1176" s="30"/>
      <c r="FE1176" s="30"/>
      <c r="FF1176" s="30"/>
      <c r="FG1176" s="30"/>
      <c r="FH1176" s="30"/>
      <c r="FI1176" s="30"/>
      <c r="FJ1176" s="30"/>
      <c r="FK1176" s="30"/>
      <c r="FL1176" s="30"/>
      <c r="FM1176" s="30"/>
      <c r="FN1176" s="30"/>
      <c r="FO1176" s="30"/>
      <c r="FP1176" s="30"/>
      <c r="FQ1176" s="30"/>
    </row>
    <row r="1177" spans="4:173">
      <c r="D1177" s="76"/>
      <c r="E1177" s="76"/>
      <c r="F1177" s="76"/>
      <c r="G1177" s="76"/>
      <c r="H1177" s="76"/>
      <c r="I1177" s="76"/>
      <c r="J1177" s="30"/>
      <c r="K1177" s="30"/>
      <c r="L1177" s="30"/>
      <c r="M1177" s="30"/>
      <c r="N1177" s="30"/>
      <c r="O1177" s="30"/>
      <c r="P1177" s="30"/>
      <c r="Q1177" s="30"/>
      <c r="R1177" s="30"/>
      <c r="S1177" s="30"/>
      <c r="T1177" s="30"/>
      <c r="U1177" s="30"/>
      <c r="V1177" s="30"/>
      <c r="W1177" s="30"/>
      <c r="X1177" s="30"/>
      <c r="Y1177" s="30"/>
      <c r="Z1177" s="30"/>
      <c r="AA1177" s="30"/>
      <c r="AB1177" s="30"/>
      <c r="AC1177" s="30"/>
      <c r="AD1177" s="30"/>
      <c r="AE1177" s="30"/>
      <c r="AF1177" s="30"/>
      <c r="AG1177" s="30"/>
      <c r="AH1177" s="30"/>
      <c r="AI1177" s="30"/>
      <c r="AJ1177" s="30"/>
      <c r="AK1177" s="30"/>
      <c r="AL1177" s="30"/>
      <c r="AM1177" s="30"/>
      <c r="AN1177" s="30"/>
      <c r="AO1177" s="30"/>
      <c r="AP1177" s="30"/>
      <c r="AQ1177" s="30"/>
      <c r="AR1177" s="30"/>
      <c r="AS1177" s="30"/>
      <c r="AT1177" s="30"/>
      <c r="AU1177" s="30"/>
      <c r="AV1177" s="30"/>
      <c r="AW1177" s="30"/>
      <c r="AX1177" s="30"/>
      <c r="AY1177" s="30"/>
      <c r="AZ1177" s="30"/>
      <c r="BA1177" s="30"/>
      <c r="BB1177" s="30"/>
      <c r="BC1177" s="30"/>
      <c r="BD1177" s="30"/>
      <c r="BE1177" s="30"/>
      <c r="BF1177" s="30"/>
      <c r="BG1177" s="30"/>
      <c r="BH1177" s="30"/>
      <c r="BI1177" s="30"/>
      <c r="BJ1177" s="30"/>
      <c r="BK1177" s="30"/>
      <c r="BL1177" s="30"/>
      <c r="BM1177" s="30"/>
      <c r="BN1177" s="30"/>
      <c r="BO1177" s="30"/>
      <c r="BP1177" s="30"/>
      <c r="BQ1177" s="30"/>
      <c r="BR1177" s="30"/>
      <c r="BS1177" s="30"/>
      <c r="BT1177" s="30"/>
      <c r="BU1177" s="30"/>
      <c r="BV1177" s="30"/>
      <c r="BW1177" s="30"/>
      <c r="BX1177" s="30"/>
      <c r="BY1177" s="30"/>
      <c r="BZ1177" s="30"/>
      <c r="CA1177" s="30"/>
      <c r="CB1177" s="30"/>
      <c r="CC1177" s="30"/>
      <c r="CD1177" s="30"/>
      <c r="CE1177" s="30"/>
      <c r="CF1177" s="30"/>
      <c r="CG1177" s="30"/>
      <c r="CH1177" s="30"/>
      <c r="CI1177" s="30"/>
      <c r="CJ1177" s="30"/>
      <c r="CK1177" s="30"/>
      <c r="CL1177" s="30"/>
      <c r="CM1177" s="30"/>
      <c r="CN1177" s="30"/>
      <c r="CO1177" s="30"/>
      <c r="CP1177" s="30"/>
      <c r="CQ1177" s="30"/>
      <c r="CR1177" s="30"/>
      <c r="CS1177" s="30"/>
      <c r="CT1177" s="30"/>
      <c r="CU1177" s="30"/>
      <c r="CV1177" s="30"/>
      <c r="CW1177" s="30"/>
      <c r="CX1177" s="30"/>
      <c r="CY1177" s="30"/>
      <c r="CZ1177" s="30"/>
      <c r="DA1177" s="30"/>
      <c r="DB1177" s="30"/>
      <c r="DC1177" s="30"/>
      <c r="DD1177" s="30"/>
      <c r="DE1177" s="30"/>
      <c r="DF1177" s="30"/>
      <c r="DG1177" s="30"/>
      <c r="DH1177" s="30"/>
      <c r="DI1177" s="30"/>
      <c r="DJ1177" s="30"/>
      <c r="DK1177" s="30"/>
      <c r="DL1177" s="30"/>
      <c r="DM1177" s="30"/>
      <c r="DN1177" s="30"/>
      <c r="DO1177" s="30"/>
      <c r="DP1177" s="30"/>
      <c r="DQ1177" s="30"/>
      <c r="DR1177" s="30"/>
      <c r="DS1177" s="30"/>
      <c r="DT1177" s="30"/>
      <c r="DU1177" s="30"/>
      <c r="DV1177" s="30"/>
      <c r="DW1177" s="30"/>
      <c r="DX1177" s="30"/>
      <c r="DY1177" s="30"/>
      <c r="DZ1177" s="30"/>
      <c r="EA1177" s="30"/>
      <c r="EB1177" s="30"/>
      <c r="EC1177" s="30"/>
      <c r="ED1177" s="30"/>
      <c r="EE1177" s="30"/>
      <c r="EF1177" s="30"/>
      <c r="EG1177" s="30"/>
      <c r="EH1177" s="30"/>
      <c r="EI1177" s="30"/>
      <c r="EJ1177" s="30"/>
      <c r="EK1177" s="30"/>
      <c r="EL1177" s="30"/>
      <c r="EM1177" s="30"/>
      <c r="EN1177" s="30"/>
      <c r="EO1177" s="30"/>
      <c r="EP1177" s="30"/>
      <c r="EQ1177" s="30"/>
      <c r="ER1177" s="30"/>
      <c r="ES1177" s="30"/>
      <c r="ET1177" s="30"/>
      <c r="EU1177" s="30"/>
      <c r="EV1177" s="30"/>
      <c r="EW1177" s="30"/>
      <c r="EX1177" s="30"/>
      <c r="EY1177" s="30"/>
      <c r="EZ1177" s="30"/>
      <c r="FA1177" s="30"/>
      <c r="FB1177" s="30"/>
      <c r="FC1177" s="30"/>
      <c r="FD1177" s="30"/>
      <c r="FE1177" s="30"/>
      <c r="FF1177" s="30"/>
      <c r="FG1177" s="30"/>
      <c r="FH1177" s="30"/>
      <c r="FI1177" s="30"/>
      <c r="FJ1177" s="30"/>
      <c r="FK1177" s="30"/>
      <c r="FL1177" s="30"/>
      <c r="FM1177" s="30"/>
      <c r="FN1177" s="30"/>
      <c r="FO1177" s="30"/>
      <c r="FP1177" s="30"/>
      <c r="FQ1177" s="30"/>
    </row>
    <row r="1178" spans="4:173">
      <c r="D1178" s="76"/>
      <c r="E1178" s="76"/>
      <c r="F1178" s="76"/>
      <c r="G1178" s="76"/>
      <c r="H1178" s="76"/>
      <c r="I1178" s="76"/>
      <c r="J1178" s="30"/>
      <c r="K1178" s="30"/>
      <c r="L1178" s="30"/>
      <c r="M1178" s="30"/>
      <c r="N1178" s="30"/>
      <c r="O1178" s="30"/>
      <c r="P1178" s="30"/>
      <c r="Q1178" s="30"/>
      <c r="R1178" s="30"/>
      <c r="S1178" s="30"/>
      <c r="T1178" s="30"/>
      <c r="U1178" s="30"/>
      <c r="V1178" s="30"/>
      <c r="W1178" s="30"/>
      <c r="X1178" s="30"/>
      <c r="Y1178" s="30"/>
      <c r="Z1178" s="30"/>
      <c r="AA1178" s="30"/>
      <c r="AB1178" s="30"/>
      <c r="AC1178" s="30"/>
      <c r="AD1178" s="30"/>
      <c r="AE1178" s="30"/>
      <c r="AF1178" s="30"/>
      <c r="AG1178" s="30"/>
      <c r="AH1178" s="30"/>
      <c r="AI1178" s="30"/>
      <c r="AJ1178" s="30"/>
      <c r="AK1178" s="30"/>
      <c r="AL1178" s="30"/>
      <c r="AM1178" s="30"/>
      <c r="AN1178" s="30"/>
      <c r="AO1178" s="30"/>
      <c r="AP1178" s="30"/>
      <c r="AQ1178" s="30"/>
      <c r="AR1178" s="30"/>
      <c r="AS1178" s="30"/>
      <c r="AT1178" s="30"/>
      <c r="AU1178" s="30"/>
      <c r="AV1178" s="30"/>
      <c r="AW1178" s="30"/>
      <c r="AX1178" s="30"/>
      <c r="AY1178" s="30"/>
      <c r="AZ1178" s="30"/>
      <c r="BA1178" s="30"/>
      <c r="BB1178" s="30"/>
      <c r="BC1178" s="30"/>
      <c r="BD1178" s="30"/>
      <c r="BE1178" s="30"/>
      <c r="BF1178" s="30"/>
      <c r="BG1178" s="30"/>
      <c r="BH1178" s="30"/>
      <c r="BI1178" s="30"/>
      <c r="BJ1178" s="30"/>
      <c r="BK1178" s="30"/>
      <c r="BL1178" s="30"/>
      <c r="BM1178" s="30"/>
      <c r="BN1178" s="30"/>
      <c r="BO1178" s="30"/>
      <c r="BP1178" s="30"/>
      <c r="BQ1178" s="30"/>
      <c r="BR1178" s="30"/>
      <c r="BS1178" s="30"/>
      <c r="BT1178" s="30"/>
      <c r="BU1178" s="30"/>
      <c r="BV1178" s="30"/>
      <c r="BW1178" s="30"/>
      <c r="BX1178" s="30"/>
      <c r="BY1178" s="30"/>
      <c r="BZ1178" s="30"/>
      <c r="CA1178" s="30"/>
      <c r="CB1178" s="30"/>
      <c r="CC1178" s="30"/>
      <c r="CD1178" s="30"/>
      <c r="CE1178" s="30"/>
      <c r="CF1178" s="30"/>
      <c r="CG1178" s="30"/>
      <c r="CH1178" s="30"/>
      <c r="CI1178" s="30"/>
      <c r="CJ1178" s="30"/>
      <c r="CK1178" s="30"/>
      <c r="CL1178" s="30"/>
      <c r="CM1178" s="30"/>
      <c r="CN1178" s="30"/>
      <c r="CO1178" s="30"/>
      <c r="CP1178" s="30"/>
      <c r="CQ1178" s="30"/>
      <c r="CR1178" s="30"/>
      <c r="CS1178" s="30"/>
      <c r="CT1178" s="30"/>
      <c r="CU1178" s="30"/>
      <c r="CV1178" s="30"/>
      <c r="CW1178" s="30"/>
      <c r="CX1178" s="30"/>
      <c r="CY1178" s="30"/>
      <c r="CZ1178" s="30"/>
      <c r="DA1178" s="30"/>
      <c r="DB1178" s="30"/>
      <c r="DC1178" s="30"/>
      <c r="DD1178" s="30"/>
      <c r="DE1178" s="30"/>
      <c r="DF1178" s="30"/>
      <c r="DG1178" s="30"/>
      <c r="DH1178" s="30"/>
      <c r="DI1178" s="30"/>
      <c r="DJ1178" s="30"/>
      <c r="DK1178" s="30"/>
      <c r="DL1178" s="30"/>
      <c r="DM1178" s="30"/>
      <c r="DN1178" s="30"/>
      <c r="DO1178" s="30"/>
      <c r="DP1178" s="30"/>
      <c r="DQ1178" s="30"/>
      <c r="DR1178" s="30"/>
      <c r="DS1178" s="30"/>
      <c r="DT1178" s="30"/>
      <c r="DU1178" s="30"/>
      <c r="DV1178" s="30"/>
      <c r="DW1178" s="30"/>
      <c r="DX1178" s="30"/>
      <c r="DY1178" s="30"/>
      <c r="DZ1178" s="30"/>
      <c r="EA1178" s="30"/>
      <c r="EB1178" s="30"/>
      <c r="EC1178" s="30"/>
      <c r="ED1178" s="30"/>
      <c r="EE1178" s="30"/>
      <c r="EF1178" s="30"/>
      <c r="EG1178" s="30"/>
      <c r="EH1178" s="30"/>
      <c r="EI1178" s="30"/>
      <c r="EJ1178" s="30"/>
      <c r="EK1178" s="30"/>
      <c r="EL1178" s="30"/>
      <c r="EM1178" s="30"/>
      <c r="EN1178" s="30"/>
      <c r="EO1178" s="30"/>
      <c r="EP1178" s="30"/>
      <c r="EQ1178" s="30"/>
      <c r="ER1178" s="30"/>
      <c r="ES1178" s="30"/>
      <c r="ET1178" s="30"/>
      <c r="EU1178" s="30"/>
      <c r="EV1178" s="30"/>
      <c r="EW1178" s="30"/>
      <c r="EX1178" s="30"/>
      <c r="EY1178" s="30"/>
      <c r="EZ1178" s="30"/>
      <c r="FA1178" s="30"/>
      <c r="FB1178" s="30"/>
      <c r="FC1178" s="30"/>
      <c r="FD1178" s="30"/>
      <c r="FE1178" s="30"/>
      <c r="FF1178" s="30"/>
      <c r="FG1178" s="30"/>
      <c r="FH1178" s="30"/>
      <c r="FI1178" s="30"/>
      <c r="FJ1178" s="30"/>
      <c r="FK1178" s="30"/>
      <c r="FL1178" s="30"/>
      <c r="FM1178" s="30"/>
      <c r="FN1178" s="30"/>
      <c r="FO1178" s="30"/>
      <c r="FP1178" s="30"/>
      <c r="FQ1178" s="30"/>
    </row>
    <row r="1179" spans="4:173">
      <c r="D1179" s="76"/>
      <c r="E1179" s="76"/>
      <c r="F1179" s="76"/>
      <c r="G1179" s="76"/>
      <c r="H1179" s="76"/>
      <c r="I1179" s="76"/>
      <c r="J1179" s="30"/>
      <c r="K1179" s="30"/>
      <c r="L1179" s="30"/>
      <c r="M1179" s="30"/>
      <c r="N1179" s="30"/>
      <c r="O1179" s="30"/>
      <c r="P1179" s="30"/>
      <c r="Q1179" s="30"/>
      <c r="R1179" s="30"/>
      <c r="S1179" s="30"/>
      <c r="T1179" s="30"/>
      <c r="U1179" s="30"/>
      <c r="V1179" s="30"/>
      <c r="W1179" s="30"/>
      <c r="X1179" s="30"/>
      <c r="Y1179" s="30"/>
      <c r="Z1179" s="30"/>
      <c r="AA1179" s="30"/>
      <c r="AB1179" s="30"/>
      <c r="AC1179" s="30"/>
      <c r="AD1179" s="30"/>
      <c r="AE1179" s="30"/>
      <c r="AF1179" s="30"/>
      <c r="AG1179" s="30"/>
      <c r="AH1179" s="30"/>
      <c r="AI1179" s="30"/>
      <c r="AJ1179" s="30"/>
      <c r="AK1179" s="30"/>
      <c r="AL1179" s="30"/>
      <c r="AM1179" s="30"/>
      <c r="AN1179" s="30"/>
      <c r="AO1179" s="30"/>
      <c r="AP1179" s="30"/>
      <c r="AQ1179" s="30"/>
      <c r="AR1179" s="30"/>
      <c r="AS1179" s="30"/>
      <c r="AT1179" s="30"/>
      <c r="AU1179" s="30"/>
      <c r="AV1179" s="30"/>
      <c r="AW1179" s="30"/>
      <c r="AX1179" s="30"/>
      <c r="AY1179" s="30"/>
      <c r="AZ1179" s="30"/>
      <c r="BA1179" s="30"/>
      <c r="BB1179" s="30"/>
      <c r="BC1179" s="30"/>
      <c r="BD1179" s="30"/>
      <c r="BE1179" s="30"/>
      <c r="BF1179" s="30"/>
      <c r="BG1179" s="30"/>
      <c r="BH1179" s="30"/>
      <c r="BI1179" s="30"/>
      <c r="BJ1179" s="30"/>
      <c r="BK1179" s="30"/>
      <c r="BL1179" s="30"/>
      <c r="BM1179" s="30"/>
      <c r="BN1179" s="30"/>
      <c r="BO1179" s="30"/>
      <c r="BP1179" s="30"/>
      <c r="BQ1179" s="30"/>
      <c r="BR1179" s="30"/>
      <c r="BS1179" s="30"/>
      <c r="BT1179" s="30"/>
      <c r="BU1179" s="30"/>
      <c r="BV1179" s="30"/>
      <c r="BW1179" s="30"/>
      <c r="BX1179" s="30"/>
      <c r="BY1179" s="30"/>
      <c r="BZ1179" s="30"/>
      <c r="CA1179" s="30"/>
      <c r="CB1179" s="30"/>
      <c r="CC1179" s="30"/>
      <c r="CD1179" s="30"/>
      <c r="CE1179" s="30"/>
      <c r="CF1179" s="30"/>
      <c r="CG1179" s="30"/>
      <c r="CH1179" s="30"/>
      <c r="CI1179" s="30"/>
      <c r="CJ1179" s="30"/>
      <c r="CK1179" s="30"/>
      <c r="CL1179" s="30"/>
      <c r="CM1179" s="30"/>
      <c r="CN1179" s="30"/>
      <c r="CO1179" s="30"/>
      <c r="CP1179" s="30"/>
      <c r="CQ1179" s="30"/>
      <c r="CR1179" s="30"/>
      <c r="CS1179" s="30"/>
      <c r="CT1179" s="30"/>
      <c r="CU1179" s="30"/>
      <c r="CV1179" s="30"/>
      <c r="CW1179" s="30"/>
      <c r="CX1179" s="30"/>
      <c r="CY1179" s="30"/>
      <c r="CZ1179" s="30"/>
      <c r="DA1179" s="30"/>
      <c r="DB1179" s="30"/>
      <c r="DC1179" s="30"/>
      <c r="DD1179" s="30"/>
      <c r="DE1179" s="30"/>
      <c r="DF1179" s="30"/>
      <c r="DG1179" s="30"/>
      <c r="DH1179" s="30"/>
      <c r="DI1179" s="30"/>
      <c r="DJ1179" s="30"/>
      <c r="DK1179" s="30"/>
      <c r="DL1179" s="30"/>
      <c r="DM1179" s="30"/>
      <c r="DN1179" s="30"/>
      <c r="DO1179" s="30"/>
      <c r="DP1179" s="30"/>
      <c r="DQ1179" s="30"/>
      <c r="DR1179" s="30"/>
      <c r="DS1179" s="30"/>
      <c r="DT1179" s="30"/>
      <c r="DU1179" s="30"/>
      <c r="DV1179" s="30"/>
      <c r="DW1179" s="30"/>
      <c r="DX1179" s="30"/>
      <c r="DY1179" s="30"/>
      <c r="DZ1179" s="30"/>
      <c r="EA1179" s="30"/>
      <c r="EB1179" s="30"/>
      <c r="EC1179" s="30"/>
      <c r="ED1179" s="30"/>
      <c r="EE1179" s="30"/>
      <c r="EF1179" s="30"/>
      <c r="EG1179" s="30"/>
      <c r="EH1179" s="30"/>
      <c r="EI1179" s="30"/>
      <c r="EJ1179" s="30"/>
      <c r="EK1179" s="30"/>
      <c r="EL1179" s="30"/>
      <c r="EM1179" s="30"/>
      <c r="EN1179" s="30"/>
      <c r="EO1179" s="30"/>
      <c r="EP1179" s="30"/>
      <c r="EQ1179" s="30"/>
      <c r="ER1179" s="30"/>
      <c r="ES1179" s="30"/>
      <c r="ET1179" s="30"/>
      <c r="EU1179" s="30"/>
      <c r="EV1179" s="30"/>
      <c r="EW1179" s="30"/>
      <c r="EX1179" s="30"/>
      <c r="EY1179" s="30"/>
      <c r="EZ1179" s="30"/>
      <c r="FA1179" s="30"/>
      <c r="FB1179" s="30"/>
      <c r="FC1179" s="30"/>
      <c r="FD1179" s="30"/>
      <c r="FE1179" s="30"/>
      <c r="FF1179" s="30"/>
      <c r="FG1179" s="30"/>
      <c r="FH1179" s="30"/>
      <c r="FI1179" s="30"/>
      <c r="FJ1179" s="30"/>
      <c r="FK1179" s="30"/>
      <c r="FL1179" s="30"/>
      <c r="FM1179" s="30"/>
      <c r="FN1179" s="30"/>
      <c r="FO1179" s="30"/>
      <c r="FP1179" s="30"/>
      <c r="FQ1179" s="30"/>
    </row>
    <row r="1180" spans="4:173">
      <c r="D1180" s="76"/>
      <c r="E1180" s="76"/>
      <c r="F1180" s="76"/>
      <c r="G1180" s="76"/>
      <c r="H1180" s="76"/>
      <c r="I1180" s="76"/>
      <c r="J1180" s="30"/>
      <c r="K1180" s="30"/>
      <c r="L1180" s="30"/>
      <c r="M1180" s="30"/>
      <c r="N1180" s="30"/>
      <c r="O1180" s="30"/>
      <c r="P1180" s="30"/>
      <c r="Q1180" s="30"/>
      <c r="R1180" s="30"/>
      <c r="S1180" s="30"/>
      <c r="T1180" s="30"/>
      <c r="U1180" s="30"/>
      <c r="V1180" s="30"/>
      <c r="W1180" s="30"/>
      <c r="X1180" s="30"/>
      <c r="Y1180" s="30"/>
      <c r="Z1180" s="30"/>
      <c r="AA1180" s="30"/>
      <c r="AB1180" s="30"/>
      <c r="AC1180" s="30"/>
      <c r="AD1180" s="30"/>
      <c r="AE1180" s="30"/>
      <c r="AF1180" s="30"/>
      <c r="AG1180" s="30"/>
      <c r="AH1180" s="30"/>
      <c r="AI1180" s="30"/>
      <c r="AJ1180" s="30"/>
      <c r="AK1180" s="30"/>
      <c r="AL1180" s="30"/>
      <c r="AM1180" s="30"/>
      <c r="AN1180" s="30"/>
      <c r="AO1180" s="30"/>
      <c r="AP1180" s="30"/>
      <c r="AQ1180" s="30"/>
      <c r="AR1180" s="30"/>
      <c r="AS1180" s="30"/>
      <c r="AT1180" s="30"/>
      <c r="AU1180" s="30"/>
      <c r="AV1180" s="30"/>
      <c r="AW1180" s="30"/>
      <c r="AX1180" s="30"/>
      <c r="AY1180" s="30"/>
      <c r="AZ1180" s="30"/>
      <c r="BA1180" s="30"/>
      <c r="BB1180" s="30"/>
      <c r="BC1180" s="30"/>
      <c r="BD1180" s="30"/>
      <c r="BE1180" s="30"/>
      <c r="BF1180" s="30"/>
      <c r="BG1180" s="30"/>
      <c r="BH1180" s="30"/>
      <c r="BI1180" s="30"/>
      <c r="BJ1180" s="30"/>
      <c r="BK1180" s="30"/>
      <c r="BL1180" s="30"/>
      <c r="BM1180" s="30"/>
      <c r="BN1180" s="30"/>
      <c r="BO1180" s="30"/>
      <c r="BP1180" s="30"/>
      <c r="BQ1180" s="30"/>
      <c r="BR1180" s="30"/>
      <c r="BS1180" s="30"/>
      <c r="BT1180" s="30"/>
      <c r="BU1180" s="30"/>
      <c r="BV1180" s="30"/>
      <c r="BW1180" s="30"/>
      <c r="BX1180" s="30"/>
      <c r="BY1180" s="30"/>
      <c r="BZ1180" s="30"/>
      <c r="CA1180" s="30"/>
      <c r="CB1180" s="30"/>
      <c r="CC1180" s="30"/>
      <c r="CD1180" s="30"/>
      <c r="CE1180" s="30"/>
      <c r="CF1180" s="30"/>
      <c r="CG1180" s="30"/>
      <c r="CH1180" s="30"/>
      <c r="CI1180" s="30"/>
      <c r="CJ1180" s="30"/>
      <c r="CK1180" s="30"/>
      <c r="CL1180" s="30"/>
      <c r="CM1180" s="30"/>
      <c r="CN1180" s="30"/>
      <c r="CO1180" s="30"/>
      <c r="CP1180" s="30"/>
      <c r="CQ1180" s="30"/>
      <c r="CR1180" s="30"/>
      <c r="CS1180" s="30"/>
      <c r="CT1180" s="30"/>
      <c r="CU1180" s="30"/>
      <c r="CV1180" s="30"/>
      <c r="CW1180" s="30"/>
      <c r="CX1180" s="30"/>
      <c r="CY1180" s="30"/>
      <c r="CZ1180" s="30"/>
      <c r="DA1180" s="30"/>
      <c r="DB1180" s="30"/>
      <c r="DC1180" s="30"/>
      <c r="DD1180" s="30"/>
      <c r="DE1180" s="30"/>
      <c r="DF1180" s="30"/>
      <c r="DG1180" s="30"/>
      <c r="DH1180" s="30"/>
      <c r="DI1180" s="30"/>
      <c r="DJ1180" s="30"/>
      <c r="DK1180" s="30"/>
      <c r="DL1180" s="30"/>
      <c r="DM1180" s="30"/>
      <c r="DN1180" s="30"/>
      <c r="DO1180" s="30"/>
      <c r="DP1180" s="30"/>
      <c r="DQ1180" s="30"/>
      <c r="DR1180" s="30"/>
      <c r="DS1180" s="30"/>
      <c r="DT1180" s="30"/>
      <c r="DU1180" s="30"/>
      <c r="DV1180" s="30"/>
      <c r="DW1180" s="30"/>
      <c r="DX1180" s="30"/>
      <c r="DY1180" s="30"/>
      <c r="DZ1180" s="30"/>
      <c r="EA1180" s="30"/>
      <c r="EB1180" s="30"/>
      <c r="EC1180" s="30"/>
      <c r="ED1180" s="30"/>
      <c r="EE1180" s="30"/>
      <c r="EF1180" s="30"/>
      <c r="EG1180" s="30"/>
      <c r="EH1180" s="30"/>
      <c r="EI1180" s="30"/>
      <c r="EJ1180" s="30"/>
      <c r="EK1180" s="30"/>
      <c r="EL1180" s="30"/>
      <c r="EM1180" s="30"/>
      <c r="EN1180" s="30"/>
      <c r="EO1180" s="30"/>
      <c r="EP1180" s="30"/>
      <c r="EQ1180" s="30"/>
      <c r="ER1180" s="30"/>
      <c r="ES1180" s="30"/>
      <c r="ET1180" s="30"/>
      <c r="EU1180" s="30"/>
      <c r="EV1180" s="30"/>
      <c r="EW1180" s="30"/>
      <c r="EX1180" s="30"/>
      <c r="EY1180" s="30"/>
      <c r="EZ1180" s="30"/>
      <c r="FA1180" s="30"/>
      <c r="FB1180" s="30"/>
      <c r="FC1180" s="30"/>
      <c r="FD1180" s="30"/>
      <c r="FE1180" s="30"/>
      <c r="FF1180" s="30"/>
      <c r="FG1180" s="30"/>
      <c r="FH1180" s="30"/>
      <c r="FI1180" s="30"/>
      <c r="FJ1180" s="30"/>
      <c r="FK1180" s="30"/>
      <c r="FL1180" s="30"/>
      <c r="FM1180" s="30"/>
      <c r="FN1180" s="30"/>
      <c r="FO1180" s="30"/>
      <c r="FP1180" s="30"/>
      <c r="FQ1180" s="30"/>
    </row>
    <row r="1181" spans="4:173">
      <c r="D1181" s="76"/>
      <c r="E1181" s="76"/>
      <c r="F1181" s="76"/>
      <c r="G1181" s="76"/>
      <c r="H1181" s="76"/>
      <c r="I1181" s="76"/>
      <c r="J1181" s="30"/>
      <c r="K1181" s="30"/>
      <c r="L1181" s="30"/>
      <c r="M1181" s="30"/>
      <c r="N1181" s="30"/>
      <c r="O1181" s="30"/>
      <c r="P1181" s="30"/>
      <c r="Q1181" s="30"/>
      <c r="R1181" s="30"/>
      <c r="S1181" s="30"/>
      <c r="T1181" s="30"/>
      <c r="U1181" s="30"/>
      <c r="V1181" s="30"/>
      <c r="W1181" s="30"/>
      <c r="X1181" s="30"/>
      <c r="Y1181" s="30"/>
      <c r="Z1181" s="30"/>
      <c r="AA1181" s="30"/>
      <c r="AB1181" s="30"/>
      <c r="AC1181" s="30"/>
      <c r="AD1181" s="30"/>
      <c r="AE1181" s="30"/>
      <c r="AF1181" s="30"/>
      <c r="AG1181" s="30"/>
      <c r="AH1181" s="30"/>
      <c r="AI1181" s="30"/>
      <c r="AJ1181" s="30"/>
      <c r="AK1181" s="30"/>
      <c r="AL1181" s="30"/>
      <c r="AM1181" s="30"/>
      <c r="AN1181" s="30"/>
      <c r="AO1181" s="30"/>
      <c r="AP1181" s="30"/>
      <c r="AQ1181" s="30"/>
      <c r="AR1181" s="30"/>
      <c r="AS1181" s="30"/>
      <c r="AT1181" s="30"/>
      <c r="AU1181" s="30"/>
      <c r="AV1181" s="30"/>
      <c r="AW1181" s="30"/>
      <c r="AX1181" s="30"/>
      <c r="AY1181" s="30"/>
      <c r="AZ1181" s="30"/>
      <c r="BA1181" s="30"/>
      <c r="BB1181" s="30"/>
      <c r="BC1181" s="30"/>
      <c r="BD1181" s="30"/>
      <c r="BE1181" s="30"/>
      <c r="BF1181" s="30"/>
      <c r="BG1181" s="30"/>
      <c r="BH1181" s="30"/>
      <c r="BI1181" s="30"/>
      <c r="BJ1181" s="30"/>
      <c r="BK1181" s="30"/>
      <c r="BL1181" s="30"/>
      <c r="BM1181" s="30"/>
      <c r="BN1181" s="30"/>
      <c r="BO1181" s="30"/>
      <c r="BP1181" s="30"/>
      <c r="BQ1181" s="30"/>
      <c r="BR1181" s="30"/>
      <c r="BS1181" s="30"/>
      <c r="BT1181" s="30"/>
      <c r="BU1181" s="30"/>
      <c r="BV1181" s="30"/>
      <c r="BW1181" s="30"/>
      <c r="BX1181" s="30"/>
      <c r="BY1181" s="30"/>
      <c r="BZ1181" s="30"/>
      <c r="CA1181" s="30"/>
      <c r="CB1181" s="30"/>
      <c r="CC1181" s="30"/>
      <c r="CD1181" s="30"/>
      <c r="CE1181" s="30"/>
      <c r="CF1181" s="30"/>
      <c r="CG1181" s="30"/>
      <c r="CH1181" s="30"/>
      <c r="CI1181" s="30"/>
      <c r="CJ1181" s="30"/>
      <c r="CK1181" s="30"/>
      <c r="CL1181" s="30"/>
      <c r="CM1181" s="30"/>
      <c r="CN1181" s="30"/>
      <c r="CO1181" s="30"/>
      <c r="CP1181" s="30"/>
      <c r="CQ1181" s="30"/>
      <c r="CR1181" s="30"/>
      <c r="CS1181" s="30"/>
      <c r="CT1181" s="30"/>
      <c r="CU1181" s="30"/>
      <c r="CV1181" s="30"/>
      <c r="CW1181" s="30"/>
      <c r="CX1181" s="30"/>
      <c r="CY1181" s="30"/>
      <c r="CZ1181" s="30"/>
      <c r="DA1181" s="30"/>
      <c r="DB1181" s="30"/>
      <c r="DC1181" s="30"/>
      <c r="DD1181" s="30"/>
      <c r="DE1181" s="30"/>
      <c r="DF1181" s="30"/>
      <c r="DG1181" s="30"/>
      <c r="DH1181" s="30"/>
      <c r="DI1181" s="30"/>
      <c r="DJ1181" s="30"/>
      <c r="DK1181" s="30"/>
      <c r="DL1181" s="30"/>
      <c r="DM1181" s="30"/>
      <c r="DN1181" s="30"/>
      <c r="DO1181" s="30"/>
      <c r="DP1181" s="30"/>
      <c r="DQ1181" s="30"/>
      <c r="DR1181" s="30"/>
      <c r="DS1181" s="30"/>
      <c r="DT1181" s="30"/>
      <c r="DU1181" s="30"/>
      <c r="DV1181" s="30"/>
      <c r="DW1181" s="30"/>
      <c r="DX1181" s="30"/>
      <c r="DY1181" s="30"/>
      <c r="DZ1181" s="30"/>
      <c r="EA1181" s="30"/>
      <c r="EB1181" s="30"/>
      <c r="EC1181" s="30"/>
      <c r="ED1181" s="30"/>
      <c r="EE1181" s="30"/>
      <c r="EF1181" s="30"/>
      <c r="EG1181" s="30"/>
      <c r="EH1181" s="30"/>
      <c r="EI1181" s="30"/>
      <c r="EJ1181" s="30"/>
      <c r="EK1181" s="30"/>
      <c r="EL1181" s="30"/>
      <c r="EM1181" s="30"/>
      <c r="EN1181" s="30"/>
      <c r="EO1181" s="30"/>
      <c r="EP1181" s="30"/>
      <c r="EQ1181" s="30"/>
      <c r="ER1181" s="30"/>
      <c r="ES1181" s="30"/>
      <c r="ET1181" s="30"/>
      <c r="EU1181" s="30"/>
      <c r="EV1181" s="30"/>
      <c r="EW1181" s="30"/>
      <c r="EX1181" s="30"/>
      <c r="EY1181" s="30"/>
      <c r="EZ1181" s="30"/>
      <c r="FA1181" s="30"/>
      <c r="FB1181" s="30"/>
      <c r="FC1181" s="30"/>
      <c r="FD1181" s="30"/>
      <c r="FE1181" s="30"/>
      <c r="FF1181" s="30"/>
      <c r="FG1181" s="30"/>
      <c r="FH1181" s="30"/>
      <c r="FI1181" s="30"/>
      <c r="FJ1181" s="30"/>
      <c r="FK1181" s="30"/>
      <c r="FL1181" s="30"/>
      <c r="FM1181" s="30"/>
      <c r="FN1181" s="30"/>
      <c r="FO1181" s="30"/>
      <c r="FP1181" s="30"/>
      <c r="FQ1181" s="30"/>
    </row>
    <row r="1182" spans="4:173">
      <c r="D1182" s="76"/>
      <c r="E1182" s="76"/>
      <c r="F1182" s="76"/>
      <c r="G1182" s="76"/>
      <c r="H1182" s="76"/>
      <c r="I1182" s="76"/>
      <c r="J1182" s="30"/>
      <c r="K1182" s="30"/>
      <c r="L1182" s="30"/>
      <c r="M1182" s="30"/>
      <c r="N1182" s="30"/>
      <c r="O1182" s="30"/>
      <c r="P1182" s="30"/>
      <c r="Q1182" s="30"/>
      <c r="R1182" s="30"/>
      <c r="S1182" s="30"/>
      <c r="T1182" s="30"/>
      <c r="U1182" s="30"/>
      <c r="V1182" s="30"/>
      <c r="W1182" s="30"/>
      <c r="X1182" s="30"/>
      <c r="Y1182" s="30"/>
      <c r="Z1182" s="30"/>
      <c r="AA1182" s="30"/>
      <c r="AB1182" s="30"/>
      <c r="AC1182" s="30"/>
      <c r="AD1182" s="30"/>
      <c r="AE1182" s="30"/>
      <c r="AF1182" s="30"/>
      <c r="AG1182" s="30"/>
      <c r="AH1182" s="30"/>
      <c r="AI1182" s="30"/>
      <c r="AJ1182" s="30"/>
      <c r="AK1182" s="30"/>
      <c r="AL1182" s="30"/>
      <c r="AM1182" s="30"/>
      <c r="AN1182" s="30"/>
      <c r="AO1182" s="30"/>
      <c r="AP1182" s="30"/>
      <c r="AQ1182" s="30"/>
      <c r="AR1182" s="30"/>
      <c r="AS1182" s="30"/>
      <c r="AT1182" s="30"/>
      <c r="AU1182" s="30"/>
      <c r="AV1182" s="30"/>
      <c r="AW1182" s="30"/>
      <c r="AX1182" s="30"/>
      <c r="AY1182" s="30"/>
      <c r="AZ1182" s="30"/>
      <c r="BA1182" s="30"/>
      <c r="BB1182" s="30"/>
      <c r="BC1182" s="30"/>
      <c r="BD1182" s="30"/>
      <c r="BE1182" s="30"/>
      <c r="BF1182" s="30"/>
      <c r="BG1182" s="30"/>
      <c r="BH1182" s="30"/>
      <c r="BI1182" s="30"/>
      <c r="BJ1182" s="30"/>
      <c r="BK1182" s="30"/>
      <c r="BL1182" s="30"/>
      <c r="BM1182" s="30"/>
      <c r="BN1182" s="30"/>
      <c r="BO1182" s="30"/>
      <c r="BP1182" s="30"/>
      <c r="BQ1182" s="30"/>
      <c r="BR1182" s="30"/>
      <c r="BS1182" s="30"/>
      <c r="BT1182" s="30"/>
      <c r="BU1182" s="30"/>
      <c r="BV1182" s="30"/>
      <c r="BW1182" s="30"/>
      <c r="BX1182" s="30"/>
      <c r="BY1182" s="30"/>
      <c r="BZ1182" s="30"/>
      <c r="CA1182" s="30"/>
      <c r="CB1182" s="30"/>
      <c r="CC1182" s="30"/>
      <c r="CD1182" s="30"/>
      <c r="CE1182" s="30"/>
      <c r="CF1182" s="30"/>
      <c r="CG1182" s="30"/>
      <c r="CH1182" s="30"/>
      <c r="CI1182" s="30"/>
      <c r="CJ1182" s="30"/>
      <c r="CK1182" s="30"/>
      <c r="CL1182" s="30"/>
      <c r="CM1182" s="30"/>
      <c r="CN1182" s="30"/>
      <c r="CO1182" s="30"/>
      <c r="CP1182" s="30"/>
      <c r="CQ1182" s="30"/>
      <c r="CR1182" s="30"/>
      <c r="CS1182" s="30"/>
      <c r="CT1182" s="30"/>
      <c r="CU1182" s="30"/>
      <c r="CV1182" s="30"/>
      <c r="CW1182" s="30"/>
      <c r="CX1182" s="30"/>
      <c r="CY1182" s="30"/>
      <c r="CZ1182" s="30"/>
      <c r="DA1182" s="30"/>
      <c r="DB1182" s="30"/>
      <c r="DC1182" s="30"/>
      <c r="DD1182" s="30"/>
      <c r="DE1182" s="30"/>
      <c r="DF1182" s="30"/>
      <c r="DG1182" s="30"/>
      <c r="DH1182" s="30"/>
      <c r="DI1182" s="30"/>
      <c r="DJ1182" s="30"/>
      <c r="DK1182" s="30"/>
      <c r="DL1182" s="30"/>
      <c r="DM1182" s="30"/>
      <c r="DN1182" s="30"/>
      <c r="DO1182" s="30"/>
      <c r="DP1182" s="30"/>
      <c r="DQ1182" s="30"/>
      <c r="DR1182" s="30"/>
      <c r="DS1182" s="30"/>
      <c r="DT1182" s="30"/>
      <c r="DU1182" s="30"/>
      <c r="DV1182" s="30"/>
      <c r="DW1182" s="30"/>
      <c r="DX1182" s="30"/>
      <c r="DY1182" s="30"/>
      <c r="DZ1182" s="30"/>
      <c r="EA1182" s="30"/>
      <c r="EB1182" s="30"/>
      <c r="EC1182" s="30"/>
      <c r="ED1182" s="30"/>
      <c r="EE1182" s="30"/>
      <c r="EF1182" s="30"/>
      <c r="EG1182" s="30"/>
      <c r="EH1182" s="30"/>
      <c r="EI1182" s="30"/>
      <c r="EJ1182" s="30"/>
      <c r="EK1182" s="30"/>
      <c r="EL1182" s="30"/>
      <c r="EM1182" s="30"/>
      <c r="EN1182" s="30"/>
      <c r="EO1182" s="30"/>
      <c r="EP1182" s="30"/>
      <c r="EQ1182" s="30"/>
      <c r="ER1182" s="30"/>
      <c r="ES1182" s="30"/>
      <c r="ET1182" s="30"/>
      <c r="EU1182" s="30"/>
      <c r="EV1182" s="30"/>
      <c r="EW1182" s="30"/>
      <c r="EX1182" s="30"/>
      <c r="EY1182" s="30"/>
      <c r="EZ1182" s="30"/>
      <c r="FA1182" s="30"/>
      <c r="FB1182" s="30"/>
      <c r="FC1182" s="30"/>
      <c r="FD1182" s="30"/>
      <c r="FE1182" s="30"/>
      <c r="FF1182" s="30"/>
      <c r="FG1182" s="30"/>
      <c r="FH1182" s="30"/>
      <c r="FI1182" s="30"/>
      <c r="FJ1182" s="30"/>
      <c r="FK1182" s="30"/>
      <c r="FL1182" s="30"/>
      <c r="FM1182" s="30"/>
      <c r="FN1182" s="30"/>
      <c r="FO1182" s="30"/>
      <c r="FP1182" s="30"/>
      <c r="FQ1182" s="30"/>
    </row>
    <row r="1183" spans="4:173">
      <c r="D1183" s="76"/>
      <c r="E1183" s="76"/>
      <c r="F1183" s="76"/>
      <c r="G1183" s="76"/>
      <c r="H1183" s="76"/>
      <c r="I1183" s="76"/>
      <c r="J1183" s="30"/>
      <c r="K1183" s="30"/>
      <c r="L1183" s="30"/>
      <c r="M1183" s="30"/>
      <c r="N1183" s="30"/>
      <c r="O1183" s="30"/>
      <c r="P1183" s="30"/>
      <c r="Q1183" s="30"/>
      <c r="R1183" s="30"/>
      <c r="S1183" s="30"/>
      <c r="T1183" s="30"/>
      <c r="U1183" s="30"/>
      <c r="V1183" s="30"/>
      <c r="W1183" s="30"/>
      <c r="X1183" s="30"/>
      <c r="Y1183" s="30"/>
      <c r="Z1183" s="30"/>
      <c r="AA1183" s="30"/>
      <c r="AB1183" s="30"/>
      <c r="AC1183" s="30"/>
      <c r="AD1183" s="30"/>
      <c r="AE1183" s="30"/>
      <c r="AF1183" s="30"/>
      <c r="AG1183" s="30"/>
      <c r="AH1183" s="30"/>
      <c r="AI1183" s="30"/>
      <c r="AJ1183" s="30"/>
      <c r="AK1183" s="30"/>
      <c r="AL1183" s="30"/>
      <c r="AM1183" s="30"/>
      <c r="AN1183" s="30"/>
      <c r="AO1183" s="30"/>
      <c r="AP1183" s="30"/>
      <c r="AQ1183" s="30"/>
      <c r="AR1183" s="30"/>
      <c r="AS1183" s="30"/>
      <c r="AT1183" s="30"/>
      <c r="AU1183" s="30"/>
      <c r="AV1183" s="30"/>
      <c r="AW1183" s="30"/>
      <c r="AX1183" s="30"/>
      <c r="AY1183" s="30"/>
      <c r="AZ1183" s="30"/>
      <c r="BA1183" s="30"/>
      <c r="BB1183" s="30"/>
      <c r="BC1183" s="30"/>
      <c r="BD1183" s="30"/>
      <c r="BE1183" s="30"/>
      <c r="BF1183" s="30"/>
      <c r="BG1183" s="30"/>
      <c r="BH1183" s="30"/>
      <c r="BI1183" s="30"/>
      <c r="BJ1183" s="30"/>
      <c r="BK1183" s="30"/>
      <c r="BL1183" s="30"/>
      <c r="BM1183" s="30"/>
      <c r="BN1183" s="30"/>
      <c r="BO1183" s="30"/>
      <c r="BP1183" s="30"/>
      <c r="BQ1183" s="30"/>
      <c r="BR1183" s="30"/>
      <c r="BS1183" s="30"/>
      <c r="BT1183" s="30"/>
      <c r="BU1183" s="30"/>
      <c r="BV1183" s="30"/>
      <c r="BW1183" s="30"/>
      <c r="BX1183" s="30"/>
      <c r="BY1183" s="30"/>
      <c r="BZ1183" s="30"/>
      <c r="CA1183" s="30"/>
      <c r="CB1183" s="30"/>
      <c r="CC1183" s="30"/>
      <c r="CD1183" s="30"/>
      <c r="CE1183" s="30"/>
      <c r="CF1183" s="30"/>
      <c r="CG1183" s="30"/>
      <c r="CH1183" s="30"/>
      <c r="CI1183" s="30"/>
      <c r="CJ1183" s="30"/>
      <c r="CK1183" s="30"/>
      <c r="CL1183" s="30"/>
      <c r="CM1183" s="30"/>
      <c r="CN1183" s="30"/>
      <c r="CO1183" s="30"/>
      <c r="CP1183" s="30"/>
      <c r="CQ1183" s="30"/>
      <c r="CR1183" s="30"/>
      <c r="CS1183" s="30"/>
      <c r="CT1183" s="30"/>
      <c r="CU1183" s="30"/>
      <c r="CV1183" s="30"/>
      <c r="CW1183" s="30"/>
      <c r="CX1183" s="30"/>
      <c r="CY1183" s="30"/>
      <c r="CZ1183" s="30"/>
      <c r="DA1183" s="30"/>
      <c r="DB1183" s="30"/>
      <c r="DC1183" s="30"/>
      <c r="DD1183" s="30"/>
      <c r="DE1183" s="30"/>
      <c r="DF1183" s="30"/>
      <c r="DG1183" s="30"/>
      <c r="DH1183" s="30"/>
      <c r="DI1183" s="30"/>
      <c r="DJ1183" s="30"/>
      <c r="DK1183" s="30"/>
      <c r="DL1183" s="30"/>
      <c r="DM1183" s="30"/>
      <c r="DN1183" s="30"/>
      <c r="DO1183" s="30"/>
      <c r="DP1183" s="30"/>
      <c r="DQ1183" s="30"/>
      <c r="DR1183" s="30"/>
      <c r="DS1183" s="30"/>
      <c r="DT1183" s="30"/>
      <c r="DU1183" s="30"/>
      <c r="DV1183" s="30"/>
      <c r="DW1183" s="30"/>
      <c r="DX1183" s="30"/>
      <c r="DY1183" s="30"/>
      <c r="DZ1183" s="30"/>
      <c r="EA1183" s="30"/>
      <c r="EB1183" s="30"/>
      <c r="EC1183" s="30"/>
      <c r="ED1183" s="30"/>
      <c r="EE1183" s="30"/>
      <c r="EF1183" s="30"/>
      <c r="EG1183" s="30"/>
      <c r="EH1183" s="30"/>
      <c r="EI1183" s="30"/>
      <c r="EJ1183" s="30"/>
      <c r="EK1183" s="30"/>
      <c r="EL1183" s="30"/>
      <c r="EM1183" s="30"/>
      <c r="EN1183" s="30"/>
      <c r="EO1183" s="30"/>
      <c r="EP1183" s="30"/>
      <c r="EQ1183" s="30"/>
      <c r="ER1183" s="30"/>
      <c r="ES1183" s="30"/>
      <c r="ET1183" s="30"/>
      <c r="EU1183" s="30"/>
      <c r="EV1183" s="30"/>
      <c r="EW1183" s="30"/>
      <c r="EX1183" s="30"/>
      <c r="EY1183" s="30"/>
      <c r="EZ1183" s="30"/>
      <c r="FA1183" s="30"/>
      <c r="FB1183" s="30"/>
      <c r="FC1183" s="30"/>
      <c r="FD1183" s="30"/>
      <c r="FE1183" s="30"/>
      <c r="FF1183" s="30"/>
      <c r="FG1183" s="30"/>
      <c r="FH1183" s="30"/>
      <c r="FI1183" s="30"/>
      <c r="FJ1183" s="30"/>
      <c r="FK1183" s="30"/>
      <c r="FL1183" s="30"/>
      <c r="FM1183" s="30"/>
      <c r="FN1183" s="30"/>
      <c r="FO1183" s="30"/>
      <c r="FP1183" s="30"/>
      <c r="FQ1183" s="30"/>
    </row>
    <row r="1184" spans="4:173">
      <c r="D1184" s="76"/>
      <c r="E1184" s="76"/>
      <c r="F1184" s="76"/>
      <c r="G1184" s="76"/>
      <c r="H1184" s="76"/>
      <c r="I1184" s="76"/>
      <c r="J1184" s="30"/>
      <c r="K1184" s="30"/>
      <c r="L1184" s="30"/>
      <c r="M1184" s="30"/>
      <c r="N1184" s="30"/>
      <c r="O1184" s="30"/>
      <c r="P1184" s="30"/>
      <c r="Q1184" s="30"/>
      <c r="R1184" s="30"/>
      <c r="S1184" s="30"/>
      <c r="T1184" s="30"/>
      <c r="U1184" s="30"/>
      <c r="V1184" s="30"/>
      <c r="W1184" s="30"/>
      <c r="X1184" s="30"/>
      <c r="Y1184" s="30"/>
      <c r="Z1184" s="30"/>
      <c r="AA1184" s="30"/>
      <c r="AB1184" s="30"/>
      <c r="AC1184" s="30"/>
      <c r="AD1184" s="30"/>
      <c r="AE1184" s="30"/>
      <c r="AF1184" s="30"/>
      <c r="AG1184" s="30"/>
      <c r="AH1184" s="30"/>
      <c r="AI1184" s="30"/>
      <c r="AJ1184" s="30"/>
      <c r="AK1184" s="30"/>
      <c r="AL1184" s="30"/>
      <c r="AM1184" s="30"/>
      <c r="AN1184" s="30"/>
      <c r="AO1184" s="30"/>
      <c r="AP1184" s="30"/>
      <c r="AQ1184" s="30"/>
      <c r="AR1184" s="30"/>
      <c r="AS1184" s="30"/>
      <c r="AT1184" s="30"/>
      <c r="AU1184" s="30"/>
      <c r="AV1184" s="30"/>
      <c r="AW1184" s="30"/>
      <c r="AX1184" s="30"/>
      <c r="AY1184" s="30"/>
      <c r="AZ1184" s="30"/>
      <c r="BA1184" s="30"/>
      <c r="BB1184" s="30"/>
      <c r="BC1184" s="30"/>
      <c r="BD1184" s="30"/>
      <c r="BE1184" s="30"/>
      <c r="BF1184" s="30"/>
      <c r="BG1184" s="30"/>
      <c r="BH1184" s="30"/>
      <c r="BI1184" s="30"/>
      <c r="BJ1184" s="30"/>
      <c r="BK1184" s="30"/>
      <c r="BL1184" s="30"/>
      <c r="BM1184" s="30"/>
      <c r="BN1184" s="30"/>
      <c r="BO1184" s="30"/>
      <c r="BP1184" s="30"/>
      <c r="BQ1184" s="30"/>
      <c r="BR1184" s="30"/>
      <c r="BS1184" s="30"/>
      <c r="BT1184" s="30"/>
      <c r="BU1184" s="30"/>
      <c r="BV1184" s="30"/>
      <c r="BW1184" s="30"/>
      <c r="BX1184" s="30"/>
      <c r="BY1184" s="30"/>
      <c r="BZ1184" s="30"/>
      <c r="CA1184" s="30"/>
      <c r="CB1184" s="30"/>
      <c r="CC1184" s="30"/>
      <c r="CD1184" s="30"/>
      <c r="CE1184" s="30"/>
      <c r="CF1184" s="30"/>
      <c r="CG1184" s="30"/>
      <c r="CH1184" s="30"/>
      <c r="CI1184" s="30"/>
      <c r="CJ1184" s="30"/>
      <c r="CK1184" s="30"/>
      <c r="CL1184" s="30"/>
      <c r="CM1184" s="30"/>
      <c r="CN1184" s="30"/>
      <c r="CO1184" s="30"/>
      <c r="CP1184" s="30"/>
      <c r="CQ1184" s="30"/>
      <c r="CR1184" s="30"/>
      <c r="CS1184" s="30"/>
      <c r="CT1184" s="30"/>
      <c r="CU1184" s="30"/>
      <c r="CV1184" s="30"/>
      <c r="CW1184" s="30"/>
      <c r="CX1184" s="30"/>
      <c r="CY1184" s="30"/>
      <c r="CZ1184" s="30"/>
      <c r="DA1184" s="30"/>
      <c r="DB1184" s="30"/>
      <c r="DC1184" s="30"/>
      <c r="DD1184" s="30"/>
      <c r="DE1184" s="30"/>
      <c r="DF1184" s="30"/>
      <c r="DG1184" s="30"/>
      <c r="DH1184" s="30"/>
      <c r="DI1184" s="30"/>
      <c r="DJ1184" s="30"/>
      <c r="DK1184" s="30"/>
      <c r="DL1184" s="30"/>
      <c r="DM1184" s="30"/>
      <c r="DN1184" s="30"/>
      <c r="DO1184" s="30"/>
      <c r="DP1184" s="30"/>
      <c r="DQ1184" s="30"/>
      <c r="DR1184" s="30"/>
      <c r="DS1184" s="30"/>
      <c r="DT1184" s="30"/>
      <c r="DU1184" s="30"/>
      <c r="DV1184" s="30"/>
      <c r="DW1184" s="30"/>
      <c r="DX1184" s="30"/>
      <c r="DY1184" s="30"/>
      <c r="DZ1184" s="30"/>
      <c r="EA1184" s="30"/>
      <c r="EB1184" s="30"/>
      <c r="EC1184" s="30"/>
      <c r="ED1184" s="30"/>
      <c r="EE1184" s="30"/>
      <c r="EF1184" s="30"/>
      <c r="EG1184" s="30"/>
      <c r="EH1184" s="30"/>
      <c r="EI1184" s="30"/>
      <c r="EJ1184" s="30"/>
      <c r="EK1184" s="30"/>
      <c r="EL1184" s="30"/>
      <c r="EM1184" s="30"/>
      <c r="EN1184" s="30"/>
      <c r="EO1184" s="30"/>
      <c r="EP1184" s="30"/>
      <c r="EQ1184" s="30"/>
      <c r="ER1184" s="30"/>
      <c r="ES1184" s="30"/>
      <c r="ET1184" s="30"/>
      <c r="EU1184" s="30"/>
      <c r="EV1184" s="30"/>
      <c r="EW1184" s="30"/>
      <c r="EX1184" s="30"/>
      <c r="EY1184" s="30"/>
      <c r="EZ1184" s="30"/>
      <c r="FA1184" s="30"/>
      <c r="FB1184" s="30"/>
      <c r="FC1184" s="30"/>
      <c r="FD1184" s="30"/>
      <c r="FE1184" s="30"/>
      <c r="FF1184" s="30"/>
      <c r="FG1184" s="30"/>
      <c r="FH1184" s="30"/>
      <c r="FI1184" s="30"/>
      <c r="FJ1184" s="30"/>
      <c r="FK1184" s="30"/>
      <c r="FL1184" s="30"/>
      <c r="FM1184" s="30"/>
      <c r="FN1184" s="30"/>
      <c r="FO1184" s="30"/>
      <c r="FP1184" s="30"/>
      <c r="FQ1184" s="30"/>
    </row>
    <row r="1185" spans="4:173">
      <c r="D1185" s="76"/>
      <c r="E1185" s="76"/>
      <c r="F1185" s="76"/>
      <c r="G1185" s="76"/>
      <c r="H1185" s="76"/>
      <c r="I1185" s="76"/>
      <c r="J1185" s="30"/>
      <c r="K1185" s="30"/>
      <c r="L1185" s="30"/>
      <c r="M1185" s="30"/>
      <c r="N1185" s="30"/>
      <c r="O1185" s="30"/>
      <c r="P1185" s="30"/>
      <c r="Q1185" s="30"/>
      <c r="R1185" s="30"/>
      <c r="S1185" s="30"/>
      <c r="T1185" s="30"/>
      <c r="U1185" s="30"/>
      <c r="V1185" s="30"/>
      <c r="W1185" s="30"/>
      <c r="X1185" s="30"/>
      <c r="Y1185" s="30"/>
      <c r="Z1185" s="30"/>
      <c r="AA1185" s="30"/>
      <c r="AB1185" s="30"/>
      <c r="AC1185" s="30"/>
      <c r="AD1185" s="30"/>
      <c r="AE1185" s="30"/>
      <c r="AF1185" s="30"/>
      <c r="AG1185" s="30"/>
      <c r="AH1185" s="30"/>
      <c r="AI1185" s="30"/>
      <c r="AJ1185" s="30"/>
      <c r="AK1185" s="30"/>
      <c r="AL1185" s="30"/>
      <c r="AM1185" s="30"/>
      <c r="AN1185" s="30"/>
      <c r="AO1185" s="30"/>
      <c r="AP1185" s="30"/>
      <c r="AQ1185" s="30"/>
      <c r="AR1185" s="30"/>
      <c r="AS1185" s="30"/>
      <c r="AT1185" s="30"/>
      <c r="AU1185" s="30"/>
      <c r="AV1185" s="30"/>
      <c r="AW1185" s="30"/>
      <c r="AX1185" s="30"/>
      <c r="AY1185" s="30"/>
      <c r="AZ1185" s="30"/>
      <c r="BA1185" s="30"/>
      <c r="BB1185" s="30"/>
      <c r="BC1185" s="30"/>
      <c r="BD1185" s="30"/>
      <c r="BE1185" s="30"/>
      <c r="BF1185" s="30"/>
      <c r="BG1185" s="30"/>
      <c r="BH1185" s="30"/>
      <c r="BI1185" s="30"/>
      <c r="BJ1185" s="30"/>
      <c r="BK1185" s="30"/>
      <c r="BL1185" s="30"/>
      <c r="BM1185" s="30"/>
      <c r="BN1185" s="30"/>
      <c r="BO1185" s="30"/>
      <c r="BP1185" s="30"/>
      <c r="BQ1185" s="30"/>
      <c r="BR1185" s="30"/>
      <c r="BS1185" s="30"/>
      <c r="BT1185" s="30"/>
      <c r="BU1185" s="30"/>
      <c r="BV1185" s="30"/>
      <c r="BW1185" s="30"/>
      <c r="BX1185" s="30"/>
      <c r="BY1185" s="30"/>
      <c r="BZ1185" s="30"/>
      <c r="CA1185" s="30"/>
      <c r="CB1185" s="30"/>
      <c r="CC1185" s="30"/>
      <c r="CD1185" s="30"/>
      <c r="CE1185" s="30"/>
      <c r="CF1185" s="30"/>
      <c r="CG1185" s="30"/>
      <c r="CH1185" s="30"/>
      <c r="CI1185" s="30"/>
      <c r="CJ1185" s="30"/>
      <c r="CK1185" s="30"/>
      <c r="CL1185" s="30"/>
      <c r="CM1185" s="30"/>
      <c r="CN1185" s="30"/>
      <c r="CO1185" s="30"/>
      <c r="CP1185" s="30"/>
      <c r="CQ1185" s="30"/>
      <c r="CR1185" s="30"/>
      <c r="CS1185" s="30"/>
      <c r="CT1185" s="30"/>
      <c r="CU1185" s="30"/>
      <c r="CV1185" s="30"/>
      <c r="CW1185" s="30"/>
      <c r="CX1185" s="30"/>
      <c r="CY1185" s="30"/>
      <c r="CZ1185" s="30"/>
      <c r="DA1185" s="30"/>
      <c r="DB1185" s="30"/>
      <c r="DC1185" s="30"/>
      <c r="DD1185" s="30"/>
      <c r="DE1185" s="30"/>
      <c r="DF1185" s="30"/>
      <c r="DG1185" s="30"/>
      <c r="DH1185" s="30"/>
      <c r="DI1185" s="30"/>
      <c r="DJ1185" s="30"/>
      <c r="DK1185" s="30"/>
      <c r="DL1185" s="30"/>
      <c r="DM1185" s="30"/>
      <c r="DN1185" s="30"/>
      <c r="DO1185" s="30"/>
      <c r="DP1185" s="30"/>
      <c r="DQ1185" s="30"/>
      <c r="DR1185" s="30"/>
      <c r="DS1185" s="30"/>
      <c r="DT1185" s="30"/>
      <c r="DU1185" s="30"/>
      <c r="DV1185" s="30"/>
      <c r="DW1185" s="30"/>
      <c r="DX1185" s="30"/>
      <c r="DY1185" s="30"/>
      <c r="DZ1185" s="30"/>
      <c r="EA1185" s="30"/>
      <c r="EB1185" s="30"/>
      <c r="EC1185" s="30"/>
      <c r="ED1185" s="30"/>
      <c r="EE1185" s="30"/>
      <c r="EF1185" s="30"/>
      <c r="EG1185" s="30"/>
      <c r="EH1185" s="30"/>
      <c r="EI1185" s="30"/>
      <c r="EJ1185" s="30"/>
      <c r="EK1185" s="30"/>
      <c r="EL1185" s="30"/>
      <c r="EM1185" s="30"/>
      <c r="EN1185" s="30"/>
      <c r="EO1185" s="30"/>
      <c r="EP1185" s="30"/>
      <c r="EQ1185" s="30"/>
      <c r="ER1185" s="30"/>
      <c r="ES1185" s="30"/>
      <c r="ET1185" s="30"/>
      <c r="EU1185" s="30"/>
      <c r="EV1185" s="30"/>
      <c r="EW1185" s="30"/>
      <c r="EX1185" s="30"/>
      <c r="EY1185" s="30"/>
      <c r="EZ1185" s="30"/>
      <c r="FA1185" s="30"/>
      <c r="FB1185" s="30"/>
      <c r="FC1185" s="30"/>
      <c r="FD1185" s="30"/>
      <c r="FE1185" s="30"/>
      <c r="FF1185" s="30"/>
      <c r="FG1185" s="30"/>
      <c r="FH1185" s="30"/>
      <c r="FI1185" s="30"/>
      <c r="FJ1185" s="30"/>
      <c r="FK1185" s="30"/>
      <c r="FL1185" s="30"/>
      <c r="FM1185" s="30"/>
      <c r="FN1185" s="30"/>
      <c r="FO1185" s="30"/>
      <c r="FP1185" s="30"/>
      <c r="FQ1185" s="30"/>
    </row>
    <row r="1186" spans="4:173">
      <c r="D1186" s="76"/>
      <c r="E1186" s="76"/>
      <c r="F1186" s="76"/>
      <c r="G1186" s="76"/>
      <c r="H1186" s="76"/>
      <c r="I1186" s="76"/>
      <c r="J1186" s="30"/>
      <c r="K1186" s="30"/>
      <c r="L1186" s="30"/>
      <c r="M1186" s="30"/>
      <c r="N1186" s="30"/>
      <c r="O1186" s="30"/>
      <c r="P1186" s="30"/>
      <c r="Q1186" s="30"/>
      <c r="R1186" s="30"/>
      <c r="S1186" s="30"/>
      <c r="T1186" s="30"/>
      <c r="U1186" s="30"/>
      <c r="V1186" s="30"/>
      <c r="W1186" s="30"/>
      <c r="X1186" s="30"/>
      <c r="Y1186" s="30"/>
      <c r="Z1186" s="30"/>
      <c r="AA1186" s="30"/>
      <c r="AB1186" s="30"/>
      <c r="AC1186" s="30"/>
      <c r="AD1186" s="30"/>
      <c r="AE1186" s="30"/>
      <c r="AF1186" s="30"/>
      <c r="AG1186" s="30"/>
      <c r="AH1186" s="30"/>
      <c r="AI1186" s="30"/>
      <c r="AJ1186" s="30"/>
      <c r="AK1186" s="30"/>
      <c r="AL1186" s="30"/>
      <c r="AM1186" s="30"/>
      <c r="AN1186" s="30"/>
      <c r="AO1186" s="30"/>
      <c r="AP1186" s="30"/>
      <c r="AQ1186" s="30"/>
      <c r="AR1186" s="30"/>
      <c r="AS1186" s="30"/>
      <c r="AT1186" s="30"/>
      <c r="AU1186" s="30"/>
      <c r="AV1186" s="30"/>
      <c r="AW1186" s="30"/>
      <c r="AX1186" s="30"/>
      <c r="AY1186" s="30"/>
      <c r="AZ1186" s="30"/>
      <c r="BA1186" s="30"/>
      <c r="BB1186" s="30"/>
      <c r="BC1186" s="30"/>
      <c r="BD1186" s="30"/>
      <c r="BE1186" s="30"/>
      <c r="BF1186" s="30"/>
      <c r="BG1186" s="30"/>
      <c r="BH1186" s="30"/>
      <c r="BI1186" s="30"/>
      <c r="BJ1186" s="30"/>
      <c r="BK1186" s="30"/>
      <c r="BL1186" s="30"/>
      <c r="BM1186" s="30"/>
      <c r="BN1186" s="30"/>
      <c r="BO1186" s="30"/>
      <c r="BP1186" s="30"/>
      <c r="BQ1186" s="30"/>
      <c r="BR1186" s="30"/>
      <c r="BS1186" s="30"/>
      <c r="BT1186" s="30"/>
      <c r="BU1186" s="30"/>
      <c r="BV1186" s="30"/>
      <c r="BW1186" s="30"/>
      <c r="BX1186" s="30"/>
      <c r="BY1186" s="30"/>
      <c r="BZ1186" s="30"/>
      <c r="CA1186" s="30"/>
      <c r="CB1186" s="30"/>
      <c r="CC1186" s="30"/>
      <c r="CD1186" s="30"/>
      <c r="CE1186" s="30"/>
      <c r="CF1186" s="30"/>
      <c r="CG1186" s="30"/>
      <c r="CH1186" s="30"/>
      <c r="CI1186" s="30"/>
      <c r="CJ1186" s="30"/>
      <c r="CK1186" s="30"/>
      <c r="CL1186" s="30"/>
      <c r="CM1186" s="30"/>
      <c r="CN1186" s="30"/>
      <c r="CO1186" s="30"/>
      <c r="CP1186" s="30"/>
      <c r="CQ1186" s="30"/>
      <c r="CR1186" s="30"/>
      <c r="CS1186" s="30"/>
      <c r="CT1186" s="30"/>
      <c r="CU1186" s="30"/>
      <c r="CV1186" s="30"/>
      <c r="CW1186" s="30"/>
      <c r="CX1186" s="30"/>
      <c r="CY1186" s="30"/>
      <c r="CZ1186" s="30"/>
      <c r="DA1186" s="30"/>
      <c r="DB1186" s="30"/>
      <c r="DC1186" s="30"/>
      <c r="DD1186" s="30"/>
      <c r="DE1186" s="30"/>
      <c r="DF1186" s="30"/>
      <c r="DG1186" s="30"/>
      <c r="DH1186" s="30"/>
      <c r="DI1186" s="30"/>
      <c r="DJ1186" s="30"/>
      <c r="DK1186" s="30"/>
      <c r="DL1186" s="30"/>
      <c r="DM1186" s="30"/>
      <c r="DN1186" s="30"/>
      <c r="DO1186" s="30"/>
      <c r="DP1186" s="30"/>
      <c r="DQ1186" s="30"/>
      <c r="DR1186" s="30"/>
      <c r="DS1186" s="30"/>
      <c r="DT1186" s="30"/>
      <c r="DU1186" s="30"/>
      <c r="DV1186" s="30"/>
      <c r="DW1186" s="30"/>
      <c r="DX1186" s="30"/>
      <c r="DY1186" s="30"/>
      <c r="DZ1186" s="30"/>
      <c r="EA1186" s="30"/>
      <c r="EB1186" s="30"/>
      <c r="EC1186" s="30"/>
      <c r="ED1186" s="30"/>
      <c r="EE1186" s="30"/>
      <c r="EF1186" s="30"/>
      <c r="EG1186" s="30"/>
      <c r="EH1186" s="30"/>
      <c r="EI1186" s="30"/>
      <c r="EJ1186" s="30"/>
      <c r="EK1186" s="30"/>
      <c r="EL1186" s="30"/>
      <c r="EM1186" s="30"/>
      <c r="EN1186" s="30"/>
      <c r="EO1186" s="30"/>
      <c r="EP1186" s="30"/>
      <c r="EQ1186" s="30"/>
      <c r="ER1186" s="30"/>
      <c r="ES1186" s="30"/>
      <c r="ET1186" s="30"/>
      <c r="EU1186" s="30"/>
      <c r="EV1186" s="30"/>
      <c r="EW1186" s="30"/>
      <c r="EX1186" s="30"/>
      <c r="EY1186" s="30"/>
      <c r="EZ1186" s="30"/>
      <c r="FA1186" s="30"/>
      <c r="FB1186" s="30"/>
      <c r="FC1186" s="30"/>
      <c r="FD1186" s="30"/>
      <c r="FE1186" s="30"/>
      <c r="FF1186" s="30"/>
      <c r="FG1186" s="30"/>
      <c r="FH1186" s="30"/>
      <c r="FI1186" s="30"/>
      <c r="FJ1186" s="30"/>
      <c r="FK1186" s="30"/>
      <c r="FL1186" s="30"/>
      <c r="FM1186" s="30"/>
      <c r="FN1186" s="30"/>
      <c r="FO1186" s="30"/>
      <c r="FP1186" s="30"/>
      <c r="FQ1186" s="30"/>
    </row>
    <row r="1187" spans="4:173">
      <c r="D1187" s="76"/>
      <c r="E1187" s="76"/>
      <c r="F1187" s="76"/>
      <c r="G1187" s="76"/>
      <c r="H1187" s="76"/>
      <c r="I1187" s="76"/>
      <c r="J1187" s="30"/>
      <c r="K1187" s="30"/>
      <c r="L1187" s="30"/>
      <c r="M1187" s="30"/>
      <c r="N1187" s="30"/>
      <c r="O1187" s="30"/>
      <c r="P1187" s="30"/>
      <c r="Q1187" s="30"/>
      <c r="R1187" s="30"/>
      <c r="S1187" s="30"/>
      <c r="T1187" s="30"/>
      <c r="U1187" s="30"/>
      <c r="V1187" s="30"/>
      <c r="W1187" s="30"/>
      <c r="X1187" s="30"/>
      <c r="Y1187" s="30"/>
      <c r="Z1187" s="30"/>
      <c r="AA1187" s="30"/>
      <c r="AB1187" s="30"/>
      <c r="AC1187" s="30"/>
      <c r="AD1187" s="30"/>
      <c r="AE1187" s="30"/>
      <c r="AF1187" s="30"/>
      <c r="AG1187" s="30"/>
      <c r="AH1187" s="30"/>
      <c r="AI1187" s="30"/>
      <c r="AJ1187" s="30"/>
      <c r="AK1187" s="30"/>
      <c r="AL1187" s="30"/>
      <c r="AM1187" s="30"/>
      <c r="AN1187" s="30"/>
      <c r="AO1187" s="30"/>
      <c r="AP1187" s="30"/>
      <c r="AQ1187" s="30"/>
      <c r="AR1187" s="30"/>
      <c r="AS1187" s="30"/>
      <c r="AT1187" s="30"/>
      <c r="AU1187" s="30"/>
      <c r="AV1187" s="30"/>
      <c r="AW1187" s="30"/>
      <c r="AX1187" s="30"/>
      <c r="AY1187" s="30"/>
      <c r="AZ1187" s="30"/>
      <c r="BA1187" s="30"/>
      <c r="BB1187" s="30"/>
      <c r="BC1187" s="30"/>
      <c r="BD1187" s="30"/>
      <c r="BE1187" s="30"/>
      <c r="BF1187" s="30"/>
      <c r="BG1187" s="30"/>
      <c r="BH1187" s="30"/>
      <c r="BI1187" s="30"/>
      <c r="BJ1187" s="30"/>
      <c r="BK1187" s="30"/>
      <c r="BL1187" s="30"/>
      <c r="BM1187" s="30"/>
      <c r="BN1187" s="30"/>
      <c r="BO1187" s="30"/>
      <c r="BP1187" s="30"/>
      <c r="BQ1187" s="30"/>
      <c r="BR1187" s="30"/>
      <c r="BS1187" s="30"/>
      <c r="BT1187" s="30"/>
      <c r="BU1187" s="30"/>
      <c r="BV1187" s="30"/>
      <c r="BW1187" s="30"/>
      <c r="BX1187" s="30"/>
      <c r="BY1187" s="30"/>
      <c r="BZ1187" s="30"/>
      <c r="CA1187" s="30"/>
      <c r="CB1187" s="30"/>
      <c r="CC1187" s="30"/>
      <c r="CD1187" s="30"/>
      <c r="CE1187" s="30"/>
      <c r="CF1187" s="30"/>
      <c r="CG1187" s="30"/>
      <c r="CH1187" s="30"/>
      <c r="CI1187" s="30"/>
      <c r="CJ1187" s="30"/>
      <c r="CK1187" s="30"/>
      <c r="CL1187" s="30"/>
      <c r="CM1187" s="30"/>
      <c r="CN1187" s="30"/>
      <c r="CO1187" s="30"/>
      <c r="CP1187" s="30"/>
      <c r="CQ1187" s="30"/>
      <c r="CR1187" s="30"/>
      <c r="CS1187" s="30"/>
      <c r="CT1187" s="30"/>
      <c r="CU1187" s="30"/>
      <c r="CV1187" s="30"/>
      <c r="CW1187" s="30"/>
      <c r="CX1187" s="30"/>
      <c r="CY1187" s="30"/>
      <c r="CZ1187" s="30"/>
      <c r="DA1187" s="30"/>
      <c r="DB1187" s="30"/>
      <c r="DC1187" s="30"/>
      <c r="DD1187" s="30"/>
      <c r="DE1187" s="30"/>
      <c r="DF1187" s="30"/>
      <c r="DG1187" s="30"/>
      <c r="DH1187" s="30"/>
      <c r="DI1187" s="30"/>
      <c r="DJ1187" s="30"/>
      <c r="DK1187" s="30"/>
      <c r="DL1187" s="30"/>
      <c r="DM1187" s="30"/>
      <c r="DN1187" s="30"/>
      <c r="DO1187" s="30"/>
      <c r="DP1187" s="30"/>
      <c r="DQ1187" s="30"/>
      <c r="DR1187" s="30"/>
      <c r="DS1187" s="30"/>
      <c r="DT1187" s="30"/>
      <c r="DU1187" s="30"/>
      <c r="DV1187" s="30"/>
      <c r="DW1187" s="30"/>
      <c r="DX1187" s="30"/>
      <c r="DY1187" s="30"/>
      <c r="DZ1187" s="30"/>
      <c r="EA1187" s="30"/>
      <c r="EB1187" s="30"/>
      <c r="EC1187" s="30"/>
      <c r="ED1187" s="30"/>
      <c r="EE1187" s="30"/>
      <c r="EF1187" s="30"/>
      <c r="EG1187" s="30"/>
      <c r="EH1187" s="30"/>
      <c r="EI1187" s="30"/>
      <c r="EJ1187" s="30"/>
      <c r="EK1187" s="30"/>
      <c r="EL1187" s="30"/>
      <c r="EM1187" s="30"/>
      <c r="EN1187" s="30"/>
      <c r="EO1187" s="30"/>
      <c r="EP1187" s="30"/>
      <c r="EQ1187" s="30"/>
      <c r="ER1187" s="30"/>
      <c r="ES1187" s="30"/>
      <c r="ET1187" s="30"/>
      <c r="EU1187" s="30"/>
      <c r="EV1187" s="30"/>
      <c r="EW1187" s="30"/>
      <c r="EX1187" s="30"/>
      <c r="EY1187" s="30"/>
      <c r="EZ1187" s="30"/>
      <c r="FA1187" s="30"/>
      <c r="FB1187" s="30"/>
      <c r="FC1187" s="30"/>
      <c r="FD1187" s="30"/>
      <c r="FE1187" s="30"/>
      <c r="FF1187" s="30"/>
      <c r="FG1187" s="30"/>
      <c r="FH1187" s="30"/>
      <c r="FI1187" s="30"/>
      <c r="FJ1187" s="30"/>
      <c r="FK1187" s="30"/>
      <c r="FL1187" s="30"/>
      <c r="FM1187" s="30"/>
      <c r="FN1187" s="30"/>
      <c r="FO1187" s="30"/>
      <c r="FP1187" s="30"/>
      <c r="FQ1187" s="30"/>
    </row>
    <row r="1188" spans="4:173">
      <c r="D1188" s="76"/>
      <c r="E1188" s="76"/>
      <c r="F1188" s="76"/>
      <c r="G1188" s="76"/>
      <c r="H1188" s="76"/>
      <c r="I1188" s="76"/>
      <c r="J1188" s="30"/>
      <c r="K1188" s="30"/>
      <c r="L1188" s="30"/>
      <c r="M1188" s="30"/>
      <c r="N1188" s="30"/>
      <c r="O1188" s="30"/>
      <c r="P1188" s="30"/>
      <c r="Q1188" s="30"/>
      <c r="R1188" s="30"/>
      <c r="S1188" s="30"/>
      <c r="T1188" s="30"/>
      <c r="U1188" s="30"/>
      <c r="V1188" s="30"/>
      <c r="W1188" s="30"/>
      <c r="X1188" s="30"/>
      <c r="Y1188" s="30"/>
      <c r="Z1188" s="30"/>
      <c r="AA1188" s="30"/>
      <c r="AB1188" s="30"/>
      <c r="AC1188" s="30"/>
      <c r="AD1188" s="30"/>
      <c r="AE1188" s="30"/>
      <c r="AF1188" s="30"/>
      <c r="AG1188" s="30"/>
      <c r="AH1188" s="30"/>
      <c r="AI1188" s="30"/>
      <c r="AJ1188" s="30"/>
      <c r="AK1188" s="30"/>
      <c r="AL1188" s="30"/>
      <c r="AM1188" s="30"/>
      <c r="AN1188" s="30"/>
      <c r="AO1188" s="30"/>
      <c r="AP1188" s="30"/>
      <c r="AQ1188" s="30"/>
      <c r="AR1188" s="30"/>
      <c r="AS1188" s="30"/>
      <c r="AT1188" s="30"/>
      <c r="AU1188" s="30"/>
      <c r="AV1188" s="30"/>
      <c r="AW1188" s="30"/>
      <c r="AX1188" s="30"/>
      <c r="AY1188" s="30"/>
      <c r="AZ1188" s="30"/>
      <c r="BA1188" s="30"/>
      <c r="BB1188" s="30"/>
      <c r="BC1188" s="30"/>
      <c r="BD1188" s="30"/>
      <c r="BE1188" s="30"/>
      <c r="BF1188" s="30"/>
      <c r="BG1188" s="30"/>
      <c r="BH1188" s="30"/>
      <c r="BI1188" s="30"/>
      <c r="BJ1188" s="30"/>
      <c r="BK1188" s="30"/>
      <c r="BL1188" s="30"/>
      <c r="BM1188" s="30"/>
      <c r="BN1188" s="30"/>
      <c r="BO1188" s="30"/>
      <c r="BP1188" s="30"/>
      <c r="BQ1188" s="30"/>
      <c r="BR1188" s="30"/>
      <c r="BS1188" s="30"/>
      <c r="BT1188" s="30"/>
      <c r="BU1188" s="30"/>
      <c r="BV1188" s="30"/>
      <c r="BW1188" s="30"/>
      <c r="BX1188" s="30"/>
      <c r="BY1188" s="30"/>
      <c r="BZ1188" s="30"/>
      <c r="CA1188" s="30"/>
      <c r="CB1188" s="30"/>
      <c r="CC1188" s="30"/>
      <c r="CD1188" s="30"/>
      <c r="CE1188" s="30"/>
      <c r="CF1188" s="30"/>
      <c r="CG1188" s="30"/>
      <c r="CH1188" s="30"/>
      <c r="CI1188" s="30"/>
      <c r="CJ1188" s="30"/>
      <c r="CK1188" s="30"/>
      <c r="CL1188" s="30"/>
      <c r="CM1188" s="30"/>
      <c r="CN1188" s="30"/>
      <c r="CO1188" s="30"/>
      <c r="CP1188" s="30"/>
      <c r="CQ1188" s="30"/>
      <c r="CR1188" s="30"/>
      <c r="CS1188" s="30"/>
      <c r="CT1188" s="30"/>
      <c r="CU1188" s="30"/>
      <c r="CV1188" s="30"/>
      <c r="CW1188" s="30"/>
      <c r="CX1188" s="30"/>
      <c r="CY1188" s="30"/>
      <c r="CZ1188" s="30"/>
      <c r="DA1188" s="30"/>
      <c r="DB1188" s="30"/>
      <c r="DC1188" s="30"/>
      <c r="DD1188" s="30"/>
      <c r="DE1188" s="30"/>
      <c r="DF1188" s="30"/>
      <c r="DG1188" s="30"/>
      <c r="DH1188" s="30"/>
      <c r="DI1188" s="30"/>
      <c r="DJ1188" s="30"/>
      <c r="DK1188" s="30"/>
      <c r="DL1188" s="30"/>
      <c r="DM1188" s="30"/>
      <c r="DN1188" s="30"/>
      <c r="DO1188" s="30"/>
      <c r="DP1188" s="30"/>
      <c r="DQ1188" s="30"/>
      <c r="DR1188" s="30"/>
      <c r="DS1188" s="30"/>
      <c r="DT1188" s="30"/>
      <c r="DU1188" s="30"/>
      <c r="DV1188" s="30"/>
      <c r="DW1188" s="30"/>
      <c r="DX1188" s="30"/>
      <c r="DY1188" s="30"/>
      <c r="DZ1188" s="30"/>
      <c r="EA1188" s="30"/>
      <c r="EB1188" s="30"/>
      <c r="EC1188" s="30"/>
      <c r="ED1188" s="30"/>
      <c r="EE1188" s="30"/>
      <c r="EF1188" s="30"/>
      <c r="EG1188" s="30"/>
      <c r="EH1188" s="30"/>
      <c r="EI1188" s="30"/>
      <c r="EJ1188" s="30"/>
      <c r="EK1188" s="30"/>
      <c r="EL1188" s="30"/>
      <c r="EM1188" s="30"/>
      <c r="EN1188" s="30"/>
      <c r="EO1188" s="30"/>
      <c r="EP1188" s="30"/>
      <c r="EQ1188" s="30"/>
      <c r="ER1188" s="30"/>
      <c r="ES1188" s="30"/>
      <c r="ET1188" s="30"/>
      <c r="EU1188" s="30"/>
      <c r="EV1188" s="30"/>
      <c r="EW1188" s="30"/>
      <c r="EX1188" s="30"/>
      <c r="EY1188" s="30"/>
      <c r="EZ1188" s="30"/>
      <c r="FA1188" s="30"/>
      <c r="FB1188" s="30"/>
      <c r="FC1188" s="30"/>
      <c r="FD1188" s="30"/>
      <c r="FE1188" s="30"/>
      <c r="FF1188" s="30"/>
      <c r="FG1188" s="30"/>
      <c r="FH1188" s="30"/>
      <c r="FI1188" s="30"/>
      <c r="FJ1188" s="30"/>
      <c r="FK1188" s="30"/>
      <c r="FL1188" s="30"/>
      <c r="FM1188" s="30"/>
      <c r="FN1188" s="30"/>
      <c r="FO1188" s="30"/>
      <c r="FP1188" s="30"/>
      <c r="FQ1188" s="30"/>
    </row>
    <row r="1189" spans="4:173">
      <c r="D1189" s="76"/>
      <c r="E1189" s="76"/>
      <c r="F1189" s="76"/>
      <c r="G1189" s="76"/>
      <c r="H1189" s="76"/>
      <c r="I1189" s="76"/>
      <c r="J1189" s="30"/>
      <c r="K1189" s="30"/>
      <c r="L1189" s="30"/>
      <c r="M1189" s="30"/>
      <c r="N1189" s="30"/>
      <c r="O1189" s="30"/>
      <c r="P1189" s="30"/>
      <c r="Q1189" s="30"/>
      <c r="R1189" s="30"/>
      <c r="S1189" s="30"/>
      <c r="T1189" s="30"/>
      <c r="U1189" s="30"/>
      <c r="V1189" s="30"/>
      <c r="W1189" s="30"/>
      <c r="X1189" s="30"/>
      <c r="Y1189" s="30"/>
      <c r="Z1189" s="30"/>
      <c r="AA1189" s="30"/>
      <c r="AB1189" s="30"/>
      <c r="AC1189" s="30"/>
      <c r="AD1189" s="30"/>
      <c r="AE1189" s="30"/>
      <c r="AF1189" s="30"/>
      <c r="AG1189" s="30"/>
      <c r="AH1189" s="30"/>
      <c r="AI1189" s="30"/>
      <c r="AJ1189" s="30"/>
      <c r="AK1189" s="30"/>
      <c r="AL1189" s="30"/>
      <c r="AM1189" s="30"/>
      <c r="AN1189" s="30"/>
      <c r="AO1189" s="30"/>
      <c r="AP1189" s="30"/>
      <c r="AQ1189" s="30"/>
      <c r="AR1189" s="30"/>
      <c r="AS1189" s="30"/>
      <c r="AT1189" s="30"/>
      <c r="AU1189" s="30"/>
      <c r="AV1189" s="30"/>
      <c r="AW1189" s="30"/>
      <c r="AX1189" s="30"/>
      <c r="AY1189" s="30"/>
      <c r="AZ1189" s="30"/>
      <c r="BA1189" s="30"/>
      <c r="BB1189" s="30"/>
      <c r="BC1189" s="30"/>
      <c r="BD1189" s="30"/>
      <c r="BE1189" s="30"/>
      <c r="BF1189" s="30"/>
      <c r="BG1189" s="30"/>
      <c r="BH1189" s="30"/>
      <c r="BI1189" s="30"/>
      <c r="BJ1189" s="30"/>
      <c r="BK1189" s="30"/>
      <c r="BL1189" s="30"/>
      <c r="BM1189" s="30"/>
      <c r="BN1189" s="30"/>
      <c r="BO1189" s="30"/>
      <c r="BP1189" s="30"/>
      <c r="BQ1189" s="30"/>
      <c r="BR1189" s="30"/>
      <c r="BS1189" s="30"/>
      <c r="BT1189" s="30"/>
      <c r="BU1189" s="30"/>
      <c r="BV1189" s="30"/>
      <c r="BW1189" s="30"/>
      <c r="BX1189" s="30"/>
      <c r="BY1189" s="30"/>
      <c r="BZ1189" s="30"/>
      <c r="CA1189" s="30"/>
      <c r="CB1189" s="30"/>
      <c r="CC1189" s="30"/>
      <c r="CD1189" s="30"/>
      <c r="CE1189" s="30"/>
      <c r="CF1189" s="30"/>
      <c r="CG1189" s="30"/>
      <c r="CH1189" s="30"/>
      <c r="CI1189" s="30"/>
      <c r="CJ1189" s="30"/>
      <c r="CK1189" s="30"/>
      <c r="CL1189" s="30"/>
      <c r="CM1189" s="30"/>
      <c r="CN1189" s="30"/>
      <c r="CO1189" s="30"/>
      <c r="CP1189" s="30"/>
      <c r="CQ1189" s="30"/>
      <c r="CR1189" s="30"/>
      <c r="CS1189" s="30"/>
      <c r="CT1189" s="30"/>
      <c r="CU1189" s="30"/>
      <c r="CV1189" s="30"/>
      <c r="CW1189" s="30"/>
      <c r="CX1189" s="30"/>
      <c r="CY1189" s="30"/>
      <c r="CZ1189" s="30"/>
      <c r="DA1189" s="30"/>
      <c r="DB1189" s="30"/>
      <c r="DC1189" s="30"/>
      <c r="DD1189" s="30"/>
      <c r="DE1189" s="30"/>
      <c r="DF1189" s="30"/>
      <c r="DG1189" s="30"/>
      <c r="DH1189" s="30"/>
      <c r="DI1189" s="30"/>
      <c r="DJ1189" s="30"/>
      <c r="DK1189" s="30"/>
      <c r="DL1189" s="30"/>
      <c r="DM1189" s="30"/>
      <c r="DN1189" s="30"/>
      <c r="DO1189" s="30"/>
      <c r="DP1189" s="30"/>
      <c r="DQ1189" s="30"/>
      <c r="DR1189" s="30"/>
      <c r="DS1189" s="30"/>
      <c r="DT1189" s="30"/>
      <c r="DU1189" s="30"/>
      <c r="DV1189" s="30"/>
      <c r="DW1189" s="30"/>
      <c r="DX1189" s="30"/>
      <c r="DY1189" s="30"/>
      <c r="DZ1189" s="30"/>
      <c r="EA1189" s="30"/>
      <c r="EB1189" s="30"/>
      <c r="EC1189" s="30"/>
      <c r="ED1189" s="30"/>
      <c r="EE1189" s="30"/>
      <c r="EF1189" s="30"/>
      <c r="EG1189" s="30"/>
      <c r="EH1189" s="30"/>
      <c r="EI1189" s="30"/>
      <c r="EJ1189" s="30"/>
      <c r="EK1189" s="30"/>
      <c r="EL1189" s="30"/>
      <c r="EM1189" s="30"/>
      <c r="EN1189" s="30"/>
      <c r="EO1189" s="30"/>
      <c r="EP1189" s="30"/>
      <c r="EQ1189" s="30"/>
      <c r="ER1189" s="30"/>
      <c r="ES1189" s="30"/>
      <c r="ET1189" s="30"/>
      <c r="EU1189" s="30"/>
      <c r="EV1189" s="30"/>
      <c r="EW1189" s="30"/>
      <c r="EX1189" s="30"/>
      <c r="EY1189" s="30"/>
      <c r="EZ1189" s="30"/>
      <c r="FA1189" s="30"/>
      <c r="FB1189" s="30"/>
      <c r="FC1189" s="30"/>
      <c r="FD1189" s="30"/>
      <c r="FE1189" s="30"/>
      <c r="FF1189" s="30"/>
      <c r="FG1189" s="30"/>
      <c r="FH1189" s="30"/>
      <c r="FI1189" s="30"/>
      <c r="FJ1189" s="30"/>
      <c r="FK1189" s="30"/>
      <c r="FL1189" s="30"/>
      <c r="FM1189" s="30"/>
      <c r="FN1189" s="30"/>
      <c r="FO1189" s="30"/>
      <c r="FP1189" s="30"/>
      <c r="FQ1189" s="30"/>
    </row>
    <row r="1190" spans="4:173">
      <c r="D1190" s="76"/>
      <c r="E1190" s="76"/>
      <c r="F1190" s="76"/>
      <c r="G1190" s="76"/>
      <c r="H1190" s="76"/>
      <c r="I1190" s="76"/>
      <c r="J1190" s="30"/>
      <c r="K1190" s="30"/>
      <c r="L1190" s="30"/>
      <c r="M1190" s="30"/>
      <c r="N1190" s="30"/>
      <c r="O1190" s="30"/>
      <c r="P1190" s="30"/>
      <c r="Q1190" s="30"/>
      <c r="R1190" s="30"/>
      <c r="S1190" s="30"/>
      <c r="T1190" s="30"/>
      <c r="U1190" s="30"/>
      <c r="V1190" s="30"/>
      <c r="W1190" s="30"/>
      <c r="X1190" s="30"/>
      <c r="Y1190" s="30"/>
      <c r="Z1190" s="30"/>
      <c r="AA1190" s="30"/>
      <c r="AB1190" s="30"/>
      <c r="AC1190" s="30"/>
      <c r="AD1190" s="30"/>
      <c r="AE1190" s="30"/>
      <c r="AF1190" s="30"/>
      <c r="AG1190" s="30"/>
      <c r="AH1190" s="30"/>
      <c r="AI1190" s="30"/>
      <c r="AJ1190" s="30"/>
      <c r="AK1190" s="30"/>
      <c r="AL1190" s="30"/>
      <c r="AM1190" s="30"/>
      <c r="AN1190" s="30"/>
      <c r="AO1190" s="30"/>
      <c r="AP1190" s="30"/>
      <c r="AQ1190" s="30"/>
      <c r="AR1190" s="30"/>
      <c r="AS1190" s="30"/>
      <c r="AT1190" s="30"/>
      <c r="AU1190" s="30"/>
      <c r="AV1190" s="30"/>
      <c r="AW1190" s="30"/>
      <c r="AX1190" s="30"/>
      <c r="AY1190" s="30"/>
      <c r="AZ1190" s="30"/>
      <c r="BA1190" s="30"/>
      <c r="BB1190" s="30"/>
      <c r="BC1190" s="30"/>
      <c r="BD1190" s="30"/>
      <c r="BE1190" s="30"/>
      <c r="BF1190" s="30"/>
      <c r="BG1190" s="30"/>
      <c r="BH1190" s="30"/>
      <c r="BI1190" s="30"/>
      <c r="BJ1190" s="30"/>
      <c r="BK1190" s="30"/>
      <c r="BL1190" s="30"/>
      <c r="BM1190" s="30"/>
      <c r="BN1190" s="30"/>
      <c r="BO1190" s="30"/>
      <c r="BP1190" s="30"/>
      <c r="BQ1190" s="30"/>
      <c r="BR1190" s="30"/>
      <c r="BS1190" s="30"/>
      <c r="BT1190" s="30"/>
      <c r="BU1190" s="30"/>
      <c r="BV1190" s="30"/>
      <c r="BW1190" s="30"/>
      <c r="BX1190" s="30"/>
      <c r="BY1190" s="30"/>
      <c r="BZ1190" s="30"/>
      <c r="CA1190" s="30"/>
      <c r="CB1190" s="30"/>
      <c r="CC1190" s="30"/>
      <c r="CD1190" s="30"/>
      <c r="CE1190" s="30"/>
      <c r="CF1190" s="30"/>
      <c r="CG1190" s="30"/>
      <c r="CH1190" s="30"/>
      <c r="CI1190" s="30"/>
      <c r="CJ1190" s="30"/>
      <c r="CK1190" s="30"/>
      <c r="CL1190" s="30"/>
      <c r="CM1190" s="30"/>
      <c r="CN1190" s="30"/>
      <c r="CO1190" s="30"/>
      <c r="CP1190" s="30"/>
      <c r="CQ1190" s="30"/>
      <c r="CR1190" s="30"/>
      <c r="CS1190" s="30"/>
      <c r="CT1190" s="30"/>
      <c r="CU1190" s="30"/>
      <c r="CV1190" s="30"/>
      <c r="CW1190" s="30"/>
      <c r="CX1190" s="30"/>
      <c r="CY1190" s="30"/>
      <c r="CZ1190" s="30"/>
      <c r="DA1190" s="30"/>
      <c r="DB1190" s="30"/>
      <c r="DC1190" s="30"/>
      <c r="DD1190" s="30"/>
      <c r="DE1190" s="30"/>
      <c r="DF1190" s="30"/>
      <c r="DG1190" s="30"/>
      <c r="DH1190" s="30"/>
      <c r="DI1190" s="30"/>
      <c r="DJ1190" s="30"/>
      <c r="DK1190" s="30"/>
      <c r="DL1190" s="30"/>
      <c r="DM1190" s="30"/>
      <c r="DN1190" s="30"/>
      <c r="DO1190" s="30"/>
      <c r="DP1190" s="30"/>
      <c r="DQ1190" s="30"/>
      <c r="DR1190" s="30"/>
      <c r="DS1190" s="30"/>
      <c r="DT1190" s="30"/>
      <c r="DU1190" s="30"/>
      <c r="DV1190" s="30"/>
      <c r="DW1190" s="30"/>
      <c r="DX1190" s="30"/>
      <c r="DY1190" s="30"/>
      <c r="DZ1190" s="30"/>
      <c r="EA1190" s="30"/>
      <c r="EB1190" s="30"/>
      <c r="EC1190" s="30"/>
      <c r="ED1190" s="30"/>
      <c r="EE1190" s="30"/>
      <c r="EF1190" s="30"/>
      <c r="EG1190" s="30"/>
      <c r="EH1190" s="30"/>
      <c r="EI1190" s="30"/>
      <c r="EJ1190" s="30"/>
      <c r="EK1190" s="30"/>
      <c r="EL1190" s="30"/>
      <c r="EM1190" s="30"/>
      <c r="EN1190" s="30"/>
      <c r="EO1190" s="30"/>
      <c r="EP1190" s="30"/>
      <c r="EQ1190" s="30"/>
      <c r="ER1190" s="30"/>
      <c r="ES1190" s="30"/>
      <c r="ET1190" s="30"/>
      <c r="EU1190" s="30"/>
      <c r="EV1190" s="30"/>
      <c r="EW1190" s="30"/>
      <c r="EX1190" s="30"/>
      <c r="EY1190" s="30"/>
      <c r="EZ1190" s="30"/>
      <c r="FA1190" s="30"/>
      <c r="FB1190" s="30"/>
      <c r="FC1190" s="30"/>
      <c r="FD1190" s="30"/>
      <c r="FE1190" s="30"/>
      <c r="FF1190" s="30"/>
      <c r="FG1190" s="30"/>
      <c r="FH1190" s="30"/>
      <c r="FI1190" s="30"/>
      <c r="FJ1190" s="30"/>
      <c r="FK1190" s="30"/>
      <c r="FL1190" s="30"/>
      <c r="FM1190" s="30"/>
      <c r="FN1190" s="30"/>
      <c r="FO1190" s="30"/>
      <c r="FP1190" s="30"/>
      <c r="FQ1190" s="30"/>
    </row>
    <row r="1191" spans="4:173">
      <c r="D1191" s="76"/>
      <c r="E1191" s="76"/>
      <c r="F1191" s="76"/>
      <c r="G1191" s="76"/>
      <c r="H1191" s="76"/>
      <c r="I1191" s="76"/>
      <c r="J1191" s="30"/>
      <c r="K1191" s="30"/>
      <c r="L1191" s="30"/>
      <c r="M1191" s="30"/>
      <c r="N1191" s="30"/>
      <c r="O1191" s="30"/>
      <c r="P1191" s="30"/>
      <c r="Q1191" s="30"/>
      <c r="R1191" s="30"/>
      <c r="S1191" s="30"/>
      <c r="T1191" s="30"/>
      <c r="U1191" s="30"/>
      <c r="V1191" s="30"/>
      <c r="W1191" s="30"/>
      <c r="X1191" s="30"/>
      <c r="Y1191" s="30"/>
      <c r="Z1191" s="30"/>
      <c r="AA1191" s="30"/>
      <c r="AB1191" s="30"/>
      <c r="AC1191" s="30"/>
      <c r="AD1191" s="30"/>
      <c r="AE1191" s="30"/>
      <c r="AF1191" s="30"/>
      <c r="AG1191" s="30"/>
      <c r="AH1191" s="30"/>
      <c r="AI1191" s="30"/>
      <c r="AJ1191" s="30"/>
      <c r="AK1191" s="30"/>
      <c r="AL1191" s="30"/>
      <c r="AM1191" s="30"/>
      <c r="AN1191" s="30"/>
      <c r="AO1191" s="30"/>
      <c r="AP1191" s="30"/>
      <c r="AQ1191" s="30"/>
      <c r="AR1191" s="30"/>
      <c r="AS1191" s="30"/>
      <c r="AT1191" s="30"/>
      <c r="AU1191" s="30"/>
      <c r="AV1191" s="30"/>
      <c r="AW1191" s="30"/>
      <c r="AX1191" s="30"/>
      <c r="AY1191" s="30"/>
      <c r="AZ1191" s="30"/>
      <c r="BA1191" s="30"/>
      <c r="BB1191" s="30"/>
      <c r="BC1191" s="30"/>
      <c r="BD1191" s="30"/>
      <c r="BE1191" s="30"/>
      <c r="BF1191" s="30"/>
      <c r="BG1191" s="30"/>
      <c r="BH1191" s="30"/>
      <c r="BI1191" s="30"/>
      <c r="BJ1191" s="30"/>
      <c r="BK1191" s="30"/>
      <c r="BL1191" s="30"/>
      <c r="BM1191" s="30"/>
      <c r="BN1191" s="30"/>
      <c r="BO1191" s="30"/>
      <c r="BP1191" s="30"/>
      <c r="BQ1191" s="30"/>
      <c r="BR1191" s="30"/>
      <c r="BS1191" s="30"/>
      <c r="BT1191" s="30"/>
      <c r="BU1191" s="30"/>
      <c r="BV1191" s="30"/>
      <c r="BW1191" s="30"/>
      <c r="BX1191" s="30"/>
      <c r="BY1191" s="30"/>
      <c r="BZ1191" s="30"/>
      <c r="CA1191" s="30"/>
      <c r="CB1191" s="30"/>
      <c r="CC1191" s="30"/>
      <c r="CD1191" s="30"/>
      <c r="CE1191" s="30"/>
      <c r="CF1191" s="30"/>
      <c r="CG1191" s="30"/>
      <c r="CH1191" s="30"/>
      <c r="CI1191" s="30"/>
      <c r="CJ1191" s="30"/>
      <c r="CK1191" s="30"/>
      <c r="CL1191" s="30"/>
      <c r="CM1191" s="30"/>
      <c r="CN1191" s="30"/>
      <c r="CO1191" s="30"/>
      <c r="CP1191" s="30"/>
      <c r="CQ1191" s="30"/>
      <c r="CR1191" s="30"/>
      <c r="CS1191" s="30"/>
      <c r="CT1191" s="30"/>
      <c r="CU1191" s="30"/>
      <c r="CV1191" s="30"/>
      <c r="CW1191" s="30"/>
      <c r="CX1191" s="30"/>
      <c r="CY1191" s="30"/>
      <c r="CZ1191" s="30"/>
      <c r="DA1191" s="30"/>
      <c r="DB1191" s="30"/>
      <c r="DC1191" s="30"/>
      <c r="DD1191" s="30"/>
      <c r="DE1191" s="30"/>
      <c r="DF1191" s="30"/>
      <c r="DG1191" s="30"/>
      <c r="DH1191" s="30"/>
      <c r="DI1191" s="30"/>
      <c r="DJ1191" s="30"/>
      <c r="DK1191" s="30"/>
      <c r="DL1191" s="30"/>
      <c r="DM1191" s="30"/>
      <c r="DN1191" s="30"/>
      <c r="DO1191" s="30"/>
      <c r="DP1191" s="30"/>
      <c r="DQ1191" s="30"/>
      <c r="DR1191" s="30"/>
      <c r="DS1191" s="30"/>
      <c r="DT1191" s="30"/>
      <c r="DU1191" s="30"/>
      <c r="DV1191" s="30"/>
      <c r="DW1191" s="30"/>
      <c r="DX1191" s="30"/>
      <c r="DY1191" s="30"/>
      <c r="DZ1191" s="30"/>
      <c r="EA1191" s="30"/>
      <c r="EB1191" s="30"/>
      <c r="EC1191" s="30"/>
      <c r="ED1191" s="30"/>
      <c r="EE1191" s="30"/>
      <c r="EF1191" s="30"/>
      <c r="EG1191" s="30"/>
      <c r="EH1191" s="30"/>
      <c r="EI1191" s="30"/>
      <c r="EJ1191" s="30"/>
      <c r="EK1191" s="30"/>
      <c r="EL1191" s="30"/>
      <c r="EM1191" s="30"/>
      <c r="EN1191" s="30"/>
      <c r="EO1191" s="30"/>
      <c r="EP1191" s="30"/>
      <c r="EQ1191" s="30"/>
      <c r="ER1191" s="30"/>
      <c r="ES1191" s="30"/>
      <c r="ET1191" s="30"/>
      <c r="EU1191" s="30"/>
      <c r="EV1191" s="30"/>
      <c r="EW1191" s="30"/>
      <c r="EX1191" s="30"/>
      <c r="EY1191" s="30"/>
      <c r="EZ1191" s="30"/>
      <c r="FA1191" s="30"/>
      <c r="FB1191" s="30"/>
      <c r="FC1191" s="30"/>
      <c r="FD1191" s="30"/>
      <c r="FE1191" s="30"/>
      <c r="FF1191" s="30"/>
      <c r="FG1191" s="30"/>
      <c r="FH1191" s="30"/>
      <c r="FI1191" s="30"/>
      <c r="FJ1191" s="30"/>
      <c r="FK1191" s="30"/>
      <c r="FL1191" s="30"/>
      <c r="FM1191" s="30"/>
      <c r="FN1191" s="30"/>
      <c r="FO1191" s="30"/>
      <c r="FP1191" s="30"/>
      <c r="FQ1191" s="30"/>
    </row>
    <row r="1192" spans="4:173">
      <c r="D1192" s="76"/>
      <c r="E1192" s="76"/>
      <c r="F1192" s="76"/>
      <c r="G1192" s="76"/>
      <c r="H1192" s="76"/>
      <c r="I1192" s="76"/>
      <c r="J1192" s="30"/>
      <c r="K1192" s="30"/>
      <c r="L1192" s="30"/>
      <c r="M1192" s="30"/>
      <c r="N1192" s="30"/>
      <c r="O1192" s="30"/>
      <c r="P1192" s="30"/>
      <c r="Q1192" s="30"/>
      <c r="R1192" s="30"/>
      <c r="S1192" s="30"/>
      <c r="T1192" s="30"/>
      <c r="U1192" s="30"/>
      <c r="V1192" s="30"/>
      <c r="W1192" s="30"/>
      <c r="X1192" s="30"/>
      <c r="Y1192" s="30"/>
      <c r="Z1192" s="30"/>
      <c r="AA1192" s="30"/>
      <c r="AB1192" s="30"/>
      <c r="AC1192" s="30"/>
      <c r="AD1192" s="30"/>
      <c r="AE1192" s="30"/>
      <c r="AF1192" s="30"/>
      <c r="AG1192" s="30"/>
      <c r="AH1192" s="30"/>
      <c r="AI1192" s="30"/>
      <c r="AJ1192" s="30"/>
      <c r="AK1192" s="30"/>
      <c r="AL1192" s="30"/>
      <c r="AM1192" s="30"/>
      <c r="AN1192" s="30"/>
      <c r="AO1192" s="30"/>
      <c r="AP1192" s="30"/>
      <c r="AQ1192" s="30"/>
      <c r="AR1192" s="30"/>
      <c r="AS1192" s="30"/>
      <c r="AT1192" s="30"/>
      <c r="AU1192" s="30"/>
      <c r="AV1192" s="30"/>
      <c r="AW1192" s="30"/>
      <c r="AX1192" s="30"/>
      <c r="AY1192" s="30"/>
      <c r="AZ1192" s="30"/>
      <c r="BA1192" s="30"/>
      <c r="BB1192" s="30"/>
      <c r="BC1192" s="30"/>
      <c r="BD1192" s="30"/>
      <c r="BE1192" s="30"/>
      <c r="BF1192" s="30"/>
      <c r="BG1192" s="30"/>
      <c r="BH1192" s="30"/>
      <c r="BI1192" s="30"/>
      <c r="BJ1192" s="30"/>
      <c r="BK1192" s="30"/>
      <c r="BL1192" s="30"/>
      <c r="BM1192" s="30"/>
      <c r="BN1192" s="30"/>
      <c r="BO1192" s="30"/>
      <c r="BP1192" s="30"/>
      <c r="BQ1192" s="30"/>
      <c r="BR1192" s="30"/>
      <c r="BS1192" s="30"/>
      <c r="BT1192" s="30"/>
      <c r="BU1192" s="30"/>
      <c r="BV1192" s="30"/>
      <c r="BW1192" s="30"/>
      <c r="BX1192" s="30"/>
      <c r="BY1192" s="30"/>
      <c r="BZ1192" s="30"/>
      <c r="CA1192" s="30"/>
      <c r="CB1192" s="30"/>
      <c r="CC1192" s="30"/>
      <c r="CD1192" s="30"/>
      <c r="CE1192" s="30"/>
      <c r="CF1192" s="30"/>
      <c r="CG1192" s="30"/>
      <c r="CH1192" s="30"/>
      <c r="CI1192" s="30"/>
      <c r="CJ1192" s="30"/>
      <c r="CK1192" s="30"/>
      <c r="CL1192" s="30"/>
      <c r="CM1192" s="30"/>
      <c r="CN1192" s="30"/>
      <c r="CO1192" s="30"/>
      <c r="CP1192" s="30"/>
      <c r="CQ1192" s="30"/>
      <c r="CR1192" s="30"/>
      <c r="CS1192" s="30"/>
      <c r="CT1192" s="30"/>
      <c r="CU1192" s="30"/>
      <c r="CV1192" s="30"/>
      <c r="CW1192" s="30"/>
      <c r="CX1192" s="30"/>
      <c r="CY1192" s="30"/>
      <c r="CZ1192" s="30"/>
      <c r="DA1192" s="30"/>
      <c r="DB1192" s="30"/>
      <c r="DC1192" s="30"/>
      <c r="DD1192" s="30"/>
      <c r="DE1192" s="30"/>
      <c r="DF1192" s="30"/>
      <c r="DG1192" s="30"/>
      <c r="DH1192" s="30"/>
      <c r="DI1192" s="30"/>
      <c r="DJ1192" s="30"/>
      <c r="DK1192" s="30"/>
      <c r="DL1192" s="30"/>
      <c r="DM1192" s="30"/>
      <c r="DN1192" s="30"/>
      <c r="DO1192" s="30"/>
      <c r="DP1192" s="30"/>
      <c r="DQ1192" s="30"/>
      <c r="DR1192" s="30"/>
      <c r="DS1192" s="30"/>
      <c r="DT1192" s="30"/>
      <c r="DU1192" s="30"/>
      <c r="DV1192" s="30"/>
      <c r="DW1192" s="30"/>
      <c r="DX1192" s="30"/>
      <c r="DY1192" s="30"/>
      <c r="DZ1192" s="30"/>
      <c r="EA1192" s="30"/>
      <c r="EB1192" s="30"/>
      <c r="EC1192" s="30"/>
      <c r="ED1192" s="30"/>
      <c r="EE1192" s="30"/>
      <c r="EF1192" s="30"/>
      <c r="EG1192" s="30"/>
      <c r="EH1192" s="30"/>
      <c r="EI1192" s="30"/>
      <c r="EJ1192" s="30"/>
      <c r="EK1192" s="30"/>
      <c r="EL1192" s="30"/>
      <c r="EM1192" s="30"/>
      <c r="EN1192" s="30"/>
      <c r="EO1192" s="30"/>
      <c r="EP1192" s="30"/>
      <c r="EQ1192" s="30"/>
      <c r="ER1192" s="30"/>
      <c r="ES1192" s="30"/>
      <c r="ET1192" s="30"/>
      <c r="EU1192" s="30"/>
      <c r="EV1192" s="30"/>
      <c r="EW1192" s="30"/>
      <c r="EX1192" s="30"/>
      <c r="EY1192" s="30"/>
      <c r="EZ1192" s="30"/>
      <c r="FA1192" s="30"/>
      <c r="FB1192" s="30"/>
      <c r="FC1192" s="30"/>
      <c r="FD1192" s="30"/>
      <c r="FE1192" s="30"/>
      <c r="FF1192" s="30"/>
      <c r="FG1192" s="30"/>
      <c r="FH1192" s="30"/>
      <c r="FI1192" s="30"/>
      <c r="FJ1192" s="30"/>
      <c r="FK1192" s="30"/>
      <c r="FL1192" s="30"/>
      <c r="FM1192" s="30"/>
      <c r="FN1192" s="30"/>
      <c r="FO1192" s="30"/>
      <c r="FP1192" s="30"/>
      <c r="FQ1192" s="30"/>
    </row>
    <row r="1193" spans="4:173">
      <c r="D1193" s="76"/>
      <c r="E1193" s="76"/>
      <c r="F1193" s="76"/>
      <c r="G1193" s="76"/>
      <c r="H1193" s="76"/>
      <c r="I1193" s="76"/>
      <c r="J1193" s="30"/>
      <c r="K1193" s="30"/>
      <c r="L1193" s="30"/>
      <c r="M1193" s="30"/>
      <c r="N1193" s="30"/>
      <c r="O1193" s="30"/>
      <c r="P1193" s="30"/>
      <c r="Q1193" s="30"/>
      <c r="R1193" s="30"/>
      <c r="S1193" s="30"/>
      <c r="T1193" s="30"/>
      <c r="U1193" s="30"/>
      <c r="V1193" s="30"/>
      <c r="W1193" s="30"/>
      <c r="X1193" s="30"/>
      <c r="Y1193" s="30"/>
      <c r="Z1193" s="30"/>
      <c r="AA1193" s="30"/>
      <c r="AB1193" s="30"/>
      <c r="AC1193" s="30"/>
      <c r="AD1193" s="30"/>
      <c r="AE1193" s="30"/>
      <c r="AF1193" s="30"/>
      <c r="AG1193" s="30"/>
      <c r="AH1193" s="30"/>
      <c r="AI1193" s="30"/>
      <c r="AJ1193" s="30"/>
      <c r="AK1193" s="30"/>
      <c r="AL1193" s="30"/>
      <c r="AM1193" s="30"/>
      <c r="AN1193" s="30"/>
      <c r="AO1193" s="30"/>
      <c r="AP1193" s="30"/>
      <c r="AQ1193" s="30"/>
      <c r="AR1193" s="30"/>
      <c r="AS1193" s="30"/>
      <c r="AT1193" s="30"/>
      <c r="AU1193" s="30"/>
      <c r="AV1193" s="30"/>
      <c r="AW1193" s="30"/>
      <c r="AX1193" s="30"/>
      <c r="AY1193" s="30"/>
      <c r="AZ1193" s="30"/>
      <c r="BA1193" s="30"/>
      <c r="BB1193" s="30"/>
      <c r="BC1193" s="30"/>
      <c r="BD1193" s="30"/>
      <c r="BE1193" s="30"/>
      <c r="BF1193" s="30"/>
      <c r="BG1193" s="30"/>
      <c r="BH1193" s="30"/>
      <c r="BI1193" s="30"/>
      <c r="BJ1193" s="30"/>
      <c r="BK1193" s="30"/>
      <c r="BL1193" s="30"/>
      <c r="BM1193" s="30"/>
      <c r="BN1193" s="30"/>
      <c r="BO1193" s="30"/>
      <c r="BP1193" s="30"/>
      <c r="BQ1193" s="30"/>
      <c r="BR1193" s="30"/>
      <c r="BS1193" s="30"/>
      <c r="BT1193" s="30"/>
      <c r="BU1193" s="30"/>
      <c r="BV1193" s="30"/>
      <c r="BW1193" s="30"/>
      <c r="BX1193" s="30"/>
      <c r="BY1193" s="30"/>
      <c r="BZ1193" s="30"/>
      <c r="CA1193" s="30"/>
      <c r="CB1193" s="30"/>
      <c r="CC1193" s="30"/>
      <c r="CD1193" s="30"/>
      <c r="CE1193" s="30"/>
      <c r="CF1193" s="30"/>
      <c r="CG1193" s="30"/>
      <c r="CH1193" s="30"/>
      <c r="CI1193" s="30"/>
      <c r="CJ1193" s="30"/>
      <c r="CK1193" s="30"/>
      <c r="CL1193" s="30"/>
      <c r="CM1193" s="30"/>
      <c r="CN1193" s="30"/>
      <c r="CO1193" s="30"/>
      <c r="CP1193" s="30"/>
      <c r="CQ1193" s="30"/>
      <c r="CR1193" s="30"/>
      <c r="CS1193" s="30"/>
      <c r="CT1193" s="30"/>
      <c r="CU1193" s="30"/>
      <c r="CV1193" s="30"/>
      <c r="CW1193" s="30"/>
      <c r="CX1193" s="30"/>
      <c r="CY1193" s="30"/>
      <c r="CZ1193" s="30"/>
      <c r="DA1193" s="30"/>
      <c r="DB1193" s="30"/>
      <c r="DC1193" s="30"/>
      <c r="DD1193" s="30"/>
      <c r="DE1193" s="30"/>
      <c r="DF1193" s="30"/>
      <c r="DG1193" s="30"/>
      <c r="DH1193" s="30"/>
      <c r="DI1193" s="30"/>
      <c r="DJ1193" s="30"/>
      <c r="DK1193" s="30"/>
      <c r="DL1193" s="30"/>
      <c r="DM1193" s="30"/>
      <c r="DN1193" s="30"/>
      <c r="DO1193" s="30"/>
      <c r="DP1193" s="30"/>
      <c r="DQ1193" s="30"/>
      <c r="DR1193" s="30"/>
      <c r="DS1193" s="30"/>
      <c r="DT1193" s="30"/>
      <c r="DU1193" s="30"/>
      <c r="DV1193" s="30"/>
      <c r="DW1193" s="30"/>
      <c r="DX1193" s="30"/>
      <c r="DY1193" s="30"/>
      <c r="DZ1193" s="30"/>
      <c r="EA1193" s="30"/>
      <c r="EB1193" s="30"/>
      <c r="EC1193" s="30"/>
      <c r="ED1193" s="30"/>
      <c r="EE1193" s="30"/>
      <c r="EF1193" s="30"/>
      <c r="EG1193" s="30"/>
      <c r="EH1193" s="30"/>
      <c r="EI1193" s="30"/>
      <c r="EJ1193" s="30"/>
      <c r="EK1193" s="30"/>
      <c r="EL1193" s="30"/>
      <c r="EM1193" s="30"/>
      <c r="EN1193" s="30"/>
      <c r="EO1193" s="30"/>
      <c r="EP1193" s="30"/>
      <c r="EQ1193" s="30"/>
      <c r="ER1193" s="30"/>
      <c r="ES1193" s="30"/>
      <c r="ET1193" s="30"/>
      <c r="EU1193" s="30"/>
      <c r="EV1193" s="30"/>
      <c r="EW1193" s="30"/>
      <c r="EX1193" s="30"/>
      <c r="EY1193" s="30"/>
      <c r="EZ1193" s="30"/>
      <c r="FA1193" s="30"/>
      <c r="FB1193" s="30"/>
      <c r="FC1193" s="30"/>
      <c r="FD1193" s="30"/>
      <c r="FE1193" s="30"/>
      <c r="FF1193" s="30"/>
      <c r="FG1193" s="30"/>
      <c r="FH1193" s="30"/>
      <c r="FI1193" s="30"/>
      <c r="FJ1193" s="30"/>
      <c r="FK1193" s="30"/>
      <c r="FL1193" s="30"/>
      <c r="FM1193" s="30"/>
      <c r="FN1193" s="30"/>
      <c r="FO1193" s="30"/>
      <c r="FP1193" s="30"/>
      <c r="FQ1193" s="30"/>
    </row>
    <row r="1194" spans="4:173">
      <c r="D1194" s="76"/>
      <c r="E1194" s="76"/>
      <c r="F1194" s="76"/>
      <c r="G1194" s="76"/>
      <c r="H1194" s="76"/>
      <c r="I1194" s="76"/>
      <c r="J1194" s="30"/>
      <c r="K1194" s="30"/>
      <c r="L1194" s="30"/>
      <c r="M1194" s="30"/>
      <c r="N1194" s="30"/>
      <c r="O1194" s="30"/>
      <c r="P1194" s="30"/>
      <c r="Q1194" s="30"/>
      <c r="R1194" s="30"/>
      <c r="S1194" s="30"/>
      <c r="T1194" s="30"/>
      <c r="U1194" s="30"/>
      <c r="V1194" s="30"/>
      <c r="W1194" s="30"/>
      <c r="X1194" s="30"/>
      <c r="Y1194" s="30"/>
      <c r="Z1194" s="30"/>
      <c r="AA1194" s="30"/>
      <c r="AB1194" s="30"/>
      <c r="AC1194" s="30"/>
      <c r="AD1194" s="30"/>
      <c r="AE1194" s="30"/>
      <c r="AF1194" s="30"/>
      <c r="AG1194" s="30"/>
      <c r="AH1194" s="30"/>
      <c r="AI1194" s="30"/>
      <c r="AJ1194" s="30"/>
      <c r="AK1194" s="30"/>
      <c r="AL1194" s="30"/>
      <c r="AM1194" s="30"/>
      <c r="AN1194" s="30"/>
      <c r="AO1194" s="30"/>
      <c r="AP1194" s="30"/>
      <c r="AQ1194" s="30"/>
      <c r="AR1194" s="30"/>
      <c r="AS1194" s="30"/>
      <c r="AT1194" s="30"/>
      <c r="AU1194" s="30"/>
      <c r="AV1194" s="30"/>
      <c r="AW1194" s="30"/>
      <c r="AX1194" s="30"/>
      <c r="AY1194" s="30"/>
      <c r="AZ1194" s="30"/>
      <c r="BA1194" s="30"/>
      <c r="BB1194" s="30"/>
      <c r="BC1194" s="30"/>
      <c r="BD1194" s="30"/>
      <c r="BE1194" s="30"/>
      <c r="BF1194" s="30"/>
      <c r="BG1194" s="30"/>
      <c r="BH1194" s="30"/>
      <c r="BI1194" s="30"/>
      <c r="BJ1194" s="30"/>
      <c r="BK1194" s="30"/>
      <c r="BL1194" s="30"/>
      <c r="BM1194" s="30"/>
      <c r="BN1194" s="30"/>
      <c r="BO1194" s="30"/>
      <c r="BP1194" s="30"/>
      <c r="BQ1194" s="30"/>
      <c r="BR1194" s="30"/>
      <c r="BS1194" s="30"/>
      <c r="BT1194" s="30"/>
      <c r="BU1194" s="30"/>
      <c r="BV1194" s="30"/>
      <c r="BW1194" s="30"/>
      <c r="BX1194" s="30"/>
      <c r="BY1194" s="30"/>
      <c r="BZ1194" s="30"/>
      <c r="CA1194" s="30"/>
      <c r="CB1194" s="30"/>
      <c r="CC1194" s="30"/>
      <c r="CD1194" s="30"/>
      <c r="CE1194" s="30"/>
      <c r="CF1194" s="30"/>
      <c r="CG1194" s="30"/>
      <c r="CH1194" s="30"/>
      <c r="CI1194" s="30"/>
      <c r="CJ1194" s="30"/>
      <c r="CK1194" s="30"/>
      <c r="CL1194" s="30"/>
      <c r="CM1194" s="30"/>
      <c r="CN1194" s="30"/>
      <c r="CO1194" s="30"/>
      <c r="CP1194" s="30"/>
      <c r="CQ1194" s="30"/>
      <c r="CR1194" s="30"/>
      <c r="CS1194" s="30"/>
      <c r="CT1194" s="30"/>
      <c r="CU1194" s="30"/>
      <c r="CV1194" s="30"/>
      <c r="CW1194" s="30"/>
      <c r="CX1194" s="30"/>
      <c r="CY1194" s="30"/>
      <c r="CZ1194" s="30"/>
      <c r="DA1194" s="30"/>
      <c r="DB1194" s="30"/>
      <c r="DC1194" s="30"/>
      <c r="DD1194" s="30"/>
      <c r="DE1194" s="30"/>
      <c r="DF1194" s="30"/>
      <c r="DG1194" s="30"/>
      <c r="DH1194" s="30"/>
      <c r="DI1194" s="30"/>
      <c r="DJ1194" s="30"/>
      <c r="DK1194" s="30"/>
      <c r="DL1194" s="30"/>
      <c r="DM1194" s="30"/>
      <c r="DN1194" s="30"/>
      <c r="DO1194" s="30"/>
      <c r="DP1194" s="30"/>
      <c r="DQ1194" s="30"/>
      <c r="DR1194" s="30"/>
      <c r="DS1194" s="30"/>
      <c r="DT1194" s="30"/>
      <c r="DU1194" s="30"/>
      <c r="DV1194" s="30"/>
      <c r="DW1194" s="30"/>
      <c r="DX1194" s="30"/>
      <c r="DY1194" s="30"/>
      <c r="DZ1194" s="30"/>
      <c r="EA1194" s="30"/>
      <c r="EB1194" s="30"/>
      <c r="EC1194" s="30"/>
      <c r="ED1194" s="30"/>
      <c r="EE1194" s="30"/>
      <c r="EF1194" s="30"/>
      <c r="EG1194" s="30"/>
      <c r="EH1194" s="30"/>
      <c r="EI1194" s="30"/>
      <c r="EJ1194" s="30"/>
      <c r="EK1194" s="30"/>
      <c r="EL1194" s="30"/>
      <c r="EM1194" s="30"/>
      <c r="EN1194" s="30"/>
      <c r="EO1194" s="30"/>
      <c r="EP1194" s="30"/>
      <c r="EQ1194" s="30"/>
      <c r="ER1194" s="30"/>
      <c r="ES1194" s="30"/>
      <c r="ET1194" s="30"/>
      <c r="EU1194" s="30"/>
      <c r="EV1194" s="30"/>
      <c r="EW1194" s="30"/>
      <c r="EX1194" s="30"/>
      <c r="EY1194" s="30"/>
      <c r="EZ1194" s="30"/>
      <c r="FA1194" s="30"/>
      <c r="FB1194" s="30"/>
      <c r="FC1194" s="30"/>
      <c r="FD1194" s="30"/>
      <c r="FE1194" s="30"/>
      <c r="FF1194" s="30"/>
      <c r="FG1194" s="30"/>
      <c r="FH1194" s="30"/>
      <c r="FI1194" s="30"/>
      <c r="FJ1194" s="30"/>
      <c r="FK1194" s="30"/>
      <c r="FL1194" s="30"/>
      <c r="FM1194" s="30"/>
      <c r="FN1194" s="30"/>
      <c r="FO1194" s="30"/>
      <c r="FP1194" s="30"/>
      <c r="FQ1194" s="30"/>
    </row>
    <row r="1195" spans="4:173">
      <c r="D1195" s="76"/>
      <c r="E1195" s="76"/>
      <c r="F1195" s="76"/>
      <c r="G1195" s="76"/>
      <c r="H1195" s="76"/>
      <c r="I1195" s="76"/>
      <c r="J1195" s="30"/>
      <c r="K1195" s="30"/>
      <c r="L1195" s="30"/>
      <c r="M1195" s="30"/>
      <c r="N1195" s="30"/>
      <c r="O1195" s="30"/>
      <c r="P1195" s="30"/>
      <c r="Q1195" s="30"/>
      <c r="R1195" s="30"/>
      <c r="S1195" s="30"/>
      <c r="T1195" s="30"/>
      <c r="U1195" s="30"/>
      <c r="V1195" s="30"/>
      <c r="W1195" s="30"/>
      <c r="X1195" s="30"/>
      <c r="Y1195" s="30"/>
      <c r="Z1195" s="30"/>
      <c r="AA1195" s="30"/>
      <c r="AB1195" s="30"/>
      <c r="AC1195" s="30"/>
      <c r="AD1195" s="30"/>
      <c r="AE1195" s="30"/>
      <c r="AF1195" s="30"/>
      <c r="AG1195" s="30"/>
      <c r="AH1195" s="30"/>
      <c r="AI1195" s="30"/>
      <c r="AJ1195" s="30"/>
      <c r="AK1195" s="30"/>
      <c r="AL1195" s="30"/>
      <c r="AM1195" s="30"/>
      <c r="AN1195" s="30"/>
      <c r="AO1195" s="30"/>
      <c r="AP1195" s="30"/>
      <c r="AQ1195" s="30"/>
      <c r="AR1195" s="30"/>
      <c r="AS1195" s="30"/>
      <c r="AT1195" s="30"/>
      <c r="AU1195" s="30"/>
      <c r="AV1195" s="30"/>
      <c r="AW1195" s="30"/>
      <c r="AX1195" s="30"/>
      <c r="AY1195" s="30"/>
      <c r="AZ1195" s="30"/>
      <c r="BA1195" s="30"/>
      <c r="BB1195" s="30"/>
      <c r="BC1195" s="30"/>
      <c r="BD1195" s="30"/>
      <c r="BE1195" s="30"/>
      <c r="BF1195" s="30"/>
      <c r="BG1195" s="30"/>
      <c r="BH1195" s="30"/>
      <c r="BI1195" s="30"/>
      <c r="BJ1195" s="30"/>
      <c r="BK1195" s="30"/>
      <c r="BL1195" s="30"/>
      <c r="BM1195" s="30"/>
      <c r="BN1195" s="30"/>
      <c r="BO1195" s="30"/>
      <c r="BP1195" s="30"/>
      <c r="BQ1195" s="30"/>
      <c r="BR1195" s="30"/>
      <c r="BS1195" s="30"/>
      <c r="BT1195" s="30"/>
      <c r="BU1195" s="30"/>
      <c r="BV1195" s="30"/>
      <c r="BW1195" s="30"/>
      <c r="BX1195" s="30"/>
      <c r="BY1195" s="30"/>
      <c r="BZ1195" s="30"/>
      <c r="CA1195" s="30"/>
      <c r="CB1195" s="30"/>
      <c r="CC1195" s="30"/>
      <c r="CD1195" s="30"/>
      <c r="CE1195" s="30"/>
      <c r="CF1195" s="30"/>
      <c r="CG1195" s="30"/>
      <c r="CH1195" s="30"/>
      <c r="CI1195" s="30"/>
      <c r="CJ1195" s="30"/>
      <c r="CK1195" s="30"/>
      <c r="CL1195" s="30"/>
      <c r="CM1195" s="30"/>
      <c r="CN1195" s="30"/>
      <c r="CO1195" s="30"/>
      <c r="CP1195" s="30"/>
      <c r="CQ1195" s="30"/>
      <c r="CR1195" s="30"/>
      <c r="CS1195" s="30"/>
      <c r="CT1195" s="30"/>
      <c r="CU1195" s="30"/>
      <c r="CV1195" s="30"/>
      <c r="CW1195" s="30"/>
      <c r="CX1195" s="30"/>
      <c r="CY1195" s="30"/>
      <c r="CZ1195" s="30"/>
      <c r="DA1195" s="30"/>
      <c r="DB1195" s="30"/>
      <c r="DC1195" s="30"/>
      <c r="DD1195" s="30"/>
      <c r="DE1195" s="30"/>
      <c r="DF1195" s="30"/>
      <c r="DG1195" s="30"/>
      <c r="DH1195" s="30"/>
      <c r="DI1195" s="30"/>
      <c r="DJ1195" s="30"/>
      <c r="DK1195" s="30"/>
      <c r="DL1195" s="30"/>
      <c r="DM1195" s="30"/>
      <c r="DN1195" s="30"/>
      <c r="DO1195" s="30"/>
      <c r="DP1195" s="30"/>
      <c r="DQ1195" s="30"/>
      <c r="DR1195" s="30"/>
      <c r="DS1195" s="30"/>
      <c r="DT1195" s="30"/>
      <c r="DU1195" s="30"/>
      <c r="DV1195" s="30"/>
      <c r="DW1195" s="30"/>
      <c r="DX1195" s="30"/>
      <c r="DY1195" s="30"/>
      <c r="DZ1195" s="30"/>
      <c r="EA1195" s="30"/>
      <c r="EB1195" s="30"/>
      <c r="EC1195" s="30"/>
      <c r="ED1195" s="30"/>
      <c r="EE1195" s="30"/>
      <c r="EF1195" s="30"/>
      <c r="EG1195" s="30"/>
      <c r="EH1195" s="30"/>
      <c r="EI1195" s="30"/>
      <c r="EJ1195" s="30"/>
      <c r="EK1195" s="30"/>
      <c r="EL1195" s="30"/>
      <c r="EM1195" s="30"/>
      <c r="EN1195" s="30"/>
      <c r="EO1195" s="30"/>
      <c r="EP1195" s="30"/>
      <c r="EQ1195" s="30"/>
      <c r="ER1195" s="30"/>
      <c r="ES1195" s="30"/>
      <c r="ET1195" s="30"/>
      <c r="EU1195" s="30"/>
      <c r="EV1195" s="30"/>
      <c r="EW1195" s="30"/>
      <c r="EX1195" s="30"/>
      <c r="EY1195" s="30"/>
      <c r="EZ1195" s="30"/>
      <c r="FA1195" s="30"/>
      <c r="FB1195" s="30"/>
      <c r="FC1195" s="30"/>
      <c r="FD1195" s="30"/>
      <c r="FE1195" s="30"/>
      <c r="FF1195" s="30"/>
      <c r="FG1195" s="30"/>
      <c r="FH1195" s="30"/>
      <c r="FI1195" s="30"/>
      <c r="FJ1195" s="30"/>
      <c r="FK1195" s="30"/>
      <c r="FL1195" s="30"/>
      <c r="FM1195" s="30"/>
      <c r="FN1195" s="30"/>
      <c r="FO1195" s="30"/>
      <c r="FP1195" s="30"/>
      <c r="FQ1195" s="30"/>
    </row>
    <row r="1196" spans="4:173">
      <c r="D1196" s="76"/>
      <c r="E1196" s="76"/>
      <c r="F1196" s="76"/>
      <c r="G1196" s="76"/>
      <c r="H1196" s="76"/>
      <c r="I1196" s="76"/>
      <c r="J1196" s="30"/>
      <c r="K1196" s="30"/>
      <c r="L1196" s="30"/>
      <c r="M1196" s="30"/>
      <c r="N1196" s="30"/>
      <c r="O1196" s="30"/>
      <c r="P1196" s="30"/>
      <c r="Q1196" s="30"/>
      <c r="R1196" s="30"/>
      <c r="S1196" s="30"/>
      <c r="T1196" s="30"/>
      <c r="U1196" s="30"/>
      <c r="V1196" s="30"/>
      <c r="W1196" s="30"/>
      <c r="X1196" s="30"/>
      <c r="Y1196" s="30"/>
      <c r="Z1196" s="30"/>
      <c r="AA1196" s="30"/>
      <c r="AB1196" s="30"/>
      <c r="AC1196" s="30"/>
      <c r="AD1196" s="30"/>
      <c r="AE1196" s="30"/>
      <c r="AF1196" s="30"/>
      <c r="AG1196" s="30"/>
      <c r="AH1196" s="30"/>
      <c r="AI1196" s="30"/>
      <c r="AJ1196" s="30"/>
      <c r="AK1196" s="30"/>
      <c r="AL1196" s="30"/>
      <c r="AM1196" s="30"/>
      <c r="AN1196" s="30"/>
      <c r="AO1196" s="30"/>
      <c r="AP1196" s="30"/>
      <c r="AQ1196" s="30"/>
      <c r="AR1196" s="30"/>
      <c r="AS1196" s="30"/>
      <c r="AT1196" s="30"/>
      <c r="AU1196" s="30"/>
      <c r="AV1196" s="30"/>
      <c r="AW1196" s="30"/>
      <c r="AX1196" s="30"/>
      <c r="AY1196" s="30"/>
      <c r="AZ1196" s="30"/>
      <c r="BA1196" s="30"/>
      <c r="BB1196" s="30"/>
      <c r="BC1196" s="30"/>
      <c r="BD1196" s="30"/>
      <c r="BE1196" s="30"/>
      <c r="BF1196" s="30"/>
      <c r="BG1196" s="30"/>
      <c r="BH1196" s="30"/>
      <c r="BI1196" s="30"/>
      <c r="BJ1196" s="30"/>
      <c r="BK1196" s="30"/>
      <c r="BL1196" s="30"/>
      <c r="BM1196" s="30"/>
      <c r="BN1196" s="30"/>
      <c r="BO1196" s="30"/>
      <c r="BP1196" s="30"/>
      <c r="BQ1196" s="30"/>
      <c r="BR1196" s="30"/>
      <c r="BS1196" s="30"/>
      <c r="BT1196" s="30"/>
      <c r="BU1196" s="30"/>
      <c r="BV1196" s="30"/>
      <c r="BW1196" s="30"/>
      <c r="BX1196" s="30"/>
      <c r="BY1196" s="30"/>
      <c r="BZ1196" s="30"/>
      <c r="CA1196" s="30"/>
      <c r="CB1196" s="30"/>
      <c r="CC1196" s="30"/>
      <c r="CD1196" s="30"/>
      <c r="CE1196" s="30"/>
      <c r="CF1196" s="30"/>
      <c r="CG1196" s="30"/>
      <c r="CH1196" s="30"/>
      <c r="CI1196" s="30"/>
      <c r="CJ1196" s="30"/>
      <c r="CK1196" s="30"/>
      <c r="CL1196" s="30"/>
      <c r="CM1196" s="30"/>
      <c r="CN1196" s="30"/>
      <c r="CO1196" s="30"/>
      <c r="CP1196" s="30"/>
      <c r="CQ1196" s="30"/>
      <c r="CR1196" s="30"/>
      <c r="CS1196" s="30"/>
      <c r="CT1196" s="30"/>
      <c r="CU1196" s="30"/>
      <c r="CV1196" s="30"/>
      <c r="CW1196" s="30"/>
      <c r="CX1196" s="30"/>
      <c r="CY1196" s="30"/>
      <c r="CZ1196" s="30"/>
      <c r="DA1196" s="30"/>
      <c r="DB1196" s="30"/>
      <c r="DC1196" s="30"/>
      <c r="DD1196" s="30"/>
      <c r="DE1196" s="30"/>
      <c r="DF1196" s="30"/>
      <c r="DG1196" s="30"/>
      <c r="DH1196" s="30"/>
      <c r="DI1196" s="30"/>
      <c r="DJ1196" s="30"/>
      <c r="DK1196" s="30"/>
      <c r="DL1196" s="30"/>
      <c r="DM1196" s="30"/>
      <c r="DN1196" s="30"/>
      <c r="DO1196" s="30"/>
      <c r="DP1196" s="30"/>
      <c r="DQ1196" s="30"/>
      <c r="DR1196" s="30"/>
      <c r="DS1196" s="30"/>
      <c r="DT1196" s="30"/>
      <c r="DU1196" s="30"/>
      <c r="DV1196" s="30"/>
      <c r="DW1196" s="30"/>
      <c r="DX1196" s="30"/>
      <c r="DY1196" s="30"/>
      <c r="DZ1196" s="30"/>
      <c r="EA1196" s="30"/>
      <c r="EB1196" s="30"/>
      <c r="EC1196" s="30"/>
      <c r="ED1196" s="30"/>
      <c r="EE1196" s="30"/>
      <c r="EF1196" s="30"/>
      <c r="EG1196" s="30"/>
      <c r="EH1196" s="30"/>
      <c r="EI1196" s="30"/>
      <c r="EJ1196" s="30"/>
      <c r="EK1196" s="30"/>
      <c r="EL1196" s="30"/>
      <c r="EM1196" s="30"/>
      <c r="EN1196" s="30"/>
      <c r="EO1196" s="30"/>
      <c r="EP1196" s="30"/>
      <c r="EQ1196" s="30"/>
      <c r="ER1196" s="30"/>
      <c r="ES1196" s="30"/>
      <c r="ET1196" s="30"/>
      <c r="EU1196" s="30"/>
      <c r="EV1196" s="30"/>
      <c r="EW1196" s="30"/>
      <c r="EX1196" s="30"/>
      <c r="EY1196" s="30"/>
      <c r="EZ1196" s="30"/>
      <c r="FA1196" s="30"/>
      <c r="FB1196" s="30"/>
      <c r="FC1196" s="30"/>
      <c r="FD1196" s="30"/>
      <c r="FE1196" s="30"/>
      <c r="FF1196" s="30"/>
      <c r="FG1196" s="30"/>
      <c r="FH1196" s="30"/>
      <c r="FI1196" s="30"/>
      <c r="FJ1196" s="30"/>
      <c r="FK1196" s="30"/>
      <c r="FL1196" s="30"/>
      <c r="FM1196" s="30"/>
      <c r="FN1196" s="30"/>
      <c r="FO1196" s="30"/>
      <c r="FP1196" s="30"/>
      <c r="FQ1196" s="30"/>
    </row>
    <row r="1197" spans="4:173">
      <c r="D1197" s="76"/>
      <c r="E1197" s="76"/>
      <c r="F1197" s="76"/>
      <c r="G1197" s="76"/>
      <c r="H1197" s="76"/>
      <c r="I1197" s="76"/>
      <c r="J1197" s="30"/>
      <c r="K1197" s="30"/>
      <c r="L1197" s="30"/>
      <c r="M1197" s="30"/>
      <c r="N1197" s="30"/>
      <c r="O1197" s="30"/>
      <c r="P1197" s="30"/>
      <c r="Q1197" s="30"/>
      <c r="R1197" s="30"/>
      <c r="S1197" s="30"/>
      <c r="T1197" s="30"/>
      <c r="U1197" s="30"/>
      <c r="V1197" s="30"/>
      <c r="W1197" s="30"/>
      <c r="X1197" s="30"/>
      <c r="Y1197" s="30"/>
      <c r="Z1197" s="30"/>
      <c r="AA1197" s="30"/>
      <c r="AB1197" s="30"/>
      <c r="AC1197" s="30"/>
      <c r="AD1197" s="30"/>
      <c r="AE1197" s="30"/>
      <c r="AF1197" s="30"/>
      <c r="AG1197" s="30"/>
      <c r="AH1197" s="30"/>
      <c r="AI1197" s="30"/>
      <c r="AJ1197" s="30"/>
      <c r="AK1197" s="30"/>
      <c r="AL1197" s="30"/>
      <c r="AM1197" s="30"/>
      <c r="AN1197" s="30"/>
      <c r="AO1197" s="30"/>
      <c r="AP1197" s="30"/>
      <c r="AQ1197" s="30"/>
      <c r="AR1197" s="30"/>
      <c r="AS1197" s="30"/>
      <c r="AT1197" s="30"/>
      <c r="AU1197" s="30"/>
      <c r="AV1197" s="30"/>
      <c r="AW1197" s="30"/>
      <c r="AX1197" s="30"/>
      <c r="AY1197" s="30"/>
      <c r="AZ1197" s="30"/>
      <c r="BA1197" s="30"/>
      <c r="BB1197" s="30"/>
      <c r="BC1197" s="30"/>
      <c r="BD1197" s="30"/>
      <c r="BE1197" s="30"/>
      <c r="BF1197" s="30"/>
      <c r="BG1197" s="30"/>
      <c r="BH1197" s="30"/>
      <c r="BI1197" s="30"/>
      <c r="BJ1197" s="30"/>
      <c r="BK1197" s="30"/>
      <c r="BL1197" s="30"/>
      <c r="BM1197" s="30"/>
      <c r="BN1197" s="30"/>
      <c r="BO1197" s="30"/>
      <c r="BP1197" s="30"/>
      <c r="BQ1197" s="30"/>
      <c r="BR1197" s="30"/>
      <c r="BS1197" s="30"/>
      <c r="BT1197" s="30"/>
      <c r="BU1197" s="30"/>
      <c r="BV1197" s="30"/>
      <c r="BW1197" s="30"/>
      <c r="BX1197" s="30"/>
      <c r="BY1197" s="30"/>
      <c r="BZ1197" s="30"/>
      <c r="CA1197" s="30"/>
      <c r="CB1197" s="30"/>
      <c r="CC1197" s="30"/>
      <c r="CD1197" s="30"/>
      <c r="CE1197" s="30"/>
      <c r="CF1197" s="30"/>
      <c r="CG1197" s="30"/>
      <c r="CH1197" s="30"/>
      <c r="CI1197" s="30"/>
      <c r="CJ1197" s="30"/>
      <c r="CK1197" s="30"/>
      <c r="CL1197" s="30"/>
      <c r="CM1197" s="30"/>
      <c r="CN1197" s="30"/>
      <c r="CO1197" s="30"/>
      <c r="CP1197" s="30"/>
      <c r="CQ1197" s="30"/>
      <c r="CR1197" s="30"/>
      <c r="CS1197" s="30"/>
      <c r="CT1197" s="30"/>
      <c r="CU1197" s="30"/>
      <c r="CV1197" s="30"/>
      <c r="CW1197" s="30"/>
      <c r="CX1197" s="30"/>
      <c r="CY1197" s="30"/>
      <c r="CZ1197" s="30"/>
      <c r="DA1197" s="30"/>
      <c r="DB1197" s="30"/>
      <c r="DC1197" s="30"/>
      <c r="DD1197" s="30"/>
      <c r="DE1197" s="30"/>
      <c r="DF1197" s="30"/>
      <c r="DG1197" s="30"/>
      <c r="DH1197" s="30"/>
      <c r="DI1197" s="30"/>
      <c r="DJ1197" s="30"/>
      <c r="DK1197" s="30"/>
      <c r="DL1197" s="30"/>
      <c r="DM1197" s="30"/>
      <c r="DN1197" s="30"/>
      <c r="DO1197" s="30"/>
      <c r="DP1197" s="30"/>
      <c r="DQ1197" s="30"/>
      <c r="DR1197" s="30"/>
      <c r="DS1197" s="30"/>
      <c r="DT1197" s="30"/>
      <c r="DU1197" s="30"/>
      <c r="DV1197" s="30"/>
      <c r="DW1197" s="30"/>
      <c r="DX1197" s="30"/>
      <c r="DY1197" s="30"/>
      <c r="DZ1197" s="30"/>
      <c r="EA1197" s="30"/>
      <c r="EB1197" s="30"/>
      <c r="EC1197" s="30"/>
      <c r="ED1197" s="30"/>
      <c r="EE1197" s="30"/>
      <c r="EF1197" s="30"/>
      <c r="EG1197" s="30"/>
      <c r="EH1197" s="30"/>
      <c r="EI1197" s="30"/>
      <c r="EJ1197" s="30"/>
      <c r="EK1197" s="30"/>
      <c r="EL1197" s="30"/>
      <c r="EM1197" s="30"/>
      <c r="EN1197" s="30"/>
      <c r="EO1197" s="30"/>
      <c r="EP1197" s="30"/>
      <c r="EQ1197" s="30"/>
      <c r="ER1197" s="30"/>
      <c r="ES1197" s="30"/>
      <c r="ET1197" s="30"/>
      <c r="EU1197" s="30"/>
      <c r="EV1197" s="30"/>
      <c r="EW1197" s="30"/>
      <c r="EX1197" s="30"/>
      <c r="EY1197" s="30"/>
      <c r="EZ1197" s="30"/>
      <c r="FA1197" s="30"/>
      <c r="FB1197" s="30"/>
      <c r="FC1197" s="30"/>
      <c r="FD1197" s="30"/>
      <c r="FE1197" s="30"/>
      <c r="FF1197" s="30"/>
      <c r="FG1197" s="30"/>
      <c r="FH1197" s="30"/>
      <c r="FI1197" s="30"/>
      <c r="FJ1197" s="30"/>
      <c r="FK1197" s="30"/>
      <c r="FL1197" s="30"/>
      <c r="FM1197" s="30"/>
      <c r="FN1197" s="30"/>
      <c r="FO1197" s="30"/>
      <c r="FP1197" s="30"/>
      <c r="FQ1197" s="30"/>
    </row>
    <row r="1198" spans="4:173">
      <c r="D1198" s="76"/>
      <c r="E1198" s="76"/>
      <c r="F1198" s="76"/>
      <c r="G1198" s="76"/>
      <c r="H1198" s="76"/>
      <c r="I1198" s="76"/>
      <c r="J1198" s="30"/>
      <c r="K1198" s="30"/>
      <c r="L1198" s="30"/>
      <c r="M1198" s="30"/>
      <c r="N1198" s="30"/>
      <c r="O1198" s="30"/>
      <c r="P1198" s="30"/>
      <c r="Q1198" s="30"/>
      <c r="R1198" s="30"/>
      <c r="S1198" s="30"/>
      <c r="T1198" s="30"/>
      <c r="U1198" s="30"/>
      <c r="V1198" s="30"/>
      <c r="W1198" s="30"/>
      <c r="X1198" s="30"/>
      <c r="Y1198" s="30"/>
      <c r="Z1198" s="30"/>
      <c r="AA1198" s="30"/>
      <c r="AB1198" s="30"/>
      <c r="AC1198" s="30"/>
      <c r="AD1198" s="30"/>
      <c r="AE1198" s="30"/>
      <c r="AF1198" s="30"/>
      <c r="AG1198" s="30"/>
      <c r="AH1198" s="30"/>
      <c r="AI1198" s="30"/>
      <c r="AJ1198" s="30"/>
      <c r="AK1198" s="30"/>
      <c r="AL1198" s="30"/>
      <c r="AM1198" s="30"/>
      <c r="AN1198" s="30"/>
      <c r="AO1198" s="30"/>
      <c r="AP1198" s="30"/>
      <c r="AQ1198" s="30"/>
      <c r="AR1198" s="30"/>
      <c r="AS1198" s="30"/>
      <c r="AT1198" s="30"/>
      <c r="AU1198" s="30"/>
      <c r="AV1198" s="30"/>
      <c r="AW1198" s="30"/>
      <c r="AX1198" s="30"/>
      <c r="AY1198" s="30"/>
      <c r="AZ1198" s="30"/>
      <c r="BA1198" s="30"/>
      <c r="BB1198" s="30"/>
      <c r="BC1198" s="30"/>
      <c r="BD1198" s="30"/>
      <c r="BE1198" s="30"/>
      <c r="BF1198" s="30"/>
      <c r="BG1198" s="30"/>
      <c r="BH1198" s="30"/>
      <c r="BI1198" s="30"/>
      <c r="BJ1198" s="30"/>
      <c r="BK1198" s="30"/>
      <c r="BL1198" s="30"/>
      <c r="BM1198" s="30"/>
      <c r="BN1198" s="30"/>
      <c r="BO1198" s="30"/>
      <c r="BP1198" s="30"/>
      <c r="BQ1198" s="30"/>
      <c r="BR1198" s="30"/>
      <c r="BS1198" s="30"/>
      <c r="BT1198" s="30"/>
      <c r="BU1198" s="30"/>
      <c r="BV1198" s="30"/>
      <c r="BW1198" s="30"/>
      <c r="BX1198" s="30"/>
      <c r="BY1198" s="30"/>
      <c r="BZ1198" s="30"/>
      <c r="CA1198" s="30"/>
      <c r="CB1198" s="30"/>
      <c r="CC1198" s="30"/>
      <c r="CD1198" s="30"/>
      <c r="CE1198" s="30"/>
      <c r="CF1198" s="30"/>
      <c r="CG1198" s="30"/>
      <c r="CH1198" s="30"/>
      <c r="CI1198" s="30"/>
      <c r="CJ1198" s="30"/>
      <c r="CK1198" s="30"/>
      <c r="CL1198" s="30"/>
      <c r="CM1198" s="30"/>
      <c r="CN1198" s="30"/>
      <c r="CO1198" s="30"/>
      <c r="CP1198" s="30"/>
      <c r="CQ1198" s="30"/>
      <c r="CR1198" s="30"/>
      <c r="CS1198" s="30"/>
      <c r="CT1198" s="30"/>
      <c r="CU1198" s="30"/>
      <c r="CV1198" s="30"/>
      <c r="CW1198" s="30"/>
      <c r="CX1198" s="30"/>
      <c r="CY1198" s="30"/>
      <c r="CZ1198" s="30"/>
      <c r="DA1198" s="30"/>
      <c r="DB1198" s="30"/>
      <c r="DC1198" s="30"/>
      <c r="DD1198" s="30"/>
      <c r="DE1198" s="30"/>
      <c r="DF1198" s="30"/>
      <c r="DG1198" s="30"/>
      <c r="DH1198" s="30"/>
      <c r="DI1198" s="30"/>
      <c r="DJ1198" s="30"/>
      <c r="DK1198" s="30"/>
      <c r="DL1198" s="30"/>
      <c r="DM1198" s="30"/>
      <c r="DN1198" s="30"/>
      <c r="DO1198" s="30"/>
      <c r="DP1198" s="30"/>
      <c r="DQ1198" s="30"/>
      <c r="DR1198" s="30"/>
      <c r="DS1198" s="30"/>
      <c r="DT1198" s="30"/>
      <c r="DU1198" s="30"/>
      <c r="DV1198" s="30"/>
      <c r="DW1198" s="30"/>
      <c r="DX1198" s="30"/>
      <c r="DY1198" s="30"/>
      <c r="DZ1198" s="30"/>
      <c r="EA1198" s="30"/>
      <c r="EB1198" s="30"/>
      <c r="EC1198" s="30"/>
      <c r="ED1198" s="30"/>
      <c r="EE1198" s="30"/>
      <c r="EF1198" s="30"/>
      <c r="EG1198" s="30"/>
      <c r="EH1198" s="30"/>
      <c r="EI1198" s="30"/>
      <c r="EJ1198" s="30"/>
      <c r="EK1198" s="30"/>
      <c r="EL1198" s="30"/>
      <c r="EM1198" s="30"/>
      <c r="EN1198" s="30"/>
      <c r="EO1198" s="30"/>
      <c r="EP1198" s="30"/>
      <c r="EQ1198" s="30"/>
      <c r="ER1198" s="30"/>
      <c r="ES1198" s="30"/>
      <c r="ET1198" s="30"/>
      <c r="EU1198" s="30"/>
      <c r="EV1198" s="30"/>
      <c r="EW1198" s="30"/>
      <c r="EX1198" s="30"/>
      <c r="EY1198" s="30"/>
      <c r="EZ1198" s="30"/>
      <c r="FA1198" s="30"/>
      <c r="FB1198" s="30"/>
      <c r="FC1198" s="30"/>
      <c r="FD1198" s="30"/>
      <c r="FE1198" s="30"/>
      <c r="FF1198" s="30"/>
      <c r="FG1198" s="30"/>
      <c r="FH1198" s="30"/>
      <c r="FI1198" s="30"/>
      <c r="FJ1198" s="30"/>
      <c r="FK1198" s="30"/>
      <c r="FL1198" s="30"/>
      <c r="FM1198" s="30"/>
      <c r="FN1198" s="30"/>
      <c r="FO1198" s="30"/>
      <c r="FP1198" s="30"/>
      <c r="FQ1198" s="30"/>
    </row>
    <row r="1199" spans="4:173">
      <c r="D1199" s="76"/>
      <c r="E1199" s="76"/>
      <c r="F1199" s="76"/>
      <c r="G1199" s="76"/>
      <c r="H1199" s="76"/>
      <c r="I1199" s="76"/>
      <c r="J1199" s="30"/>
      <c r="K1199" s="30"/>
      <c r="L1199" s="30"/>
      <c r="M1199" s="30"/>
      <c r="N1199" s="30"/>
      <c r="O1199" s="30"/>
      <c r="P1199" s="30"/>
      <c r="Q1199" s="30"/>
      <c r="R1199" s="30"/>
      <c r="S1199" s="30"/>
      <c r="T1199" s="30"/>
      <c r="U1199" s="30"/>
      <c r="V1199" s="30"/>
      <c r="W1199" s="30"/>
      <c r="X1199" s="30"/>
      <c r="Y1199" s="30"/>
      <c r="Z1199" s="30"/>
      <c r="AA1199" s="30"/>
      <c r="AB1199" s="30"/>
      <c r="AC1199" s="30"/>
      <c r="AD1199" s="30"/>
      <c r="AE1199" s="30"/>
      <c r="AF1199" s="30"/>
      <c r="AG1199" s="30"/>
      <c r="AH1199" s="30"/>
      <c r="AI1199" s="30"/>
      <c r="AJ1199" s="30"/>
      <c r="AK1199" s="30"/>
      <c r="AL1199" s="30"/>
      <c r="AM1199" s="30"/>
      <c r="AN1199" s="30"/>
      <c r="AO1199" s="30"/>
      <c r="AP1199" s="30"/>
      <c r="AQ1199" s="30"/>
      <c r="AR1199" s="30"/>
      <c r="AS1199" s="30"/>
      <c r="AT1199" s="30"/>
      <c r="AU1199" s="30"/>
      <c r="AV1199" s="30"/>
      <c r="AW1199" s="30"/>
      <c r="AX1199" s="30"/>
      <c r="AY1199" s="30"/>
      <c r="AZ1199" s="30"/>
      <c r="BA1199" s="30"/>
      <c r="BB1199" s="30"/>
      <c r="BC1199" s="30"/>
      <c r="BD1199" s="30"/>
      <c r="BE1199" s="30"/>
      <c r="BF1199" s="30"/>
      <c r="BG1199" s="30"/>
      <c r="BH1199" s="30"/>
      <c r="BI1199" s="30"/>
      <c r="BJ1199" s="30"/>
      <c r="BK1199" s="30"/>
      <c r="BL1199" s="30"/>
      <c r="BM1199" s="30"/>
      <c r="BN1199" s="30"/>
      <c r="BO1199" s="30"/>
      <c r="BP1199" s="30"/>
      <c r="BQ1199" s="30"/>
      <c r="BR1199" s="30"/>
      <c r="BS1199" s="30"/>
      <c r="BT1199" s="30"/>
      <c r="BU1199" s="30"/>
      <c r="BV1199" s="30"/>
      <c r="BW1199" s="30"/>
      <c r="BX1199" s="30"/>
      <c r="BY1199" s="30"/>
      <c r="BZ1199" s="30"/>
      <c r="CA1199" s="30"/>
      <c r="CB1199" s="30"/>
      <c r="CC1199" s="30"/>
      <c r="CD1199" s="30"/>
      <c r="CE1199" s="30"/>
      <c r="CF1199" s="30"/>
      <c r="CG1199" s="30"/>
      <c r="CH1199" s="30"/>
      <c r="CI1199" s="30"/>
      <c r="CJ1199" s="30"/>
      <c r="CK1199" s="30"/>
      <c r="CL1199" s="30"/>
      <c r="CM1199" s="30"/>
      <c r="CN1199" s="30"/>
      <c r="CO1199" s="30"/>
      <c r="CP1199" s="30"/>
      <c r="CQ1199" s="30"/>
      <c r="CR1199" s="30"/>
      <c r="CS1199" s="30"/>
      <c r="CT1199" s="30"/>
      <c r="CU1199" s="30"/>
      <c r="CV1199" s="30"/>
      <c r="CW1199" s="30"/>
      <c r="CX1199" s="30"/>
      <c r="CY1199" s="30"/>
      <c r="CZ1199" s="30"/>
      <c r="DA1199" s="30"/>
      <c r="DB1199" s="30"/>
      <c r="DC1199" s="30"/>
      <c r="DD1199" s="30"/>
      <c r="DE1199" s="30"/>
      <c r="DF1199" s="30"/>
      <c r="DG1199" s="30"/>
      <c r="DH1199" s="30"/>
      <c r="DI1199" s="30"/>
      <c r="DJ1199" s="30"/>
      <c r="DK1199" s="30"/>
      <c r="DL1199" s="30"/>
      <c r="DM1199" s="30"/>
      <c r="DN1199" s="30"/>
      <c r="DO1199" s="30"/>
      <c r="DP1199" s="30"/>
      <c r="DQ1199" s="30"/>
      <c r="DR1199" s="30"/>
      <c r="DS1199" s="30"/>
      <c r="DT1199" s="30"/>
      <c r="DU1199" s="30"/>
      <c r="DV1199" s="30"/>
      <c r="DW1199" s="30"/>
      <c r="DX1199" s="30"/>
      <c r="DY1199" s="30"/>
      <c r="DZ1199" s="30"/>
      <c r="EA1199" s="30"/>
      <c r="EB1199" s="30"/>
      <c r="EC1199" s="30"/>
      <c r="ED1199" s="30"/>
      <c r="EE1199" s="30"/>
      <c r="EF1199" s="30"/>
      <c r="EG1199" s="30"/>
      <c r="EH1199" s="30"/>
      <c r="EI1199" s="30"/>
      <c r="EJ1199" s="30"/>
      <c r="EK1199" s="30"/>
      <c r="EL1199" s="30"/>
      <c r="EM1199" s="30"/>
      <c r="EN1199" s="30"/>
      <c r="EO1199" s="30"/>
      <c r="EP1199" s="30"/>
      <c r="EQ1199" s="30"/>
      <c r="ER1199" s="30"/>
      <c r="ES1199" s="30"/>
      <c r="ET1199" s="30"/>
      <c r="EU1199" s="30"/>
      <c r="EV1199" s="30"/>
      <c r="EW1199" s="30"/>
      <c r="EX1199" s="30"/>
      <c r="EY1199" s="30"/>
      <c r="EZ1199" s="30"/>
      <c r="FA1199" s="30"/>
      <c r="FB1199" s="30"/>
      <c r="FC1199" s="30"/>
      <c r="FD1199" s="30"/>
      <c r="FE1199" s="30"/>
      <c r="FF1199" s="30"/>
      <c r="FG1199" s="30"/>
      <c r="FH1199" s="30"/>
      <c r="FI1199" s="30"/>
      <c r="FJ1199" s="30"/>
      <c r="FK1199" s="30"/>
      <c r="FL1199" s="30"/>
      <c r="FM1199" s="30"/>
      <c r="FN1199" s="30"/>
      <c r="FO1199" s="30"/>
      <c r="FP1199" s="30"/>
      <c r="FQ1199" s="30"/>
    </row>
    <row r="1200" spans="4:173">
      <c r="D1200" s="76"/>
      <c r="E1200" s="76"/>
      <c r="F1200" s="76"/>
      <c r="G1200" s="76"/>
      <c r="H1200" s="76"/>
      <c r="I1200" s="76"/>
      <c r="J1200" s="30"/>
      <c r="K1200" s="30"/>
      <c r="L1200" s="30"/>
      <c r="M1200" s="30"/>
      <c r="N1200" s="30"/>
      <c r="O1200" s="30"/>
      <c r="P1200" s="30"/>
      <c r="Q1200" s="30"/>
      <c r="R1200" s="30"/>
      <c r="S1200" s="30"/>
      <c r="T1200" s="30"/>
      <c r="U1200" s="30"/>
      <c r="V1200" s="30"/>
      <c r="W1200" s="30"/>
      <c r="X1200" s="30"/>
      <c r="Y1200" s="30"/>
      <c r="Z1200" s="30"/>
      <c r="AA1200" s="30"/>
      <c r="AB1200" s="30"/>
      <c r="AC1200" s="30"/>
      <c r="AD1200" s="30"/>
      <c r="AE1200" s="30"/>
      <c r="AF1200" s="30"/>
      <c r="AG1200" s="30"/>
      <c r="AH1200" s="30"/>
      <c r="AI1200" s="30"/>
      <c r="AJ1200" s="30"/>
      <c r="AK1200" s="30"/>
      <c r="AL1200" s="30"/>
      <c r="AM1200" s="30"/>
      <c r="AN1200" s="30"/>
      <c r="AO1200" s="30"/>
      <c r="AP1200" s="30"/>
      <c r="AQ1200" s="30"/>
      <c r="AR1200" s="30"/>
      <c r="AS1200" s="30"/>
      <c r="AT1200" s="30"/>
      <c r="AU1200" s="30"/>
      <c r="AV1200" s="30"/>
      <c r="AW1200" s="30"/>
      <c r="AX1200" s="30"/>
      <c r="AY1200" s="30"/>
      <c r="AZ1200" s="30"/>
      <c r="BA1200" s="30"/>
      <c r="BB1200" s="30"/>
      <c r="BC1200" s="30"/>
      <c r="BD1200" s="30"/>
      <c r="BE1200" s="30"/>
      <c r="BF1200" s="30"/>
      <c r="BG1200" s="30"/>
      <c r="BH1200" s="30"/>
      <c r="BI1200" s="30"/>
      <c r="BJ1200" s="30"/>
      <c r="BK1200" s="30"/>
      <c r="BL1200" s="30"/>
      <c r="BM1200" s="30"/>
      <c r="BN1200" s="30"/>
      <c r="BO1200" s="30"/>
      <c r="BP1200" s="30"/>
      <c r="BQ1200" s="30"/>
      <c r="BR1200" s="30"/>
      <c r="BS1200" s="30"/>
      <c r="BT1200" s="30"/>
      <c r="BU1200" s="30"/>
      <c r="BV1200" s="30"/>
      <c r="BW1200" s="30"/>
      <c r="BX1200" s="30"/>
      <c r="BY1200" s="30"/>
      <c r="BZ1200" s="30"/>
      <c r="CA1200" s="30"/>
      <c r="CB1200" s="30"/>
      <c r="CC1200" s="30"/>
      <c r="CD1200" s="30"/>
      <c r="CE1200" s="30"/>
      <c r="CF1200" s="30"/>
      <c r="CG1200" s="30"/>
      <c r="CH1200" s="30"/>
      <c r="CI1200" s="30"/>
      <c r="CJ1200" s="30"/>
      <c r="CK1200" s="30"/>
      <c r="CL1200" s="30"/>
      <c r="CM1200" s="30"/>
      <c r="CN1200" s="30"/>
      <c r="CO1200" s="30"/>
      <c r="CP1200" s="30"/>
      <c r="CQ1200" s="30"/>
      <c r="CR1200" s="30"/>
      <c r="CS1200" s="30"/>
      <c r="CT1200" s="30"/>
      <c r="CU1200" s="30"/>
      <c r="CV1200" s="30"/>
      <c r="CW1200" s="30"/>
      <c r="CX1200" s="30"/>
      <c r="CY1200" s="30"/>
      <c r="CZ1200" s="30"/>
      <c r="DA1200" s="30"/>
      <c r="DB1200" s="30"/>
      <c r="DC1200" s="30"/>
      <c r="DD1200" s="30"/>
      <c r="DE1200" s="30"/>
      <c r="DF1200" s="30"/>
      <c r="DG1200" s="30"/>
      <c r="DH1200" s="30"/>
      <c r="DI1200" s="30"/>
      <c r="DJ1200" s="30"/>
      <c r="DK1200" s="30"/>
      <c r="DL1200" s="30"/>
      <c r="DM1200" s="30"/>
      <c r="DN1200" s="30"/>
      <c r="DO1200" s="30"/>
      <c r="DP1200" s="30"/>
      <c r="DQ1200" s="30"/>
      <c r="DR1200" s="30"/>
      <c r="DS1200" s="30"/>
      <c r="DT1200" s="30"/>
      <c r="DU1200" s="30"/>
      <c r="DV1200" s="30"/>
      <c r="DW1200" s="30"/>
      <c r="DX1200" s="30"/>
      <c r="DY1200" s="30"/>
      <c r="DZ1200" s="30"/>
      <c r="EA1200" s="30"/>
      <c r="EB1200" s="30"/>
      <c r="EC1200" s="30"/>
      <c r="ED1200" s="30"/>
      <c r="EE1200" s="30"/>
      <c r="EF1200" s="30"/>
      <c r="EG1200" s="30"/>
      <c r="EH1200" s="30"/>
      <c r="EI1200" s="30"/>
      <c r="EJ1200" s="30"/>
      <c r="EK1200" s="30"/>
      <c r="EL1200" s="30"/>
      <c r="EM1200" s="30"/>
      <c r="EN1200" s="30"/>
      <c r="EO1200" s="30"/>
      <c r="EP1200" s="30"/>
      <c r="EQ1200" s="30"/>
      <c r="ER1200" s="30"/>
      <c r="ES1200" s="30"/>
      <c r="ET1200" s="30"/>
      <c r="EU1200" s="30"/>
      <c r="EV1200" s="30"/>
      <c r="EW1200" s="30"/>
      <c r="EX1200" s="30"/>
      <c r="EY1200" s="30"/>
      <c r="EZ1200" s="30"/>
      <c r="FA1200" s="30"/>
      <c r="FB1200" s="30"/>
      <c r="FC1200" s="30"/>
      <c r="FD1200" s="30"/>
      <c r="FE1200" s="30"/>
      <c r="FF1200" s="30"/>
      <c r="FG1200" s="30"/>
      <c r="FH1200" s="30"/>
      <c r="FI1200" s="30"/>
      <c r="FJ1200" s="30"/>
      <c r="FK1200" s="30"/>
      <c r="FL1200" s="30"/>
      <c r="FM1200" s="30"/>
      <c r="FN1200" s="30"/>
      <c r="FO1200" s="30"/>
      <c r="FP1200" s="30"/>
      <c r="FQ1200" s="30"/>
    </row>
    <row r="1201" spans="4:173">
      <c r="D1201" s="76"/>
      <c r="E1201" s="76"/>
      <c r="F1201" s="76"/>
      <c r="G1201" s="76"/>
      <c r="H1201" s="76"/>
      <c r="I1201" s="76"/>
      <c r="J1201" s="30"/>
      <c r="K1201" s="30"/>
      <c r="L1201" s="30"/>
      <c r="M1201" s="30"/>
      <c r="N1201" s="30"/>
      <c r="O1201" s="30"/>
      <c r="P1201" s="30"/>
      <c r="Q1201" s="30"/>
      <c r="R1201" s="30"/>
      <c r="S1201" s="30"/>
      <c r="T1201" s="30"/>
      <c r="U1201" s="30"/>
      <c r="V1201" s="30"/>
      <c r="W1201" s="30"/>
      <c r="X1201" s="30"/>
      <c r="Y1201" s="30"/>
      <c r="Z1201" s="30"/>
      <c r="AA1201" s="30"/>
      <c r="AB1201" s="30"/>
      <c r="AC1201" s="30"/>
      <c r="AD1201" s="30"/>
      <c r="AE1201" s="30"/>
      <c r="AF1201" s="30"/>
      <c r="AG1201" s="30"/>
      <c r="AH1201" s="30"/>
      <c r="AI1201" s="30"/>
      <c r="AJ1201" s="30"/>
      <c r="AK1201" s="30"/>
      <c r="AL1201" s="30"/>
      <c r="AM1201" s="30"/>
      <c r="AN1201" s="30"/>
      <c r="AO1201" s="30"/>
      <c r="AP1201" s="30"/>
      <c r="AQ1201" s="30"/>
      <c r="AR1201" s="30"/>
      <c r="AS1201" s="30"/>
      <c r="AT1201" s="30"/>
      <c r="AU1201" s="30"/>
      <c r="AV1201" s="30"/>
      <c r="AW1201" s="30"/>
      <c r="AX1201" s="30"/>
      <c r="AY1201" s="30"/>
      <c r="AZ1201" s="30"/>
      <c r="BA1201" s="30"/>
      <c r="BB1201" s="30"/>
      <c r="BC1201" s="30"/>
      <c r="BD1201" s="30"/>
      <c r="BE1201" s="30"/>
      <c r="BF1201" s="30"/>
      <c r="BG1201" s="30"/>
      <c r="BH1201" s="30"/>
      <c r="BI1201" s="30"/>
      <c r="BJ1201" s="30"/>
      <c r="BK1201" s="30"/>
      <c r="BL1201" s="30"/>
      <c r="BM1201" s="30"/>
      <c r="BN1201" s="30"/>
      <c r="BO1201" s="30"/>
      <c r="BP1201" s="30"/>
      <c r="BQ1201" s="30"/>
      <c r="BR1201" s="30"/>
      <c r="BS1201" s="30"/>
      <c r="BT1201" s="30"/>
      <c r="BU1201" s="30"/>
      <c r="BV1201" s="30"/>
      <c r="BW1201" s="30"/>
      <c r="BX1201" s="30"/>
      <c r="BY1201" s="30"/>
      <c r="BZ1201" s="30"/>
      <c r="CA1201" s="30"/>
      <c r="CB1201" s="30"/>
      <c r="CC1201" s="30"/>
      <c r="CD1201" s="30"/>
      <c r="CE1201" s="30"/>
      <c r="CF1201" s="30"/>
      <c r="CG1201" s="30"/>
      <c r="CH1201" s="30"/>
      <c r="CI1201" s="30"/>
      <c r="CJ1201" s="30"/>
      <c r="CK1201" s="30"/>
      <c r="CL1201" s="30"/>
      <c r="CM1201" s="30"/>
      <c r="CN1201" s="30"/>
      <c r="CO1201" s="30"/>
      <c r="CP1201" s="30"/>
      <c r="CQ1201" s="30"/>
      <c r="CR1201" s="30"/>
      <c r="CS1201" s="30"/>
      <c r="CT1201" s="30"/>
      <c r="CU1201" s="30"/>
      <c r="CV1201" s="30"/>
      <c r="CW1201" s="30"/>
      <c r="CX1201" s="30"/>
      <c r="CY1201" s="30"/>
      <c r="CZ1201" s="30"/>
      <c r="DA1201" s="30"/>
      <c r="DB1201" s="30"/>
      <c r="DC1201" s="30"/>
      <c r="DD1201" s="30"/>
      <c r="DE1201" s="30"/>
      <c r="DF1201" s="30"/>
      <c r="DG1201" s="30"/>
      <c r="DH1201" s="30"/>
      <c r="DI1201" s="30"/>
      <c r="DJ1201" s="30"/>
      <c r="DK1201" s="30"/>
      <c r="DL1201" s="30"/>
      <c r="DM1201" s="30"/>
      <c r="DN1201" s="30"/>
      <c r="DO1201" s="30"/>
      <c r="DP1201" s="30"/>
      <c r="DQ1201" s="30"/>
      <c r="DR1201" s="30"/>
      <c r="DS1201" s="30"/>
      <c r="DT1201" s="30"/>
      <c r="DU1201" s="30"/>
      <c r="DV1201" s="30"/>
      <c r="DW1201" s="30"/>
      <c r="DX1201" s="30"/>
      <c r="DY1201" s="30"/>
      <c r="DZ1201" s="30"/>
      <c r="EA1201" s="30"/>
      <c r="EB1201" s="30"/>
      <c r="EC1201" s="30"/>
      <c r="ED1201" s="30"/>
      <c r="EE1201" s="30"/>
      <c r="EF1201" s="30"/>
      <c r="EG1201" s="30"/>
      <c r="EH1201" s="30"/>
      <c r="EI1201" s="30"/>
      <c r="EJ1201" s="30"/>
      <c r="EK1201" s="30"/>
      <c r="EL1201" s="30"/>
      <c r="EM1201" s="30"/>
      <c r="EN1201" s="30"/>
      <c r="EO1201" s="30"/>
      <c r="EP1201" s="30"/>
      <c r="EQ1201" s="30"/>
      <c r="ER1201" s="30"/>
      <c r="ES1201" s="30"/>
      <c r="ET1201" s="30"/>
      <c r="EU1201" s="30"/>
      <c r="EV1201" s="30"/>
      <c r="EW1201" s="30"/>
      <c r="EX1201" s="30"/>
      <c r="EY1201" s="30"/>
      <c r="EZ1201" s="30"/>
      <c r="FA1201" s="30"/>
      <c r="FB1201" s="30"/>
      <c r="FC1201" s="30"/>
      <c r="FD1201" s="30"/>
      <c r="FE1201" s="30"/>
      <c r="FF1201" s="30"/>
      <c r="FG1201" s="30"/>
      <c r="FH1201" s="30"/>
      <c r="FI1201" s="30"/>
      <c r="FJ1201" s="30"/>
      <c r="FK1201" s="30"/>
      <c r="FL1201" s="30"/>
      <c r="FM1201" s="30"/>
      <c r="FN1201" s="30"/>
      <c r="FO1201" s="30"/>
      <c r="FP1201" s="30"/>
      <c r="FQ1201" s="30"/>
    </row>
    <row r="1202" spans="4:173">
      <c r="D1202" s="76"/>
      <c r="E1202" s="76"/>
      <c r="F1202" s="76"/>
      <c r="G1202" s="76"/>
      <c r="H1202" s="76"/>
      <c r="I1202" s="76"/>
      <c r="J1202" s="30"/>
      <c r="K1202" s="30"/>
      <c r="L1202" s="30"/>
      <c r="M1202" s="30"/>
      <c r="N1202" s="30"/>
      <c r="O1202" s="30"/>
      <c r="P1202" s="30"/>
      <c r="Q1202" s="30"/>
      <c r="R1202" s="30"/>
      <c r="S1202" s="30"/>
      <c r="T1202" s="30"/>
      <c r="U1202" s="30"/>
      <c r="V1202" s="30"/>
      <c r="W1202" s="30"/>
      <c r="X1202" s="30"/>
      <c r="Y1202" s="30"/>
      <c r="Z1202" s="30"/>
      <c r="AA1202" s="30"/>
      <c r="AB1202" s="30"/>
      <c r="AC1202" s="30"/>
      <c r="AD1202" s="30"/>
      <c r="AE1202" s="30"/>
      <c r="AF1202" s="30"/>
      <c r="AG1202" s="30"/>
      <c r="AH1202" s="30"/>
      <c r="AI1202" s="30"/>
      <c r="AJ1202" s="30"/>
      <c r="AK1202" s="30"/>
      <c r="AL1202" s="30"/>
      <c r="AM1202" s="30"/>
      <c r="AN1202" s="30"/>
      <c r="AO1202" s="30"/>
      <c r="AP1202" s="30"/>
      <c r="AQ1202" s="30"/>
      <c r="AR1202" s="30"/>
      <c r="AS1202" s="30"/>
      <c r="AT1202" s="30"/>
      <c r="AU1202" s="30"/>
      <c r="AV1202" s="30"/>
      <c r="AW1202" s="30"/>
      <c r="AX1202" s="30"/>
      <c r="AY1202" s="30"/>
      <c r="AZ1202" s="30"/>
      <c r="BA1202" s="30"/>
      <c r="BB1202" s="30"/>
      <c r="BC1202" s="30"/>
      <c r="BD1202" s="30"/>
      <c r="BE1202" s="30"/>
      <c r="BF1202" s="30"/>
      <c r="BG1202" s="30"/>
      <c r="BH1202" s="30"/>
      <c r="BI1202" s="30"/>
      <c r="BJ1202" s="30"/>
      <c r="BK1202" s="30"/>
      <c r="BL1202" s="30"/>
      <c r="BM1202" s="30"/>
      <c r="BN1202" s="30"/>
      <c r="BO1202" s="30"/>
      <c r="BP1202" s="30"/>
      <c r="BQ1202" s="30"/>
      <c r="BR1202" s="30"/>
      <c r="BS1202" s="30"/>
      <c r="BT1202" s="30"/>
      <c r="BU1202" s="30"/>
      <c r="BV1202" s="30"/>
      <c r="BW1202" s="30"/>
      <c r="BX1202" s="30"/>
      <c r="BY1202" s="30"/>
      <c r="BZ1202" s="30"/>
      <c r="CA1202" s="30"/>
      <c r="CB1202" s="30"/>
      <c r="CC1202" s="30"/>
      <c r="CD1202" s="30"/>
      <c r="CE1202" s="30"/>
      <c r="CF1202" s="30"/>
      <c r="CG1202" s="30"/>
      <c r="CH1202" s="30"/>
      <c r="CI1202" s="30"/>
      <c r="CJ1202" s="30"/>
      <c r="CK1202" s="30"/>
      <c r="CL1202" s="30"/>
      <c r="CM1202" s="30"/>
      <c r="CN1202" s="30"/>
      <c r="CO1202" s="30"/>
      <c r="CP1202" s="30"/>
      <c r="CQ1202" s="30"/>
      <c r="CR1202" s="30"/>
      <c r="CS1202" s="30"/>
      <c r="CT1202" s="30"/>
      <c r="CU1202" s="30"/>
      <c r="CV1202" s="30"/>
      <c r="CW1202" s="30"/>
      <c r="CX1202" s="30"/>
      <c r="CY1202" s="30"/>
      <c r="CZ1202" s="30"/>
      <c r="DA1202" s="30"/>
      <c r="DB1202" s="30"/>
      <c r="DC1202" s="30"/>
      <c r="DD1202" s="30"/>
      <c r="DE1202" s="30"/>
      <c r="DF1202" s="30"/>
      <c r="DG1202" s="30"/>
      <c r="DH1202" s="30"/>
      <c r="DI1202" s="30"/>
      <c r="DJ1202" s="30"/>
      <c r="DK1202" s="30"/>
      <c r="DL1202" s="30"/>
      <c r="DM1202" s="30"/>
      <c r="DN1202" s="30"/>
      <c r="DO1202" s="30"/>
      <c r="DP1202" s="30"/>
      <c r="DQ1202" s="30"/>
      <c r="DR1202" s="30"/>
      <c r="DS1202" s="30"/>
      <c r="DT1202" s="30"/>
      <c r="DU1202" s="30"/>
      <c r="DV1202" s="30"/>
      <c r="DW1202" s="30"/>
      <c r="DX1202" s="30"/>
      <c r="DY1202" s="30"/>
      <c r="DZ1202" s="30"/>
      <c r="EA1202" s="30"/>
      <c r="EB1202" s="30"/>
      <c r="EC1202" s="30"/>
      <c r="ED1202" s="30"/>
      <c r="EE1202" s="30"/>
      <c r="EF1202" s="30"/>
      <c r="EG1202" s="30"/>
      <c r="EH1202" s="30"/>
      <c r="EI1202" s="30"/>
      <c r="EJ1202" s="30"/>
      <c r="EK1202" s="30"/>
      <c r="EL1202" s="30"/>
      <c r="EM1202" s="30"/>
      <c r="EN1202" s="30"/>
      <c r="EO1202" s="30"/>
      <c r="EP1202" s="30"/>
      <c r="EQ1202" s="30"/>
      <c r="ER1202" s="30"/>
      <c r="ES1202" s="30"/>
      <c r="ET1202" s="30"/>
      <c r="EU1202" s="30"/>
      <c r="EV1202" s="30"/>
      <c r="EW1202" s="30"/>
      <c r="EX1202" s="30"/>
      <c r="EY1202" s="30"/>
      <c r="EZ1202" s="30"/>
      <c r="FA1202" s="30"/>
      <c r="FB1202" s="30"/>
      <c r="FC1202" s="30"/>
      <c r="FD1202" s="30"/>
      <c r="FE1202" s="30"/>
      <c r="FF1202" s="30"/>
      <c r="FG1202" s="30"/>
      <c r="FH1202" s="30"/>
      <c r="FI1202" s="30"/>
      <c r="FJ1202" s="30"/>
      <c r="FK1202" s="30"/>
      <c r="FL1202" s="30"/>
      <c r="FM1202" s="30"/>
      <c r="FN1202" s="30"/>
      <c r="FO1202" s="30"/>
      <c r="FP1202" s="30"/>
      <c r="FQ1202" s="30"/>
    </row>
    <row r="1203" spans="4:173">
      <c r="D1203" s="76"/>
      <c r="E1203" s="76"/>
      <c r="F1203" s="76"/>
      <c r="G1203" s="76"/>
      <c r="H1203" s="76"/>
      <c r="I1203" s="76"/>
      <c r="J1203" s="30"/>
      <c r="K1203" s="30"/>
      <c r="L1203" s="30"/>
      <c r="M1203" s="30"/>
      <c r="N1203" s="30"/>
      <c r="O1203" s="30"/>
      <c r="P1203" s="30"/>
      <c r="Q1203" s="30"/>
      <c r="R1203" s="30"/>
      <c r="S1203" s="30"/>
      <c r="T1203" s="30"/>
      <c r="U1203" s="30"/>
      <c r="V1203" s="30"/>
      <c r="W1203" s="30"/>
      <c r="X1203" s="30"/>
      <c r="Y1203" s="30"/>
      <c r="Z1203" s="30"/>
      <c r="AA1203" s="30"/>
      <c r="AB1203" s="30"/>
      <c r="AC1203" s="30"/>
      <c r="AD1203" s="30"/>
      <c r="AE1203" s="30"/>
      <c r="AF1203" s="30"/>
      <c r="AG1203" s="30"/>
      <c r="AH1203" s="30"/>
      <c r="AI1203" s="30"/>
      <c r="AJ1203" s="30"/>
      <c r="AK1203" s="30"/>
      <c r="AL1203" s="30"/>
      <c r="AM1203" s="30"/>
      <c r="AN1203" s="30"/>
      <c r="AO1203" s="30"/>
      <c r="AP1203" s="30"/>
      <c r="AQ1203" s="30"/>
      <c r="AR1203" s="30"/>
      <c r="AS1203" s="30"/>
      <c r="AT1203" s="30"/>
      <c r="AU1203" s="30"/>
      <c r="AV1203" s="30"/>
      <c r="AW1203" s="30"/>
      <c r="AX1203" s="30"/>
      <c r="AY1203" s="30"/>
      <c r="AZ1203" s="30"/>
      <c r="BA1203" s="30"/>
      <c r="BB1203" s="30"/>
      <c r="BC1203" s="30"/>
      <c r="BD1203" s="30"/>
      <c r="BE1203" s="30"/>
      <c r="BF1203" s="30"/>
      <c r="BG1203" s="30"/>
      <c r="BH1203" s="30"/>
      <c r="BI1203" s="30"/>
      <c r="BJ1203" s="30"/>
      <c r="BK1203" s="30"/>
      <c r="BL1203" s="30"/>
      <c r="BM1203" s="30"/>
      <c r="BN1203" s="30"/>
      <c r="BO1203" s="30"/>
      <c r="BP1203" s="30"/>
      <c r="BQ1203" s="30"/>
      <c r="BR1203" s="30"/>
      <c r="BS1203" s="30"/>
      <c r="BT1203" s="30"/>
      <c r="BU1203" s="30"/>
      <c r="BV1203" s="30"/>
      <c r="BW1203" s="30"/>
      <c r="BX1203" s="30"/>
      <c r="BY1203" s="30"/>
      <c r="BZ1203" s="30"/>
      <c r="CA1203" s="30"/>
      <c r="CB1203" s="30"/>
      <c r="CC1203" s="30"/>
      <c r="CD1203" s="30"/>
      <c r="CE1203" s="30"/>
      <c r="CF1203" s="30"/>
      <c r="CG1203" s="30"/>
      <c r="CH1203" s="30"/>
      <c r="CI1203" s="30"/>
      <c r="CJ1203" s="30"/>
      <c r="CK1203" s="30"/>
      <c r="CL1203" s="30"/>
      <c r="CM1203" s="30"/>
      <c r="CN1203" s="30"/>
      <c r="CO1203" s="30"/>
      <c r="CP1203" s="30"/>
      <c r="CQ1203" s="30"/>
      <c r="CR1203" s="30"/>
      <c r="CS1203" s="30"/>
      <c r="CT1203" s="30"/>
      <c r="CU1203" s="30"/>
      <c r="CV1203" s="30"/>
      <c r="CW1203" s="30"/>
      <c r="CX1203" s="30"/>
      <c r="CY1203" s="30"/>
      <c r="CZ1203" s="30"/>
      <c r="DA1203" s="30"/>
      <c r="DB1203" s="30"/>
      <c r="DC1203" s="30"/>
      <c r="DD1203" s="30"/>
      <c r="DE1203" s="30"/>
      <c r="DF1203" s="30"/>
      <c r="DG1203" s="30"/>
      <c r="DH1203" s="30"/>
      <c r="DI1203" s="30"/>
      <c r="DJ1203" s="30"/>
      <c r="DK1203" s="30"/>
      <c r="DL1203" s="30"/>
      <c r="DM1203" s="30"/>
      <c r="DN1203" s="30"/>
      <c r="DO1203" s="30"/>
      <c r="DP1203" s="30"/>
      <c r="DQ1203" s="30"/>
      <c r="DR1203" s="30"/>
      <c r="DS1203" s="30"/>
      <c r="DT1203" s="30"/>
      <c r="DU1203" s="30"/>
      <c r="DV1203" s="30"/>
      <c r="DW1203" s="30"/>
      <c r="DX1203" s="30"/>
      <c r="DY1203" s="30"/>
      <c r="DZ1203" s="30"/>
      <c r="EA1203" s="30"/>
      <c r="EB1203" s="30"/>
      <c r="EC1203" s="30"/>
      <c r="ED1203" s="30"/>
      <c r="EE1203" s="30"/>
      <c r="EF1203" s="30"/>
      <c r="EG1203" s="30"/>
      <c r="EH1203" s="30"/>
      <c r="EI1203" s="30"/>
      <c r="EJ1203" s="30"/>
      <c r="EK1203" s="30"/>
      <c r="EL1203" s="30"/>
      <c r="EM1203" s="30"/>
      <c r="EN1203" s="30"/>
      <c r="EO1203" s="30"/>
      <c r="EP1203" s="30"/>
      <c r="EQ1203" s="30"/>
      <c r="ER1203" s="30"/>
      <c r="ES1203" s="30"/>
      <c r="ET1203" s="30"/>
      <c r="EU1203" s="30"/>
      <c r="EV1203" s="30"/>
      <c r="EW1203" s="30"/>
      <c r="EX1203" s="30"/>
      <c r="EY1203" s="30"/>
      <c r="EZ1203" s="30"/>
      <c r="FA1203" s="30"/>
      <c r="FB1203" s="30"/>
      <c r="FC1203" s="30"/>
      <c r="FD1203" s="30"/>
      <c r="FE1203" s="30"/>
      <c r="FF1203" s="30"/>
      <c r="FG1203" s="30"/>
      <c r="FH1203" s="30"/>
      <c r="FI1203" s="30"/>
      <c r="FJ1203" s="30"/>
      <c r="FK1203" s="30"/>
      <c r="FL1203" s="30"/>
      <c r="FM1203" s="30"/>
      <c r="FN1203" s="30"/>
      <c r="FO1203" s="30"/>
      <c r="FP1203" s="30"/>
      <c r="FQ1203" s="30"/>
    </row>
    <row r="1204" spans="4:173">
      <c r="D1204" s="76"/>
      <c r="E1204" s="76"/>
      <c r="F1204" s="76"/>
      <c r="G1204" s="76"/>
      <c r="H1204" s="76"/>
      <c r="I1204" s="76"/>
      <c r="J1204" s="30"/>
      <c r="K1204" s="30"/>
      <c r="L1204" s="30"/>
      <c r="M1204" s="30"/>
      <c r="N1204" s="30"/>
      <c r="O1204" s="30"/>
      <c r="P1204" s="30"/>
      <c r="Q1204" s="30"/>
      <c r="R1204" s="30"/>
      <c r="S1204" s="30"/>
      <c r="T1204" s="30"/>
      <c r="U1204" s="30"/>
      <c r="V1204" s="30"/>
      <c r="W1204" s="30"/>
      <c r="X1204" s="30"/>
      <c r="Y1204" s="30"/>
      <c r="Z1204" s="30"/>
      <c r="AA1204" s="30"/>
      <c r="AB1204" s="30"/>
      <c r="AC1204" s="30"/>
      <c r="AD1204" s="30"/>
      <c r="AE1204" s="30"/>
      <c r="AF1204" s="30"/>
      <c r="AG1204" s="30"/>
      <c r="AH1204" s="30"/>
      <c r="AI1204" s="30"/>
      <c r="AJ1204" s="30"/>
      <c r="AK1204" s="30"/>
      <c r="AL1204" s="30"/>
      <c r="AM1204" s="30"/>
      <c r="AN1204" s="30"/>
      <c r="AO1204" s="30"/>
      <c r="AP1204" s="30"/>
      <c r="AQ1204" s="30"/>
      <c r="AR1204" s="30"/>
      <c r="AS1204" s="30"/>
      <c r="AT1204" s="30"/>
      <c r="AU1204" s="30"/>
      <c r="AV1204" s="30"/>
      <c r="AW1204" s="30"/>
      <c r="AX1204" s="30"/>
      <c r="AY1204" s="30"/>
      <c r="AZ1204" s="30"/>
      <c r="BA1204" s="30"/>
      <c r="BB1204" s="30"/>
      <c r="BC1204" s="30"/>
      <c r="BD1204" s="30"/>
      <c r="BE1204" s="30"/>
      <c r="BF1204" s="30"/>
      <c r="BG1204" s="30"/>
      <c r="BH1204" s="30"/>
      <c r="BI1204" s="30"/>
      <c r="BJ1204" s="30"/>
      <c r="BK1204" s="30"/>
      <c r="BL1204" s="30"/>
      <c r="BM1204" s="30"/>
      <c r="BN1204" s="30"/>
      <c r="BO1204" s="30"/>
      <c r="BP1204" s="30"/>
      <c r="BQ1204" s="30"/>
      <c r="BR1204" s="30"/>
      <c r="BS1204" s="30"/>
      <c r="BT1204" s="30"/>
      <c r="BU1204" s="30"/>
      <c r="BV1204" s="30"/>
      <c r="BW1204" s="30"/>
      <c r="BX1204" s="30"/>
      <c r="BY1204" s="30"/>
      <c r="BZ1204" s="30"/>
      <c r="CA1204" s="30"/>
      <c r="CB1204" s="30"/>
      <c r="CC1204" s="30"/>
      <c r="CD1204" s="30"/>
      <c r="CE1204" s="30"/>
      <c r="CF1204" s="30"/>
      <c r="CG1204" s="30"/>
      <c r="CH1204" s="30"/>
      <c r="CI1204" s="30"/>
      <c r="CJ1204" s="30"/>
      <c r="CK1204" s="30"/>
      <c r="CL1204" s="30"/>
      <c r="CM1204" s="30"/>
      <c r="CN1204" s="30"/>
      <c r="CO1204" s="30"/>
      <c r="CP1204" s="30"/>
      <c r="CQ1204" s="30"/>
      <c r="CR1204" s="30"/>
      <c r="CS1204" s="30"/>
      <c r="CT1204" s="30"/>
      <c r="CU1204" s="30"/>
      <c r="CV1204" s="30"/>
      <c r="CW1204" s="30"/>
      <c r="CX1204" s="30"/>
      <c r="CY1204" s="30"/>
      <c r="CZ1204" s="30"/>
      <c r="DA1204" s="30"/>
      <c r="DB1204" s="30"/>
      <c r="DC1204" s="30"/>
      <c r="DD1204" s="30"/>
      <c r="DE1204" s="30"/>
      <c r="DF1204" s="30"/>
      <c r="DG1204" s="30"/>
      <c r="DH1204" s="30"/>
      <c r="DI1204" s="30"/>
      <c r="DJ1204" s="30"/>
      <c r="DK1204" s="30"/>
      <c r="DL1204" s="30"/>
      <c r="DM1204" s="30"/>
      <c r="DN1204" s="30"/>
      <c r="DO1204" s="30"/>
      <c r="DP1204" s="30"/>
      <c r="DQ1204" s="30"/>
      <c r="DR1204" s="30"/>
      <c r="DS1204" s="30"/>
      <c r="DT1204" s="30"/>
      <c r="DU1204" s="30"/>
      <c r="DV1204" s="30"/>
      <c r="DW1204" s="30"/>
      <c r="DX1204" s="30"/>
      <c r="DY1204" s="30"/>
      <c r="DZ1204" s="30"/>
      <c r="EA1204" s="30"/>
      <c r="EB1204" s="30"/>
      <c r="EC1204" s="30"/>
      <c r="ED1204" s="30"/>
      <c r="EE1204" s="30"/>
      <c r="EF1204" s="30"/>
      <c r="EG1204" s="30"/>
      <c r="EH1204" s="30"/>
      <c r="EI1204" s="30"/>
      <c r="EJ1204" s="30"/>
      <c r="EK1204" s="30"/>
      <c r="EL1204" s="30"/>
      <c r="EM1204" s="30"/>
      <c r="EN1204" s="30"/>
      <c r="EO1204" s="30"/>
      <c r="EP1204" s="30"/>
      <c r="EQ1204" s="30"/>
      <c r="ER1204" s="30"/>
      <c r="ES1204" s="30"/>
      <c r="ET1204" s="30"/>
      <c r="EU1204" s="30"/>
      <c r="EV1204" s="30"/>
      <c r="EW1204" s="30"/>
      <c r="EX1204" s="30"/>
      <c r="EY1204" s="30"/>
      <c r="EZ1204" s="30"/>
      <c r="FA1204" s="30"/>
      <c r="FB1204" s="30"/>
      <c r="FC1204" s="30"/>
      <c r="FD1204" s="30"/>
      <c r="FE1204" s="30"/>
      <c r="FF1204" s="30"/>
      <c r="FG1204" s="30"/>
      <c r="FH1204" s="30"/>
      <c r="FI1204" s="30"/>
      <c r="FJ1204" s="30"/>
      <c r="FK1204" s="30"/>
      <c r="FL1204" s="30"/>
      <c r="FM1204" s="30"/>
      <c r="FN1204" s="30"/>
      <c r="FO1204" s="30"/>
      <c r="FP1204" s="30"/>
      <c r="FQ1204" s="30"/>
    </row>
    <row r="1205" spans="4:173">
      <c r="D1205" s="76"/>
      <c r="E1205" s="76"/>
      <c r="F1205" s="76"/>
      <c r="G1205" s="76"/>
      <c r="H1205" s="76"/>
      <c r="I1205" s="76"/>
      <c r="J1205" s="30"/>
      <c r="K1205" s="30"/>
      <c r="L1205" s="30"/>
      <c r="M1205" s="30"/>
      <c r="N1205" s="30"/>
      <c r="O1205" s="30"/>
      <c r="P1205" s="30"/>
      <c r="Q1205" s="30"/>
      <c r="R1205" s="30"/>
      <c r="S1205" s="30"/>
      <c r="T1205" s="30"/>
      <c r="U1205" s="30"/>
      <c r="V1205" s="30"/>
      <c r="W1205" s="30"/>
      <c r="X1205" s="30"/>
      <c r="Y1205" s="30"/>
      <c r="Z1205" s="30"/>
      <c r="AA1205" s="30"/>
      <c r="AB1205" s="30"/>
      <c r="AC1205" s="30"/>
      <c r="AD1205" s="30"/>
      <c r="AE1205" s="30"/>
      <c r="AF1205" s="30"/>
      <c r="AG1205" s="30"/>
      <c r="AH1205" s="30"/>
      <c r="AI1205" s="30"/>
      <c r="AJ1205" s="30"/>
      <c r="AK1205" s="30"/>
      <c r="AL1205" s="30"/>
      <c r="AM1205" s="30"/>
      <c r="AN1205" s="30"/>
      <c r="AO1205" s="30"/>
      <c r="AP1205" s="30"/>
      <c r="AQ1205" s="30"/>
      <c r="AR1205" s="30"/>
      <c r="AS1205" s="30"/>
      <c r="AT1205" s="30"/>
      <c r="AU1205" s="30"/>
      <c r="AV1205" s="30"/>
      <c r="AW1205" s="30"/>
      <c r="AX1205" s="30"/>
      <c r="AY1205" s="30"/>
      <c r="AZ1205" s="30"/>
      <c r="BA1205" s="30"/>
      <c r="BB1205" s="30"/>
      <c r="BC1205" s="30"/>
      <c r="BD1205" s="30"/>
      <c r="BE1205" s="30"/>
      <c r="BF1205" s="30"/>
      <c r="BG1205" s="30"/>
      <c r="BH1205" s="30"/>
      <c r="BI1205" s="30"/>
      <c r="BJ1205" s="30"/>
      <c r="BK1205" s="30"/>
      <c r="BL1205" s="30"/>
      <c r="BM1205" s="30"/>
      <c r="BN1205" s="30"/>
      <c r="BO1205" s="30"/>
      <c r="BP1205" s="30"/>
      <c r="BQ1205" s="30"/>
      <c r="BR1205" s="30"/>
      <c r="BS1205" s="30"/>
      <c r="BT1205" s="30"/>
      <c r="BU1205" s="30"/>
      <c r="BV1205" s="30"/>
      <c r="BW1205" s="30"/>
      <c r="BX1205" s="30"/>
      <c r="BY1205" s="30"/>
      <c r="BZ1205" s="30"/>
      <c r="CA1205" s="30"/>
      <c r="CB1205" s="30"/>
      <c r="CC1205" s="30"/>
      <c r="CD1205" s="30"/>
      <c r="CE1205" s="30"/>
      <c r="CF1205" s="30"/>
      <c r="CG1205" s="30"/>
      <c r="CH1205" s="30"/>
      <c r="CI1205" s="30"/>
      <c r="CJ1205" s="30"/>
      <c r="CK1205" s="30"/>
      <c r="CL1205" s="30"/>
      <c r="CM1205" s="30"/>
      <c r="CN1205" s="30"/>
      <c r="CO1205" s="30"/>
      <c r="CP1205" s="30"/>
      <c r="CQ1205" s="30"/>
      <c r="CR1205" s="30"/>
      <c r="CS1205" s="30"/>
      <c r="CT1205" s="30"/>
      <c r="CU1205" s="30"/>
      <c r="CV1205" s="30"/>
      <c r="CW1205" s="30"/>
      <c r="CX1205" s="30"/>
      <c r="CY1205" s="30"/>
      <c r="CZ1205" s="30"/>
      <c r="DA1205" s="30"/>
      <c r="DB1205" s="30"/>
      <c r="DC1205" s="30"/>
      <c r="DD1205" s="30"/>
      <c r="DE1205" s="30"/>
      <c r="DF1205" s="30"/>
      <c r="DG1205" s="30"/>
      <c r="DH1205" s="30"/>
      <c r="DI1205" s="30"/>
      <c r="DJ1205" s="30"/>
      <c r="DK1205" s="30"/>
      <c r="DL1205" s="30"/>
      <c r="DM1205" s="30"/>
      <c r="DN1205" s="30"/>
      <c r="DO1205" s="30"/>
      <c r="DP1205" s="30"/>
      <c r="DQ1205" s="30"/>
      <c r="DR1205" s="30"/>
      <c r="DS1205" s="30"/>
      <c r="DT1205" s="30"/>
      <c r="DU1205" s="30"/>
      <c r="DV1205" s="30"/>
      <c r="DW1205" s="30"/>
      <c r="DX1205" s="30"/>
      <c r="DY1205" s="30"/>
      <c r="DZ1205" s="30"/>
      <c r="EA1205" s="30"/>
      <c r="EB1205" s="30"/>
      <c r="EC1205" s="30"/>
      <c r="ED1205" s="30"/>
      <c r="EE1205" s="30"/>
      <c r="EF1205" s="30"/>
      <c r="EG1205" s="30"/>
      <c r="EH1205" s="30"/>
      <c r="EI1205" s="30"/>
      <c r="EJ1205" s="30"/>
      <c r="EK1205" s="30"/>
      <c r="EL1205" s="30"/>
      <c r="EM1205" s="30"/>
      <c r="EN1205" s="30"/>
      <c r="EO1205" s="30"/>
      <c r="EP1205" s="30"/>
      <c r="EQ1205" s="30"/>
      <c r="ER1205" s="30"/>
      <c r="ES1205" s="30"/>
      <c r="ET1205" s="30"/>
      <c r="EU1205" s="30"/>
      <c r="EV1205" s="30"/>
      <c r="EW1205" s="30"/>
      <c r="EX1205" s="30"/>
      <c r="EY1205" s="30"/>
      <c r="EZ1205" s="30"/>
      <c r="FA1205" s="30"/>
      <c r="FB1205" s="30"/>
      <c r="FC1205" s="30"/>
      <c r="FD1205" s="30"/>
      <c r="FE1205" s="30"/>
      <c r="FF1205" s="30"/>
      <c r="FG1205" s="30"/>
      <c r="FH1205" s="30"/>
      <c r="FI1205" s="30"/>
      <c r="FJ1205" s="30"/>
      <c r="FK1205" s="30"/>
      <c r="FL1205" s="30"/>
      <c r="FM1205" s="30"/>
      <c r="FN1205" s="30"/>
      <c r="FO1205" s="30"/>
      <c r="FP1205" s="30"/>
      <c r="FQ1205" s="30"/>
    </row>
    <row r="1206" spans="4:173">
      <c r="D1206" s="76"/>
      <c r="E1206" s="76"/>
      <c r="F1206" s="76"/>
      <c r="G1206" s="76"/>
      <c r="H1206" s="76"/>
      <c r="I1206" s="76"/>
      <c r="J1206" s="30"/>
      <c r="K1206" s="30"/>
      <c r="L1206" s="30"/>
      <c r="M1206" s="30"/>
      <c r="N1206" s="30"/>
      <c r="O1206" s="30"/>
      <c r="P1206" s="30"/>
      <c r="Q1206" s="30"/>
      <c r="R1206" s="30"/>
      <c r="S1206" s="30"/>
      <c r="T1206" s="30"/>
      <c r="U1206" s="30"/>
      <c r="V1206" s="30"/>
      <c r="W1206" s="30"/>
      <c r="X1206" s="30"/>
      <c r="Y1206" s="30"/>
      <c r="Z1206" s="30"/>
      <c r="AA1206" s="30"/>
      <c r="AB1206" s="30"/>
      <c r="AC1206" s="30"/>
      <c r="AD1206" s="30"/>
      <c r="AE1206" s="30"/>
      <c r="AF1206" s="30"/>
      <c r="AG1206" s="30"/>
      <c r="AH1206" s="30"/>
      <c r="AI1206" s="30"/>
      <c r="AJ1206" s="30"/>
      <c r="AK1206" s="30"/>
      <c r="AL1206" s="30"/>
      <c r="AM1206" s="30"/>
      <c r="AN1206" s="30"/>
      <c r="AO1206" s="30"/>
      <c r="AP1206" s="30"/>
      <c r="AQ1206" s="30"/>
      <c r="AR1206" s="30"/>
      <c r="AS1206" s="30"/>
      <c r="AT1206" s="30"/>
      <c r="AU1206" s="30"/>
      <c r="AV1206" s="30"/>
      <c r="AW1206" s="30"/>
      <c r="AX1206" s="30"/>
      <c r="AY1206" s="30"/>
      <c r="AZ1206" s="30"/>
      <c r="BA1206" s="30"/>
      <c r="BB1206" s="30"/>
      <c r="BC1206" s="30"/>
      <c r="BD1206" s="30"/>
      <c r="BE1206" s="30"/>
      <c r="BF1206" s="30"/>
      <c r="BG1206" s="30"/>
      <c r="BH1206" s="30"/>
      <c r="BI1206" s="30"/>
      <c r="BJ1206" s="30"/>
      <c r="BK1206" s="30"/>
      <c r="BL1206" s="30"/>
      <c r="BM1206" s="30"/>
      <c r="BN1206" s="30"/>
      <c r="BO1206" s="30"/>
      <c r="BP1206" s="30"/>
      <c r="BQ1206" s="30"/>
      <c r="BR1206" s="30"/>
      <c r="BS1206" s="30"/>
      <c r="BT1206" s="30"/>
      <c r="BU1206" s="30"/>
      <c r="BV1206" s="30"/>
      <c r="BW1206" s="30"/>
      <c r="BX1206" s="30"/>
      <c r="BY1206" s="30"/>
      <c r="BZ1206" s="30"/>
      <c r="CA1206" s="30"/>
      <c r="CB1206" s="30"/>
      <c r="CC1206" s="30"/>
      <c r="CD1206" s="30"/>
      <c r="CE1206" s="30"/>
      <c r="CF1206" s="30"/>
      <c r="CG1206" s="30"/>
      <c r="CH1206" s="30"/>
      <c r="CI1206" s="30"/>
      <c r="CJ1206" s="30"/>
      <c r="CK1206" s="30"/>
      <c r="CL1206" s="30"/>
      <c r="CM1206" s="30"/>
      <c r="CN1206" s="30"/>
      <c r="CO1206" s="30"/>
      <c r="CP1206" s="30"/>
      <c r="CQ1206" s="30"/>
      <c r="CR1206" s="30"/>
      <c r="CS1206" s="30"/>
      <c r="CT1206" s="30"/>
      <c r="CU1206" s="30"/>
      <c r="CV1206" s="30"/>
      <c r="CW1206" s="30"/>
      <c r="CX1206" s="30"/>
      <c r="CY1206" s="30"/>
      <c r="CZ1206" s="30"/>
      <c r="DA1206" s="30"/>
      <c r="DB1206" s="30"/>
      <c r="DC1206" s="30"/>
      <c r="DD1206" s="30"/>
      <c r="DE1206" s="30"/>
      <c r="DF1206" s="30"/>
      <c r="DG1206" s="30"/>
      <c r="DH1206" s="30"/>
      <c r="DI1206" s="30"/>
      <c r="DJ1206" s="30"/>
      <c r="DK1206" s="30"/>
      <c r="DL1206" s="30"/>
      <c r="DM1206" s="30"/>
      <c r="DN1206" s="30"/>
      <c r="DO1206" s="30"/>
      <c r="DP1206" s="30"/>
      <c r="DQ1206" s="30"/>
      <c r="DR1206" s="30"/>
      <c r="DS1206" s="30"/>
      <c r="DT1206" s="30"/>
      <c r="DU1206" s="30"/>
      <c r="DV1206" s="30"/>
      <c r="DW1206" s="30"/>
      <c r="DX1206" s="30"/>
      <c r="DY1206" s="30"/>
      <c r="DZ1206" s="30"/>
      <c r="EA1206" s="30"/>
      <c r="EB1206" s="30"/>
      <c r="EC1206" s="30"/>
      <c r="ED1206" s="30"/>
      <c r="EE1206" s="30"/>
      <c r="EF1206" s="30"/>
      <c r="EG1206" s="30"/>
      <c r="EH1206" s="30"/>
      <c r="EI1206" s="30"/>
      <c r="EJ1206" s="30"/>
      <c r="EK1206" s="30"/>
      <c r="EL1206" s="30"/>
      <c r="EM1206" s="30"/>
      <c r="EN1206" s="30"/>
      <c r="EO1206" s="30"/>
      <c r="EP1206" s="30"/>
      <c r="EQ1206" s="30"/>
      <c r="ER1206" s="30"/>
      <c r="ES1206" s="30"/>
      <c r="ET1206" s="30"/>
      <c r="EU1206" s="30"/>
      <c r="EV1206" s="30"/>
      <c r="EW1206" s="30"/>
      <c r="EX1206" s="30"/>
      <c r="EY1206" s="30"/>
      <c r="EZ1206" s="30"/>
      <c r="FA1206" s="30"/>
      <c r="FB1206" s="30"/>
      <c r="FC1206" s="30"/>
      <c r="FD1206" s="30"/>
      <c r="FE1206" s="30"/>
      <c r="FF1206" s="30"/>
      <c r="FG1206" s="30"/>
      <c r="FH1206" s="30"/>
      <c r="FI1206" s="30"/>
      <c r="FJ1206" s="30"/>
      <c r="FK1206" s="30"/>
      <c r="FL1206" s="30"/>
      <c r="FM1206" s="30"/>
      <c r="FN1206" s="30"/>
      <c r="FO1206" s="30"/>
      <c r="FP1206" s="30"/>
      <c r="FQ1206" s="30"/>
    </row>
    <row r="1207" spans="4:173">
      <c r="D1207" s="76"/>
      <c r="E1207" s="76"/>
      <c r="F1207" s="76"/>
      <c r="G1207" s="76"/>
      <c r="H1207" s="76"/>
      <c r="I1207" s="76"/>
      <c r="J1207" s="30"/>
      <c r="K1207" s="30"/>
      <c r="L1207" s="30"/>
      <c r="M1207" s="30"/>
      <c r="N1207" s="30"/>
      <c r="O1207" s="30"/>
      <c r="P1207" s="30"/>
      <c r="Q1207" s="30"/>
      <c r="R1207" s="30"/>
      <c r="S1207" s="30"/>
      <c r="T1207" s="30"/>
      <c r="U1207" s="30"/>
      <c r="V1207" s="30"/>
      <c r="W1207" s="30"/>
      <c r="X1207" s="30"/>
      <c r="Y1207" s="30"/>
      <c r="Z1207" s="30"/>
      <c r="AA1207" s="30"/>
      <c r="AB1207" s="30"/>
      <c r="AC1207" s="30"/>
      <c r="AD1207" s="30"/>
      <c r="AE1207" s="30"/>
      <c r="AF1207" s="30"/>
      <c r="AG1207" s="30"/>
      <c r="AH1207" s="30"/>
      <c r="AI1207" s="30"/>
      <c r="AJ1207" s="30"/>
      <c r="AK1207" s="30"/>
      <c r="AL1207" s="30"/>
      <c r="AM1207" s="30"/>
      <c r="AN1207" s="30"/>
      <c r="AO1207" s="30"/>
      <c r="AP1207" s="30"/>
      <c r="AQ1207" s="30"/>
      <c r="AR1207" s="30"/>
      <c r="AS1207" s="30"/>
      <c r="AT1207" s="30"/>
      <c r="AU1207" s="30"/>
      <c r="AV1207" s="30"/>
      <c r="AW1207" s="30"/>
      <c r="AX1207" s="30"/>
      <c r="AY1207" s="30"/>
      <c r="AZ1207" s="30"/>
      <c r="BA1207" s="30"/>
      <c r="BB1207" s="30"/>
      <c r="BC1207" s="30"/>
      <c r="BD1207" s="30"/>
      <c r="BE1207" s="30"/>
      <c r="BF1207" s="30"/>
      <c r="BG1207" s="30"/>
      <c r="BH1207" s="30"/>
      <c r="BI1207" s="30"/>
      <c r="BJ1207" s="30"/>
      <c r="BK1207" s="30"/>
      <c r="BL1207" s="30"/>
      <c r="BM1207" s="30"/>
      <c r="BN1207" s="30"/>
      <c r="BO1207" s="30"/>
      <c r="BP1207" s="30"/>
      <c r="BQ1207" s="30"/>
      <c r="BR1207" s="30"/>
      <c r="BS1207" s="30"/>
      <c r="BT1207" s="30"/>
      <c r="BU1207" s="30"/>
      <c r="BV1207" s="30"/>
      <c r="BW1207" s="30"/>
      <c r="BX1207" s="30"/>
      <c r="BY1207" s="30"/>
      <c r="BZ1207" s="30"/>
      <c r="CA1207" s="30"/>
      <c r="CB1207" s="30"/>
      <c r="CC1207" s="30"/>
      <c r="CD1207" s="30"/>
      <c r="CE1207" s="30"/>
      <c r="CF1207" s="30"/>
      <c r="CG1207" s="30"/>
      <c r="CH1207" s="30"/>
      <c r="CI1207" s="30"/>
      <c r="CJ1207" s="30"/>
      <c r="CK1207" s="30"/>
      <c r="CL1207" s="30"/>
      <c r="CM1207" s="30"/>
      <c r="CN1207" s="30"/>
      <c r="CO1207" s="30"/>
      <c r="CP1207" s="30"/>
      <c r="CQ1207" s="30"/>
      <c r="CR1207" s="30"/>
      <c r="CS1207" s="30"/>
      <c r="CT1207" s="30"/>
      <c r="CU1207" s="30"/>
      <c r="CV1207" s="30"/>
      <c r="CW1207" s="30"/>
      <c r="CX1207" s="30"/>
      <c r="CY1207" s="30"/>
      <c r="CZ1207" s="30"/>
      <c r="DA1207" s="30"/>
      <c r="DB1207" s="30"/>
      <c r="DC1207" s="30"/>
      <c r="DD1207" s="30"/>
      <c r="DE1207" s="30"/>
      <c r="DF1207" s="30"/>
      <c r="DG1207" s="30"/>
      <c r="DH1207" s="30"/>
      <c r="DI1207" s="30"/>
      <c r="DJ1207" s="30"/>
      <c r="DK1207" s="30"/>
      <c r="DL1207" s="30"/>
      <c r="DM1207" s="30"/>
      <c r="DN1207" s="30"/>
      <c r="DO1207" s="30"/>
      <c r="DP1207" s="30"/>
      <c r="DQ1207" s="30"/>
      <c r="DR1207" s="30"/>
      <c r="DS1207" s="30"/>
      <c r="DT1207" s="30"/>
      <c r="DU1207" s="30"/>
      <c r="DV1207" s="30"/>
      <c r="DW1207" s="30"/>
      <c r="DX1207" s="30"/>
      <c r="DY1207" s="30"/>
      <c r="DZ1207" s="30"/>
      <c r="EA1207" s="30"/>
      <c r="EB1207" s="30"/>
      <c r="EC1207" s="30"/>
      <c r="ED1207" s="30"/>
      <c r="EE1207" s="30"/>
      <c r="EF1207" s="30"/>
      <c r="EG1207" s="30"/>
      <c r="EH1207" s="30"/>
      <c r="EI1207" s="30"/>
      <c r="EJ1207" s="30"/>
      <c r="EK1207" s="30"/>
      <c r="EL1207" s="30"/>
      <c r="EM1207" s="30"/>
      <c r="EN1207" s="30"/>
      <c r="EO1207" s="30"/>
      <c r="EP1207" s="30"/>
      <c r="EQ1207" s="30"/>
      <c r="ER1207" s="30"/>
      <c r="ES1207" s="30"/>
      <c r="ET1207" s="30"/>
      <c r="EU1207" s="30"/>
      <c r="EV1207" s="30"/>
      <c r="EW1207" s="30"/>
      <c r="EX1207" s="30"/>
      <c r="EY1207" s="30"/>
      <c r="EZ1207" s="30"/>
      <c r="FA1207" s="30"/>
      <c r="FB1207" s="30"/>
      <c r="FC1207" s="30"/>
      <c r="FD1207" s="30"/>
      <c r="FE1207" s="30"/>
      <c r="FF1207" s="30"/>
      <c r="FG1207" s="30"/>
      <c r="FH1207" s="30"/>
      <c r="FI1207" s="30"/>
      <c r="FJ1207" s="30"/>
      <c r="FK1207" s="30"/>
      <c r="FL1207" s="30"/>
      <c r="FM1207" s="30"/>
      <c r="FN1207" s="30"/>
      <c r="FO1207" s="30"/>
      <c r="FP1207" s="30"/>
      <c r="FQ1207" s="30"/>
    </row>
    <row r="1208" spans="4:173">
      <c r="D1208" s="76"/>
      <c r="E1208" s="76"/>
      <c r="F1208" s="76"/>
      <c r="G1208" s="76"/>
      <c r="H1208" s="76"/>
      <c r="I1208" s="76"/>
      <c r="J1208" s="30"/>
      <c r="K1208" s="30"/>
      <c r="L1208" s="30"/>
      <c r="M1208" s="30"/>
      <c r="N1208" s="30"/>
      <c r="O1208" s="30"/>
      <c r="P1208" s="30"/>
      <c r="Q1208" s="30"/>
      <c r="R1208" s="30"/>
      <c r="S1208" s="30"/>
      <c r="T1208" s="30"/>
      <c r="U1208" s="30"/>
      <c r="V1208" s="30"/>
      <c r="W1208" s="30"/>
      <c r="X1208" s="30"/>
      <c r="Y1208" s="30"/>
      <c r="Z1208" s="30"/>
      <c r="AA1208" s="30"/>
      <c r="AB1208" s="30"/>
      <c r="AC1208" s="30"/>
      <c r="AD1208" s="30"/>
      <c r="AE1208" s="30"/>
      <c r="AF1208" s="30"/>
      <c r="AG1208" s="30"/>
      <c r="AH1208" s="30"/>
      <c r="AI1208" s="30"/>
      <c r="AJ1208" s="30"/>
      <c r="AK1208" s="30"/>
      <c r="AL1208" s="30"/>
      <c r="AM1208" s="30"/>
      <c r="AN1208" s="30"/>
      <c r="AO1208" s="30"/>
      <c r="AP1208" s="30"/>
      <c r="AQ1208" s="30"/>
      <c r="AR1208" s="30"/>
      <c r="AS1208" s="30"/>
      <c r="AT1208" s="30"/>
      <c r="AU1208" s="30"/>
      <c r="AV1208" s="30"/>
      <c r="AW1208" s="30"/>
      <c r="AX1208" s="30"/>
      <c r="AY1208" s="30"/>
      <c r="AZ1208" s="30"/>
      <c r="BA1208" s="30"/>
      <c r="BB1208" s="30"/>
      <c r="BC1208" s="30"/>
      <c r="BD1208" s="30"/>
      <c r="BE1208" s="30"/>
      <c r="BF1208" s="30"/>
      <c r="BG1208" s="30"/>
      <c r="BH1208" s="30"/>
      <c r="BI1208" s="30"/>
      <c r="BJ1208" s="30"/>
      <c r="BK1208" s="30"/>
      <c r="BL1208" s="30"/>
      <c r="BM1208" s="30"/>
      <c r="BN1208" s="30"/>
      <c r="BO1208" s="30"/>
      <c r="BP1208" s="30"/>
      <c r="BQ1208" s="30"/>
      <c r="BR1208" s="30"/>
      <c r="BS1208" s="30"/>
      <c r="BT1208" s="30"/>
      <c r="BU1208" s="30"/>
      <c r="BV1208" s="30"/>
      <c r="BW1208" s="30"/>
      <c r="BX1208" s="30"/>
      <c r="BY1208" s="30"/>
      <c r="BZ1208" s="30"/>
      <c r="CA1208" s="30"/>
      <c r="CB1208" s="30"/>
      <c r="CC1208" s="30"/>
      <c r="CD1208" s="30"/>
      <c r="CE1208" s="30"/>
      <c r="CF1208" s="30"/>
      <c r="CG1208" s="30"/>
      <c r="CH1208" s="30"/>
      <c r="CI1208" s="30"/>
      <c r="CJ1208" s="30"/>
      <c r="CK1208" s="30"/>
      <c r="CL1208" s="30"/>
      <c r="CM1208" s="30"/>
      <c r="CN1208" s="30"/>
      <c r="CO1208" s="30"/>
      <c r="CP1208" s="30"/>
      <c r="CQ1208" s="30"/>
      <c r="CR1208" s="30"/>
      <c r="CS1208" s="30"/>
      <c r="CT1208" s="30"/>
      <c r="CU1208" s="30"/>
      <c r="CV1208" s="30"/>
      <c r="CW1208" s="30"/>
      <c r="CX1208" s="30"/>
      <c r="CY1208" s="30"/>
      <c r="CZ1208" s="30"/>
      <c r="DA1208" s="30"/>
      <c r="DB1208" s="30"/>
      <c r="DC1208" s="30"/>
      <c r="DD1208" s="30"/>
      <c r="DE1208" s="30"/>
      <c r="DF1208" s="30"/>
      <c r="DG1208" s="30"/>
      <c r="DH1208" s="30"/>
      <c r="DI1208" s="30"/>
      <c r="DJ1208" s="30"/>
      <c r="DK1208" s="30"/>
      <c r="DL1208" s="30"/>
      <c r="DM1208" s="30"/>
      <c r="DN1208" s="30"/>
      <c r="DO1208" s="30"/>
      <c r="DP1208" s="30"/>
      <c r="DQ1208" s="30"/>
      <c r="DR1208" s="30"/>
      <c r="DS1208" s="30"/>
      <c r="DT1208" s="30"/>
      <c r="DU1208" s="30"/>
      <c r="DV1208" s="30"/>
      <c r="DW1208" s="30"/>
      <c r="DX1208" s="30"/>
      <c r="DY1208" s="30"/>
      <c r="DZ1208" s="30"/>
      <c r="EA1208" s="30"/>
      <c r="EB1208" s="30"/>
      <c r="EC1208" s="30"/>
      <c r="ED1208" s="30"/>
      <c r="EE1208" s="30"/>
      <c r="EF1208" s="30"/>
      <c r="EG1208" s="30"/>
      <c r="EH1208" s="30"/>
      <c r="EI1208" s="30"/>
      <c r="EJ1208" s="30"/>
      <c r="EK1208" s="30"/>
      <c r="EL1208" s="30"/>
      <c r="EM1208" s="30"/>
      <c r="EN1208" s="30"/>
      <c r="EO1208" s="30"/>
      <c r="EP1208" s="30"/>
      <c r="EQ1208" s="30"/>
      <c r="ER1208" s="30"/>
      <c r="ES1208" s="30"/>
      <c r="ET1208" s="30"/>
      <c r="EU1208" s="30"/>
      <c r="EV1208" s="30"/>
      <c r="EW1208" s="30"/>
      <c r="EX1208" s="30"/>
      <c r="EY1208" s="30"/>
      <c r="EZ1208" s="30"/>
      <c r="FA1208" s="30"/>
      <c r="FB1208" s="30"/>
      <c r="FC1208" s="30"/>
      <c r="FD1208" s="30"/>
      <c r="FE1208" s="30"/>
      <c r="FF1208" s="30"/>
      <c r="FG1208" s="30"/>
      <c r="FH1208" s="30"/>
      <c r="FI1208" s="30"/>
      <c r="FJ1208" s="30"/>
      <c r="FK1208" s="30"/>
      <c r="FL1208" s="30"/>
      <c r="FM1208" s="30"/>
      <c r="FN1208" s="30"/>
      <c r="FO1208" s="30"/>
      <c r="FP1208" s="30"/>
      <c r="FQ1208" s="30"/>
    </row>
    <row r="1209" spans="4:173">
      <c r="D1209" s="76"/>
      <c r="E1209" s="76"/>
      <c r="F1209" s="76"/>
      <c r="G1209" s="76"/>
      <c r="H1209" s="76"/>
      <c r="I1209" s="76"/>
      <c r="J1209" s="30"/>
      <c r="K1209" s="30"/>
      <c r="L1209" s="30"/>
      <c r="M1209" s="30"/>
      <c r="N1209" s="30"/>
      <c r="O1209" s="30"/>
      <c r="P1209" s="30"/>
      <c r="Q1209" s="30"/>
      <c r="R1209" s="30"/>
      <c r="S1209" s="30"/>
      <c r="T1209" s="30"/>
      <c r="U1209" s="30"/>
      <c r="V1209" s="30"/>
      <c r="W1209" s="30"/>
      <c r="X1209" s="30"/>
      <c r="Y1209" s="30"/>
      <c r="Z1209" s="30"/>
      <c r="AA1209" s="30"/>
      <c r="AB1209" s="30"/>
      <c r="AC1209" s="30"/>
      <c r="AD1209" s="30"/>
      <c r="AE1209" s="30"/>
      <c r="AF1209" s="30"/>
      <c r="AG1209" s="30"/>
      <c r="AH1209" s="30"/>
      <c r="AI1209" s="30"/>
      <c r="AJ1209" s="30"/>
      <c r="AK1209" s="30"/>
      <c r="AL1209" s="30"/>
      <c r="AM1209" s="30"/>
      <c r="AN1209" s="30"/>
      <c r="AO1209" s="30"/>
      <c r="AP1209" s="30"/>
      <c r="AQ1209" s="30"/>
      <c r="AR1209" s="30"/>
      <c r="AS1209" s="30"/>
      <c r="AT1209" s="30"/>
      <c r="AU1209" s="30"/>
      <c r="AV1209" s="30"/>
      <c r="AW1209" s="30"/>
      <c r="AX1209" s="30"/>
      <c r="AY1209" s="30"/>
      <c r="AZ1209" s="30"/>
      <c r="BA1209" s="30"/>
      <c r="BB1209" s="30"/>
      <c r="BC1209" s="30"/>
      <c r="BD1209" s="30"/>
      <c r="BE1209" s="30"/>
      <c r="BF1209" s="30"/>
      <c r="BG1209" s="30"/>
      <c r="BH1209" s="30"/>
      <c r="BI1209" s="30"/>
      <c r="BJ1209" s="30"/>
      <c r="BK1209" s="30"/>
      <c r="BL1209" s="30"/>
      <c r="BM1209" s="30"/>
      <c r="BN1209" s="30"/>
      <c r="BO1209" s="30"/>
      <c r="BP1209" s="30"/>
      <c r="BQ1209" s="30"/>
      <c r="BR1209" s="30"/>
      <c r="BS1209" s="30"/>
      <c r="BT1209" s="30"/>
      <c r="BU1209" s="30"/>
      <c r="BV1209" s="30"/>
      <c r="BW1209" s="30"/>
      <c r="BX1209" s="30"/>
      <c r="BY1209" s="30"/>
      <c r="BZ1209" s="30"/>
      <c r="CA1209" s="30"/>
      <c r="CB1209" s="30"/>
      <c r="CC1209" s="30"/>
      <c r="CD1209" s="30"/>
      <c r="CE1209" s="30"/>
      <c r="CF1209" s="30"/>
      <c r="CG1209" s="30"/>
      <c r="CH1209" s="30"/>
      <c r="CI1209" s="30"/>
      <c r="CJ1209" s="30"/>
      <c r="CK1209" s="30"/>
      <c r="CL1209" s="30"/>
      <c r="CM1209" s="30"/>
      <c r="CN1209" s="30"/>
      <c r="CO1209" s="30"/>
      <c r="CP1209" s="30"/>
      <c r="CQ1209" s="30"/>
      <c r="CR1209" s="30"/>
      <c r="CS1209" s="30"/>
      <c r="CT1209" s="30"/>
      <c r="CU1209" s="30"/>
      <c r="CV1209" s="30"/>
      <c r="CW1209" s="30"/>
      <c r="CX1209" s="30"/>
      <c r="CY1209" s="30"/>
      <c r="CZ1209" s="30"/>
      <c r="DA1209" s="30"/>
      <c r="DB1209" s="30"/>
      <c r="DC1209" s="30"/>
      <c r="DD1209" s="30"/>
      <c r="DE1209" s="30"/>
      <c r="DF1209" s="30"/>
      <c r="DG1209" s="30"/>
      <c r="DH1209" s="30"/>
      <c r="DI1209" s="30"/>
      <c r="DJ1209" s="30"/>
      <c r="DK1209" s="30"/>
      <c r="DL1209" s="30"/>
      <c r="DM1209" s="30"/>
      <c r="DN1209" s="30"/>
      <c r="DO1209" s="30"/>
      <c r="DP1209" s="30"/>
      <c r="DQ1209" s="30"/>
      <c r="DR1209" s="30"/>
      <c r="DS1209" s="30"/>
      <c r="DT1209" s="30"/>
      <c r="DU1209" s="30"/>
      <c r="DV1209" s="30"/>
      <c r="DW1209" s="30"/>
      <c r="DX1209" s="30"/>
      <c r="DY1209" s="30"/>
      <c r="DZ1209" s="30"/>
      <c r="EA1209" s="30"/>
      <c r="EB1209" s="30"/>
      <c r="EC1209" s="30"/>
      <c r="ED1209" s="30"/>
      <c r="EE1209" s="30"/>
      <c r="EF1209" s="30"/>
      <c r="EG1209" s="30"/>
      <c r="EH1209" s="30"/>
      <c r="EI1209" s="30"/>
      <c r="EJ1209" s="30"/>
      <c r="EK1209" s="30"/>
      <c r="EL1209" s="30"/>
      <c r="EM1209" s="30"/>
      <c r="EN1209" s="30"/>
      <c r="EO1209" s="30"/>
      <c r="EP1209" s="30"/>
      <c r="EQ1209" s="30"/>
      <c r="ER1209" s="30"/>
      <c r="ES1209" s="30"/>
      <c r="ET1209" s="30"/>
      <c r="EU1209" s="30"/>
      <c r="EV1209" s="30"/>
      <c r="EW1209" s="30"/>
      <c r="EX1209" s="30"/>
      <c r="EY1209" s="30"/>
      <c r="EZ1209" s="30"/>
      <c r="FA1209" s="30"/>
      <c r="FB1209" s="30"/>
      <c r="FC1209" s="30"/>
      <c r="FD1209" s="30"/>
      <c r="FE1209" s="30"/>
      <c r="FF1209" s="30"/>
      <c r="FG1209" s="30"/>
      <c r="FH1209" s="30"/>
      <c r="FI1209" s="30"/>
      <c r="FJ1209" s="30"/>
      <c r="FK1209" s="30"/>
      <c r="FL1209" s="30"/>
      <c r="FM1209" s="30"/>
      <c r="FN1209" s="30"/>
      <c r="FO1209" s="30"/>
      <c r="FP1209" s="30"/>
      <c r="FQ1209" s="30"/>
    </row>
    <row r="1210" spans="4:173">
      <c r="D1210" s="76"/>
      <c r="E1210" s="76"/>
      <c r="F1210" s="76"/>
      <c r="G1210" s="76"/>
      <c r="H1210" s="76"/>
      <c r="I1210" s="76"/>
      <c r="J1210" s="30"/>
      <c r="K1210" s="30"/>
      <c r="L1210" s="30"/>
      <c r="M1210" s="30"/>
      <c r="N1210" s="30"/>
      <c r="O1210" s="30"/>
      <c r="P1210" s="30"/>
      <c r="Q1210" s="30"/>
      <c r="R1210" s="30"/>
      <c r="S1210" s="30"/>
      <c r="T1210" s="30"/>
      <c r="U1210" s="30"/>
      <c r="V1210" s="30"/>
      <c r="W1210" s="30"/>
      <c r="X1210" s="30"/>
      <c r="Y1210" s="30"/>
      <c r="Z1210" s="30"/>
      <c r="AA1210" s="30"/>
      <c r="AB1210" s="30"/>
      <c r="AC1210" s="30"/>
      <c r="AD1210" s="30"/>
      <c r="AE1210" s="30"/>
      <c r="AF1210" s="30"/>
      <c r="AG1210" s="30"/>
      <c r="AH1210" s="30"/>
      <c r="AI1210" s="30"/>
      <c r="AJ1210" s="30"/>
      <c r="AK1210" s="30"/>
      <c r="AL1210" s="30"/>
      <c r="AM1210" s="30"/>
      <c r="AN1210" s="30"/>
      <c r="AO1210" s="30"/>
      <c r="AP1210" s="30"/>
      <c r="AQ1210" s="30"/>
      <c r="AR1210" s="30"/>
      <c r="AS1210" s="30"/>
      <c r="AT1210" s="30"/>
      <c r="AU1210" s="30"/>
      <c r="AV1210" s="30"/>
      <c r="AW1210" s="30"/>
      <c r="AX1210" s="30"/>
      <c r="AY1210" s="30"/>
      <c r="AZ1210" s="30"/>
      <c r="BA1210" s="30"/>
      <c r="BB1210" s="30"/>
      <c r="BC1210" s="30"/>
      <c r="BD1210" s="30"/>
      <c r="BE1210" s="30"/>
      <c r="BF1210" s="30"/>
      <c r="BG1210" s="30"/>
      <c r="BH1210" s="30"/>
      <c r="BI1210" s="30"/>
      <c r="BJ1210" s="30"/>
      <c r="BK1210" s="30"/>
      <c r="BL1210" s="30"/>
      <c r="BM1210" s="30"/>
      <c r="BN1210" s="30"/>
      <c r="BO1210" s="30"/>
      <c r="BP1210" s="30"/>
      <c r="BQ1210" s="30"/>
      <c r="BR1210" s="30"/>
      <c r="BS1210" s="30"/>
      <c r="BT1210" s="30"/>
      <c r="BU1210" s="30"/>
      <c r="BV1210" s="30"/>
      <c r="BW1210" s="30"/>
      <c r="BX1210" s="30"/>
      <c r="BY1210" s="30"/>
      <c r="BZ1210" s="30"/>
      <c r="CA1210" s="30"/>
      <c r="CB1210" s="30"/>
      <c r="CC1210" s="30"/>
      <c r="CD1210" s="30"/>
      <c r="CE1210" s="30"/>
      <c r="CF1210" s="30"/>
      <c r="CG1210" s="30"/>
      <c r="CH1210" s="30"/>
      <c r="CI1210" s="30"/>
      <c r="CJ1210" s="30"/>
      <c r="CK1210" s="30"/>
      <c r="CL1210" s="30"/>
      <c r="CM1210" s="30"/>
      <c r="CN1210" s="30"/>
      <c r="CO1210" s="30"/>
      <c r="CP1210" s="30"/>
      <c r="CQ1210" s="30"/>
      <c r="CR1210" s="30"/>
      <c r="CS1210" s="30"/>
      <c r="CT1210" s="30"/>
      <c r="CU1210" s="30"/>
      <c r="CV1210" s="30"/>
      <c r="CW1210" s="30"/>
      <c r="CX1210" s="30"/>
      <c r="CY1210" s="30"/>
      <c r="CZ1210" s="30"/>
      <c r="DA1210" s="30"/>
      <c r="DB1210" s="30"/>
      <c r="DC1210" s="30"/>
      <c r="DD1210" s="30"/>
      <c r="DE1210" s="30"/>
      <c r="DF1210" s="30"/>
      <c r="DG1210" s="30"/>
      <c r="DH1210" s="30"/>
      <c r="DI1210" s="30"/>
      <c r="DJ1210" s="30"/>
      <c r="DK1210" s="30"/>
      <c r="DL1210" s="30"/>
      <c r="DM1210" s="30"/>
      <c r="DN1210" s="30"/>
      <c r="DO1210" s="30"/>
      <c r="DP1210" s="30"/>
      <c r="DQ1210" s="30"/>
      <c r="DR1210" s="30"/>
      <c r="DS1210" s="30"/>
      <c r="DT1210" s="30"/>
      <c r="DU1210" s="30"/>
      <c r="DV1210" s="30"/>
      <c r="DW1210" s="30"/>
      <c r="DX1210" s="30"/>
      <c r="DY1210" s="30"/>
      <c r="DZ1210" s="30"/>
      <c r="EA1210" s="30"/>
      <c r="EB1210" s="30"/>
      <c r="EC1210" s="30"/>
      <c r="ED1210" s="30"/>
      <c r="EE1210" s="30"/>
      <c r="EF1210" s="30"/>
      <c r="EG1210" s="30"/>
      <c r="EH1210" s="30"/>
      <c r="EI1210" s="30"/>
      <c r="EJ1210" s="30"/>
      <c r="EK1210" s="30"/>
      <c r="EL1210" s="30"/>
      <c r="EM1210" s="30"/>
      <c r="EN1210" s="30"/>
      <c r="EO1210" s="30"/>
      <c r="EP1210" s="30"/>
      <c r="EQ1210" s="30"/>
      <c r="ER1210" s="30"/>
      <c r="ES1210" s="30"/>
      <c r="ET1210" s="30"/>
      <c r="EU1210" s="30"/>
      <c r="EV1210" s="30"/>
      <c r="EW1210" s="30"/>
      <c r="EX1210" s="30"/>
      <c r="EY1210" s="30"/>
      <c r="EZ1210" s="30"/>
      <c r="FA1210" s="30"/>
      <c r="FB1210" s="30"/>
      <c r="FC1210" s="30"/>
      <c r="FD1210" s="30"/>
      <c r="FE1210" s="30"/>
      <c r="FF1210" s="30"/>
      <c r="FG1210" s="30"/>
      <c r="FH1210" s="30"/>
      <c r="FI1210" s="30"/>
      <c r="FJ1210" s="30"/>
      <c r="FK1210" s="30"/>
      <c r="FL1210" s="30"/>
      <c r="FM1210" s="30"/>
      <c r="FN1210" s="30"/>
      <c r="FO1210" s="30"/>
      <c r="FP1210" s="30"/>
      <c r="FQ1210" s="30"/>
    </row>
    <row r="1211" spans="4:173">
      <c r="D1211" s="76"/>
      <c r="E1211" s="76"/>
      <c r="F1211" s="76"/>
      <c r="G1211" s="76"/>
      <c r="H1211" s="76"/>
      <c r="I1211" s="76"/>
      <c r="J1211" s="30"/>
      <c r="K1211" s="30"/>
      <c r="L1211" s="30"/>
      <c r="M1211" s="30"/>
      <c r="N1211" s="30"/>
      <c r="O1211" s="30"/>
      <c r="P1211" s="30"/>
      <c r="Q1211" s="30"/>
      <c r="R1211" s="30"/>
      <c r="S1211" s="30"/>
      <c r="T1211" s="30"/>
      <c r="U1211" s="30"/>
      <c r="V1211" s="30"/>
      <c r="W1211" s="30"/>
      <c r="X1211" s="30"/>
      <c r="Y1211" s="30"/>
      <c r="Z1211" s="30"/>
      <c r="AA1211" s="30"/>
      <c r="AB1211" s="30"/>
      <c r="AC1211" s="30"/>
      <c r="AD1211" s="30"/>
      <c r="AE1211" s="30"/>
      <c r="AF1211" s="30"/>
      <c r="AG1211" s="30"/>
      <c r="AH1211" s="30"/>
      <c r="AI1211" s="30"/>
      <c r="AJ1211" s="30"/>
      <c r="AK1211" s="30"/>
      <c r="AL1211" s="30"/>
      <c r="AM1211" s="30"/>
      <c r="AN1211" s="30"/>
      <c r="AO1211" s="30"/>
      <c r="AP1211" s="30"/>
      <c r="AQ1211" s="30"/>
      <c r="AR1211" s="30"/>
      <c r="AS1211" s="30"/>
      <c r="AT1211" s="30"/>
      <c r="AU1211" s="30"/>
      <c r="AV1211" s="30"/>
      <c r="AW1211" s="30"/>
      <c r="AX1211" s="30"/>
      <c r="AY1211" s="30"/>
      <c r="AZ1211" s="30"/>
      <c r="BA1211" s="30"/>
      <c r="BB1211" s="30"/>
      <c r="BC1211" s="30"/>
      <c r="BD1211" s="30"/>
      <c r="BE1211" s="30"/>
      <c r="BF1211" s="30"/>
      <c r="BG1211" s="30"/>
      <c r="BH1211" s="30"/>
      <c r="BI1211" s="30"/>
      <c r="BJ1211" s="30"/>
      <c r="BK1211" s="30"/>
      <c r="BL1211" s="30"/>
      <c r="BM1211" s="30"/>
      <c r="BN1211" s="30"/>
      <c r="BO1211" s="30"/>
      <c r="BP1211" s="30"/>
      <c r="BQ1211" s="30"/>
      <c r="BR1211" s="30"/>
      <c r="BS1211" s="30"/>
      <c r="BT1211" s="30"/>
      <c r="BU1211" s="30"/>
      <c r="BV1211" s="30"/>
      <c r="BW1211" s="30"/>
      <c r="BX1211" s="30"/>
      <c r="BY1211" s="30"/>
      <c r="BZ1211" s="30"/>
      <c r="CA1211" s="30"/>
      <c r="CB1211" s="30"/>
      <c r="CC1211" s="30"/>
      <c r="CD1211" s="30"/>
      <c r="CE1211" s="30"/>
      <c r="CF1211" s="30"/>
      <c r="CG1211" s="30"/>
      <c r="CH1211" s="30"/>
      <c r="CI1211" s="30"/>
      <c r="CJ1211" s="30"/>
      <c r="CK1211" s="30"/>
      <c r="CL1211" s="30"/>
      <c r="CM1211" s="30"/>
      <c r="CN1211" s="30"/>
      <c r="CO1211" s="30"/>
      <c r="CP1211" s="30"/>
      <c r="CQ1211" s="30"/>
      <c r="CR1211" s="30"/>
      <c r="CS1211" s="30"/>
      <c r="CT1211" s="30"/>
      <c r="CU1211" s="30"/>
      <c r="CV1211" s="30"/>
      <c r="CW1211" s="30"/>
      <c r="CX1211" s="30"/>
      <c r="CY1211" s="30"/>
      <c r="CZ1211" s="30"/>
      <c r="DA1211" s="30"/>
      <c r="DB1211" s="30"/>
      <c r="DC1211" s="30"/>
      <c r="DD1211" s="30"/>
      <c r="DE1211" s="30"/>
      <c r="DF1211" s="30"/>
      <c r="DG1211" s="30"/>
      <c r="DH1211" s="30"/>
      <c r="DI1211" s="30"/>
      <c r="DJ1211" s="30"/>
      <c r="DK1211" s="30"/>
      <c r="DL1211" s="30"/>
      <c r="DM1211" s="30"/>
      <c r="DN1211" s="30"/>
      <c r="DO1211" s="30"/>
      <c r="DP1211" s="30"/>
      <c r="DQ1211" s="30"/>
      <c r="DR1211" s="30"/>
      <c r="DS1211" s="30"/>
      <c r="DT1211" s="30"/>
      <c r="DU1211" s="30"/>
      <c r="DV1211" s="30"/>
      <c r="DW1211" s="30"/>
      <c r="DX1211" s="30"/>
      <c r="DY1211" s="30"/>
      <c r="DZ1211" s="30"/>
      <c r="EA1211" s="30"/>
      <c r="EB1211" s="30"/>
      <c r="EC1211" s="30"/>
      <c r="ED1211" s="30"/>
      <c r="EE1211" s="30"/>
      <c r="EF1211" s="30"/>
      <c r="EG1211" s="30"/>
      <c r="EH1211" s="30"/>
      <c r="EI1211" s="30"/>
      <c r="EJ1211" s="30"/>
      <c r="EK1211" s="30"/>
      <c r="EL1211" s="30"/>
      <c r="EM1211" s="30"/>
      <c r="EN1211" s="30"/>
      <c r="EO1211" s="30"/>
      <c r="EP1211" s="30"/>
      <c r="EQ1211" s="30"/>
      <c r="ER1211" s="30"/>
      <c r="ES1211" s="30"/>
      <c r="ET1211" s="30"/>
      <c r="EU1211" s="30"/>
      <c r="EV1211" s="30"/>
      <c r="EW1211" s="30"/>
      <c r="EX1211" s="30"/>
      <c r="EY1211" s="30"/>
      <c r="EZ1211" s="30"/>
      <c r="FA1211" s="30"/>
      <c r="FB1211" s="30"/>
      <c r="FC1211" s="30"/>
      <c r="FD1211" s="30"/>
      <c r="FE1211" s="30"/>
      <c r="FF1211" s="30"/>
      <c r="FG1211" s="30"/>
      <c r="FH1211" s="30"/>
      <c r="FI1211" s="30"/>
      <c r="FJ1211" s="30"/>
      <c r="FK1211" s="30"/>
      <c r="FL1211" s="30"/>
      <c r="FM1211" s="30"/>
      <c r="FN1211" s="30"/>
      <c r="FO1211" s="30"/>
      <c r="FP1211" s="30"/>
      <c r="FQ1211" s="30"/>
    </row>
    <row r="1212" spans="4:173">
      <c r="D1212" s="76"/>
      <c r="E1212" s="76"/>
      <c r="F1212" s="76"/>
      <c r="G1212" s="76"/>
      <c r="H1212" s="76"/>
      <c r="I1212" s="76"/>
      <c r="J1212" s="30"/>
      <c r="K1212" s="30"/>
      <c r="L1212" s="30"/>
      <c r="M1212" s="30"/>
      <c r="N1212" s="30"/>
      <c r="O1212" s="30"/>
      <c r="P1212" s="30"/>
      <c r="Q1212" s="30"/>
      <c r="R1212" s="30"/>
      <c r="S1212" s="30"/>
      <c r="T1212" s="30"/>
      <c r="U1212" s="30"/>
      <c r="V1212" s="30"/>
      <c r="W1212" s="30"/>
      <c r="X1212" s="30"/>
      <c r="Y1212" s="30"/>
      <c r="Z1212" s="30"/>
      <c r="AA1212" s="30"/>
      <c r="AB1212" s="30"/>
      <c r="AC1212" s="30"/>
      <c r="AD1212" s="30"/>
      <c r="AE1212" s="30"/>
      <c r="AF1212" s="30"/>
      <c r="AG1212" s="30"/>
      <c r="AH1212" s="30"/>
      <c r="AI1212" s="30"/>
      <c r="AJ1212" s="30"/>
      <c r="AK1212" s="30"/>
      <c r="AL1212" s="30"/>
      <c r="AM1212" s="30"/>
      <c r="AN1212" s="30"/>
      <c r="AO1212" s="30"/>
      <c r="AP1212" s="30"/>
      <c r="AQ1212" s="30"/>
      <c r="AR1212" s="30"/>
      <c r="AS1212" s="30"/>
      <c r="AT1212" s="30"/>
      <c r="AU1212" s="30"/>
      <c r="AV1212" s="30"/>
      <c r="AW1212" s="30"/>
      <c r="AX1212" s="30"/>
      <c r="AY1212" s="30"/>
      <c r="AZ1212" s="30"/>
      <c r="BA1212" s="30"/>
      <c r="BB1212" s="30"/>
      <c r="BC1212" s="30"/>
      <c r="BD1212" s="30"/>
      <c r="BE1212" s="30"/>
      <c r="BF1212" s="30"/>
      <c r="BG1212" s="30"/>
      <c r="BH1212" s="30"/>
      <c r="BI1212" s="30"/>
      <c r="BJ1212" s="30"/>
      <c r="BK1212" s="30"/>
      <c r="BL1212" s="30"/>
      <c r="BM1212" s="30"/>
      <c r="BN1212" s="30"/>
      <c r="BO1212" s="30"/>
      <c r="BP1212" s="30"/>
      <c r="BQ1212" s="30"/>
      <c r="BR1212" s="30"/>
      <c r="BS1212" s="30"/>
      <c r="BT1212" s="30"/>
      <c r="BU1212" s="30"/>
      <c r="BV1212" s="30"/>
      <c r="BW1212" s="30"/>
      <c r="BX1212" s="30"/>
      <c r="BY1212" s="30"/>
      <c r="BZ1212" s="30"/>
      <c r="CA1212" s="30"/>
      <c r="CB1212" s="30"/>
      <c r="CC1212" s="30"/>
      <c r="CD1212" s="30"/>
      <c r="CE1212" s="30"/>
      <c r="CF1212" s="30"/>
      <c r="CG1212" s="30"/>
      <c r="CH1212" s="30"/>
      <c r="CI1212" s="30"/>
      <c r="CJ1212" s="30"/>
      <c r="CK1212" s="30"/>
      <c r="CL1212" s="30"/>
      <c r="CM1212" s="30"/>
      <c r="CN1212" s="30"/>
      <c r="CO1212" s="30"/>
      <c r="CP1212" s="30"/>
      <c r="CQ1212" s="30"/>
      <c r="CR1212" s="30"/>
      <c r="CS1212" s="30"/>
      <c r="CT1212" s="30"/>
      <c r="CU1212" s="30"/>
      <c r="CV1212" s="30"/>
      <c r="CW1212" s="30"/>
      <c r="CX1212" s="30"/>
      <c r="CY1212" s="30"/>
      <c r="CZ1212" s="30"/>
      <c r="DA1212" s="30"/>
      <c r="DB1212" s="30"/>
      <c r="DC1212" s="30"/>
      <c r="DD1212" s="30"/>
      <c r="DE1212" s="30"/>
      <c r="DF1212" s="30"/>
      <c r="DG1212" s="30"/>
      <c r="DH1212" s="30"/>
      <c r="DI1212" s="30"/>
      <c r="DJ1212" s="30"/>
      <c r="DK1212" s="30"/>
      <c r="DL1212" s="30"/>
      <c r="DM1212" s="30"/>
      <c r="DN1212" s="30"/>
      <c r="DO1212" s="30"/>
      <c r="DP1212" s="30"/>
      <c r="DQ1212" s="30"/>
      <c r="DR1212" s="30"/>
      <c r="DS1212" s="30"/>
      <c r="DT1212" s="30"/>
      <c r="DU1212" s="30"/>
      <c r="DV1212" s="30"/>
      <c r="DW1212" s="30"/>
      <c r="DX1212" s="30"/>
      <c r="DY1212" s="30"/>
      <c r="DZ1212" s="30"/>
      <c r="EA1212" s="30"/>
      <c r="EB1212" s="30"/>
      <c r="EC1212" s="30"/>
      <c r="ED1212" s="30"/>
      <c r="EE1212" s="30"/>
      <c r="EF1212" s="30"/>
      <c r="EG1212" s="30"/>
      <c r="EH1212" s="30"/>
      <c r="EI1212" s="30"/>
      <c r="EJ1212" s="30"/>
      <c r="EK1212" s="30"/>
      <c r="EL1212" s="30"/>
      <c r="EM1212" s="30"/>
      <c r="EN1212" s="30"/>
      <c r="EO1212" s="30"/>
      <c r="EP1212" s="30"/>
      <c r="EQ1212" s="30"/>
      <c r="ER1212" s="30"/>
      <c r="ES1212" s="30"/>
      <c r="ET1212" s="30"/>
      <c r="EU1212" s="30"/>
      <c r="EV1212" s="30"/>
      <c r="EW1212" s="30"/>
      <c r="EX1212" s="30"/>
      <c r="EY1212" s="30"/>
      <c r="EZ1212" s="30"/>
      <c r="FA1212" s="30"/>
      <c r="FB1212" s="30"/>
      <c r="FC1212" s="30"/>
      <c r="FD1212" s="30"/>
      <c r="FE1212" s="30"/>
      <c r="FF1212" s="30"/>
      <c r="FG1212" s="30"/>
      <c r="FH1212" s="30"/>
      <c r="FI1212" s="30"/>
      <c r="FJ1212" s="30"/>
      <c r="FK1212" s="30"/>
      <c r="FL1212" s="30"/>
      <c r="FM1212" s="30"/>
      <c r="FN1212" s="30"/>
      <c r="FO1212" s="30"/>
      <c r="FP1212" s="30"/>
      <c r="FQ1212" s="30"/>
    </row>
    <row r="1213" spans="4:173">
      <c r="D1213" s="76"/>
      <c r="E1213" s="76"/>
      <c r="F1213" s="76"/>
      <c r="G1213" s="76"/>
      <c r="H1213" s="76"/>
      <c r="I1213" s="76"/>
      <c r="J1213" s="30"/>
      <c r="K1213" s="30"/>
      <c r="L1213" s="30"/>
      <c r="M1213" s="30"/>
      <c r="N1213" s="30"/>
      <c r="O1213" s="30"/>
      <c r="P1213" s="30"/>
      <c r="Q1213" s="30"/>
      <c r="R1213" s="30"/>
      <c r="S1213" s="30"/>
      <c r="T1213" s="30"/>
      <c r="U1213" s="30"/>
      <c r="V1213" s="30"/>
      <c r="W1213" s="30"/>
      <c r="X1213" s="30"/>
      <c r="Y1213" s="30"/>
      <c r="Z1213" s="30"/>
      <c r="AA1213" s="30"/>
      <c r="AB1213" s="30"/>
      <c r="AC1213" s="30"/>
      <c r="AD1213" s="30"/>
      <c r="AE1213" s="30"/>
      <c r="AF1213" s="30"/>
      <c r="AG1213" s="30"/>
      <c r="AH1213" s="30"/>
      <c r="AI1213" s="30"/>
      <c r="AJ1213" s="30"/>
      <c r="AK1213" s="30"/>
      <c r="AL1213" s="30"/>
      <c r="AM1213" s="30"/>
      <c r="AN1213" s="30"/>
      <c r="AO1213" s="30"/>
      <c r="AP1213" s="30"/>
      <c r="AQ1213" s="30"/>
      <c r="AR1213" s="30"/>
      <c r="AS1213" s="30"/>
      <c r="AT1213" s="30"/>
      <c r="AU1213" s="30"/>
      <c r="AV1213" s="30"/>
      <c r="AW1213" s="30"/>
      <c r="AX1213" s="30"/>
      <c r="AY1213" s="30"/>
      <c r="AZ1213" s="30"/>
      <c r="BA1213" s="30"/>
      <c r="BB1213" s="30"/>
      <c r="BC1213" s="30"/>
      <c r="BD1213" s="30"/>
      <c r="BE1213" s="30"/>
      <c r="BF1213" s="30"/>
      <c r="BG1213" s="30"/>
      <c r="BH1213" s="30"/>
      <c r="BI1213" s="30"/>
      <c r="BJ1213" s="30"/>
      <c r="BK1213" s="30"/>
      <c r="BL1213" s="30"/>
      <c r="BM1213" s="30"/>
      <c r="BN1213" s="30"/>
      <c r="BO1213" s="30"/>
      <c r="BP1213" s="30"/>
      <c r="BQ1213" s="30"/>
      <c r="BR1213" s="30"/>
      <c r="BS1213" s="30"/>
      <c r="BT1213" s="30"/>
      <c r="BU1213" s="30"/>
      <c r="BV1213" s="30"/>
      <c r="BW1213" s="30"/>
      <c r="BX1213" s="30"/>
      <c r="BY1213" s="30"/>
      <c r="BZ1213" s="30"/>
      <c r="CA1213" s="30"/>
      <c r="CB1213" s="30"/>
      <c r="CC1213" s="30"/>
      <c r="CD1213" s="30"/>
      <c r="CE1213" s="30"/>
      <c r="CF1213" s="30"/>
      <c r="CG1213" s="30"/>
      <c r="CH1213" s="30"/>
      <c r="CI1213" s="30"/>
      <c r="CJ1213" s="30"/>
      <c r="CK1213" s="30"/>
      <c r="CL1213" s="30"/>
      <c r="CM1213" s="30"/>
      <c r="CN1213" s="30"/>
      <c r="CO1213" s="30"/>
      <c r="CP1213" s="30"/>
      <c r="CQ1213" s="30"/>
      <c r="CR1213" s="30"/>
      <c r="CS1213" s="30"/>
      <c r="CT1213" s="30"/>
      <c r="CU1213" s="30"/>
      <c r="CV1213" s="30"/>
      <c r="CW1213" s="30"/>
      <c r="CX1213" s="30"/>
      <c r="CY1213" s="30"/>
      <c r="CZ1213" s="30"/>
      <c r="DA1213" s="30"/>
      <c r="DB1213" s="30"/>
      <c r="DC1213" s="30"/>
      <c r="DD1213" s="30"/>
      <c r="DE1213" s="30"/>
      <c r="DF1213" s="30"/>
      <c r="DG1213" s="30"/>
      <c r="DH1213" s="30"/>
      <c r="DI1213" s="30"/>
      <c r="DJ1213" s="30"/>
      <c r="DK1213" s="30"/>
      <c r="DL1213" s="30"/>
      <c r="DM1213" s="30"/>
      <c r="DN1213" s="30"/>
      <c r="DO1213" s="30"/>
      <c r="DP1213" s="30"/>
      <c r="DQ1213" s="30"/>
      <c r="DR1213" s="30"/>
      <c r="DS1213" s="30"/>
      <c r="DT1213" s="30"/>
      <c r="DU1213" s="30"/>
      <c r="DV1213" s="30"/>
      <c r="DW1213" s="30"/>
      <c r="DX1213" s="30"/>
      <c r="DY1213" s="30"/>
      <c r="DZ1213" s="30"/>
      <c r="EA1213" s="30"/>
      <c r="EB1213" s="30"/>
      <c r="EC1213" s="30"/>
      <c r="ED1213" s="30"/>
      <c r="EE1213" s="30"/>
      <c r="EF1213" s="30"/>
      <c r="EG1213" s="30"/>
      <c r="EH1213" s="30"/>
      <c r="EI1213" s="30"/>
      <c r="EJ1213" s="30"/>
      <c r="EK1213" s="30"/>
      <c r="EL1213" s="30"/>
      <c r="EM1213" s="30"/>
      <c r="EN1213" s="30"/>
      <c r="EO1213" s="30"/>
      <c r="EP1213" s="30"/>
      <c r="EQ1213" s="30"/>
      <c r="ER1213" s="30"/>
      <c r="ES1213" s="30"/>
      <c r="ET1213" s="30"/>
      <c r="EU1213" s="30"/>
      <c r="EV1213" s="30"/>
      <c r="EW1213" s="30"/>
      <c r="EX1213" s="30"/>
      <c r="EY1213" s="30"/>
      <c r="EZ1213" s="30"/>
      <c r="FA1213" s="30"/>
      <c r="FB1213" s="30"/>
      <c r="FC1213" s="30"/>
      <c r="FD1213" s="30"/>
      <c r="FE1213" s="30"/>
      <c r="FF1213" s="30"/>
      <c r="FG1213" s="30"/>
      <c r="FH1213" s="30"/>
      <c r="FI1213" s="30"/>
      <c r="FJ1213" s="30"/>
      <c r="FK1213" s="30"/>
      <c r="FL1213" s="30"/>
      <c r="FM1213" s="30"/>
      <c r="FN1213" s="30"/>
      <c r="FO1213" s="30"/>
      <c r="FP1213" s="30"/>
      <c r="FQ1213" s="30"/>
    </row>
    <row r="1214" spans="4:173">
      <c r="D1214" s="76"/>
      <c r="E1214" s="76"/>
      <c r="F1214" s="76"/>
      <c r="G1214" s="76"/>
      <c r="H1214" s="76"/>
      <c r="I1214" s="76"/>
      <c r="J1214" s="30"/>
      <c r="K1214" s="30"/>
      <c r="L1214" s="30"/>
      <c r="M1214" s="30"/>
      <c r="N1214" s="30"/>
      <c r="O1214" s="30"/>
      <c r="P1214" s="30"/>
      <c r="Q1214" s="30"/>
      <c r="R1214" s="30"/>
      <c r="S1214" s="30"/>
      <c r="T1214" s="30"/>
      <c r="U1214" s="30"/>
      <c r="V1214" s="30"/>
      <c r="W1214" s="30"/>
      <c r="X1214" s="30"/>
      <c r="Y1214" s="30"/>
      <c r="Z1214" s="30"/>
      <c r="AA1214" s="30"/>
      <c r="AB1214" s="30"/>
      <c r="AC1214" s="30"/>
      <c r="AD1214" s="30"/>
      <c r="AE1214" s="30"/>
      <c r="AF1214" s="30"/>
      <c r="AG1214" s="30"/>
      <c r="AH1214" s="30"/>
      <c r="AI1214" s="30"/>
      <c r="AJ1214" s="30"/>
      <c r="AK1214" s="30"/>
      <c r="AL1214" s="30"/>
      <c r="AM1214" s="30"/>
      <c r="AN1214" s="30"/>
      <c r="AO1214" s="30"/>
      <c r="AP1214" s="30"/>
      <c r="AQ1214" s="30"/>
      <c r="AR1214" s="30"/>
      <c r="AS1214" s="30"/>
      <c r="AT1214" s="30"/>
      <c r="AU1214" s="30"/>
      <c r="AV1214" s="30"/>
      <c r="AW1214" s="30"/>
      <c r="AX1214" s="30"/>
      <c r="AY1214" s="30"/>
      <c r="AZ1214" s="30"/>
      <c r="BA1214" s="30"/>
      <c r="BB1214" s="30"/>
      <c r="BC1214" s="30"/>
      <c r="BD1214" s="30"/>
      <c r="BE1214" s="30"/>
      <c r="BF1214" s="30"/>
      <c r="BG1214" s="30"/>
      <c r="BH1214" s="30"/>
      <c r="BI1214" s="30"/>
      <c r="BJ1214" s="30"/>
      <c r="BK1214" s="30"/>
      <c r="BL1214" s="30"/>
      <c r="BM1214" s="30"/>
      <c r="BN1214" s="30"/>
      <c r="BO1214" s="30"/>
      <c r="BP1214" s="30"/>
      <c r="BQ1214" s="30"/>
      <c r="BR1214" s="30"/>
      <c r="BS1214" s="30"/>
      <c r="BT1214" s="30"/>
      <c r="BU1214" s="30"/>
      <c r="BV1214" s="30"/>
      <c r="BW1214" s="30"/>
      <c r="BX1214" s="30"/>
      <c r="BY1214" s="30"/>
      <c r="BZ1214" s="30"/>
      <c r="CA1214" s="30"/>
      <c r="CB1214" s="30"/>
      <c r="CC1214" s="30"/>
      <c r="CD1214" s="30"/>
      <c r="CE1214" s="30"/>
      <c r="CF1214" s="30"/>
      <c r="CG1214" s="30"/>
      <c r="CH1214" s="30"/>
      <c r="CI1214" s="30"/>
      <c r="CJ1214" s="30"/>
      <c r="CK1214" s="30"/>
      <c r="CL1214" s="30"/>
      <c r="CM1214" s="30"/>
      <c r="CN1214" s="30"/>
      <c r="CO1214" s="30"/>
      <c r="CP1214" s="30"/>
      <c r="CQ1214" s="30"/>
      <c r="CR1214" s="30"/>
      <c r="CS1214" s="30"/>
      <c r="CT1214" s="30"/>
      <c r="CU1214" s="30"/>
      <c r="CV1214" s="30"/>
      <c r="CW1214" s="30"/>
      <c r="CX1214" s="30"/>
      <c r="CY1214" s="30"/>
      <c r="CZ1214" s="30"/>
      <c r="DA1214" s="30"/>
      <c r="DB1214" s="30"/>
      <c r="DC1214" s="30"/>
      <c r="DD1214" s="30"/>
      <c r="DE1214" s="30"/>
      <c r="DF1214" s="30"/>
      <c r="DG1214" s="30"/>
      <c r="DH1214" s="30"/>
      <c r="DI1214" s="30"/>
      <c r="DJ1214" s="30"/>
      <c r="DK1214" s="30"/>
      <c r="DL1214" s="30"/>
      <c r="DM1214" s="30"/>
      <c r="DN1214" s="30"/>
      <c r="DO1214" s="30"/>
      <c r="DP1214" s="30"/>
      <c r="DQ1214" s="30"/>
      <c r="DR1214" s="30"/>
      <c r="DS1214" s="30"/>
      <c r="DT1214" s="30"/>
      <c r="DU1214" s="30"/>
      <c r="DV1214" s="30"/>
      <c r="DW1214" s="30"/>
      <c r="DX1214" s="30"/>
      <c r="DY1214" s="30"/>
      <c r="DZ1214" s="30"/>
      <c r="EA1214" s="30"/>
      <c r="EB1214" s="30"/>
      <c r="EC1214" s="30"/>
      <c r="ED1214" s="30"/>
      <c r="EE1214" s="30"/>
      <c r="EF1214" s="30"/>
      <c r="EG1214" s="30"/>
      <c r="EH1214" s="30"/>
      <c r="EI1214" s="30"/>
      <c r="EJ1214" s="30"/>
      <c r="EK1214" s="30"/>
      <c r="EL1214" s="30"/>
      <c r="EM1214" s="30"/>
      <c r="EN1214" s="30"/>
      <c r="EO1214" s="30"/>
      <c r="EP1214" s="30"/>
      <c r="EQ1214" s="30"/>
      <c r="ER1214" s="30"/>
      <c r="ES1214" s="30"/>
      <c r="ET1214" s="30"/>
      <c r="EU1214" s="30"/>
      <c r="EV1214" s="30"/>
      <c r="EW1214" s="30"/>
      <c r="EX1214" s="30"/>
      <c r="EY1214" s="30"/>
      <c r="EZ1214" s="30"/>
      <c r="FA1214" s="30"/>
      <c r="FB1214" s="30"/>
      <c r="FC1214" s="30"/>
      <c r="FD1214" s="30"/>
      <c r="FE1214" s="30"/>
      <c r="FF1214" s="30"/>
      <c r="FG1214" s="30"/>
      <c r="FH1214" s="30"/>
      <c r="FI1214" s="30"/>
      <c r="FJ1214" s="30"/>
      <c r="FK1214" s="30"/>
      <c r="FL1214" s="30"/>
      <c r="FM1214" s="30"/>
      <c r="FN1214" s="30"/>
      <c r="FO1214" s="30"/>
      <c r="FP1214" s="30"/>
      <c r="FQ1214" s="30"/>
    </row>
    <row r="1215" spans="4:173">
      <c r="D1215" s="76"/>
      <c r="E1215" s="76"/>
      <c r="F1215" s="76"/>
      <c r="G1215" s="76"/>
      <c r="H1215" s="76"/>
      <c r="I1215" s="76"/>
      <c r="J1215" s="30"/>
      <c r="K1215" s="30"/>
      <c r="L1215" s="30"/>
      <c r="M1215" s="30"/>
      <c r="N1215" s="30"/>
      <c r="O1215" s="30"/>
      <c r="P1215" s="30"/>
      <c r="Q1215" s="30"/>
      <c r="R1215" s="30"/>
      <c r="S1215" s="30"/>
      <c r="T1215" s="30"/>
      <c r="U1215" s="30"/>
      <c r="V1215" s="30"/>
      <c r="W1215" s="30"/>
      <c r="X1215" s="30"/>
      <c r="Y1215" s="30"/>
      <c r="Z1215" s="30"/>
      <c r="AA1215" s="30"/>
      <c r="AB1215" s="30"/>
      <c r="AC1215" s="30"/>
      <c r="AD1215" s="30"/>
      <c r="AE1215" s="30"/>
      <c r="AF1215" s="30"/>
      <c r="AG1215" s="30"/>
      <c r="AH1215" s="30"/>
      <c r="AI1215" s="30"/>
      <c r="AJ1215" s="30"/>
      <c r="AK1215" s="30"/>
      <c r="AL1215" s="30"/>
      <c r="AM1215" s="30"/>
      <c r="AN1215" s="30"/>
      <c r="AO1215" s="30"/>
      <c r="AP1215" s="30"/>
      <c r="AQ1215" s="30"/>
      <c r="AR1215" s="30"/>
      <c r="AS1215" s="30"/>
      <c r="AT1215" s="30"/>
      <c r="AU1215" s="30"/>
      <c r="AV1215" s="30"/>
      <c r="AW1215" s="30"/>
      <c r="AX1215" s="30"/>
      <c r="AY1215" s="30"/>
      <c r="AZ1215" s="30"/>
      <c r="BA1215" s="30"/>
      <c r="BB1215" s="30"/>
      <c r="BC1215" s="30"/>
      <c r="BD1215" s="30"/>
      <c r="BE1215" s="30"/>
      <c r="BF1215" s="30"/>
      <c r="BG1215" s="30"/>
      <c r="BH1215" s="30"/>
      <c r="BI1215" s="30"/>
      <c r="BJ1215" s="30"/>
      <c r="BK1215" s="30"/>
      <c r="BL1215" s="30"/>
      <c r="BM1215" s="30"/>
      <c r="BN1215" s="30"/>
      <c r="BO1215" s="30"/>
      <c r="BP1215" s="30"/>
      <c r="BQ1215" s="30"/>
      <c r="BR1215" s="30"/>
      <c r="BS1215" s="30"/>
      <c r="BT1215" s="30"/>
      <c r="BU1215" s="30"/>
      <c r="BV1215" s="30"/>
      <c r="BW1215" s="30"/>
      <c r="BX1215" s="30"/>
      <c r="BY1215" s="30"/>
      <c r="BZ1215" s="30"/>
      <c r="CA1215" s="30"/>
      <c r="CB1215" s="30"/>
      <c r="CC1215" s="30"/>
      <c r="CD1215" s="30"/>
      <c r="CE1215" s="30"/>
      <c r="CF1215" s="30"/>
      <c r="CG1215" s="30"/>
      <c r="CH1215" s="30"/>
      <c r="CI1215" s="30"/>
      <c r="CJ1215" s="30"/>
      <c r="CK1215" s="30"/>
      <c r="CL1215" s="30"/>
      <c r="CM1215" s="30"/>
      <c r="CN1215" s="30"/>
      <c r="CO1215" s="30"/>
      <c r="CP1215" s="30"/>
      <c r="CQ1215" s="30"/>
      <c r="CR1215" s="30"/>
      <c r="CS1215" s="30"/>
      <c r="CT1215" s="30"/>
      <c r="CU1215" s="30"/>
      <c r="CV1215" s="30"/>
      <c r="CW1215" s="30"/>
      <c r="CX1215" s="30"/>
      <c r="CY1215" s="30"/>
      <c r="CZ1215" s="30"/>
      <c r="DA1215" s="30"/>
      <c r="DB1215" s="30"/>
      <c r="DC1215" s="30"/>
      <c r="DD1215" s="30"/>
      <c r="DE1215" s="30"/>
      <c r="DF1215" s="30"/>
      <c r="DG1215" s="30"/>
      <c r="DH1215" s="30"/>
      <c r="DI1215" s="30"/>
      <c r="DJ1215" s="30"/>
      <c r="DK1215" s="30"/>
      <c r="DL1215" s="30"/>
      <c r="DM1215" s="30"/>
      <c r="DN1215" s="30"/>
      <c r="DO1215" s="30"/>
      <c r="DP1215" s="30"/>
      <c r="DQ1215" s="30"/>
      <c r="DR1215" s="30"/>
      <c r="DS1215" s="30"/>
      <c r="DT1215" s="30"/>
      <c r="DU1215" s="30"/>
      <c r="DV1215" s="30"/>
      <c r="DW1215" s="30"/>
      <c r="DX1215" s="30"/>
      <c r="DY1215" s="30"/>
      <c r="DZ1215" s="30"/>
      <c r="EA1215" s="30"/>
      <c r="EB1215" s="30"/>
      <c r="EC1215" s="30"/>
      <c r="ED1215" s="30"/>
      <c r="EE1215" s="30"/>
      <c r="EF1215" s="30"/>
      <c r="EG1215" s="30"/>
      <c r="EH1215" s="30"/>
      <c r="EI1215" s="30"/>
      <c r="EJ1215" s="30"/>
      <c r="EK1215" s="30"/>
      <c r="EL1215" s="30"/>
      <c r="EM1215" s="30"/>
      <c r="EN1215" s="30"/>
      <c r="EO1215" s="30"/>
      <c r="EP1215" s="30"/>
      <c r="EQ1215" s="30"/>
      <c r="ER1215" s="30"/>
      <c r="ES1215" s="30"/>
      <c r="ET1215" s="30"/>
      <c r="EU1215" s="30"/>
      <c r="EV1215" s="30"/>
      <c r="EW1215" s="30"/>
      <c r="EX1215" s="30"/>
      <c r="EY1215" s="30"/>
      <c r="EZ1215" s="30"/>
      <c r="FA1215" s="30"/>
      <c r="FB1215" s="30"/>
      <c r="FC1215" s="30"/>
      <c r="FD1215" s="30"/>
      <c r="FE1215" s="30"/>
      <c r="FF1215" s="30"/>
      <c r="FG1215" s="30"/>
      <c r="FH1215" s="30"/>
      <c r="FI1215" s="30"/>
      <c r="FJ1215" s="30"/>
      <c r="FK1215" s="30"/>
      <c r="FL1215" s="30"/>
      <c r="FM1215" s="30"/>
      <c r="FN1215" s="30"/>
      <c r="FO1215" s="30"/>
      <c r="FP1215" s="30"/>
      <c r="FQ1215" s="30"/>
    </row>
    <row r="1216" spans="4:173">
      <c r="D1216" s="76"/>
      <c r="E1216" s="76"/>
      <c r="F1216" s="76"/>
      <c r="G1216" s="76"/>
      <c r="H1216" s="76"/>
      <c r="I1216" s="76"/>
      <c r="J1216" s="30"/>
      <c r="K1216" s="30"/>
      <c r="L1216" s="30"/>
      <c r="M1216" s="30"/>
      <c r="N1216" s="30"/>
      <c r="O1216" s="30"/>
      <c r="P1216" s="30"/>
      <c r="Q1216" s="30"/>
      <c r="R1216" s="30"/>
      <c r="S1216" s="30"/>
      <c r="T1216" s="30"/>
      <c r="U1216" s="30"/>
      <c r="V1216" s="30"/>
      <c r="W1216" s="30"/>
      <c r="X1216" s="30"/>
      <c r="Y1216" s="30"/>
      <c r="Z1216" s="30"/>
      <c r="AA1216" s="30"/>
      <c r="AB1216" s="30"/>
      <c r="AC1216" s="30"/>
      <c r="AD1216" s="30"/>
      <c r="AE1216" s="30"/>
      <c r="AF1216" s="30"/>
      <c r="AG1216" s="30"/>
      <c r="AH1216" s="30"/>
      <c r="AI1216" s="30"/>
      <c r="AJ1216" s="30"/>
      <c r="AK1216" s="30"/>
      <c r="AL1216" s="30"/>
      <c r="AM1216" s="30"/>
      <c r="AN1216" s="30"/>
      <c r="AO1216" s="30"/>
      <c r="AP1216" s="30"/>
      <c r="AQ1216" s="30"/>
      <c r="AR1216" s="30"/>
      <c r="AS1216" s="30"/>
      <c r="AT1216" s="30"/>
      <c r="AU1216" s="30"/>
      <c r="AV1216" s="30"/>
      <c r="AW1216" s="30"/>
      <c r="AX1216" s="30"/>
      <c r="AY1216" s="30"/>
      <c r="AZ1216" s="30"/>
      <c r="BA1216" s="30"/>
      <c r="BB1216" s="30"/>
      <c r="BC1216" s="30"/>
      <c r="BD1216" s="30"/>
      <c r="BE1216" s="30"/>
      <c r="BF1216" s="30"/>
      <c r="BG1216" s="30"/>
      <c r="BH1216" s="30"/>
      <c r="BI1216" s="30"/>
      <c r="BJ1216" s="30"/>
      <c r="BK1216" s="30"/>
      <c r="BL1216" s="30"/>
      <c r="BM1216" s="30"/>
      <c r="BN1216" s="30"/>
      <c r="BO1216" s="30"/>
      <c r="BP1216" s="30"/>
      <c r="BQ1216" s="30"/>
      <c r="BR1216" s="30"/>
      <c r="BS1216" s="30"/>
      <c r="BT1216" s="30"/>
      <c r="BU1216" s="30"/>
      <c r="BV1216" s="30"/>
      <c r="BW1216" s="30"/>
      <c r="BX1216" s="30"/>
      <c r="BY1216" s="30"/>
      <c r="BZ1216" s="30"/>
      <c r="CA1216" s="30"/>
      <c r="CB1216" s="30"/>
      <c r="CC1216" s="30"/>
      <c r="CD1216" s="30"/>
      <c r="CE1216" s="30"/>
      <c r="CF1216" s="30"/>
      <c r="CG1216" s="30"/>
      <c r="CH1216" s="30"/>
      <c r="CI1216" s="30"/>
      <c r="CJ1216" s="30"/>
      <c r="CK1216" s="30"/>
      <c r="CL1216" s="30"/>
      <c r="CM1216" s="30"/>
      <c r="CN1216" s="30"/>
      <c r="CO1216" s="30"/>
      <c r="CP1216" s="30"/>
      <c r="CQ1216" s="30"/>
      <c r="CR1216" s="30"/>
      <c r="CS1216" s="30"/>
      <c r="CT1216" s="30"/>
      <c r="CU1216" s="30"/>
      <c r="CV1216" s="30"/>
      <c r="CW1216" s="30"/>
      <c r="CX1216" s="30"/>
      <c r="CY1216" s="30"/>
      <c r="CZ1216" s="30"/>
      <c r="DA1216" s="30"/>
      <c r="DB1216" s="30"/>
      <c r="DC1216" s="30"/>
      <c r="DD1216" s="30"/>
      <c r="DE1216" s="30"/>
      <c r="DF1216" s="30"/>
      <c r="DG1216" s="30"/>
      <c r="DH1216" s="30"/>
      <c r="DI1216" s="30"/>
      <c r="DJ1216" s="30"/>
      <c r="DK1216" s="30"/>
      <c r="DL1216" s="30"/>
      <c r="DM1216" s="30"/>
      <c r="DN1216" s="30"/>
      <c r="DO1216" s="30"/>
      <c r="DP1216" s="30"/>
      <c r="DQ1216" s="30"/>
      <c r="DR1216" s="30"/>
      <c r="DS1216" s="30"/>
      <c r="DT1216" s="30"/>
      <c r="DU1216" s="30"/>
      <c r="DV1216" s="30"/>
      <c r="DW1216" s="30"/>
      <c r="DX1216" s="30"/>
      <c r="DY1216" s="30"/>
      <c r="DZ1216" s="30"/>
      <c r="EA1216" s="30"/>
      <c r="EB1216" s="30"/>
      <c r="EC1216" s="30"/>
      <c r="ED1216" s="30"/>
      <c r="EE1216" s="30"/>
      <c r="EF1216" s="30"/>
      <c r="EG1216" s="30"/>
      <c r="EH1216" s="30"/>
      <c r="EI1216" s="30"/>
      <c r="EJ1216" s="30"/>
      <c r="EK1216" s="30"/>
      <c r="EL1216" s="30"/>
      <c r="EM1216" s="30"/>
      <c r="EN1216" s="30"/>
      <c r="EO1216" s="30"/>
      <c r="EP1216" s="30"/>
      <c r="EQ1216" s="30"/>
      <c r="ER1216" s="30"/>
      <c r="ES1216" s="30"/>
      <c r="ET1216" s="30"/>
      <c r="EU1216" s="30"/>
      <c r="EV1216" s="30"/>
      <c r="EW1216" s="30"/>
      <c r="EX1216" s="30"/>
      <c r="EY1216" s="30"/>
      <c r="EZ1216" s="30"/>
      <c r="FA1216" s="30"/>
      <c r="FB1216" s="30"/>
      <c r="FC1216" s="30"/>
      <c r="FD1216" s="30"/>
      <c r="FE1216" s="30"/>
      <c r="FF1216" s="30"/>
      <c r="FG1216" s="30"/>
      <c r="FH1216" s="30"/>
      <c r="FI1216" s="30"/>
      <c r="FJ1216" s="30"/>
      <c r="FK1216" s="30"/>
      <c r="FL1216" s="30"/>
      <c r="FM1216" s="30"/>
      <c r="FN1216" s="30"/>
      <c r="FO1216" s="30"/>
      <c r="FP1216" s="30"/>
      <c r="FQ1216" s="30"/>
    </row>
    <row r="1217" spans="4:173">
      <c r="D1217" s="76"/>
      <c r="E1217" s="76"/>
      <c r="F1217" s="76"/>
      <c r="G1217" s="76"/>
      <c r="H1217" s="76"/>
      <c r="I1217" s="76"/>
      <c r="J1217" s="30"/>
      <c r="K1217" s="30"/>
      <c r="L1217" s="30"/>
      <c r="M1217" s="30"/>
      <c r="N1217" s="30"/>
      <c r="O1217" s="30"/>
      <c r="P1217" s="30"/>
      <c r="Q1217" s="30"/>
      <c r="R1217" s="30"/>
      <c r="S1217" s="30"/>
      <c r="T1217" s="30"/>
      <c r="U1217" s="30"/>
      <c r="V1217" s="30"/>
      <c r="W1217" s="30"/>
      <c r="X1217" s="30"/>
      <c r="Y1217" s="30"/>
      <c r="Z1217" s="30"/>
      <c r="AA1217" s="30"/>
      <c r="AB1217" s="30"/>
      <c r="AC1217" s="30"/>
      <c r="AD1217" s="30"/>
      <c r="AE1217" s="30"/>
      <c r="AF1217" s="30"/>
      <c r="AG1217" s="30"/>
      <c r="AH1217" s="30"/>
      <c r="AI1217" s="30"/>
      <c r="AJ1217" s="30"/>
      <c r="AK1217" s="30"/>
      <c r="AL1217" s="30"/>
      <c r="AM1217" s="30"/>
      <c r="AN1217" s="30"/>
      <c r="AO1217" s="30"/>
      <c r="AP1217" s="30"/>
      <c r="AQ1217" s="30"/>
      <c r="AR1217" s="30"/>
      <c r="AS1217" s="30"/>
      <c r="AT1217" s="30"/>
      <c r="AU1217" s="30"/>
      <c r="AV1217" s="30"/>
      <c r="AW1217" s="30"/>
      <c r="AX1217" s="30"/>
      <c r="AY1217" s="30"/>
      <c r="AZ1217" s="30"/>
      <c r="BA1217" s="30"/>
      <c r="BB1217" s="30"/>
      <c r="BC1217" s="30"/>
      <c r="BD1217" s="30"/>
      <c r="BE1217" s="30"/>
      <c r="BF1217" s="30"/>
      <c r="BG1217" s="30"/>
      <c r="BH1217" s="30"/>
      <c r="BI1217" s="30"/>
      <c r="BJ1217" s="30"/>
      <c r="BK1217" s="30"/>
      <c r="BL1217" s="30"/>
      <c r="BM1217" s="30"/>
      <c r="BN1217" s="30"/>
      <c r="BO1217" s="30"/>
      <c r="BP1217" s="30"/>
      <c r="BQ1217" s="30"/>
      <c r="BR1217" s="30"/>
      <c r="BS1217" s="30"/>
      <c r="BT1217" s="30"/>
      <c r="BU1217" s="30"/>
      <c r="BV1217" s="30"/>
      <c r="BW1217" s="30"/>
      <c r="BX1217" s="30"/>
      <c r="BY1217" s="30"/>
      <c r="BZ1217" s="30"/>
      <c r="CA1217" s="30"/>
      <c r="CB1217" s="30"/>
      <c r="CC1217" s="30"/>
      <c r="CD1217" s="30"/>
      <c r="CE1217" s="30"/>
      <c r="CF1217" s="30"/>
      <c r="CG1217" s="30"/>
      <c r="CH1217" s="30"/>
      <c r="CI1217" s="30"/>
      <c r="CJ1217" s="30"/>
      <c r="CK1217" s="30"/>
      <c r="CL1217" s="30"/>
      <c r="CM1217" s="30"/>
      <c r="CN1217" s="30"/>
      <c r="CO1217" s="30"/>
      <c r="CP1217" s="30"/>
      <c r="CQ1217" s="30"/>
      <c r="CR1217" s="30"/>
      <c r="CS1217" s="30"/>
      <c r="CT1217" s="30"/>
      <c r="CU1217" s="30"/>
      <c r="CV1217" s="30"/>
      <c r="CW1217" s="30"/>
      <c r="CX1217" s="30"/>
      <c r="CY1217" s="30"/>
      <c r="CZ1217" s="30"/>
      <c r="DA1217" s="30"/>
      <c r="DB1217" s="30"/>
      <c r="DC1217" s="30"/>
      <c r="DD1217" s="30"/>
      <c r="DE1217" s="30"/>
      <c r="DF1217" s="30"/>
      <c r="DG1217" s="30"/>
      <c r="DH1217" s="30"/>
      <c r="DI1217" s="30"/>
      <c r="DJ1217" s="30"/>
      <c r="DK1217" s="30"/>
      <c r="DL1217" s="30"/>
      <c r="DM1217" s="30"/>
      <c r="DN1217" s="30"/>
      <c r="DO1217" s="30"/>
      <c r="DP1217" s="30"/>
      <c r="DQ1217" s="30"/>
      <c r="DR1217" s="30"/>
      <c r="DS1217" s="30"/>
      <c r="DT1217" s="30"/>
      <c r="DU1217" s="30"/>
      <c r="DV1217" s="30"/>
      <c r="DW1217" s="30"/>
      <c r="DX1217" s="30"/>
      <c r="DY1217" s="30"/>
      <c r="DZ1217" s="30"/>
      <c r="EA1217" s="30"/>
      <c r="EB1217" s="30"/>
      <c r="EC1217" s="30"/>
      <c r="ED1217" s="30"/>
      <c r="EE1217" s="30"/>
      <c r="EF1217" s="30"/>
      <c r="EG1217" s="30"/>
      <c r="EH1217" s="30"/>
      <c r="EI1217" s="30"/>
      <c r="EJ1217" s="30"/>
      <c r="EK1217" s="30"/>
      <c r="EL1217" s="30"/>
      <c r="EM1217" s="30"/>
      <c r="EN1217" s="30"/>
      <c r="EO1217" s="30"/>
      <c r="EP1217" s="30"/>
      <c r="EQ1217" s="30"/>
      <c r="ER1217" s="30"/>
      <c r="ES1217" s="30"/>
      <c r="ET1217" s="30"/>
      <c r="EU1217" s="30"/>
      <c r="EV1217" s="30"/>
      <c r="EW1217" s="30"/>
      <c r="EX1217" s="30"/>
      <c r="EY1217" s="30"/>
      <c r="EZ1217" s="30"/>
      <c r="FA1217" s="30"/>
      <c r="FB1217" s="30"/>
      <c r="FC1217" s="30"/>
      <c r="FD1217" s="30"/>
      <c r="FE1217" s="30"/>
      <c r="FF1217" s="30"/>
      <c r="FG1217" s="30"/>
      <c r="FH1217" s="30"/>
      <c r="FI1217" s="30"/>
      <c r="FJ1217" s="30"/>
      <c r="FK1217" s="30"/>
      <c r="FL1217" s="30"/>
      <c r="FM1217" s="30"/>
      <c r="FN1217" s="30"/>
      <c r="FO1217" s="30"/>
      <c r="FP1217" s="30"/>
      <c r="FQ1217" s="30"/>
    </row>
    <row r="1218" spans="4:173">
      <c r="D1218" s="76"/>
      <c r="E1218" s="76"/>
      <c r="F1218" s="76"/>
      <c r="G1218" s="76"/>
      <c r="H1218" s="76"/>
      <c r="I1218" s="76"/>
      <c r="J1218" s="30"/>
      <c r="K1218" s="30"/>
      <c r="L1218" s="30"/>
      <c r="M1218" s="30"/>
      <c r="N1218" s="30"/>
      <c r="O1218" s="30"/>
      <c r="P1218" s="30"/>
      <c r="Q1218" s="30"/>
      <c r="R1218" s="30"/>
      <c r="S1218" s="30"/>
      <c r="T1218" s="30"/>
      <c r="U1218" s="30"/>
      <c r="V1218" s="30"/>
      <c r="W1218" s="30"/>
      <c r="X1218" s="30"/>
      <c r="Y1218" s="30"/>
      <c r="Z1218" s="30"/>
      <c r="AA1218" s="30"/>
      <c r="AB1218" s="30"/>
      <c r="AC1218" s="30"/>
      <c r="AD1218" s="30"/>
      <c r="AE1218" s="30"/>
      <c r="AF1218" s="30"/>
      <c r="AG1218" s="30"/>
      <c r="AH1218" s="30"/>
      <c r="AI1218" s="30"/>
      <c r="AJ1218" s="30"/>
      <c r="AK1218" s="30"/>
      <c r="AL1218" s="30"/>
      <c r="AM1218" s="30"/>
      <c r="AN1218" s="30"/>
      <c r="AO1218" s="30"/>
      <c r="AP1218" s="30"/>
      <c r="AQ1218" s="30"/>
      <c r="AR1218" s="30"/>
      <c r="AS1218" s="30"/>
      <c r="AT1218" s="30"/>
      <c r="AU1218" s="30"/>
      <c r="AV1218" s="30"/>
      <c r="AW1218" s="30"/>
      <c r="AX1218" s="30"/>
      <c r="AY1218" s="30"/>
      <c r="AZ1218" s="30"/>
      <c r="BA1218" s="30"/>
      <c r="BB1218" s="30"/>
      <c r="BC1218" s="30"/>
      <c r="BD1218" s="30"/>
      <c r="BE1218" s="30"/>
      <c r="BF1218" s="30"/>
      <c r="BG1218" s="30"/>
      <c r="BH1218" s="30"/>
      <c r="BI1218" s="30"/>
      <c r="BJ1218" s="30"/>
      <c r="BK1218" s="30"/>
      <c r="BL1218" s="30"/>
      <c r="BM1218" s="30"/>
      <c r="BN1218" s="30"/>
      <c r="BO1218" s="30"/>
      <c r="BP1218" s="30"/>
      <c r="BQ1218" s="30"/>
      <c r="BR1218" s="30"/>
      <c r="BS1218" s="30"/>
      <c r="BT1218" s="30"/>
      <c r="BU1218" s="30"/>
      <c r="BV1218" s="30"/>
      <c r="BW1218" s="30"/>
      <c r="BX1218" s="30"/>
      <c r="BY1218" s="30"/>
      <c r="BZ1218" s="30"/>
      <c r="CA1218" s="30"/>
      <c r="CB1218" s="30"/>
      <c r="CC1218" s="30"/>
      <c r="CD1218" s="30"/>
      <c r="CE1218" s="30"/>
      <c r="CF1218" s="30"/>
      <c r="CG1218" s="30"/>
      <c r="CH1218" s="30"/>
      <c r="CI1218" s="30"/>
      <c r="CJ1218" s="30"/>
      <c r="CK1218" s="30"/>
      <c r="CL1218" s="30"/>
      <c r="CM1218" s="30"/>
      <c r="CN1218" s="30"/>
      <c r="CO1218" s="30"/>
      <c r="CP1218" s="30"/>
      <c r="CQ1218" s="30"/>
      <c r="CR1218" s="30"/>
      <c r="CS1218" s="30"/>
      <c r="CT1218" s="30"/>
      <c r="CU1218" s="30"/>
      <c r="CV1218" s="30"/>
      <c r="CW1218" s="30"/>
      <c r="CX1218" s="30"/>
      <c r="CY1218" s="30"/>
      <c r="CZ1218" s="30"/>
      <c r="DA1218" s="30"/>
      <c r="DB1218" s="30"/>
      <c r="DC1218" s="30"/>
      <c r="DD1218" s="30"/>
      <c r="DE1218" s="30"/>
      <c r="DF1218" s="30"/>
      <c r="DG1218" s="30"/>
      <c r="DH1218" s="30"/>
      <c r="DI1218" s="30"/>
      <c r="DJ1218" s="30"/>
      <c r="DK1218" s="30"/>
      <c r="DL1218" s="30"/>
      <c r="DM1218" s="30"/>
      <c r="DN1218" s="30"/>
      <c r="DO1218" s="30"/>
      <c r="DP1218" s="30"/>
      <c r="DQ1218" s="30"/>
      <c r="DR1218" s="30"/>
      <c r="DS1218" s="30"/>
      <c r="DT1218" s="30"/>
      <c r="DU1218" s="30"/>
      <c r="DV1218" s="30"/>
      <c r="DW1218" s="30"/>
      <c r="DX1218" s="30"/>
      <c r="DY1218" s="30"/>
      <c r="DZ1218" s="30"/>
      <c r="EA1218" s="30"/>
      <c r="EB1218" s="30"/>
      <c r="EC1218" s="30"/>
      <c r="ED1218" s="30"/>
      <c r="EE1218" s="30"/>
      <c r="EF1218" s="30"/>
      <c r="EG1218" s="30"/>
      <c r="EH1218" s="30"/>
      <c r="EI1218" s="30"/>
      <c r="EJ1218" s="30"/>
      <c r="EK1218" s="30"/>
      <c r="EL1218" s="30"/>
      <c r="EM1218" s="30"/>
      <c r="EN1218" s="30"/>
      <c r="EO1218" s="30"/>
      <c r="EP1218" s="30"/>
      <c r="EQ1218" s="30"/>
      <c r="ER1218" s="30"/>
      <c r="ES1218" s="30"/>
      <c r="ET1218" s="30"/>
      <c r="EU1218" s="30"/>
      <c r="EV1218" s="30"/>
      <c r="EW1218" s="30"/>
      <c r="EX1218" s="30"/>
      <c r="EY1218" s="30"/>
      <c r="EZ1218" s="30"/>
      <c r="FA1218" s="30"/>
      <c r="FB1218" s="30"/>
      <c r="FC1218" s="30"/>
      <c r="FD1218" s="30"/>
      <c r="FE1218" s="30"/>
      <c r="FF1218" s="30"/>
      <c r="FG1218" s="30"/>
      <c r="FH1218" s="30"/>
      <c r="FI1218" s="30"/>
      <c r="FJ1218" s="30"/>
      <c r="FK1218" s="30"/>
      <c r="FL1218" s="30"/>
      <c r="FM1218" s="30"/>
      <c r="FN1218" s="30"/>
      <c r="FO1218" s="30"/>
      <c r="FP1218" s="30"/>
      <c r="FQ1218" s="30"/>
    </row>
    <row r="1219" spans="4:173">
      <c r="D1219" s="76"/>
      <c r="E1219" s="76"/>
      <c r="F1219" s="76"/>
      <c r="G1219" s="76"/>
      <c r="H1219" s="76"/>
      <c r="I1219" s="76"/>
      <c r="J1219" s="30"/>
      <c r="K1219" s="30"/>
      <c r="L1219" s="30"/>
      <c r="M1219" s="30"/>
      <c r="N1219" s="30"/>
      <c r="O1219" s="30"/>
      <c r="P1219" s="30"/>
      <c r="Q1219" s="30"/>
      <c r="R1219" s="30"/>
      <c r="S1219" s="30"/>
      <c r="T1219" s="30"/>
      <c r="U1219" s="30"/>
      <c r="V1219" s="30"/>
      <c r="W1219" s="30"/>
      <c r="X1219" s="30"/>
      <c r="Y1219" s="30"/>
      <c r="Z1219" s="30"/>
      <c r="AA1219" s="30"/>
      <c r="AB1219" s="30"/>
      <c r="AC1219" s="30"/>
      <c r="AD1219" s="30"/>
      <c r="AE1219" s="30"/>
      <c r="AF1219" s="30"/>
      <c r="AG1219" s="30"/>
      <c r="AH1219" s="30"/>
      <c r="AI1219" s="30"/>
      <c r="AJ1219" s="30"/>
      <c r="AK1219" s="30"/>
      <c r="AL1219" s="30"/>
      <c r="AM1219" s="30"/>
      <c r="AN1219" s="30"/>
      <c r="AO1219" s="30"/>
      <c r="AP1219" s="30"/>
      <c r="AQ1219" s="30"/>
      <c r="AR1219" s="30"/>
      <c r="AS1219" s="30"/>
      <c r="AT1219" s="30"/>
      <c r="AU1219" s="30"/>
      <c r="AV1219" s="30"/>
      <c r="AW1219" s="30"/>
      <c r="AX1219" s="30"/>
      <c r="AY1219" s="30"/>
      <c r="AZ1219" s="30"/>
      <c r="BA1219" s="30"/>
      <c r="BB1219" s="30"/>
      <c r="BC1219" s="30"/>
      <c r="BD1219" s="30"/>
      <c r="BE1219" s="30"/>
      <c r="BF1219" s="30"/>
      <c r="BG1219" s="30"/>
      <c r="BH1219" s="30"/>
      <c r="BI1219" s="30"/>
      <c r="BJ1219" s="30"/>
      <c r="BK1219" s="30"/>
      <c r="BL1219" s="30"/>
      <c r="BM1219" s="30"/>
      <c r="BN1219" s="30"/>
      <c r="BO1219" s="30"/>
      <c r="BP1219" s="30"/>
      <c r="BQ1219" s="30"/>
      <c r="BR1219" s="30"/>
      <c r="BS1219" s="30"/>
      <c r="BT1219" s="30"/>
      <c r="BU1219" s="30"/>
      <c r="BV1219" s="30"/>
      <c r="BW1219" s="30"/>
      <c r="BX1219" s="30"/>
      <c r="BY1219" s="30"/>
      <c r="BZ1219" s="30"/>
      <c r="CA1219" s="30"/>
      <c r="CB1219" s="30"/>
      <c r="CC1219" s="30"/>
      <c r="CD1219" s="30"/>
      <c r="CE1219" s="30"/>
      <c r="CF1219" s="30"/>
      <c r="CG1219" s="30"/>
      <c r="CH1219" s="30"/>
      <c r="CI1219" s="30"/>
      <c r="CJ1219" s="30"/>
      <c r="CK1219" s="30"/>
      <c r="CL1219" s="30"/>
      <c r="CM1219" s="30"/>
      <c r="CN1219" s="30"/>
      <c r="CO1219" s="30"/>
      <c r="CP1219" s="30"/>
      <c r="CQ1219" s="30"/>
      <c r="CR1219" s="30"/>
      <c r="CS1219" s="30"/>
      <c r="CT1219" s="30"/>
      <c r="CU1219" s="30"/>
      <c r="CV1219" s="30"/>
      <c r="CW1219" s="30"/>
      <c r="CX1219" s="30"/>
      <c r="CY1219" s="30"/>
      <c r="CZ1219" s="30"/>
      <c r="DA1219" s="30"/>
      <c r="DB1219" s="30"/>
      <c r="DC1219" s="30"/>
      <c r="DD1219" s="30"/>
      <c r="DE1219" s="30"/>
      <c r="DF1219" s="30"/>
      <c r="DG1219" s="30"/>
      <c r="DH1219" s="30"/>
      <c r="DI1219" s="30"/>
      <c r="DJ1219" s="30"/>
      <c r="DK1219" s="30"/>
      <c r="DL1219" s="30"/>
      <c r="DM1219" s="30"/>
      <c r="DN1219" s="30"/>
      <c r="DO1219" s="30"/>
      <c r="DP1219" s="30"/>
      <c r="DQ1219" s="30"/>
      <c r="DR1219" s="30"/>
      <c r="DS1219" s="30"/>
      <c r="DT1219" s="30"/>
      <c r="DU1219" s="30"/>
      <c r="DV1219" s="30"/>
      <c r="DW1219" s="30"/>
      <c r="DX1219" s="30"/>
      <c r="DY1219" s="30"/>
      <c r="DZ1219" s="30"/>
      <c r="EA1219" s="30"/>
      <c r="EB1219" s="30"/>
      <c r="EC1219" s="30"/>
      <c r="ED1219" s="30"/>
      <c r="EE1219" s="30"/>
      <c r="EF1219" s="30"/>
      <c r="EG1219" s="30"/>
      <c r="EH1219" s="30"/>
      <c r="EI1219" s="30"/>
      <c r="EJ1219" s="30"/>
      <c r="EK1219" s="30"/>
      <c r="EL1219" s="30"/>
      <c r="EM1219" s="30"/>
      <c r="EN1219" s="30"/>
      <c r="EO1219" s="30"/>
      <c r="EP1219" s="30"/>
      <c r="EQ1219" s="30"/>
      <c r="ER1219" s="30"/>
      <c r="ES1219" s="30"/>
      <c r="ET1219" s="30"/>
      <c r="EU1219" s="30"/>
      <c r="EV1219" s="30"/>
      <c r="EW1219" s="30"/>
      <c r="EX1219" s="30"/>
      <c r="EY1219" s="30"/>
      <c r="EZ1219" s="30"/>
      <c r="FA1219" s="30"/>
      <c r="FB1219" s="30"/>
      <c r="FC1219" s="30"/>
      <c r="FD1219" s="30"/>
      <c r="FE1219" s="30"/>
      <c r="FF1219" s="30"/>
      <c r="FG1219" s="30"/>
      <c r="FH1219" s="30"/>
      <c r="FI1219" s="30"/>
      <c r="FJ1219" s="30"/>
      <c r="FK1219" s="30"/>
      <c r="FL1219" s="30"/>
      <c r="FM1219" s="30"/>
      <c r="FN1219" s="30"/>
      <c r="FO1219" s="30"/>
      <c r="FP1219" s="30"/>
      <c r="FQ1219" s="30"/>
    </row>
    <row r="1220" spans="4:173">
      <c r="D1220" s="76"/>
      <c r="E1220" s="76"/>
      <c r="F1220" s="76"/>
      <c r="G1220" s="76"/>
      <c r="H1220" s="76"/>
      <c r="I1220" s="76"/>
      <c r="J1220" s="30"/>
      <c r="K1220" s="30"/>
      <c r="L1220" s="30"/>
      <c r="M1220" s="30"/>
      <c r="N1220" s="30"/>
      <c r="O1220" s="30"/>
      <c r="P1220" s="30"/>
      <c r="Q1220" s="30"/>
      <c r="R1220" s="30"/>
      <c r="S1220" s="30"/>
      <c r="T1220" s="30"/>
      <c r="U1220" s="30"/>
      <c r="V1220" s="30"/>
      <c r="W1220" s="30"/>
      <c r="X1220" s="30"/>
      <c r="Y1220" s="30"/>
      <c r="Z1220" s="30"/>
      <c r="AA1220" s="30"/>
      <c r="AB1220" s="30"/>
      <c r="AC1220" s="30"/>
      <c r="AD1220" s="30"/>
      <c r="AE1220" s="30"/>
      <c r="AF1220" s="30"/>
      <c r="AG1220" s="30"/>
      <c r="AH1220" s="30"/>
      <c r="AI1220" s="30"/>
      <c r="AJ1220" s="30"/>
      <c r="AK1220" s="30"/>
      <c r="AL1220" s="30"/>
      <c r="AM1220" s="30"/>
      <c r="AN1220" s="30"/>
      <c r="AO1220" s="30"/>
      <c r="AP1220" s="30"/>
      <c r="AQ1220" s="30"/>
      <c r="AR1220" s="30"/>
      <c r="AS1220" s="30"/>
      <c r="AT1220" s="30"/>
      <c r="AU1220" s="30"/>
      <c r="AV1220" s="30"/>
      <c r="AW1220" s="30"/>
      <c r="AX1220" s="30"/>
      <c r="AY1220" s="30"/>
      <c r="AZ1220" s="30"/>
      <c r="BA1220" s="30"/>
      <c r="BB1220" s="30"/>
      <c r="BC1220" s="30"/>
      <c r="BD1220" s="30"/>
      <c r="BE1220" s="30"/>
      <c r="BF1220" s="30"/>
      <c r="BG1220" s="30"/>
      <c r="BH1220" s="30"/>
      <c r="BI1220" s="30"/>
      <c r="BJ1220" s="30"/>
      <c r="BK1220" s="30"/>
      <c r="BL1220" s="30"/>
      <c r="BM1220" s="30"/>
      <c r="BN1220" s="30"/>
      <c r="BO1220" s="30"/>
      <c r="BP1220" s="30"/>
      <c r="BQ1220" s="30"/>
      <c r="BR1220" s="30"/>
      <c r="BS1220" s="30"/>
      <c r="BT1220" s="30"/>
      <c r="BU1220" s="30"/>
      <c r="BV1220" s="30"/>
      <c r="BW1220" s="30"/>
      <c r="BX1220" s="30"/>
      <c r="BY1220" s="30"/>
      <c r="BZ1220" s="30"/>
      <c r="CA1220" s="30"/>
      <c r="CB1220" s="30"/>
      <c r="CC1220" s="30"/>
      <c r="CD1220" s="30"/>
      <c r="CE1220" s="30"/>
      <c r="CF1220" s="30"/>
      <c r="CG1220" s="30"/>
      <c r="CH1220" s="30"/>
      <c r="CI1220" s="30"/>
      <c r="CJ1220" s="30"/>
      <c r="CK1220" s="30"/>
      <c r="CL1220" s="30"/>
      <c r="CM1220" s="30"/>
      <c r="CN1220" s="30"/>
      <c r="CO1220" s="30"/>
      <c r="CP1220" s="30"/>
      <c r="CQ1220" s="30"/>
      <c r="CR1220" s="30"/>
      <c r="CS1220" s="30"/>
      <c r="CT1220" s="30"/>
      <c r="CU1220" s="30"/>
      <c r="CV1220" s="30"/>
      <c r="CW1220" s="30"/>
      <c r="CX1220" s="30"/>
      <c r="CY1220" s="30"/>
      <c r="CZ1220" s="30"/>
      <c r="DA1220" s="30"/>
      <c r="DB1220" s="30"/>
      <c r="DC1220" s="30"/>
      <c r="DD1220" s="30"/>
      <c r="DE1220" s="30"/>
      <c r="DF1220" s="30"/>
      <c r="DG1220" s="30"/>
      <c r="DH1220" s="30"/>
      <c r="DI1220" s="30"/>
      <c r="DJ1220" s="30"/>
      <c r="DK1220" s="30"/>
      <c r="DL1220" s="30"/>
      <c r="DM1220" s="30"/>
      <c r="DN1220" s="30"/>
      <c r="DO1220" s="30"/>
      <c r="DP1220" s="30"/>
      <c r="DQ1220" s="30"/>
      <c r="DR1220" s="30"/>
      <c r="DS1220" s="30"/>
      <c r="DT1220" s="30"/>
      <c r="DU1220" s="30"/>
      <c r="DV1220" s="30"/>
      <c r="DW1220" s="30"/>
      <c r="DX1220" s="30"/>
      <c r="DY1220" s="30"/>
      <c r="DZ1220" s="30"/>
      <c r="EA1220" s="30"/>
      <c r="EB1220" s="30"/>
      <c r="EC1220" s="30"/>
      <c r="ED1220" s="30"/>
      <c r="EE1220" s="30"/>
      <c r="EF1220" s="30"/>
      <c r="EG1220" s="30"/>
      <c r="EH1220" s="30"/>
      <c r="EI1220" s="30"/>
      <c r="EJ1220" s="30"/>
      <c r="EK1220" s="30"/>
      <c r="EL1220" s="30"/>
      <c r="EM1220" s="30"/>
      <c r="EN1220" s="30"/>
      <c r="EO1220" s="30"/>
      <c r="EP1220" s="30"/>
      <c r="EQ1220" s="30"/>
      <c r="ER1220" s="30"/>
      <c r="ES1220" s="30"/>
      <c r="ET1220" s="30"/>
      <c r="EU1220" s="30"/>
      <c r="EV1220" s="30"/>
      <c r="EW1220" s="30"/>
      <c r="EX1220" s="30"/>
      <c r="EY1220" s="30"/>
      <c r="EZ1220" s="30"/>
      <c r="FA1220" s="30"/>
      <c r="FB1220" s="30"/>
      <c r="FC1220" s="30"/>
      <c r="FD1220" s="30"/>
      <c r="FE1220" s="30"/>
      <c r="FF1220" s="30"/>
      <c r="FG1220" s="30"/>
      <c r="FH1220" s="30"/>
      <c r="FI1220" s="30"/>
      <c r="FJ1220" s="30"/>
      <c r="FK1220" s="30"/>
      <c r="FL1220" s="30"/>
      <c r="FM1220" s="30"/>
      <c r="FN1220" s="30"/>
      <c r="FO1220" s="30"/>
      <c r="FP1220" s="30"/>
      <c r="FQ1220" s="30"/>
    </row>
    <row r="1221" spans="4:173">
      <c r="D1221" s="76"/>
      <c r="E1221" s="76"/>
      <c r="F1221" s="76"/>
      <c r="G1221" s="76"/>
      <c r="H1221" s="76"/>
      <c r="I1221" s="76"/>
      <c r="J1221" s="30"/>
      <c r="K1221" s="30"/>
      <c r="L1221" s="30"/>
      <c r="M1221" s="30"/>
      <c r="N1221" s="30"/>
      <c r="O1221" s="30"/>
      <c r="P1221" s="30"/>
      <c r="Q1221" s="30"/>
      <c r="R1221" s="30"/>
      <c r="S1221" s="30"/>
      <c r="T1221" s="30"/>
      <c r="U1221" s="30"/>
      <c r="V1221" s="30"/>
      <c r="W1221" s="30"/>
      <c r="X1221" s="30"/>
      <c r="Y1221" s="30"/>
      <c r="Z1221" s="30"/>
      <c r="AA1221" s="30"/>
      <c r="AB1221" s="30"/>
      <c r="AC1221" s="30"/>
      <c r="AD1221" s="30"/>
      <c r="AE1221" s="30"/>
      <c r="AF1221" s="30"/>
      <c r="AG1221" s="30"/>
      <c r="AH1221" s="30"/>
      <c r="AI1221" s="30"/>
      <c r="AJ1221" s="30"/>
      <c r="AK1221" s="30"/>
      <c r="AL1221" s="30"/>
      <c r="AM1221" s="30"/>
      <c r="AN1221" s="30"/>
      <c r="AO1221" s="30"/>
      <c r="AP1221" s="30"/>
      <c r="AQ1221" s="30"/>
      <c r="AR1221" s="30"/>
      <c r="AS1221" s="30"/>
      <c r="AT1221" s="30"/>
      <c r="AU1221" s="30"/>
      <c r="AV1221" s="30"/>
      <c r="AW1221" s="30"/>
      <c r="AX1221" s="30"/>
      <c r="AY1221" s="30"/>
      <c r="AZ1221" s="30"/>
      <c r="BA1221" s="30"/>
      <c r="BB1221" s="30"/>
      <c r="BC1221" s="30"/>
      <c r="BD1221" s="30"/>
      <c r="BE1221" s="30"/>
      <c r="BF1221" s="30"/>
      <c r="BG1221" s="30"/>
      <c r="BH1221" s="30"/>
      <c r="BI1221" s="30"/>
      <c r="BJ1221" s="30"/>
      <c r="BK1221" s="30"/>
      <c r="BL1221" s="30"/>
      <c r="BM1221" s="30"/>
      <c r="BN1221" s="30"/>
      <c r="BO1221" s="30"/>
      <c r="BP1221" s="30"/>
      <c r="BQ1221" s="30"/>
      <c r="BR1221" s="30"/>
      <c r="BS1221" s="30"/>
      <c r="BT1221" s="30"/>
      <c r="BU1221" s="30"/>
      <c r="BV1221" s="30"/>
      <c r="BW1221" s="30"/>
      <c r="BX1221" s="30"/>
      <c r="BY1221" s="30"/>
      <c r="BZ1221" s="30"/>
      <c r="CA1221" s="30"/>
      <c r="CB1221" s="30"/>
      <c r="CC1221" s="30"/>
      <c r="CD1221" s="30"/>
      <c r="CE1221" s="30"/>
      <c r="CF1221" s="30"/>
      <c r="CG1221" s="30"/>
      <c r="CH1221" s="30"/>
      <c r="CI1221" s="30"/>
      <c r="CJ1221" s="30"/>
      <c r="CK1221" s="30"/>
      <c r="CL1221" s="30"/>
      <c r="CM1221" s="30"/>
      <c r="CN1221" s="30"/>
      <c r="CO1221" s="30"/>
      <c r="CP1221" s="30"/>
      <c r="CQ1221" s="30"/>
      <c r="CR1221" s="30"/>
      <c r="CS1221" s="30"/>
      <c r="CT1221" s="30"/>
      <c r="CU1221" s="30"/>
      <c r="CV1221" s="30"/>
      <c r="CW1221" s="30"/>
      <c r="CX1221" s="30"/>
      <c r="CY1221" s="30"/>
      <c r="CZ1221" s="30"/>
      <c r="DA1221" s="30"/>
      <c r="DB1221" s="30"/>
      <c r="DC1221" s="30"/>
      <c r="DD1221" s="30"/>
      <c r="DE1221" s="30"/>
      <c r="DF1221" s="30"/>
      <c r="DG1221" s="30"/>
      <c r="DH1221" s="30"/>
      <c r="DI1221" s="30"/>
      <c r="DJ1221" s="30"/>
      <c r="DK1221" s="30"/>
      <c r="DL1221" s="30"/>
      <c r="DM1221" s="30"/>
      <c r="DN1221" s="30"/>
      <c r="DO1221" s="30"/>
      <c r="DP1221" s="30"/>
      <c r="DQ1221" s="30"/>
      <c r="DR1221" s="30"/>
      <c r="DS1221" s="30"/>
      <c r="DT1221" s="30"/>
      <c r="DU1221" s="30"/>
      <c r="DV1221" s="30"/>
      <c r="DW1221" s="30"/>
      <c r="DX1221" s="30"/>
      <c r="DY1221" s="30"/>
      <c r="DZ1221" s="30"/>
      <c r="EA1221" s="30"/>
      <c r="EB1221" s="30"/>
      <c r="EC1221" s="30"/>
      <c r="ED1221" s="30"/>
      <c r="EE1221" s="30"/>
      <c r="EF1221" s="30"/>
      <c r="EG1221" s="30"/>
      <c r="EH1221" s="30"/>
      <c r="EI1221" s="30"/>
      <c r="EJ1221" s="30"/>
      <c r="EK1221" s="30"/>
      <c r="EL1221" s="30"/>
      <c r="EM1221" s="30"/>
      <c r="EN1221" s="30"/>
      <c r="EO1221" s="30"/>
      <c r="EP1221" s="30"/>
      <c r="EQ1221" s="30"/>
      <c r="ER1221" s="30"/>
      <c r="ES1221" s="30"/>
      <c r="ET1221" s="30"/>
      <c r="EU1221" s="30"/>
      <c r="EV1221" s="30"/>
      <c r="EW1221" s="30"/>
      <c r="EX1221" s="30"/>
      <c r="EY1221" s="30"/>
      <c r="EZ1221" s="30"/>
      <c r="FA1221" s="30"/>
      <c r="FB1221" s="30"/>
      <c r="FC1221" s="30"/>
      <c r="FD1221" s="30"/>
      <c r="FE1221" s="30"/>
      <c r="FF1221" s="30"/>
      <c r="FG1221" s="30"/>
      <c r="FH1221" s="30"/>
      <c r="FI1221" s="30"/>
      <c r="FJ1221" s="30"/>
      <c r="FK1221" s="30"/>
      <c r="FL1221" s="30"/>
      <c r="FM1221" s="30"/>
      <c r="FN1221" s="30"/>
      <c r="FO1221" s="30"/>
      <c r="FP1221" s="30"/>
      <c r="FQ1221" s="30"/>
    </row>
    <row r="1222" spans="4:173">
      <c r="D1222" s="76"/>
      <c r="E1222" s="76"/>
      <c r="F1222" s="76"/>
      <c r="G1222" s="76"/>
      <c r="H1222" s="76"/>
      <c r="I1222" s="76"/>
      <c r="J1222" s="30"/>
      <c r="K1222" s="30"/>
      <c r="L1222" s="30"/>
      <c r="M1222" s="30"/>
      <c r="N1222" s="30"/>
      <c r="O1222" s="30"/>
      <c r="P1222" s="30"/>
      <c r="Q1222" s="30"/>
      <c r="R1222" s="30"/>
      <c r="S1222" s="30"/>
      <c r="T1222" s="30"/>
      <c r="U1222" s="30"/>
      <c r="V1222" s="30"/>
      <c r="W1222" s="30"/>
      <c r="X1222" s="30"/>
      <c r="Y1222" s="30"/>
      <c r="Z1222" s="30"/>
      <c r="AA1222" s="30"/>
      <c r="AB1222" s="30"/>
      <c r="AC1222" s="30"/>
      <c r="AD1222" s="30"/>
      <c r="AE1222" s="30"/>
      <c r="AF1222" s="30"/>
      <c r="AG1222" s="30"/>
      <c r="AH1222" s="30"/>
      <c r="AI1222" s="30"/>
      <c r="AJ1222" s="30"/>
      <c r="AK1222" s="30"/>
      <c r="AL1222" s="30"/>
      <c r="AM1222" s="30"/>
      <c r="AN1222" s="30"/>
      <c r="AO1222" s="30"/>
      <c r="AP1222" s="30"/>
      <c r="AQ1222" s="30"/>
      <c r="AR1222" s="30"/>
      <c r="AS1222" s="30"/>
      <c r="AT1222" s="30"/>
      <c r="AU1222" s="30"/>
      <c r="AV1222" s="30"/>
      <c r="AW1222" s="30"/>
      <c r="AX1222" s="30"/>
      <c r="AY1222" s="30"/>
      <c r="AZ1222" s="30"/>
      <c r="BA1222" s="30"/>
      <c r="BB1222" s="30"/>
      <c r="BC1222" s="30"/>
      <c r="BD1222" s="30"/>
      <c r="BE1222" s="30"/>
      <c r="BF1222" s="30"/>
      <c r="BG1222" s="30"/>
      <c r="BH1222" s="30"/>
      <c r="BI1222" s="30"/>
      <c r="BJ1222" s="30"/>
      <c r="BK1222" s="30"/>
      <c r="BL1222" s="30"/>
      <c r="BM1222" s="30"/>
      <c r="BN1222" s="30"/>
      <c r="BO1222" s="30"/>
      <c r="BP1222" s="30"/>
      <c r="BQ1222" s="30"/>
      <c r="BR1222" s="30"/>
      <c r="BS1222" s="30"/>
      <c r="BT1222" s="30"/>
      <c r="BU1222" s="30"/>
      <c r="BV1222" s="30"/>
      <c r="BW1222" s="30"/>
      <c r="BX1222" s="30"/>
      <c r="BY1222" s="30"/>
      <c r="BZ1222" s="30"/>
      <c r="CA1222" s="30"/>
      <c r="CB1222" s="30"/>
      <c r="CC1222" s="30"/>
      <c r="CD1222" s="30"/>
      <c r="CE1222" s="30"/>
      <c r="CF1222" s="30"/>
      <c r="CG1222" s="30"/>
      <c r="CH1222" s="30"/>
      <c r="CI1222" s="30"/>
      <c r="CJ1222" s="30"/>
      <c r="CK1222" s="30"/>
      <c r="CL1222" s="30"/>
      <c r="CM1222" s="30"/>
      <c r="CN1222" s="30"/>
      <c r="CO1222" s="30"/>
      <c r="CP1222" s="30"/>
      <c r="CQ1222" s="30"/>
      <c r="CR1222" s="30"/>
      <c r="CS1222" s="30"/>
      <c r="CT1222" s="30"/>
      <c r="CU1222" s="30"/>
      <c r="CV1222" s="30"/>
      <c r="CW1222" s="30"/>
      <c r="CX1222" s="30"/>
      <c r="CY1222" s="30"/>
      <c r="CZ1222" s="30"/>
      <c r="DA1222" s="30"/>
      <c r="DB1222" s="30"/>
      <c r="DC1222" s="30"/>
      <c r="DD1222" s="30"/>
      <c r="DE1222" s="30"/>
      <c r="DF1222" s="30"/>
      <c r="DG1222" s="30"/>
      <c r="DH1222" s="30"/>
      <c r="DI1222" s="30"/>
      <c r="DJ1222" s="30"/>
      <c r="DK1222" s="30"/>
      <c r="DL1222" s="30"/>
      <c r="DM1222" s="30"/>
      <c r="DN1222" s="30"/>
      <c r="DO1222" s="30"/>
      <c r="DP1222" s="30"/>
      <c r="DQ1222" s="30"/>
      <c r="DR1222" s="30"/>
      <c r="DS1222" s="30"/>
      <c r="DT1222" s="30"/>
      <c r="DU1222" s="30"/>
      <c r="DV1222" s="30"/>
      <c r="DW1222" s="30"/>
      <c r="DX1222" s="30"/>
      <c r="DY1222" s="30"/>
      <c r="DZ1222" s="30"/>
      <c r="EA1222" s="30"/>
      <c r="EB1222" s="30"/>
      <c r="EC1222" s="30"/>
      <c r="ED1222" s="30"/>
      <c r="EE1222" s="30"/>
      <c r="EF1222" s="30"/>
      <c r="EG1222" s="30"/>
      <c r="EH1222" s="30"/>
      <c r="EI1222" s="30"/>
      <c r="EJ1222" s="30"/>
      <c r="EK1222" s="30"/>
      <c r="EL1222" s="30"/>
      <c r="EM1222" s="30"/>
      <c r="EN1222" s="30"/>
      <c r="EO1222" s="30"/>
      <c r="EP1222" s="30"/>
      <c r="EQ1222" s="30"/>
      <c r="ER1222" s="30"/>
      <c r="ES1222" s="30"/>
      <c r="ET1222" s="30"/>
      <c r="EU1222" s="30"/>
      <c r="EV1222" s="30"/>
      <c r="EW1222" s="30"/>
      <c r="EX1222" s="30"/>
      <c r="EY1222" s="30"/>
      <c r="EZ1222" s="30"/>
      <c r="FA1222" s="30"/>
      <c r="FB1222" s="30"/>
      <c r="FC1222" s="30"/>
      <c r="FD1222" s="30"/>
      <c r="FE1222" s="30"/>
      <c r="FF1222" s="30"/>
      <c r="FG1222" s="30"/>
      <c r="FH1222" s="30"/>
      <c r="FI1222" s="30"/>
      <c r="FJ1222" s="30"/>
      <c r="FK1222" s="30"/>
      <c r="FL1222" s="30"/>
      <c r="FM1222" s="30"/>
      <c r="FN1222" s="30"/>
      <c r="FO1222" s="30"/>
      <c r="FP1222" s="30"/>
      <c r="FQ1222" s="30"/>
    </row>
    <row r="1223" spans="4:173">
      <c r="D1223" s="76"/>
      <c r="E1223" s="76"/>
      <c r="F1223" s="76"/>
      <c r="G1223" s="76"/>
      <c r="H1223" s="76"/>
      <c r="I1223" s="76"/>
      <c r="J1223" s="30"/>
      <c r="K1223" s="30"/>
      <c r="L1223" s="30"/>
      <c r="M1223" s="30"/>
      <c r="N1223" s="30"/>
      <c r="O1223" s="30"/>
      <c r="P1223" s="30"/>
      <c r="Q1223" s="30"/>
      <c r="R1223" s="30"/>
      <c r="S1223" s="30"/>
      <c r="T1223" s="30"/>
      <c r="U1223" s="30"/>
      <c r="V1223" s="30"/>
      <c r="W1223" s="30"/>
      <c r="X1223" s="30"/>
      <c r="Y1223" s="30"/>
      <c r="Z1223" s="30"/>
      <c r="AA1223" s="30"/>
      <c r="AB1223" s="30"/>
      <c r="AC1223" s="30"/>
      <c r="AD1223" s="30"/>
      <c r="AE1223" s="30"/>
      <c r="AF1223" s="30"/>
      <c r="AG1223" s="30"/>
      <c r="AH1223" s="30"/>
      <c r="AI1223" s="30"/>
      <c r="AJ1223" s="30"/>
      <c r="AK1223" s="30"/>
      <c r="AL1223" s="30"/>
      <c r="AM1223" s="30"/>
      <c r="AN1223" s="30"/>
      <c r="AO1223" s="30"/>
      <c r="AP1223" s="30"/>
      <c r="AQ1223" s="30"/>
      <c r="AR1223" s="30"/>
      <c r="AS1223" s="30"/>
      <c r="AT1223" s="30"/>
      <c r="AU1223" s="30"/>
      <c r="AV1223" s="30"/>
      <c r="AW1223" s="30"/>
      <c r="AX1223" s="30"/>
      <c r="AY1223" s="30"/>
      <c r="AZ1223" s="30"/>
      <c r="BA1223" s="30"/>
      <c r="BB1223" s="30"/>
      <c r="BC1223" s="30"/>
      <c r="BD1223" s="30"/>
      <c r="BE1223" s="30"/>
      <c r="BF1223" s="30"/>
      <c r="BG1223" s="30"/>
      <c r="BH1223" s="30"/>
      <c r="BI1223" s="30"/>
      <c r="BJ1223" s="30"/>
      <c r="BK1223" s="30"/>
      <c r="BL1223" s="30"/>
      <c r="BM1223" s="30"/>
      <c r="BN1223" s="30"/>
      <c r="BO1223" s="30"/>
      <c r="BP1223" s="30"/>
      <c r="BQ1223" s="30"/>
      <c r="BR1223" s="30"/>
      <c r="BS1223" s="30"/>
      <c r="BT1223" s="30"/>
      <c r="BU1223" s="30"/>
      <c r="BV1223" s="30"/>
      <c r="BW1223" s="30"/>
      <c r="BX1223" s="30"/>
      <c r="BY1223" s="30"/>
      <c r="BZ1223" s="30"/>
      <c r="CA1223" s="30"/>
      <c r="CB1223" s="30"/>
      <c r="CC1223" s="30"/>
      <c r="CD1223" s="30"/>
      <c r="CE1223" s="30"/>
      <c r="CF1223" s="30"/>
      <c r="CG1223" s="30"/>
      <c r="CH1223" s="30"/>
      <c r="CI1223" s="30"/>
      <c r="CJ1223" s="30"/>
      <c r="CK1223" s="30"/>
      <c r="CL1223" s="30"/>
      <c r="CM1223" s="30"/>
      <c r="CN1223" s="30"/>
      <c r="CO1223" s="30"/>
      <c r="CP1223" s="30"/>
      <c r="CQ1223" s="30"/>
      <c r="CR1223" s="30"/>
      <c r="CS1223" s="30"/>
      <c r="CT1223" s="30"/>
      <c r="CU1223" s="30"/>
      <c r="CV1223" s="30"/>
      <c r="CW1223" s="30"/>
      <c r="CX1223" s="30"/>
      <c r="CY1223" s="30"/>
      <c r="CZ1223" s="30"/>
      <c r="DA1223" s="30"/>
      <c r="DB1223" s="30"/>
      <c r="DC1223" s="30"/>
      <c r="DD1223" s="30"/>
      <c r="DE1223" s="30"/>
      <c r="DF1223" s="30"/>
      <c r="DG1223" s="30"/>
      <c r="DH1223" s="30"/>
      <c r="DI1223" s="30"/>
      <c r="DJ1223" s="30"/>
      <c r="DK1223" s="30"/>
      <c r="DL1223" s="30"/>
      <c r="DM1223" s="30"/>
      <c r="DN1223" s="30"/>
      <c r="DO1223" s="30"/>
      <c r="DP1223" s="30"/>
      <c r="DQ1223" s="30"/>
      <c r="DR1223" s="30"/>
      <c r="DS1223" s="30"/>
      <c r="DT1223" s="30"/>
      <c r="DU1223" s="30"/>
      <c r="DV1223" s="30"/>
      <c r="DW1223" s="30"/>
      <c r="DX1223" s="30"/>
      <c r="DY1223" s="30"/>
      <c r="DZ1223" s="30"/>
      <c r="EA1223" s="30"/>
      <c r="EB1223" s="30"/>
      <c r="EC1223" s="30"/>
      <c r="ED1223" s="30"/>
      <c r="EE1223" s="30"/>
      <c r="EF1223" s="30"/>
      <c r="EG1223" s="30"/>
      <c r="EH1223" s="30"/>
      <c r="EI1223" s="30"/>
      <c r="EJ1223" s="30"/>
      <c r="EK1223" s="30"/>
      <c r="EL1223" s="30"/>
      <c r="EM1223" s="30"/>
      <c r="EN1223" s="30"/>
      <c r="EO1223" s="30"/>
      <c r="EP1223" s="30"/>
      <c r="EQ1223" s="30"/>
      <c r="ER1223" s="30"/>
      <c r="ES1223" s="30"/>
      <c r="ET1223" s="30"/>
      <c r="EU1223" s="30"/>
      <c r="EV1223" s="30"/>
      <c r="EW1223" s="30"/>
      <c r="EX1223" s="30"/>
      <c r="EY1223" s="30"/>
      <c r="EZ1223" s="30"/>
      <c r="FA1223" s="30"/>
      <c r="FB1223" s="30"/>
      <c r="FC1223" s="30"/>
      <c r="FD1223" s="30"/>
      <c r="FE1223" s="30"/>
      <c r="FF1223" s="30"/>
      <c r="FG1223" s="30"/>
      <c r="FH1223" s="30"/>
      <c r="FI1223" s="30"/>
      <c r="FJ1223" s="30"/>
      <c r="FK1223" s="30"/>
      <c r="FL1223" s="30"/>
      <c r="FM1223" s="30"/>
      <c r="FN1223" s="30"/>
      <c r="FO1223" s="30"/>
      <c r="FP1223" s="30"/>
      <c r="FQ1223" s="30"/>
    </row>
    <row r="1224" spans="4:173">
      <c r="D1224" s="76"/>
      <c r="E1224" s="76"/>
      <c r="F1224" s="76"/>
      <c r="G1224" s="76"/>
      <c r="H1224" s="76"/>
      <c r="I1224" s="76"/>
      <c r="J1224" s="30"/>
      <c r="K1224" s="30"/>
      <c r="L1224" s="30"/>
      <c r="M1224" s="30"/>
      <c r="N1224" s="30"/>
      <c r="O1224" s="30"/>
      <c r="P1224" s="30"/>
      <c r="Q1224" s="30"/>
      <c r="R1224" s="30"/>
      <c r="S1224" s="30"/>
      <c r="T1224" s="30"/>
      <c r="U1224" s="30"/>
      <c r="V1224" s="30"/>
      <c r="W1224" s="30"/>
      <c r="X1224" s="30"/>
      <c r="Y1224" s="30"/>
      <c r="Z1224" s="30"/>
      <c r="AA1224" s="30"/>
      <c r="AB1224" s="30"/>
      <c r="AC1224" s="30"/>
      <c r="AD1224" s="30"/>
      <c r="AE1224" s="30"/>
      <c r="AF1224" s="30"/>
      <c r="AG1224" s="30"/>
      <c r="AH1224" s="30"/>
      <c r="AI1224" s="30"/>
      <c r="AJ1224" s="30"/>
      <c r="AK1224" s="30"/>
      <c r="AL1224" s="30"/>
      <c r="AM1224" s="30"/>
      <c r="AN1224" s="30"/>
      <c r="AO1224" s="30"/>
      <c r="AP1224" s="30"/>
      <c r="AQ1224" s="30"/>
      <c r="AR1224" s="30"/>
      <c r="AS1224" s="30"/>
      <c r="AT1224" s="30"/>
      <c r="AU1224" s="30"/>
      <c r="AV1224" s="30"/>
      <c r="AW1224" s="30"/>
      <c r="AX1224" s="30"/>
      <c r="AY1224" s="30"/>
      <c r="AZ1224" s="30"/>
      <c r="BA1224" s="30"/>
      <c r="BB1224" s="30"/>
      <c r="BC1224" s="30"/>
      <c r="BD1224" s="30"/>
      <c r="BE1224" s="30"/>
      <c r="BF1224" s="30"/>
      <c r="BG1224" s="30"/>
      <c r="BH1224" s="30"/>
      <c r="BI1224" s="30"/>
      <c r="BJ1224" s="30"/>
      <c r="BK1224" s="30"/>
      <c r="BL1224" s="30"/>
      <c r="BM1224" s="30"/>
      <c r="BN1224" s="30"/>
      <c r="BO1224" s="30"/>
      <c r="BP1224" s="30"/>
      <c r="BQ1224" s="30"/>
      <c r="BR1224" s="30"/>
      <c r="BS1224" s="30"/>
      <c r="BT1224" s="30"/>
      <c r="BU1224" s="30"/>
      <c r="BV1224" s="30"/>
      <c r="BW1224" s="30"/>
      <c r="BX1224" s="30"/>
      <c r="BY1224" s="30"/>
      <c r="BZ1224" s="30"/>
      <c r="CA1224" s="30"/>
      <c r="CB1224" s="30"/>
      <c r="CC1224" s="30"/>
      <c r="CD1224" s="30"/>
      <c r="CE1224" s="30"/>
      <c r="CF1224" s="30"/>
      <c r="CG1224" s="30"/>
      <c r="CH1224" s="30"/>
      <c r="CI1224" s="30"/>
      <c r="CJ1224" s="30"/>
      <c r="CK1224" s="30"/>
      <c r="CL1224" s="30"/>
      <c r="CM1224" s="30"/>
      <c r="CN1224" s="30"/>
      <c r="CO1224" s="30"/>
      <c r="CP1224" s="30"/>
      <c r="CQ1224" s="30"/>
      <c r="CR1224" s="30"/>
      <c r="CS1224" s="30"/>
      <c r="CT1224" s="30"/>
      <c r="CU1224" s="30"/>
      <c r="CV1224" s="30"/>
      <c r="CW1224" s="30"/>
      <c r="CX1224" s="30"/>
      <c r="CY1224" s="30"/>
      <c r="CZ1224" s="30"/>
      <c r="DA1224" s="30"/>
      <c r="DB1224" s="30"/>
      <c r="DC1224" s="30"/>
      <c r="DD1224" s="30"/>
      <c r="DE1224" s="30"/>
      <c r="DF1224" s="30"/>
      <c r="DG1224" s="30"/>
      <c r="DH1224" s="30"/>
      <c r="DI1224" s="30"/>
      <c r="DJ1224" s="30"/>
      <c r="DK1224" s="30"/>
      <c r="DL1224" s="30"/>
      <c r="DM1224" s="30"/>
      <c r="DN1224" s="30"/>
      <c r="DO1224" s="30"/>
      <c r="DP1224" s="30"/>
      <c r="DQ1224" s="30"/>
      <c r="DR1224" s="30"/>
      <c r="DS1224" s="30"/>
      <c r="DT1224" s="30"/>
      <c r="DU1224" s="30"/>
      <c r="DV1224" s="30"/>
      <c r="DW1224" s="30"/>
      <c r="DX1224" s="30"/>
      <c r="DY1224" s="30"/>
      <c r="DZ1224" s="30"/>
      <c r="EA1224" s="30"/>
      <c r="EB1224" s="30"/>
      <c r="EC1224" s="30"/>
      <c r="ED1224" s="30"/>
      <c r="EE1224" s="30"/>
      <c r="EF1224" s="30"/>
      <c r="EG1224" s="30"/>
      <c r="EH1224" s="30"/>
      <c r="EI1224" s="30"/>
      <c r="EJ1224" s="30"/>
      <c r="EK1224" s="30"/>
      <c r="EL1224" s="30"/>
      <c r="EM1224" s="30"/>
      <c r="EN1224" s="30"/>
      <c r="EO1224" s="30"/>
      <c r="EP1224" s="30"/>
      <c r="EQ1224" s="30"/>
      <c r="ER1224" s="30"/>
      <c r="ES1224" s="30"/>
      <c r="ET1224" s="30"/>
      <c r="EU1224" s="30"/>
      <c r="EV1224" s="30"/>
      <c r="EW1224" s="30"/>
      <c r="EX1224" s="30"/>
      <c r="EY1224" s="30"/>
      <c r="EZ1224" s="30"/>
      <c r="FA1224" s="30"/>
      <c r="FB1224" s="30"/>
      <c r="FC1224" s="30"/>
      <c r="FD1224" s="30"/>
      <c r="FE1224" s="30"/>
      <c r="FF1224" s="30"/>
      <c r="FG1224" s="30"/>
      <c r="FH1224" s="30"/>
      <c r="FI1224" s="30"/>
      <c r="FJ1224" s="30"/>
      <c r="FK1224" s="30"/>
      <c r="FL1224" s="30"/>
      <c r="FM1224" s="30"/>
      <c r="FN1224" s="30"/>
      <c r="FO1224" s="30"/>
      <c r="FP1224" s="30"/>
      <c r="FQ1224" s="30"/>
    </row>
    <row r="1225" spans="4:173">
      <c r="D1225" s="76"/>
      <c r="E1225" s="76"/>
      <c r="F1225" s="76"/>
      <c r="G1225" s="76"/>
      <c r="H1225" s="76"/>
      <c r="I1225" s="76"/>
      <c r="J1225" s="30"/>
      <c r="K1225" s="30"/>
      <c r="L1225" s="30"/>
      <c r="M1225" s="30"/>
      <c r="N1225" s="30"/>
      <c r="O1225" s="30"/>
      <c r="P1225" s="30"/>
      <c r="Q1225" s="30"/>
      <c r="R1225" s="30"/>
      <c r="S1225" s="30"/>
      <c r="T1225" s="30"/>
      <c r="U1225" s="30"/>
      <c r="V1225" s="30"/>
      <c r="W1225" s="30"/>
      <c r="X1225" s="30"/>
      <c r="Y1225" s="30"/>
      <c r="Z1225" s="30"/>
      <c r="AA1225" s="30"/>
      <c r="AB1225" s="30"/>
      <c r="AC1225" s="30"/>
      <c r="AD1225" s="30"/>
      <c r="AE1225" s="30"/>
      <c r="AF1225" s="30"/>
      <c r="AG1225" s="30"/>
      <c r="AH1225" s="30"/>
      <c r="AI1225" s="30"/>
      <c r="AJ1225" s="30"/>
      <c r="AK1225" s="30"/>
      <c r="AL1225" s="30"/>
      <c r="AM1225" s="30"/>
      <c r="AN1225" s="30"/>
      <c r="AO1225" s="30"/>
      <c r="AP1225" s="30"/>
      <c r="AQ1225" s="30"/>
      <c r="AR1225" s="30"/>
      <c r="AS1225" s="30"/>
      <c r="AT1225" s="30"/>
      <c r="AU1225" s="30"/>
      <c r="AV1225" s="30"/>
      <c r="AW1225" s="30"/>
      <c r="AX1225" s="30"/>
      <c r="AY1225" s="30"/>
      <c r="AZ1225" s="30"/>
      <c r="BA1225" s="30"/>
      <c r="BB1225" s="30"/>
      <c r="BC1225" s="30"/>
      <c r="BD1225" s="30"/>
      <c r="BE1225" s="30"/>
      <c r="BF1225" s="30"/>
      <c r="BG1225" s="30"/>
      <c r="BH1225" s="30"/>
      <c r="BI1225" s="30"/>
      <c r="BJ1225" s="30"/>
      <c r="BK1225" s="30"/>
      <c r="BL1225" s="30"/>
      <c r="BM1225" s="30"/>
      <c r="BN1225" s="30"/>
      <c r="BO1225" s="30"/>
      <c r="BP1225" s="30"/>
      <c r="BQ1225" s="30"/>
      <c r="BR1225" s="30"/>
      <c r="BS1225" s="30"/>
      <c r="BT1225" s="30"/>
      <c r="BU1225" s="30"/>
      <c r="BV1225" s="30"/>
      <c r="BW1225" s="30"/>
      <c r="BX1225" s="30"/>
      <c r="BY1225" s="30"/>
      <c r="BZ1225" s="30"/>
      <c r="CA1225" s="30"/>
      <c r="CB1225" s="30"/>
      <c r="CC1225" s="30"/>
      <c r="CD1225" s="30"/>
      <c r="CE1225" s="30"/>
      <c r="CF1225" s="30"/>
      <c r="CG1225" s="30"/>
      <c r="CH1225" s="30"/>
      <c r="CI1225" s="30"/>
      <c r="CJ1225" s="30"/>
      <c r="CK1225" s="30"/>
      <c r="CL1225" s="30"/>
      <c r="CM1225" s="30"/>
      <c r="CN1225" s="30"/>
      <c r="CO1225" s="30"/>
      <c r="CP1225" s="30"/>
      <c r="CQ1225" s="30"/>
      <c r="CR1225" s="30"/>
      <c r="CS1225" s="30"/>
      <c r="CT1225" s="30"/>
      <c r="CU1225" s="30"/>
      <c r="CV1225" s="30"/>
      <c r="CW1225" s="30"/>
      <c r="CX1225" s="30"/>
      <c r="CY1225" s="30"/>
      <c r="CZ1225" s="30"/>
      <c r="DA1225" s="30"/>
      <c r="DB1225" s="30"/>
      <c r="DC1225" s="30"/>
      <c r="DD1225" s="30"/>
      <c r="DE1225" s="30"/>
      <c r="DF1225" s="30"/>
      <c r="DG1225" s="30"/>
      <c r="DH1225" s="30"/>
      <c r="DI1225" s="30"/>
      <c r="DJ1225" s="30"/>
      <c r="DK1225" s="30"/>
      <c r="DL1225" s="30"/>
      <c r="DM1225" s="30"/>
      <c r="DN1225" s="30"/>
      <c r="DO1225" s="30"/>
      <c r="DP1225" s="30"/>
      <c r="DQ1225" s="30"/>
      <c r="DR1225" s="30"/>
      <c r="DS1225" s="30"/>
      <c r="DT1225" s="30"/>
      <c r="DU1225" s="30"/>
      <c r="DV1225" s="30"/>
      <c r="DW1225" s="30"/>
      <c r="DX1225" s="30"/>
      <c r="DY1225" s="30"/>
      <c r="DZ1225" s="30"/>
      <c r="EA1225" s="30"/>
      <c r="EB1225" s="30"/>
      <c r="EC1225" s="30"/>
      <c r="ED1225" s="30"/>
      <c r="EE1225" s="30"/>
      <c r="EF1225" s="30"/>
      <c r="EG1225" s="30"/>
      <c r="EH1225" s="30"/>
      <c r="EI1225" s="30"/>
      <c r="EJ1225" s="30"/>
      <c r="EK1225" s="30"/>
      <c r="EL1225" s="30"/>
      <c r="EM1225" s="30"/>
      <c r="EN1225" s="30"/>
      <c r="EO1225" s="30"/>
      <c r="EP1225" s="30"/>
      <c r="EQ1225" s="30"/>
      <c r="ER1225" s="30"/>
      <c r="ES1225" s="30"/>
      <c r="ET1225" s="30"/>
      <c r="EU1225" s="30"/>
      <c r="EV1225" s="30"/>
      <c r="EW1225" s="30"/>
      <c r="EX1225" s="30"/>
      <c r="EY1225" s="30"/>
      <c r="EZ1225" s="30"/>
      <c r="FA1225" s="30"/>
      <c r="FB1225" s="30"/>
      <c r="FC1225" s="30"/>
      <c r="FD1225" s="30"/>
      <c r="FE1225" s="30"/>
      <c r="FF1225" s="30"/>
      <c r="FG1225" s="30"/>
      <c r="FH1225" s="30"/>
      <c r="FI1225" s="30"/>
      <c r="FJ1225" s="30"/>
      <c r="FK1225" s="30"/>
      <c r="FL1225" s="30"/>
      <c r="FM1225" s="30"/>
      <c r="FN1225" s="30"/>
      <c r="FO1225" s="30"/>
      <c r="FP1225" s="30"/>
      <c r="FQ1225" s="30"/>
    </row>
    <row r="1226" spans="4:173">
      <c r="D1226" s="76"/>
      <c r="E1226" s="76"/>
      <c r="F1226" s="76"/>
      <c r="G1226" s="76"/>
      <c r="H1226" s="76"/>
      <c r="I1226" s="76"/>
      <c r="J1226" s="30"/>
      <c r="K1226" s="30"/>
      <c r="L1226" s="30"/>
      <c r="M1226" s="30"/>
      <c r="N1226" s="30"/>
      <c r="O1226" s="30"/>
      <c r="P1226" s="30"/>
      <c r="Q1226" s="30"/>
      <c r="R1226" s="30"/>
      <c r="S1226" s="30"/>
      <c r="T1226" s="30"/>
      <c r="U1226" s="30"/>
      <c r="V1226" s="30"/>
      <c r="W1226" s="30"/>
      <c r="X1226" s="30"/>
      <c r="Y1226" s="30"/>
      <c r="Z1226" s="30"/>
      <c r="AA1226" s="30"/>
      <c r="AB1226" s="30"/>
      <c r="AC1226" s="30"/>
      <c r="AD1226" s="30"/>
      <c r="AE1226" s="30"/>
      <c r="AF1226" s="30"/>
      <c r="AG1226" s="30"/>
      <c r="AH1226" s="30"/>
      <c r="AI1226" s="30"/>
      <c r="AJ1226" s="30"/>
      <c r="AK1226" s="30"/>
      <c r="AL1226" s="30"/>
      <c r="AM1226" s="30"/>
      <c r="AN1226" s="30"/>
      <c r="AO1226" s="30"/>
      <c r="AP1226" s="30"/>
      <c r="AQ1226" s="30"/>
      <c r="AR1226" s="30"/>
      <c r="AS1226" s="30"/>
      <c r="AT1226" s="30"/>
      <c r="AU1226" s="30"/>
      <c r="AV1226" s="30"/>
      <c r="AW1226" s="30"/>
      <c r="AX1226" s="30"/>
      <c r="AY1226" s="30"/>
      <c r="AZ1226" s="30"/>
      <c r="BA1226" s="30"/>
      <c r="BB1226" s="30"/>
      <c r="BC1226" s="30"/>
      <c r="BD1226" s="30"/>
      <c r="BE1226" s="30"/>
      <c r="BF1226" s="30"/>
      <c r="BG1226" s="30"/>
      <c r="BH1226" s="30"/>
      <c r="BI1226" s="30"/>
      <c r="BJ1226" s="30"/>
      <c r="BK1226" s="30"/>
      <c r="BL1226" s="30"/>
      <c r="BM1226" s="30"/>
      <c r="BN1226" s="30"/>
      <c r="BO1226" s="30"/>
      <c r="BP1226" s="30"/>
      <c r="BQ1226" s="30"/>
      <c r="BR1226" s="30"/>
      <c r="BS1226" s="30"/>
      <c r="BT1226" s="30"/>
      <c r="BU1226" s="30"/>
      <c r="BV1226" s="30"/>
      <c r="BW1226" s="30"/>
      <c r="BX1226" s="30"/>
      <c r="BY1226" s="30"/>
      <c r="BZ1226" s="30"/>
      <c r="CA1226" s="30"/>
      <c r="CB1226" s="30"/>
      <c r="CC1226" s="30"/>
      <c r="CD1226" s="30"/>
      <c r="CE1226" s="30"/>
      <c r="CF1226" s="30"/>
      <c r="CG1226" s="30"/>
      <c r="CH1226" s="30"/>
      <c r="CI1226" s="30"/>
      <c r="CJ1226" s="30"/>
      <c r="CK1226" s="30"/>
      <c r="CL1226" s="30"/>
      <c r="CM1226" s="30"/>
      <c r="CN1226" s="30"/>
      <c r="CO1226" s="30"/>
      <c r="CP1226" s="30"/>
      <c r="CQ1226" s="30"/>
      <c r="CR1226" s="30"/>
      <c r="CS1226" s="30"/>
      <c r="CT1226" s="30"/>
      <c r="CU1226" s="30"/>
      <c r="CV1226" s="30"/>
      <c r="CW1226" s="30"/>
      <c r="CX1226" s="30"/>
      <c r="CY1226" s="30"/>
      <c r="CZ1226" s="30"/>
      <c r="DA1226" s="30"/>
      <c r="DB1226" s="30"/>
      <c r="DC1226" s="30"/>
      <c r="DD1226" s="30"/>
      <c r="DE1226" s="30"/>
      <c r="DF1226" s="30"/>
      <c r="DG1226" s="30"/>
      <c r="DH1226" s="30"/>
      <c r="DI1226" s="30"/>
      <c r="DJ1226" s="30"/>
      <c r="DK1226" s="30"/>
      <c r="DL1226" s="30"/>
      <c r="DM1226" s="30"/>
      <c r="DN1226" s="30"/>
      <c r="DO1226" s="30"/>
      <c r="DP1226" s="30"/>
      <c r="DQ1226" s="30"/>
      <c r="DR1226" s="30"/>
      <c r="DS1226" s="30"/>
      <c r="DT1226" s="30"/>
      <c r="DU1226" s="30"/>
      <c r="DV1226" s="30"/>
      <c r="DW1226" s="30"/>
      <c r="DX1226" s="30"/>
      <c r="DY1226" s="30"/>
      <c r="DZ1226" s="30"/>
      <c r="EA1226" s="30"/>
      <c r="EB1226" s="30"/>
      <c r="EC1226" s="30"/>
      <c r="ED1226" s="30"/>
      <c r="EE1226" s="30"/>
      <c r="EF1226" s="30"/>
      <c r="EG1226" s="30"/>
      <c r="EH1226" s="30"/>
      <c r="EI1226" s="30"/>
      <c r="EJ1226" s="30"/>
      <c r="EK1226" s="30"/>
      <c r="EL1226" s="30"/>
      <c r="EM1226" s="30"/>
      <c r="EN1226" s="30"/>
      <c r="EO1226" s="30"/>
      <c r="EP1226" s="30"/>
      <c r="EQ1226" s="30"/>
      <c r="ER1226" s="30"/>
      <c r="ES1226" s="30"/>
      <c r="ET1226" s="30"/>
      <c r="EU1226" s="30"/>
      <c r="EV1226" s="30"/>
      <c r="EW1226" s="30"/>
      <c r="EX1226" s="30"/>
      <c r="EY1226" s="30"/>
      <c r="EZ1226" s="30"/>
      <c r="FA1226" s="30"/>
      <c r="FB1226" s="30"/>
      <c r="FC1226" s="30"/>
      <c r="FD1226" s="30"/>
      <c r="FE1226" s="30"/>
      <c r="FF1226" s="30"/>
      <c r="FG1226" s="30"/>
      <c r="FH1226" s="30"/>
      <c r="FI1226" s="30"/>
      <c r="FJ1226" s="30"/>
      <c r="FK1226" s="30"/>
      <c r="FL1226" s="30"/>
      <c r="FM1226" s="30"/>
      <c r="FN1226" s="30"/>
      <c r="FO1226" s="30"/>
      <c r="FP1226" s="30"/>
      <c r="FQ1226" s="30"/>
    </row>
    <row r="1227" spans="4:173">
      <c r="D1227" s="76"/>
      <c r="E1227" s="76"/>
      <c r="F1227" s="76"/>
      <c r="G1227" s="76"/>
      <c r="H1227" s="76"/>
      <c r="I1227" s="76"/>
      <c r="J1227" s="30"/>
      <c r="K1227" s="30"/>
      <c r="L1227" s="30"/>
      <c r="M1227" s="30"/>
      <c r="N1227" s="30"/>
      <c r="O1227" s="30"/>
      <c r="P1227" s="30"/>
      <c r="Q1227" s="30"/>
      <c r="R1227" s="30"/>
      <c r="S1227" s="30"/>
      <c r="T1227" s="30"/>
      <c r="U1227" s="30"/>
      <c r="V1227" s="30"/>
      <c r="W1227" s="30"/>
      <c r="X1227" s="30"/>
      <c r="Y1227" s="30"/>
      <c r="Z1227" s="30"/>
      <c r="AA1227" s="30"/>
      <c r="AB1227" s="30"/>
      <c r="AC1227" s="30"/>
      <c r="AD1227" s="30"/>
      <c r="AE1227" s="30"/>
      <c r="AF1227" s="30"/>
      <c r="AG1227" s="30"/>
      <c r="AH1227" s="30"/>
      <c r="AI1227" s="30"/>
      <c r="AJ1227" s="30"/>
      <c r="AK1227" s="30"/>
      <c r="AL1227" s="30"/>
      <c r="AM1227" s="30"/>
      <c r="AN1227" s="30"/>
      <c r="AO1227" s="30"/>
      <c r="AP1227" s="30"/>
      <c r="AQ1227" s="30"/>
      <c r="AR1227" s="30"/>
      <c r="AS1227" s="30"/>
      <c r="AT1227" s="30"/>
      <c r="AU1227" s="30"/>
      <c r="AV1227" s="30"/>
      <c r="AW1227" s="30"/>
      <c r="AX1227" s="30"/>
      <c r="AY1227" s="30"/>
      <c r="AZ1227" s="30"/>
      <c r="BA1227" s="30"/>
      <c r="BB1227" s="30"/>
      <c r="BC1227" s="30"/>
      <c r="BD1227" s="30"/>
      <c r="BE1227" s="30"/>
      <c r="BF1227" s="30"/>
      <c r="BG1227" s="30"/>
      <c r="BH1227" s="30"/>
      <c r="BI1227" s="30"/>
      <c r="BJ1227" s="30"/>
      <c r="BK1227" s="30"/>
      <c r="BL1227" s="30"/>
      <c r="BM1227" s="30"/>
      <c r="BN1227" s="30"/>
      <c r="BO1227" s="30"/>
      <c r="BP1227" s="30"/>
      <c r="BQ1227" s="30"/>
      <c r="BR1227" s="30"/>
      <c r="BS1227" s="30"/>
      <c r="BT1227" s="30"/>
      <c r="BU1227" s="30"/>
      <c r="BV1227" s="30"/>
      <c r="BW1227" s="30"/>
      <c r="BX1227" s="30"/>
      <c r="BY1227" s="30"/>
      <c r="BZ1227" s="30"/>
      <c r="CA1227" s="30"/>
      <c r="CB1227" s="30"/>
      <c r="CC1227" s="30"/>
      <c r="CD1227" s="30"/>
      <c r="CE1227" s="30"/>
      <c r="CF1227" s="30"/>
      <c r="CG1227" s="30"/>
      <c r="CH1227" s="30"/>
      <c r="CI1227" s="30"/>
      <c r="CJ1227" s="30"/>
      <c r="CK1227" s="30"/>
      <c r="CL1227" s="30"/>
      <c r="CM1227" s="30"/>
      <c r="CN1227" s="30"/>
      <c r="CO1227" s="30"/>
      <c r="CP1227" s="30"/>
      <c r="CQ1227" s="30"/>
      <c r="CR1227" s="30"/>
      <c r="CS1227" s="30"/>
      <c r="CT1227" s="30"/>
      <c r="CU1227" s="30"/>
      <c r="CV1227" s="30"/>
      <c r="CW1227" s="30"/>
      <c r="CX1227" s="30"/>
      <c r="CY1227" s="30"/>
      <c r="CZ1227" s="30"/>
      <c r="DA1227" s="30"/>
      <c r="DB1227" s="30"/>
      <c r="DC1227" s="30"/>
      <c r="DD1227" s="30"/>
      <c r="DE1227" s="30"/>
      <c r="DF1227" s="30"/>
      <c r="DG1227" s="30"/>
      <c r="DH1227" s="30"/>
      <c r="DI1227" s="30"/>
      <c r="DJ1227" s="30"/>
      <c r="DK1227" s="30"/>
      <c r="DL1227" s="30"/>
      <c r="DM1227" s="30"/>
      <c r="DN1227" s="30"/>
      <c r="DO1227" s="30"/>
      <c r="DP1227" s="30"/>
      <c r="DQ1227" s="30"/>
      <c r="DR1227" s="30"/>
      <c r="DS1227" s="30"/>
      <c r="DT1227" s="30"/>
      <c r="DU1227" s="30"/>
      <c r="DV1227" s="30"/>
      <c r="DW1227" s="30"/>
      <c r="DX1227" s="30"/>
      <c r="DY1227" s="30"/>
      <c r="DZ1227" s="30"/>
      <c r="EA1227" s="30"/>
      <c r="EB1227" s="30"/>
      <c r="EC1227" s="30"/>
      <c r="ED1227" s="30"/>
      <c r="EE1227" s="30"/>
      <c r="EF1227" s="30"/>
      <c r="EG1227" s="30"/>
      <c r="EH1227" s="30"/>
      <c r="EI1227" s="30"/>
      <c r="EJ1227" s="30"/>
      <c r="EK1227" s="30"/>
      <c r="EL1227" s="30"/>
      <c r="EM1227" s="30"/>
      <c r="EN1227" s="30"/>
      <c r="EO1227" s="30"/>
      <c r="EP1227" s="30"/>
      <c r="EQ1227" s="30"/>
      <c r="ER1227" s="30"/>
      <c r="ES1227" s="30"/>
      <c r="ET1227" s="30"/>
      <c r="EU1227" s="30"/>
      <c r="EV1227" s="30"/>
      <c r="EW1227" s="30"/>
      <c r="EX1227" s="30"/>
      <c r="EY1227" s="30"/>
      <c r="EZ1227" s="30"/>
      <c r="FA1227" s="30"/>
      <c r="FB1227" s="30"/>
      <c r="FC1227" s="30"/>
      <c r="FD1227" s="30"/>
      <c r="FE1227" s="30"/>
      <c r="FF1227" s="30"/>
      <c r="FG1227" s="30"/>
      <c r="FH1227" s="30"/>
      <c r="FI1227" s="30"/>
      <c r="FJ1227" s="30"/>
      <c r="FK1227" s="30"/>
      <c r="FL1227" s="30"/>
      <c r="FM1227" s="30"/>
      <c r="FN1227" s="30"/>
      <c r="FO1227" s="30"/>
      <c r="FP1227" s="30"/>
      <c r="FQ1227" s="30"/>
    </row>
    <row r="1228" spans="4:173">
      <c r="D1228" s="76"/>
      <c r="E1228" s="76"/>
      <c r="F1228" s="76"/>
      <c r="G1228" s="76"/>
      <c r="H1228" s="76"/>
      <c r="I1228" s="76"/>
      <c r="J1228" s="30"/>
      <c r="K1228" s="30"/>
      <c r="L1228" s="30"/>
      <c r="M1228" s="30"/>
      <c r="N1228" s="30"/>
      <c r="O1228" s="30"/>
      <c r="P1228" s="30"/>
      <c r="Q1228" s="30"/>
      <c r="R1228" s="30"/>
      <c r="S1228" s="30"/>
      <c r="T1228" s="30"/>
      <c r="U1228" s="30"/>
      <c r="V1228" s="30"/>
      <c r="W1228" s="30"/>
      <c r="X1228" s="30"/>
      <c r="Y1228" s="30"/>
      <c r="Z1228" s="30"/>
      <c r="AA1228" s="30"/>
      <c r="AB1228" s="30"/>
      <c r="AC1228" s="30"/>
      <c r="AD1228" s="30"/>
      <c r="AE1228" s="30"/>
      <c r="AF1228" s="30"/>
      <c r="AG1228" s="30"/>
      <c r="AH1228" s="30"/>
      <c r="AI1228" s="30"/>
      <c r="AJ1228" s="30"/>
      <c r="AK1228" s="30"/>
      <c r="AL1228" s="30"/>
      <c r="AM1228" s="30"/>
      <c r="AN1228" s="30"/>
      <c r="AO1228" s="30"/>
      <c r="AP1228" s="30"/>
      <c r="AQ1228" s="30"/>
      <c r="AR1228" s="30"/>
      <c r="AS1228" s="30"/>
      <c r="AT1228" s="30"/>
      <c r="AU1228" s="30"/>
      <c r="AV1228" s="30"/>
      <c r="AW1228" s="30"/>
      <c r="AX1228" s="30"/>
      <c r="AY1228" s="30"/>
      <c r="AZ1228" s="30"/>
      <c r="BA1228" s="30"/>
      <c r="BB1228" s="30"/>
      <c r="BC1228" s="30"/>
      <c r="BD1228" s="30"/>
      <c r="BE1228" s="30"/>
      <c r="BF1228" s="30"/>
      <c r="BG1228" s="30"/>
      <c r="BH1228" s="30"/>
      <c r="BI1228" s="30"/>
      <c r="BJ1228" s="30"/>
      <c r="BK1228" s="30"/>
      <c r="BL1228" s="30"/>
      <c r="BM1228" s="30"/>
      <c r="BN1228" s="30"/>
      <c r="BO1228" s="30"/>
      <c r="BP1228" s="30"/>
      <c r="BQ1228" s="30"/>
      <c r="BR1228" s="30"/>
      <c r="BS1228" s="30"/>
      <c r="BT1228" s="30"/>
      <c r="BU1228" s="30"/>
      <c r="BV1228" s="30"/>
      <c r="BW1228" s="30"/>
      <c r="BX1228" s="30"/>
      <c r="BY1228" s="30"/>
      <c r="BZ1228" s="30"/>
      <c r="CA1228" s="30"/>
      <c r="CB1228" s="30"/>
      <c r="CC1228" s="30"/>
      <c r="CD1228" s="30"/>
      <c r="CE1228" s="30"/>
      <c r="CF1228" s="30"/>
      <c r="CG1228" s="30"/>
      <c r="CH1228" s="30"/>
      <c r="CI1228" s="30"/>
      <c r="CJ1228" s="30"/>
      <c r="CK1228" s="30"/>
      <c r="CL1228" s="30"/>
      <c r="CM1228" s="30"/>
      <c r="CN1228" s="30"/>
      <c r="CO1228" s="30"/>
      <c r="CP1228" s="30"/>
      <c r="CQ1228" s="30"/>
      <c r="CR1228" s="30"/>
      <c r="CS1228" s="30"/>
      <c r="CT1228" s="30"/>
      <c r="CU1228" s="30"/>
      <c r="CV1228" s="30"/>
      <c r="CW1228" s="30"/>
      <c r="CX1228" s="30"/>
      <c r="CY1228" s="30"/>
      <c r="CZ1228" s="30"/>
      <c r="DA1228" s="30"/>
      <c r="DB1228" s="30"/>
      <c r="DC1228" s="30"/>
      <c r="DD1228" s="30"/>
      <c r="DE1228" s="30"/>
      <c r="DF1228" s="30"/>
      <c r="DG1228" s="30"/>
      <c r="DH1228" s="30"/>
      <c r="DI1228" s="30"/>
      <c r="DJ1228" s="30"/>
      <c r="DK1228" s="30"/>
      <c r="DL1228" s="30"/>
      <c r="DM1228" s="30"/>
      <c r="DN1228" s="30"/>
      <c r="DO1228" s="30"/>
      <c r="DP1228" s="30"/>
      <c r="DQ1228" s="30"/>
      <c r="DR1228" s="30"/>
      <c r="DS1228" s="30"/>
      <c r="DT1228" s="30"/>
      <c r="DU1228" s="30"/>
      <c r="DV1228" s="30"/>
      <c r="DW1228" s="30"/>
      <c r="DX1228" s="30"/>
      <c r="DY1228" s="30"/>
      <c r="DZ1228" s="30"/>
      <c r="EA1228" s="30"/>
      <c r="EB1228" s="30"/>
      <c r="EC1228" s="30"/>
      <c r="ED1228" s="30"/>
      <c r="EE1228" s="30"/>
      <c r="EF1228" s="30"/>
      <c r="EG1228" s="30"/>
      <c r="EH1228" s="30"/>
      <c r="EI1228" s="30"/>
      <c r="EJ1228" s="30"/>
      <c r="EK1228" s="30"/>
      <c r="EL1228" s="30"/>
      <c r="EM1228" s="30"/>
      <c r="EN1228" s="30"/>
      <c r="EO1228" s="30"/>
      <c r="EP1228" s="30"/>
      <c r="EQ1228" s="30"/>
      <c r="ER1228" s="30"/>
      <c r="ES1228" s="30"/>
      <c r="ET1228" s="30"/>
      <c r="EU1228" s="30"/>
      <c r="EV1228" s="30"/>
      <c r="EW1228" s="30"/>
      <c r="EX1228" s="30"/>
      <c r="EY1228" s="30"/>
      <c r="EZ1228" s="30"/>
      <c r="FA1228" s="30"/>
      <c r="FB1228" s="30"/>
      <c r="FC1228" s="30"/>
      <c r="FD1228" s="30"/>
      <c r="FE1228" s="30"/>
      <c r="FF1228" s="30"/>
      <c r="FG1228" s="30"/>
      <c r="FH1228" s="30"/>
      <c r="FI1228" s="30"/>
      <c r="FJ1228" s="30"/>
      <c r="FK1228" s="30"/>
      <c r="FL1228" s="30"/>
      <c r="FM1228" s="30"/>
      <c r="FN1228" s="30"/>
      <c r="FO1228" s="30"/>
      <c r="FP1228" s="30"/>
      <c r="FQ1228" s="30"/>
    </row>
    <row r="1229" spans="4:173">
      <c r="D1229" s="76"/>
      <c r="E1229" s="76"/>
      <c r="F1229" s="76"/>
      <c r="G1229" s="76"/>
      <c r="H1229" s="76"/>
      <c r="I1229" s="76"/>
      <c r="J1229" s="30"/>
      <c r="K1229" s="30"/>
      <c r="L1229" s="30"/>
      <c r="M1229" s="30"/>
      <c r="N1229" s="30"/>
      <c r="O1229" s="30"/>
      <c r="P1229" s="30"/>
      <c r="Q1229" s="30"/>
      <c r="R1229" s="30"/>
      <c r="S1229" s="30"/>
      <c r="T1229" s="30"/>
      <c r="U1229" s="30"/>
      <c r="V1229" s="30"/>
      <c r="W1229" s="30"/>
      <c r="X1229" s="30"/>
      <c r="Y1229" s="30"/>
      <c r="Z1229" s="30"/>
      <c r="AA1229" s="30"/>
      <c r="AB1229" s="30"/>
      <c r="AC1229" s="30"/>
      <c r="AD1229" s="30"/>
      <c r="AE1229" s="30"/>
      <c r="AF1229" s="30"/>
      <c r="AG1229" s="30"/>
      <c r="AH1229" s="30"/>
      <c r="AI1229" s="30"/>
      <c r="AJ1229" s="30"/>
      <c r="AK1229" s="30"/>
      <c r="AL1229" s="30"/>
      <c r="AM1229" s="30"/>
      <c r="AN1229" s="30"/>
      <c r="AO1229" s="30"/>
      <c r="AP1229" s="30"/>
      <c r="AQ1229" s="30"/>
      <c r="AR1229" s="30"/>
      <c r="AS1229" s="30"/>
      <c r="AT1229" s="30"/>
      <c r="AU1229" s="30"/>
      <c r="AV1229" s="30"/>
      <c r="AW1229" s="30"/>
      <c r="AX1229" s="30"/>
      <c r="AY1229" s="30"/>
      <c r="AZ1229" s="30"/>
      <c r="BA1229" s="30"/>
      <c r="BB1229" s="30"/>
      <c r="BC1229" s="30"/>
      <c r="BD1229" s="30"/>
      <c r="BE1229" s="30"/>
      <c r="BF1229" s="30"/>
      <c r="BG1229" s="30"/>
      <c r="BH1229" s="30"/>
      <c r="BI1229" s="30"/>
      <c r="BJ1229" s="30"/>
      <c r="BK1229" s="30"/>
      <c r="BL1229" s="30"/>
      <c r="BM1229" s="30"/>
      <c r="BN1229" s="30"/>
      <c r="BO1229" s="30"/>
      <c r="BP1229" s="30"/>
      <c r="BQ1229" s="30"/>
      <c r="BR1229" s="30"/>
      <c r="BS1229" s="30"/>
      <c r="BT1229" s="30"/>
      <c r="BU1229" s="30"/>
      <c r="BV1229" s="30"/>
      <c r="BW1229" s="30"/>
      <c r="BX1229" s="30"/>
      <c r="BY1229" s="30"/>
      <c r="BZ1229" s="30"/>
      <c r="CA1229" s="30"/>
      <c r="CB1229" s="30"/>
      <c r="CC1229" s="30"/>
      <c r="CD1229" s="30"/>
      <c r="CE1229" s="30"/>
      <c r="CF1229" s="30"/>
      <c r="CG1229" s="30"/>
      <c r="CH1229" s="30"/>
      <c r="CI1229" s="30"/>
      <c r="CJ1229" s="30"/>
      <c r="CK1229" s="30"/>
      <c r="CL1229" s="30"/>
      <c r="CM1229" s="30"/>
      <c r="CN1229" s="30"/>
      <c r="CO1229" s="30"/>
      <c r="CP1229" s="30"/>
      <c r="CQ1229" s="30"/>
      <c r="CR1229" s="30"/>
      <c r="CS1229" s="30"/>
      <c r="CT1229" s="30"/>
      <c r="CU1229" s="30"/>
      <c r="CV1229" s="30"/>
      <c r="CW1229" s="30"/>
      <c r="CX1229" s="30"/>
      <c r="CY1229" s="30"/>
      <c r="CZ1229" s="30"/>
      <c r="DA1229" s="30"/>
      <c r="DB1229" s="30"/>
      <c r="DC1229" s="30"/>
      <c r="DD1229" s="30"/>
      <c r="DE1229" s="30"/>
      <c r="DF1229" s="30"/>
      <c r="DG1229" s="30"/>
      <c r="DH1229" s="30"/>
      <c r="DI1229" s="30"/>
      <c r="DJ1229" s="30"/>
      <c r="DK1229" s="30"/>
      <c r="DL1229" s="30"/>
      <c r="DM1229" s="30"/>
      <c r="DN1229" s="30"/>
      <c r="DO1229" s="30"/>
      <c r="DP1229" s="30"/>
      <c r="DQ1229" s="30"/>
      <c r="DR1229" s="30"/>
      <c r="DS1229" s="30"/>
      <c r="DT1229" s="30"/>
      <c r="DU1229" s="30"/>
      <c r="DV1229" s="30"/>
      <c r="DW1229" s="30"/>
      <c r="DX1229" s="30"/>
      <c r="DY1229" s="30"/>
      <c r="DZ1229" s="30"/>
      <c r="EA1229" s="30"/>
      <c r="EB1229" s="30"/>
      <c r="EC1229" s="30"/>
      <c r="ED1229" s="30"/>
      <c r="EE1229" s="30"/>
      <c r="EF1229" s="30"/>
      <c r="EG1229" s="30"/>
      <c r="EH1229" s="30"/>
      <c r="EI1229" s="30"/>
      <c r="EJ1229" s="30"/>
      <c r="EK1229" s="30"/>
      <c r="EL1229" s="30"/>
      <c r="EM1229" s="30"/>
      <c r="EN1229" s="30"/>
      <c r="EO1229" s="30"/>
      <c r="EP1229" s="30"/>
      <c r="EQ1229" s="30"/>
      <c r="ER1229" s="30"/>
      <c r="ES1229" s="30"/>
      <c r="ET1229" s="30"/>
      <c r="EU1229" s="30"/>
      <c r="EV1229" s="30"/>
      <c r="EW1229" s="30"/>
      <c r="EX1229" s="30"/>
      <c r="EY1229" s="30"/>
      <c r="EZ1229" s="30"/>
      <c r="FA1229" s="30"/>
      <c r="FB1229" s="30"/>
      <c r="FC1229" s="30"/>
      <c r="FD1229" s="30"/>
      <c r="FE1229" s="30"/>
      <c r="FF1229" s="30"/>
      <c r="FG1229" s="30"/>
      <c r="FH1229" s="30"/>
      <c r="FI1229" s="30"/>
      <c r="FJ1229" s="30"/>
      <c r="FK1229" s="30"/>
      <c r="FL1229" s="30"/>
      <c r="FM1229" s="30"/>
      <c r="FN1229" s="30"/>
      <c r="FO1229" s="30"/>
      <c r="FP1229" s="30"/>
      <c r="FQ1229" s="30"/>
    </row>
    <row r="1230" spans="4:173">
      <c r="D1230" s="76"/>
      <c r="E1230" s="76"/>
      <c r="F1230" s="76"/>
      <c r="G1230" s="76"/>
      <c r="H1230" s="76"/>
      <c r="I1230" s="76"/>
      <c r="J1230" s="30"/>
      <c r="K1230" s="30"/>
      <c r="L1230" s="30"/>
      <c r="M1230" s="30"/>
      <c r="N1230" s="30"/>
      <c r="O1230" s="30"/>
      <c r="P1230" s="30"/>
      <c r="Q1230" s="30"/>
      <c r="R1230" s="30"/>
      <c r="S1230" s="30"/>
      <c r="T1230" s="30"/>
      <c r="U1230" s="30"/>
      <c r="V1230" s="30"/>
      <c r="W1230" s="30"/>
      <c r="X1230" s="30"/>
      <c r="Y1230" s="30"/>
      <c r="Z1230" s="30"/>
      <c r="AA1230" s="30"/>
      <c r="AB1230" s="30"/>
      <c r="AC1230" s="30"/>
      <c r="AD1230" s="30"/>
      <c r="AE1230" s="30"/>
      <c r="AF1230" s="30"/>
      <c r="AG1230" s="30"/>
      <c r="AH1230" s="30"/>
      <c r="AI1230" s="30"/>
      <c r="AJ1230" s="30"/>
      <c r="AK1230" s="30"/>
      <c r="AL1230" s="30"/>
      <c r="AM1230" s="30"/>
      <c r="AN1230" s="30"/>
      <c r="AO1230" s="30"/>
      <c r="AP1230" s="30"/>
      <c r="AQ1230" s="30"/>
      <c r="AR1230" s="30"/>
      <c r="AS1230" s="30"/>
      <c r="AT1230" s="30"/>
      <c r="AU1230" s="30"/>
      <c r="AV1230" s="30"/>
      <c r="AW1230" s="30"/>
      <c r="AX1230" s="30"/>
      <c r="AY1230" s="30"/>
      <c r="AZ1230" s="30"/>
      <c r="BA1230" s="30"/>
      <c r="BB1230" s="30"/>
      <c r="BC1230" s="30"/>
      <c r="BD1230" s="30"/>
      <c r="BE1230" s="30"/>
      <c r="BF1230" s="30"/>
      <c r="BG1230" s="30"/>
      <c r="BH1230" s="30"/>
      <c r="BI1230" s="30"/>
      <c r="BJ1230" s="30"/>
      <c r="BK1230" s="30"/>
      <c r="BL1230" s="30"/>
      <c r="BM1230" s="30"/>
      <c r="BN1230" s="30"/>
      <c r="BO1230" s="30"/>
      <c r="BP1230" s="30"/>
      <c r="BQ1230" s="30"/>
      <c r="BR1230" s="30"/>
      <c r="BS1230" s="30"/>
      <c r="BT1230" s="30"/>
      <c r="BU1230" s="30"/>
      <c r="BV1230" s="30"/>
      <c r="BW1230" s="30"/>
      <c r="BX1230" s="30"/>
      <c r="BY1230" s="30"/>
      <c r="BZ1230" s="30"/>
      <c r="CA1230" s="30"/>
      <c r="CB1230" s="30"/>
      <c r="CC1230" s="30"/>
      <c r="CD1230" s="30"/>
      <c r="CE1230" s="30"/>
      <c r="CF1230" s="30"/>
      <c r="CG1230" s="30"/>
      <c r="CH1230" s="30"/>
      <c r="CI1230" s="30"/>
      <c r="CJ1230" s="30"/>
      <c r="CK1230" s="30"/>
      <c r="CL1230" s="30"/>
      <c r="CM1230" s="30"/>
      <c r="CN1230" s="30"/>
      <c r="CO1230" s="30"/>
      <c r="CP1230" s="30"/>
      <c r="CQ1230" s="30"/>
      <c r="CR1230" s="30"/>
      <c r="CS1230" s="30"/>
      <c r="CT1230" s="30"/>
      <c r="CU1230" s="30"/>
      <c r="CV1230" s="30"/>
      <c r="CW1230" s="30"/>
      <c r="CX1230" s="30"/>
      <c r="CY1230" s="30"/>
      <c r="CZ1230" s="30"/>
      <c r="DA1230" s="30"/>
      <c r="DB1230" s="30"/>
      <c r="DC1230" s="30"/>
      <c r="DD1230" s="30"/>
      <c r="DE1230" s="30"/>
      <c r="DF1230" s="30"/>
      <c r="DG1230" s="30"/>
      <c r="DH1230" s="30"/>
      <c r="DI1230" s="30"/>
      <c r="DJ1230" s="30"/>
      <c r="DK1230" s="30"/>
      <c r="DL1230" s="30"/>
      <c r="DM1230" s="30"/>
      <c r="DN1230" s="30"/>
      <c r="DO1230" s="30"/>
      <c r="DP1230" s="30"/>
      <c r="DQ1230" s="30"/>
      <c r="DR1230" s="30"/>
      <c r="DS1230" s="30"/>
      <c r="DT1230" s="30"/>
      <c r="DU1230" s="30"/>
      <c r="DV1230" s="30"/>
      <c r="DW1230" s="30"/>
      <c r="DX1230" s="30"/>
      <c r="DY1230" s="30"/>
      <c r="DZ1230" s="30"/>
      <c r="EA1230" s="30"/>
      <c r="EB1230" s="30"/>
      <c r="EC1230" s="30"/>
      <c r="ED1230" s="30"/>
      <c r="EE1230" s="30"/>
      <c r="EF1230" s="30"/>
      <c r="EG1230" s="30"/>
      <c r="EH1230" s="30"/>
      <c r="EI1230" s="30"/>
      <c r="EJ1230" s="30"/>
      <c r="EK1230" s="30"/>
      <c r="EL1230" s="30"/>
      <c r="EM1230" s="30"/>
      <c r="EN1230" s="30"/>
      <c r="EO1230" s="30"/>
      <c r="EP1230" s="30"/>
      <c r="EQ1230" s="30"/>
      <c r="ER1230" s="30"/>
      <c r="ES1230" s="30"/>
      <c r="ET1230" s="30"/>
      <c r="EU1230" s="30"/>
      <c r="EV1230" s="30"/>
      <c r="EW1230" s="30"/>
      <c r="EX1230" s="30"/>
      <c r="EY1230" s="30"/>
      <c r="EZ1230" s="30"/>
      <c r="FA1230" s="30"/>
      <c r="FB1230" s="30"/>
      <c r="FC1230" s="30"/>
      <c r="FD1230" s="30"/>
      <c r="FE1230" s="30"/>
      <c r="FF1230" s="30"/>
      <c r="FG1230" s="30"/>
      <c r="FH1230" s="30"/>
      <c r="FI1230" s="30"/>
      <c r="FJ1230" s="30"/>
      <c r="FK1230" s="30"/>
      <c r="FL1230" s="30"/>
      <c r="FM1230" s="30"/>
      <c r="FN1230" s="30"/>
      <c r="FO1230" s="30"/>
      <c r="FP1230" s="30"/>
      <c r="FQ1230" s="30"/>
    </row>
    <row r="1231" spans="4:173">
      <c r="D1231" s="76"/>
      <c r="E1231" s="76"/>
      <c r="F1231" s="76"/>
      <c r="G1231" s="76"/>
      <c r="H1231" s="76"/>
      <c r="I1231" s="76"/>
      <c r="J1231" s="30"/>
      <c r="K1231" s="30"/>
      <c r="L1231" s="30"/>
      <c r="M1231" s="30"/>
      <c r="N1231" s="30"/>
      <c r="O1231" s="30"/>
      <c r="P1231" s="30"/>
      <c r="Q1231" s="30"/>
      <c r="R1231" s="30"/>
      <c r="S1231" s="30"/>
      <c r="T1231" s="30"/>
      <c r="U1231" s="30"/>
      <c r="V1231" s="30"/>
      <c r="W1231" s="30"/>
      <c r="X1231" s="30"/>
      <c r="Y1231" s="30"/>
      <c r="Z1231" s="30"/>
      <c r="AA1231" s="30"/>
      <c r="AB1231" s="30"/>
      <c r="AC1231" s="30"/>
      <c r="AD1231" s="30"/>
      <c r="AE1231" s="30"/>
      <c r="AF1231" s="30"/>
      <c r="AG1231" s="30"/>
      <c r="AH1231" s="30"/>
      <c r="AI1231" s="30"/>
      <c r="AJ1231" s="30"/>
      <c r="AK1231" s="30"/>
      <c r="AL1231" s="30"/>
      <c r="AM1231" s="30"/>
      <c r="AN1231" s="30"/>
      <c r="AO1231" s="30"/>
      <c r="AP1231" s="30"/>
      <c r="AQ1231" s="30"/>
      <c r="AR1231" s="30"/>
      <c r="AS1231" s="30"/>
      <c r="AT1231" s="30"/>
      <c r="AU1231" s="30"/>
      <c r="AV1231" s="30"/>
      <c r="AW1231" s="30"/>
      <c r="AX1231" s="30"/>
      <c r="AY1231" s="30"/>
      <c r="AZ1231" s="30"/>
      <c r="BA1231" s="30"/>
      <c r="BB1231" s="30"/>
      <c r="BC1231" s="30"/>
      <c r="BD1231" s="30"/>
      <c r="BE1231" s="30"/>
      <c r="BF1231" s="30"/>
      <c r="BG1231" s="30"/>
      <c r="BH1231" s="30"/>
      <c r="BI1231" s="30"/>
      <c r="BJ1231" s="30"/>
      <c r="BK1231" s="30"/>
      <c r="BL1231" s="30"/>
      <c r="BM1231" s="30"/>
      <c r="BN1231" s="30"/>
      <c r="BO1231" s="30"/>
      <c r="BP1231" s="30"/>
      <c r="BQ1231" s="30"/>
      <c r="BR1231" s="30"/>
      <c r="BS1231" s="30"/>
      <c r="BT1231" s="30"/>
      <c r="BU1231" s="30"/>
      <c r="BV1231" s="30"/>
      <c r="BW1231" s="30"/>
      <c r="BX1231" s="30"/>
      <c r="BY1231" s="30"/>
      <c r="BZ1231" s="30"/>
      <c r="CA1231" s="30"/>
      <c r="CB1231" s="30"/>
      <c r="CC1231" s="30"/>
      <c r="CD1231" s="30"/>
      <c r="CE1231" s="30"/>
      <c r="CF1231" s="30"/>
      <c r="CG1231" s="30"/>
      <c r="CH1231" s="30"/>
      <c r="CI1231" s="30"/>
      <c r="CJ1231" s="30"/>
      <c r="CK1231" s="30"/>
      <c r="CL1231" s="30"/>
      <c r="CM1231" s="30"/>
      <c r="CN1231" s="30"/>
      <c r="CO1231" s="30"/>
      <c r="CP1231" s="30"/>
      <c r="CQ1231" s="30"/>
      <c r="CR1231" s="30"/>
      <c r="CS1231" s="30"/>
      <c r="CT1231" s="30"/>
      <c r="CU1231" s="30"/>
      <c r="CV1231" s="30"/>
      <c r="CW1231" s="30"/>
      <c r="CX1231" s="30"/>
      <c r="CY1231" s="30"/>
      <c r="CZ1231" s="30"/>
      <c r="DA1231" s="30"/>
      <c r="DB1231" s="30"/>
      <c r="DC1231" s="30"/>
      <c r="DD1231" s="30"/>
      <c r="DE1231" s="30"/>
      <c r="DF1231" s="30"/>
      <c r="DG1231" s="30"/>
      <c r="DH1231" s="30"/>
      <c r="DI1231" s="30"/>
      <c r="DJ1231" s="30"/>
      <c r="DK1231" s="30"/>
      <c r="DL1231" s="30"/>
      <c r="DM1231" s="30"/>
      <c r="DN1231" s="30"/>
      <c r="DO1231" s="30"/>
      <c r="DP1231" s="30"/>
      <c r="DQ1231" s="30"/>
      <c r="DR1231" s="30"/>
      <c r="DS1231" s="30"/>
      <c r="DT1231" s="30"/>
      <c r="DU1231" s="30"/>
      <c r="DV1231" s="30"/>
      <c r="DW1231" s="30"/>
      <c r="DX1231" s="30"/>
      <c r="DY1231" s="30"/>
      <c r="DZ1231" s="30"/>
      <c r="EA1231" s="30"/>
      <c r="EB1231" s="30"/>
      <c r="EC1231" s="30"/>
      <c r="ED1231" s="30"/>
      <c r="EE1231" s="30"/>
      <c r="EF1231" s="30"/>
      <c r="EG1231" s="30"/>
      <c r="EH1231" s="30"/>
      <c r="EI1231" s="30"/>
      <c r="EJ1231" s="30"/>
      <c r="EK1231" s="30"/>
      <c r="EL1231" s="30"/>
      <c r="EM1231" s="30"/>
      <c r="EN1231" s="30"/>
      <c r="EO1231" s="30"/>
      <c r="EP1231" s="30"/>
      <c r="EQ1231" s="30"/>
      <c r="ER1231" s="30"/>
      <c r="ES1231" s="30"/>
      <c r="ET1231" s="30"/>
      <c r="EU1231" s="30"/>
      <c r="EV1231" s="30"/>
      <c r="EW1231" s="30"/>
      <c r="EX1231" s="30"/>
      <c r="EY1231" s="30"/>
      <c r="EZ1231" s="30"/>
      <c r="FA1231" s="30"/>
      <c r="FB1231" s="30"/>
      <c r="FC1231" s="30"/>
      <c r="FD1231" s="30"/>
      <c r="FE1231" s="30"/>
      <c r="FF1231" s="30"/>
      <c r="FG1231" s="30"/>
      <c r="FH1231" s="30"/>
      <c r="FI1231" s="30"/>
      <c r="FJ1231" s="30"/>
      <c r="FK1231" s="30"/>
      <c r="FL1231" s="30"/>
      <c r="FM1231" s="30"/>
      <c r="FN1231" s="30"/>
      <c r="FO1231" s="30"/>
      <c r="FP1231" s="30"/>
      <c r="FQ1231" s="30"/>
    </row>
    <row r="1232" spans="4:173">
      <c r="D1232" s="76"/>
      <c r="E1232" s="76"/>
      <c r="F1232" s="76"/>
      <c r="G1232" s="76"/>
      <c r="H1232" s="76"/>
      <c r="I1232" s="76"/>
      <c r="J1232" s="30"/>
      <c r="K1232" s="30"/>
      <c r="L1232" s="30"/>
      <c r="M1232" s="30"/>
      <c r="N1232" s="30"/>
      <c r="O1232" s="30"/>
      <c r="P1232" s="30"/>
      <c r="Q1232" s="30"/>
      <c r="R1232" s="30"/>
      <c r="S1232" s="30"/>
      <c r="T1232" s="30"/>
      <c r="U1232" s="30"/>
      <c r="V1232" s="30"/>
      <c r="W1232" s="30"/>
      <c r="X1232" s="30"/>
      <c r="Y1232" s="30"/>
      <c r="Z1232" s="30"/>
      <c r="AA1232" s="30"/>
      <c r="AB1232" s="30"/>
      <c r="AC1232" s="30"/>
      <c r="AD1232" s="30"/>
      <c r="AE1232" s="30"/>
      <c r="AF1232" s="30"/>
      <c r="AG1232" s="30"/>
      <c r="AH1232" s="30"/>
      <c r="AI1232" s="30"/>
      <c r="AJ1232" s="30"/>
      <c r="AK1232" s="30"/>
      <c r="AL1232" s="30"/>
      <c r="AM1232" s="30"/>
      <c r="AN1232" s="30"/>
      <c r="AO1232" s="30"/>
      <c r="AP1232" s="30"/>
      <c r="AQ1232" s="30"/>
      <c r="AR1232" s="30"/>
      <c r="AS1232" s="30"/>
      <c r="AT1232" s="30"/>
      <c r="AU1232" s="30"/>
      <c r="AV1232" s="30"/>
      <c r="AW1232" s="30"/>
      <c r="AX1232" s="30"/>
      <c r="AY1232" s="30"/>
      <c r="AZ1232" s="30"/>
      <c r="BA1232" s="30"/>
      <c r="BB1232" s="30"/>
      <c r="BC1232" s="30"/>
      <c r="BD1232" s="30"/>
      <c r="BE1232" s="30"/>
      <c r="BF1232" s="30"/>
      <c r="BG1232" s="30"/>
      <c r="BH1232" s="30"/>
      <c r="BI1232" s="30"/>
      <c r="BJ1232" s="30"/>
      <c r="BK1232" s="30"/>
      <c r="BL1232" s="30"/>
      <c r="BM1232" s="30"/>
      <c r="BN1232" s="30"/>
      <c r="BO1232" s="30"/>
      <c r="BP1232" s="30"/>
      <c r="BQ1232" s="30"/>
      <c r="BR1232" s="30"/>
      <c r="BS1232" s="30"/>
      <c r="BT1232" s="30"/>
      <c r="BU1232" s="30"/>
      <c r="BV1232" s="30"/>
      <c r="BW1232" s="30"/>
      <c r="BX1232" s="30"/>
      <c r="BY1232" s="30"/>
      <c r="BZ1232" s="30"/>
      <c r="CA1232" s="30"/>
      <c r="CB1232" s="30"/>
      <c r="CC1232" s="30"/>
      <c r="CD1232" s="30"/>
      <c r="CE1232" s="30"/>
      <c r="CF1232" s="30"/>
      <c r="CG1232" s="30"/>
      <c r="CH1232" s="30"/>
      <c r="CI1232" s="30"/>
      <c r="CJ1232" s="30"/>
      <c r="CK1232" s="30"/>
      <c r="CL1232" s="30"/>
      <c r="CM1232" s="30"/>
      <c r="CN1232" s="30"/>
      <c r="CO1232" s="30"/>
      <c r="CP1232" s="30"/>
      <c r="CQ1232" s="30"/>
      <c r="CR1232" s="30"/>
      <c r="CS1232" s="30"/>
      <c r="CT1232" s="30"/>
      <c r="CU1232" s="30"/>
      <c r="CV1232" s="30"/>
      <c r="CW1232" s="30"/>
      <c r="CX1232" s="30"/>
      <c r="CY1232" s="30"/>
      <c r="CZ1232" s="30"/>
      <c r="DA1232" s="30"/>
      <c r="DB1232" s="30"/>
      <c r="DC1232" s="30"/>
      <c r="DD1232" s="30"/>
      <c r="DE1232" s="30"/>
      <c r="DF1232" s="30"/>
      <c r="DG1232" s="30"/>
      <c r="DH1232" s="30"/>
      <c r="DI1232" s="30"/>
      <c r="DJ1232" s="30"/>
      <c r="DK1232" s="30"/>
      <c r="DL1232" s="30"/>
      <c r="DM1232" s="30"/>
      <c r="DN1232" s="30"/>
      <c r="DO1232" s="30"/>
      <c r="DP1232" s="30"/>
      <c r="DQ1232" s="30"/>
      <c r="DR1232" s="30"/>
      <c r="DS1232" s="30"/>
      <c r="DT1232" s="30"/>
      <c r="DU1232" s="30"/>
      <c r="DV1232" s="30"/>
      <c r="DW1232" s="30"/>
      <c r="DX1232" s="30"/>
      <c r="DY1232" s="30"/>
      <c r="DZ1232" s="30"/>
      <c r="EA1232" s="30"/>
      <c r="EB1232" s="30"/>
      <c r="EC1232" s="30"/>
      <c r="ED1232" s="30"/>
      <c r="EE1232" s="30"/>
      <c r="EF1232" s="30"/>
      <c r="EG1232" s="30"/>
      <c r="EH1232" s="30"/>
      <c r="EI1232" s="30"/>
      <c r="EJ1232" s="30"/>
      <c r="EK1232" s="30"/>
      <c r="EL1232" s="30"/>
      <c r="EM1232" s="30"/>
      <c r="EN1232" s="30"/>
      <c r="EO1232" s="30"/>
      <c r="EP1232" s="30"/>
      <c r="EQ1232" s="30"/>
      <c r="ER1232" s="30"/>
      <c r="ES1232" s="30"/>
      <c r="ET1232" s="30"/>
      <c r="EU1232" s="30"/>
      <c r="EV1232" s="30"/>
      <c r="EW1232" s="30"/>
      <c r="EX1232" s="30"/>
      <c r="EY1232" s="30"/>
      <c r="EZ1232" s="30"/>
      <c r="FA1232" s="30"/>
      <c r="FB1232" s="30"/>
      <c r="FC1232" s="30"/>
      <c r="FD1232" s="30"/>
      <c r="FE1232" s="30"/>
      <c r="FF1232" s="30"/>
      <c r="FG1232" s="30"/>
      <c r="FH1232" s="30"/>
      <c r="FI1232" s="30"/>
      <c r="FJ1232" s="30"/>
      <c r="FK1232" s="30"/>
      <c r="FL1232" s="30"/>
      <c r="FM1232" s="30"/>
      <c r="FN1232" s="30"/>
      <c r="FO1232" s="30"/>
      <c r="FP1232" s="30"/>
      <c r="FQ1232" s="30"/>
    </row>
    <row r="1233" spans="4:173">
      <c r="D1233" s="76"/>
      <c r="E1233" s="76"/>
      <c r="F1233" s="76"/>
      <c r="G1233" s="76"/>
      <c r="H1233" s="76"/>
      <c r="I1233" s="76"/>
      <c r="J1233" s="30"/>
      <c r="K1233" s="30"/>
      <c r="L1233" s="30"/>
      <c r="M1233" s="30"/>
      <c r="N1233" s="30"/>
      <c r="O1233" s="30"/>
      <c r="P1233" s="30"/>
      <c r="Q1233" s="30"/>
      <c r="R1233" s="30"/>
      <c r="S1233" s="30"/>
      <c r="T1233" s="30"/>
      <c r="U1233" s="30"/>
      <c r="V1233" s="30"/>
      <c r="W1233" s="30"/>
      <c r="X1233" s="30"/>
      <c r="Y1233" s="30"/>
      <c r="Z1233" s="30"/>
      <c r="AA1233" s="30"/>
      <c r="AB1233" s="30"/>
      <c r="AC1233" s="30"/>
      <c r="AD1233" s="30"/>
      <c r="AE1233" s="30"/>
      <c r="AF1233" s="30"/>
      <c r="AG1233" s="30"/>
      <c r="AH1233" s="30"/>
      <c r="AI1233" s="30"/>
      <c r="AJ1233" s="30"/>
      <c r="AK1233" s="30"/>
      <c r="AL1233" s="30"/>
      <c r="AM1233" s="30"/>
      <c r="AN1233" s="30"/>
      <c r="AO1233" s="30"/>
      <c r="AP1233" s="30"/>
      <c r="AQ1233" s="30"/>
      <c r="AR1233" s="30"/>
      <c r="AS1233" s="30"/>
      <c r="AT1233" s="30"/>
      <c r="AU1233" s="30"/>
      <c r="AV1233" s="30"/>
      <c r="AW1233" s="30"/>
      <c r="AX1233" s="30"/>
      <c r="AY1233" s="30"/>
      <c r="AZ1233" s="30"/>
      <c r="BA1233" s="30"/>
      <c r="BB1233" s="30"/>
      <c r="BC1233" s="30"/>
      <c r="BD1233" s="30"/>
      <c r="BE1233" s="30"/>
      <c r="BF1233" s="30"/>
      <c r="BG1233" s="30"/>
      <c r="BH1233" s="30"/>
      <c r="BI1233" s="30"/>
      <c r="BJ1233" s="30"/>
      <c r="BK1233" s="30"/>
      <c r="BL1233" s="30"/>
      <c r="BM1233" s="30"/>
      <c r="BN1233" s="30"/>
      <c r="BO1233" s="30"/>
      <c r="BP1233" s="30"/>
      <c r="BQ1233" s="30"/>
      <c r="BR1233" s="30"/>
      <c r="BS1233" s="30"/>
      <c r="BT1233" s="30"/>
      <c r="BU1233" s="30"/>
      <c r="BV1233" s="30"/>
      <c r="BW1233" s="30"/>
      <c r="BX1233" s="30"/>
      <c r="BY1233" s="30"/>
      <c r="BZ1233" s="30"/>
      <c r="CA1233" s="30"/>
      <c r="CB1233" s="30"/>
      <c r="CC1233" s="30"/>
      <c r="CD1233" s="30"/>
      <c r="CE1233" s="30"/>
      <c r="CF1233" s="30"/>
      <c r="CG1233" s="30"/>
      <c r="CH1233" s="30"/>
      <c r="CI1233" s="30"/>
      <c r="CJ1233" s="30"/>
      <c r="CK1233" s="30"/>
      <c r="CL1233" s="30"/>
      <c r="CM1233" s="30"/>
      <c r="CN1233" s="30"/>
      <c r="CO1233" s="30"/>
      <c r="CP1233" s="30"/>
      <c r="CQ1233" s="30"/>
      <c r="CR1233" s="30"/>
      <c r="CS1233" s="30"/>
      <c r="CT1233" s="30"/>
      <c r="CU1233" s="30"/>
      <c r="CV1233" s="30"/>
      <c r="CW1233" s="30"/>
      <c r="CX1233" s="30"/>
      <c r="CY1233" s="30"/>
      <c r="CZ1233" s="30"/>
      <c r="DA1233" s="30"/>
      <c r="DB1233" s="30"/>
      <c r="DC1233" s="30"/>
      <c r="DD1233" s="30"/>
      <c r="DE1233" s="30"/>
      <c r="DF1233" s="30"/>
      <c r="DG1233" s="30"/>
      <c r="DH1233" s="30"/>
      <c r="DI1233" s="30"/>
      <c r="DJ1233" s="30"/>
      <c r="DK1233" s="30"/>
      <c r="DL1233" s="30"/>
      <c r="DM1233" s="30"/>
      <c r="DN1233" s="30"/>
      <c r="DO1233" s="30"/>
      <c r="DP1233" s="30"/>
      <c r="DQ1233" s="30"/>
      <c r="DR1233" s="30"/>
      <c r="DS1233" s="30"/>
      <c r="DT1233" s="30"/>
      <c r="DU1233" s="30"/>
      <c r="DV1233" s="30"/>
      <c r="DW1233" s="30"/>
      <c r="DX1233" s="30"/>
      <c r="DY1233" s="30"/>
      <c r="DZ1233" s="30"/>
      <c r="EA1233" s="30"/>
      <c r="EB1233" s="30"/>
      <c r="EC1233" s="30"/>
      <c r="ED1233" s="30"/>
      <c r="EE1233" s="30"/>
      <c r="EF1233" s="30"/>
      <c r="EG1233" s="30"/>
      <c r="EH1233" s="30"/>
      <c r="EI1233" s="30"/>
      <c r="EJ1233" s="30"/>
      <c r="EK1233" s="30"/>
      <c r="EL1233" s="30"/>
      <c r="EM1233" s="30"/>
      <c r="EN1233" s="30"/>
      <c r="EO1233" s="30"/>
      <c r="EP1233" s="30"/>
      <c r="EQ1233" s="30"/>
      <c r="ER1233" s="30"/>
      <c r="ES1233" s="30"/>
      <c r="ET1233" s="30"/>
      <c r="EU1233" s="30"/>
      <c r="EV1233" s="30"/>
      <c r="EW1233" s="30"/>
      <c r="EX1233" s="30"/>
      <c r="EY1233" s="30"/>
      <c r="EZ1233" s="30"/>
      <c r="FA1233" s="30"/>
      <c r="FB1233" s="30"/>
      <c r="FC1233" s="30"/>
      <c r="FD1233" s="30"/>
      <c r="FE1233" s="30"/>
      <c r="FF1233" s="30"/>
      <c r="FG1233" s="30"/>
      <c r="FH1233" s="30"/>
      <c r="FI1233" s="30"/>
      <c r="FJ1233" s="30"/>
      <c r="FK1233" s="30"/>
      <c r="FL1233" s="30"/>
      <c r="FM1233" s="30"/>
      <c r="FN1233" s="30"/>
      <c r="FO1233" s="30"/>
      <c r="FP1233" s="30"/>
      <c r="FQ1233" s="30"/>
    </row>
    <row r="1234" spans="4:173">
      <c r="D1234" s="76"/>
      <c r="E1234" s="76"/>
      <c r="F1234" s="76"/>
      <c r="G1234" s="76"/>
      <c r="H1234" s="76"/>
      <c r="I1234" s="76"/>
      <c r="J1234" s="30"/>
      <c r="K1234" s="30"/>
      <c r="L1234" s="30"/>
      <c r="M1234" s="30"/>
      <c r="N1234" s="30"/>
      <c r="O1234" s="30"/>
      <c r="P1234" s="30"/>
      <c r="Q1234" s="30"/>
      <c r="R1234" s="30"/>
      <c r="S1234" s="30"/>
      <c r="T1234" s="30"/>
      <c r="U1234" s="30"/>
      <c r="V1234" s="30"/>
      <c r="W1234" s="30"/>
      <c r="X1234" s="30"/>
      <c r="Y1234" s="30"/>
      <c r="Z1234" s="30"/>
      <c r="AA1234" s="30"/>
      <c r="AB1234" s="30"/>
      <c r="AC1234" s="30"/>
      <c r="AD1234" s="30"/>
      <c r="AE1234" s="30"/>
      <c r="AF1234" s="30"/>
      <c r="AG1234" s="30"/>
      <c r="AH1234" s="30"/>
      <c r="AI1234" s="30"/>
      <c r="AJ1234" s="30"/>
      <c r="AK1234" s="30"/>
      <c r="AL1234" s="30"/>
      <c r="AM1234" s="30"/>
      <c r="AN1234" s="30"/>
      <c r="AO1234" s="30"/>
      <c r="AP1234" s="30"/>
      <c r="AQ1234" s="30"/>
      <c r="AR1234" s="30"/>
      <c r="AS1234" s="30"/>
      <c r="AT1234" s="30"/>
      <c r="AU1234" s="30"/>
      <c r="AV1234" s="30"/>
      <c r="AW1234" s="30"/>
      <c r="AX1234" s="30"/>
      <c r="AY1234" s="30"/>
      <c r="AZ1234" s="30"/>
      <c r="BA1234" s="30"/>
      <c r="BB1234" s="30"/>
      <c r="BC1234" s="30"/>
      <c r="BD1234" s="30"/>
      <c r="BE1234" s="30"/>
      <c r="BF1234" s="30"/>
      <c r="BG1234" s="30"/>
      <c r="BH1234" s="30"/>
      <c r="BI1234" s="30"/>
      <c r="BJ1234" s="30"/>
      <c r="BK1234" s="30"/>
      <c r="BL1234" s="30"/>
      <c r="BM1234" s="30"/>
      <c r="BN1234" s="30"/>
      <c r="BO1234" s="30"/>
      <c r="BP1234" s="30"/>
      <c r="BQ1234" s="30"/>
      <c r="BR1234" s="30"/>
      <c r="BS1234" s="30"/>
      <c r="BT1234" s="30"/>
      <c r="BU1234" s="30"/>
      <c r="BV1234" s="30"/>
      <c r="BW1234" s="30"/>
      <c r="BX1234" s="30"/>
      <c r="BY1234" s="30"/>
      <c r="BZ1234" s="30"/>
      <c r="CA1234" s="30"/>
      <c r="CB1234" s="30"/>
      <c r="CC1234" s="30"/>
      <c r="CD1234" s="30"/>
      <c r="CE1234" s="30"/>
      <c r="CF1234" s="30"/>
      <c r="CG1234" s="30"/>
      <c r="CH1234" s="30"/>
      <c r="CI1234" s="30"/>
      <c r="CJ1234" s="30"/>
      <c r="CK1234" s="30"/>
      <c r="CL1234" s="30"/>
      <c r="CM1234" s="30"/>
      <c r="CN1234" s="30"/>
      <c r="CO1234" s="30"/>
      <c r="CP1234" s="30"/>
      <c r="CQ1234" s="30"/>
      <c r="CR1234" s="30"/>
      <c r="CS1234" s="30"/>
      <c r="CT1234" s="30"/>
      <c r="CU1234" s="30"/>
      <c r="CV1234" s="30"/>
      <c r="CW1234" s="30"/>
      <c r="CX1234" s="30"/>
      <c r="CY1234" s="30"/>
      <c r="CZ1234" s="30"/>
      <c r="DA1234" s="30"/>
      <c r="DB1234" s="30"/>
      <c r="DC1234" s="30"/>
      <c r="DD1234" s="30"/>
      <c r="DE1234" s="30"/>
      <c r="DF1234" s="30"/>
      <c r="DG1234" s="30"/>
      <c r="DH1234" s="30"/>
      <c r="DI1234" s="30"/>
      <c r="DJ1234" s="30"/>
      <c r="DK1234" s="30"/>
      <c r="DL1234" s="30"/>
      <c r="DM1234" s="30"/>
      <c r="DN1234" s="30"/>
      <c r="DO1234" s="30"/>
      <c r="DP1234" s="30"/>
      <c r="DQ1234" s="30"/>
      <c r="DR1234" s="30"/>
      <c r="DS1234" s="30"/>
      <c r="DT1234" s="30"/>
      <c r="DU1234" s="30"/>
      <c r="DV1234" s="30"/>
      <c r="DW1234" s="30"/>
      <c r="DX1234" s="30"/>
      <c r="DY1234" s="30"/>
      <c r="DZ1234" s="30"/>
      <c r="EA1234" s="30"/>
      <c r="EB1234" s="30"/>
      <c r="EC1234" s="30"/>
      <c r="ED1234" s="30"/>
      <c r="EE1234" s="30"/>
      <c r="EF1234" s="30"/>
      <c r="EG1234" s="30"/>
      <c r="EH1234" s="30"/>
      <c r="EI1234" s="30"/>
      <c r="EJ1234" s="30"/>
      <c r="EK1234" s="30"/>
      <c r="EL1234" s="30"/>
      <c r="EM1234" s="30"/>
      <c r="EN1234" s="30"/>
      <c r="EO1234" s="30"/>
      <c r="EP1234" s="30"/>
      <c r="EQ1234" s="30"/>
      <c r="ER1234" s="30"/>
      <c r="ES1234" s="30"/>
      <c r="ET1234" s="30"/>
      <c r="EU1234" s="30"/>
      <c r="EV1234" s="30"/>
      <c r="EW1234" s="30"/>
      <c r="EX1234" s="30"/>
      <c r="EY1234" s="30"/>
      <c r="EZ1234" s="30"/>
      <c r="FA1234" s="30"/>
      <c r="FB1234" s="30"/>
      <c r="FC1234" s="30"/>
      <c r="FD1234" s="30"/>
      <c r="FE1234" s="30"/>
      <c r="FF1234" s="30"/>
      <c r="FG1234" s="30"/>
      <c r="FH1234" s="30"/>
      <c r="FI1234" s="30"/>
      <c r="FJ1234" s="30"/>
      <c r="FK1234" s="30"/>
      <c r="FL1234" s="30"/>
      <c r="FM1234" s="30"/>
      <c r="FN1234" s="30"/>
      <c r="FO1234" s="30"/>
      <c r="FP1234" s="30"/>
      <c r="FQ1234" s="30"/>
    </row>
    <row r="1235" spans="4:173">
      <c r="D1235" s="76"/>
      <c r="E1235" s="76"/>
      <c r="F1235" s="76"/>
      <c r="G1235" s="76"/>
      <c r="H1235" s="76"/>
      <c r="I1235" s="76"/>
      <c r="J1235" s="30"/>
      <c r="K1235" s="30"/>
      <c r="L1235" s="30"/>
      <c r="M1235" s="30"/>
      <c r="N1235" s="30"/>
      <c r="O1235" s="30"/>
      <c r="P1235" s="30"/>
      <c r="Q1235" s="30"/>
      <c r="R1235" s="30"/>
      <c r="S1235" s="30"/>
      <c r="T1235" s="30"/>
      <c r="U1235" s="30"/>
      <c r="V1235" s="30"/>
      <c r="W1235" s="30"/>
      <c r="X1235" s="30"/>
      <c r="Y1235" s="30"/>
      <c r="Z1235" s="30"/>
      <c r="AA1235" s="30"/>
      <c r="AB1235" s="30"/>
      <c r="AC1235" s="30"/>
      <c r="AD1235" s="30"/>
      <c r="AE1235" s="30"/>
      <c r="AF1235" s="30"/>
      <c r="AG1235" s="30"/>
      <c r="AH1235" s="30"/>
      <c r="AI1235" s="30"/>
      <c r="AJ1235" s="30"/>
      <c r="AK1235" s="30"/>
      <c r="AL1235" s="30"/>
      <c r="AM1235" s="30"/>
      <c r="AN1235" s="30"/>
      <c r="AO1235" s="30"/>
      <c r="AP1235" s="30"/>
      <c r="AQ1235" s="30"/>
      <c r="AR1235" s="30"/>
      <c r="AS1235" s="30"/>
      <c r="AT1235" s="30"/>
      <c r="AU1235" s="30"/>
      <c r="AV1235" s="30"/>
      <c r="AW1235" s="30"/>
      <c r="AX1235" s="30"/>
      <c r="AY1235" s="30"/>
      <c r="AZ1235" s="30"/>
      <c r="BA1235" s="30"/>
      <c r="BB1235" s="30"/>
      <c r="BC1235" s="30"/>
      <c r="BD1235" s="30"/>
      <c r="BE1235" s="30"/>
      <c r="BF1235" s="30"/>
      <c r="BG1235" s="30"/>
      <c r="BH1235" s="30"/>
      <c r="BI1235" s="30"/>
      <c r="BJ1235" s="30"/>
      <c r="BK1235" s="30"/>
      <c r="BL1235" s="30"/>
      <c r="BM1235" s="30"/>
      <c r="BN1235" s="30"/>
      <c r="BO1235" s="30"/>
      <c r="BP1235" s="30"/>
      <c r="BQ1235" s="30"/>
      <c r="BR1235" s="30"/>
      <c r="BS1235" s="30"/>
      <c r="BT1235" s="30"/>
      <c r="BU1235" s="30"/>
      <c r="BV1235" s="30"/>
      <c r="BW1235" s="30"/>
      <c r="BX1235" s="30"/>
      <c r="BY1235" s="30"/>
      <c r="BZ1235" s="30"/>
      <c r="CA1235" s="30"/>
      <c r="CB1235" s="30"/>
      <c r="CC1235" s="30"/>
      <c r="CD1235" s="30"/>
      <c r="CE1235" s="30"/>
      <c r="CF1235" s="30"/>
      <c r="CG1235" s="30"/>
      <c r="CH1235" s="30"/>
      <c r="CI1235" s="30"/>
      <c r="CJ1235" s="30"/>
      <c r="CK1235" s="30"/>
      <c r="CL1235" s="30"/>
      <c r="CM1235" s="30"/>
      <c r="CN1235" s="30"/>
      <c r="CO1235" s="30"/>
      <c r="CP1235" s="30"/>
      <c r="CQ1235" s="30"/>
      <c r="CR1235" s="30"/>
      <c r="CS1235" s="30"/>
      <c r="CT1235" s="30"/>
      <c r="CU1235" s="30"/>
      <c r="CV1235" s="30"/>
      <c r="CW1235" s="30"/>
      <c r="CX1235" s="30"/>
      <c r="CY1235" s="30"/>
      <c r="CZ1235" s="30"/>
      <c r="DA1235" s="30"/>
      <c r="DB1235" s="30"/>
      <c r="DC1235" s="30"/>
      <c r="DD1235" s="30"/>
      <c r="DE1235" s="30"/>
      <c r="DF1235" s="30"/>
      <c r="DG1235" s="30"/>
      <c r="DH1235" s="30"/>
      <c r="DI1235" s="30"/>
      <c r="DJ1235" s="30"/>
      <c r="DK1235" s="30"/>
      <c r="DL1235" s="30"/>
      <c r="DM1235" s="30"/>
      <c r="DN1235" s="30"/>
      <c r="DO1235" s="30"/>
      <c r="DP1235" s="30"/>
      <c r="DQ1235" s="30"/>
      <c r="DR1235" s="30"/>
      <c r="DS1235" s="30"/>
      <c r="DT1235" s="30"/>
      <c r="DU1235" s="30"/>
      <c r="DV1235" s="30"/>
      <c r="DW1235" s="30"/>
      <c r="DX1235" s="30"/>
      <c r="DY1235" s="30"/>
      <c r="DZ1235" s="30"/>
      <c r="EA1235" s="30"/>
      <c r="EB1235" s="30"/>
      <c r="EC1235" s="30"/>
      <c r="ED1235" s="30"/>
      <c r="EE1235" s="30"/>
      <c r="EF1235" s="30"/>
      <c r="EG1235" s="30"/>
      <c r="EH1235" s="30"/>
      <c r="EI1235" s="30"/>
      <c r="EJ1235" s="30"/>
      <c r="EK1235" s="30"/>
      <c r="EL1235" s="30"/>
      <c r="EM1235" s="30"/>
      <c r="EN1235" s="30"/>
      <c r="EO1235" s="30"/>
      <c r="EP1235" s="30"/>
      <c r="EQ1235" s="30"/>
      <c r="ER1235" s="30"/>
      <c r="ES1235" s="30"/>
      <c r="ET1235" s="30"/>
      <c r="EU1235" s="30"/>
      <c r="EV1235" s="30"/>
      <c r="EW1235" s="30"/>
      <c r="EX1235" s="30"/>
      <c r="EY1235" s="30"/>
      <c r="EZ1235" s="30"/>
      <c r="FA1235" s="30"/>
      <c r="FB1235" s="30"/>
      <c r="FC1235" s="30"/>
      <c r="FD1235" s="30"/>
      <c r="FE1235" s="30"/>
      <c r="FF1235" s="30"/>
      <c r="FG1235" s="30"/>
      <c r="FH1235" s="30"/>
      <c r="FI1235" s="30"/>
      <c r="FJ1235" s="30"/>
      <c r="FK1235" s="30"/>
      <c r="FL1235" s="30"/>
      <c r="FM1235" s="30"/>
      <c r="FN1235" s="30"/>
      <c r="FO1235" s="30"/>
      <c r="FP1235" s="30"/>
      <c r="FQ1235" s="30"/>
    </row>
    <row r="1236" spans="4:173">
      <c r="D1236" s="76"/>
      <c r="E1236" s="76"/>
      <c r="F1236" s="76"/>
      <c r="G1236" s="76"/>
      <c r="H1236" s="76"/>
      <c r="I1236" s="76"/>
      <c r="J1236" s="30"/>
      <c r="K1236" s="30"/>
      <c r="L1236" s="30"/>
      <c r="M1236" s="30"/>
      <c r="N1236" s="30"/>
      <c r="O1236" s="30"/>
      <c r="P1236" s="30"/>
      <c r="Q1236" s="30"/>
      <c r="R1236" s="30"/>
      <c r="S1236" s="30"/>
      <c r="T1236" s="30"/>
      <c r="U1236" s="30"/>
      <c r="V1236" s="30"/>
      <c r="W1236" s="30"/>
      <c r="X1236" s="30"/>
      <c r="Y1236" s="30"/>
      <c r="Z1236" s="30"/>
      <c r="AA1236" s="30"/>
      <c r="AB1236" s="30"/>
      <c r="AC1236" s="30"/>
      <c r="AD1236" s="30"/>
      <c r="AE1236" s="30"/>
      <c r="AF1236" s="30"/>
      <c r="AG1236" s="30"/>
      <c r="AH1236" s="30"/>
      <c r="AI1236" s="30"/>
      <c r="AJ1236" s="30"/>
      <c r="AK1236" s="30"/>
      <c r="AL1236" s="30"/>
      <c r="AM1236" s="30"/>
      <c r="AN1236" s="30"/>
      <c r="AO1236" s="30"/>
      <c r="AP1236" s="30"/>
      <c r="AQ1236" s="30"/>
      <c r="AR1236" s="30"/>
      <c r="AS1236" s="30"/>
      <c r="AT1236" s="30"/>
      <c r="AU1236" s="30"/>
      <c r="AV1236" s="30"/>
      <c r="AW1236" s="30"/>
      <c r="AX1236" s="30"/>
      <c r="AY1236" s="30"/>
      <c r="AZ1236" s="30"/>
      <c r="BA1236" s="30"/>
      <c r="BB1236" s="30"/>
      <c r="BC1236" s="30"/>
      <c r="BD1236" s="30"/>
      <c r="BE1236" s="30"/>
      <c r="BF1236" s="30"/>
      <c r="BG1236" s="30"/>
      <c r="BH1236" s="30"/>
      <c r="BI1236" s="30"/>
      <c r="BJ1236" s="30"/>
      <c r="BK1236" s="30"/>
      <c r="BL1236" s="30"/>
      <c r="BM1236" s="30"/>
      <c r="BN1236" s="30"/>
      <c r="BO1236" s="30"/>
      <c r="BP1236" s="30"/>
      <c r="BQ1236" s="30"/>
      <c r="BR1236" s="30"/>
      <c r="BS1236" s="30"/>
      <c r="BT1236" s="30"/>
      <c r="BU1236" s="30"/>
      <c r="BV1236" s="30"/>
      <c r="BW1236" s="30"/>
      <c r="BX1236" s="30"/>
      <c r="BY1236" s="30"/>
      <c r="BZ1236" s="30"/>
      <c r="CA1236" s="30"/>
      <c r="CB1236" s="30"/>
      <c r="CC1236" s="30"/>
      <c r="CD1236" s="30"/>
      <c r="CE1236" s="30"/>
      <c r="CF1236" s="30"/>
      <c r="CG1236" s="30"/>
      <c r="CH1236" s="30"/>
      <c r="CI1236" s="30"/>
      <c r="CJ1236" s="30"/>
      <c r="CK1236" s="30"/>
      <c r="CL1236" s="30"/>
      <c r="CM1236" s="30"/>
      <c r="CN1236" s="30"/>
      <c r="CO1236" s="30"/>
      <c r="CP1236" s="30"/>
      <c r="CQ1236" s="30"/>
      <c r="CR1236" s="30"/>
      <c r="CS1236" s="30"/>
      <c r="CT1236" s="30"/>
      <c r="CU1236" s="30"/>
      <c r="CV1236" s="30"/>
      <c r="CW1236" s="30"/>
      <c r="CX1236" s="30"/>
      <c r="CY1236" s="30"/>
      <c r="CZ1236" s="30"/>
      <c r="DA1236" s="30"/>
      <c r="DB1236" s="30"/>
      <c r="DC1236" s="30"/>
      <c r="DD1236" s="30"/>
      <c r="DE1236" s="30"/>
      <c r="DF1236" s="30"/>
      <c r="DG1236" s="30"/>
      <c r="DH1236" s="30"/>
      <c r="DI1236" s="30"/>
      <c r="DJ1236" s="30"/>
      <c r="DK1236" s="30"/>
      <c r="DL1236" s="30"/>
      <c r="DM1236" s="30"/>
      <c r="DN1236" s="30"/>
      <c r="DO1236" s="30"/>
      <c r="DP1236" s="30"/>
      <c r="DQ1236" s="30"/>
      <c r="DR1236" s="30"/>
      <c r="DS1236" s="30"/>
      <c r="DT1236" s="30"/>
      <c r="DU1236" s="30"/>
      <c r="DV1236" s="30"/>
      <c r="DW1236" s="30"/>
      <c r="DX1236" s="30"/>
      <c r="DY1236" s="30"/>
      <c r="DZ1236" s="30"/>
      <c r="EA1236" s="30"/>
      <c r="EB1236" s="30"/>
      <c r="EC1236" s="30"/>
      <c r="ED1236" s="30"/>
      <c r="EE1236" s="30"/>
      <c r="EF1236" s="30"/>
      <c r="EG1236" s="30"/>
      <c r="EH1236" s="30"/>
      <c r="EI1236" s="30"/>
      <c r="EJ1236" s="30"/>
      <c r="EK1236" s="30"/>
      <c r="EL1236" s="30"/>
      <c r="EM1236" s="30"/>
      <c r="EN1236" s="30"/>
      <c r="EO1236" s="30"/>
      <c r="EP1236" s="30"/>
      <c r="EQ1236" s="30"/>
      <c r="ER1236" s="30"/>
      <c r="ES1236" s="30"/>
      <c r="ET1236" s="30"/>
      <c r="EU1236" s="30"/>
      <c r="EV1236" s="30"/>
      <c r="EW1236" s="30"/>
      <c r="EX1236" s="30"/>
      <c r="EY1236" s="30"/>
      <c r="EZ1236" s="30"/>
      <c r="FA1236" s="30"/>
      <c r="FB1236" s="30"/>
      <c r="FC1236" s="30"/>
      <c r="FD1236" s="30"/>
      <c r="FE1236" s="30"/>
      <c r="FF1236" s="30"/>
      <c r="FG1236" s="30"/>
      <c r="FH1236" s="30"/>
      <c r="FI1236" s="30"/>
      <c r="FJ1236" s="30"/>
      <c r="FK1236" s="30"/>
      <c r="FL1236" s="30"/>
      <c r="FM1236" s="30"/>
      <c r="FN1236" s="30"/>
      <c r="FO1236" s="30"/>
      <c r="FP1236" s="30"/>
      <c r="FQ1236" s="30"/>
    </row>
    <row r="1237" spans="4:173">
      <c r="D1237" s="76"/>
      <c r="E1237" s="76"/>
      <c r="F1237" s="76"/>
      <c r="G1237" s="76"/>
      <c r="H1237" s="76"/>
      <c r="I1237" s="76"/>
      <c r="J1237" s="30"/>
      <c r="K1237" s="30"/>
      <c r="L1237" s="30"/>
      <c r="M1237" s="30"/>
      <c r="N1237" s="30"/>
      <c r="O1237" s="30"/>
      <c r="P1237" s="30"/>
      <c r="Q1237" s="30"/>
      <c r="R1237" s="30"/>
      <c r="S1237" s="30"/>
      <c r="T1237" s="30"/>
      <c r="U1237" s="30"/>
      <c r="V1237" s="30"/>
      <c r="W1237" s="30"/>
      <c r="X1237" s="30"/>
      <c r="Y1237" s="30"/>
      <c r="Z1237" s="30"/>
      <c r="AA1237" s="30"/>
      <c r="AB1237" s="30"/>
      <c r="AC1237" s="30"/>
      <c r="AD1237" s="30"/>
      <c r="AE1237" s="30"/>
      <c r="AF1237" s="30"/>
      <c r="AG1237" s="30"/>
      <c r="AH1237" s="30"/>
      <c r="AI1237" s="30"/>
      <c r="AJ1237" s="30"/>
      <c r="AK1237" s="30"/>
      <c r="AL1237" s="30"/>
      <c r="AM1237" s="30"/>
      <c r="AN1237" s="30"/>
      <c r="AO1237" s="30"/>
      <c r="AP1237" s="30"/>
      <c r="AQ1237" s="30"/>
      <c r="AR1237" s="30"/>
      <c r="AS1237" s="30"/>
      <c r="AT1237" s="30"/>
      <c r="AU1237" s="30"/>
      <c r="AV1237" s="30"/>
      <c r="AW1237" s="30"/>
      <c r="AX1237" s="30"/>
      <c r="AY1237" s="30"/>
      <c r="AZ1237" s="30"/>
      <c r="BA1237" s="30"/>
      <c r="BB1237" s="30"/>
      <c r="BC1237" s="30"/>
      <c r="BD1237" s="30"/>
      <c r="BE1237" s="30"/>
      <c r="BF1237" s="30"/>
      <c r="BG1237" s="30"/>
      <c r="BH1237" s="30"/>
      <c r="BI1237" s="30"/>
      <c r="BJ1237" s="30"/>
      <c r="BK1237" s="30"/>
      <c r="BL1237" s="30"/>
      <c r="BM1237" s="30"/>
      <c r="BN1237" s="30"/>
      <c r="BO1237" s="30"/>
      <c r="BP1237" s="30"/>
      <c r="BQ1237" s="30"/>
      <c r="BR1237" s="30"/>
      <c r="BS1237" s="30"/>
      <c r="BT1237" s="30"/>
      <c r="BU1237" s="30"/>
      <c r="BV1237" s="30"/>
      <c r="BW1237" s="30"/>
      <c r="BX1237" s="30"/>
      <c r="BY1237" s="30"/>
      <c r="BZ1237" s="30"/>
      <c r="CA1237" s="30"/>
      <c r="CB1237" s="30"/>
      <c r="CC1237" s="30"/>
      <c r="CD1237" s="30"/>
      <c r="CE1237" s="30"/>
      <c r="CF1237" s="30"/>
      <c r="CG1237" s="30"/>
      <c r="CH1237" s="30"/>
      <c r="CI1237" s="30"/>
      <c r="CJ1237" s="30"/>
      <c r="CK1237" s="30"/>
      <c r="CL1237" s="30"/>
      <c r="CM1237" s="30"/>
      <c r="CN1237" s="30"/>
      <c r="CO1237" s="30"/>
      <c r="CP1237" s="30"/>
      <c r="CQ1237" s="30"/>
      <c r="CR1237" s="30"/>
      <c r="CS1237" s="30"/>
      <c r="CT1237" s="30"/>
      <c r="CU1237" s="30"/>
      <c r="CV1237" s="30"/>
      <c r="CW1237" s="30"/>
      <c r="CX1237" s="30"/>
      <c r="CY1237" s="30"/>
      <c r="CZ1237" s="30"/>
      <c r="DA1237" s="30"/>
      <c r="DB1237" s="30"/>
      <c r="DC1237" s="30"/>
      <c r="DD1237" s="30"/>
      <c r="DE1237" s="30"/>
      <c r="DF1237" s="30"/>
      <c r="DG1237" s="30"/>
      <c r="DH1237" s="30"/>
      <c r="DI1237" s="30"/>
      <c r="DJ1237" s="30"/>
      <c r="DK1237" s="30"/>
      <c r="DL1237" s="30"/>
      <c r="DM1237" s="30"/>
      <c r="DN1237" s="30"/>
      <c r="DO1237" s="30"/>
      <c r="DP1237" s="30"/>
      <c r="DQ1237" s="30"/>
      <c r="DR1237" s="30"/>
      <c r="DS1237" s="30"/>
      <c r="DT1237" s="30"/>
      <c r="DU1237" s="30"/>
      <c r="DV1237" s="30"/>
      <c r="DW1237" s="30"/>
      <c r="DX1237" s="30"/>
      <c r="DY1237" s="30"/>
      <c r="DZ1237" s="30"/>
      <c r="EA1237" s="30"/>
      <c r="EB1237" s="30"/>
      <c r="EC1237" s="30"/>
      <c r="ED1237" s="30"/>
      <c r="EE1237" s="30"/>
      <c r="EF1237" s="30"/>
      <c r="EG1237" s="30"/>
      <c r="EH1237" s="30"/>
      <c r="EI1237" s="30"/>
      <c r="EJ1237" s="30"/>
      <c r="EK1237" s="30"/>
      <c r="EL1237" s="30"/>
      <c r="EM1237" s="30"/>
      <c r="EN1237" s="30"/>
      <c r="EO1237" s="30"/>
      <c r="EP1237" s="30"/>
      <c r="EQ1237" s="30"/>
      <c r="ER1237" s="30"/>
      <c r="ES1237" s="30"/>
      <c r="ET1237" s="30"/>
      <c r="EU1237" s="30"/>
      <c r="EV1237" s="30"/>
      <c r="EW1237" s="30"/>
      <c r="EX1237" s="30"/>
      <c r="EY1237" s="30"/>
      <c r="EZ1237" s="30"/>
      <c r="FA1237" s="30"/>
      <c r="FB1237" s="30"/>
      <c r="FC1237" s="30"/>
      <c r="FD1237" s="30"/>
      <c r="FE1237" s="30"/>
      <c r="FF1237" s="30"/>
      <c r="FG1237" s="30"/>
      <c r="FH1237" s="30"/>
      <c r="FI1237" s="30"/>
      <c r="FJ1237" s="30"/>
      <c r="FK1237" s="30"/>
      <c r="FL1237" s="30"/>
      <c r="FM1237" s="30"/>
      <c r="FN1237" s="30"/>
      <c r="FO1237" s="30"/>
      <c r="FP1237" s="30"/>
      <c r="FQ1237" s="30"/>
    </row>
    <row r="1238" spans="4:173">
      <c r="D1238" s="76"/>
      <c r="E1238" s="76"/>
      <c r="F1238" s="76"/>
      <c r="G1238" s="76"/>
      <c r="H1238" s="76"/>
      <c r="I1238" s="76"/>
      <c r="J1238" s="30"/>
      <c r="K1238" s="30"/>
      <c r="L1238" s="30"/>
      <c r="M1238" s="30"/>
      <c r="N1238" s="30"/>
      <c r="O1238" s="30"/>
      <c r="P1238" s="30"/>
      <c r="Q1238" s="30"/>
      <c r="R1238" s="30"/>
      <c r="S1238" s="30"/>
      <c r="T1238" s="30"/>
      <c r="U1238" s="30"/>
      <c r="V1238" s="30"/>
      <c r="W1238" s="30"/>
      <c r="X1238" s="30"/>
      <c r="Y1238" s="30"/>
      <c r="Z1238" s="30"/>
      <c r="AA1238" s="30"/>
      <c r="AB1238" s="30"/>
      <c r="AC1238" s="30"/>
      <c r="AD1238" s="30"/>
      <c r="AE1238" s="30"/>
      <c r="AF1238" s="30"/>
      <c r="AG1238" s="30"/>
      <c r="AH1238" s="30"/>
      <c r="AI1238" s="30"/>
      <c r="AJ1238" s="30"/>
      <c r="AK1238" s="30"/>
      <c r="AL1238" s="30"/>
      <c r="AM1238" s="30"/>
      <c r="AN1238" s="30"/>
      <c r="AO1238" s="30"/>
      <c r="AP1238" s="30"/>
      <c r="AQ1238" s="30"/>
      <c r="AR1238" s="30"/>
      <c r="AS1238" s="30"/>
      <c r="AT1238" s="30"/>
      <c r="AU1238" s="30"/>
      <c r="AV1238" s="30"/>
      <c r="AW1238" s="30"/>
      <c r="AX1238" s="30"/>
      <c r="AY1238" s="30"/>
      <c r="AZ1238" s="30"/>
      <c r="BA1238" s="30"/>
      <c r="BB1238" s="30"/>
      <c r="BC1238" s="30"/>
      <c r="BD1238" s="30"/>
      <c r="BE1238" s="30"/>
      <c r="BF1238" s="30"/>
      <c r="BG1238" s="30"/>
      <c r="BH1238" s="30"/>
      <c r="BI1238" s="30"/>
      <c r="BJ1238" s="30"/>
      <c r="BK1238" s="30"/>
      <c r="BL1238" s="30"/>
      <c r="BM1238" s="30"/>
      <c r="BN1238" s="30"/>
      <c r="BO1238" s="30"/>
      <c r="BP1238" s="30"/>
      <c r="BQ1238" s="30"/>
      <c r="BR1238" s="30"/>
      <c r="BS1238" s="30"/>
      <c r="BT1238" s="30"/>
      <c r="BU1238" s="30"/>
      <c r="BV1238" s="30"/>
      <c r="BW1238" s="30"/>
      <c r="BX1238" s="30"/>
      <c r="BY1238" s="30"/>
      <c r="BZ1238" s="30"/>
      <c r="CA1238" s="30"/>
      <c r="CB1238" s="30"/>
      <c r="CC1238" s="30"/>
      <c r="CD1238" s="30"/>
      <c r="CE1238" s="30"/>
      <c r="CF1238" s="30"/>
      <c r="CG1238" s="30"/>
      <c r="CH1238" s="30"/>
      <c r="CI1238" s="30"/>
      <c r="CJ1238" s="30"/>
      <c r="CK1238" s="30"/>
      <c r="CL1238" s="30"/>
      <c r="CM1238" s="30"/>
      <c r="CN1238" s="30"/>
      <c r="CO1238" s="30"/>
      <c r="CP1238" s="30"/>
      <c r="CQ1238" s="30"/>
      <c r="CR1238" s="30"/>
      <c r="CS1238" s="30"/>
      <c r="CT1238" s="30"/>
      <c r="CU1238" s="30"/>
      <c r="CV1238" s="30"/>
      <c r="CW1238" s="30"/>
      <c r="CX1238" s="30"/>
      <c r="CY1238" s="30"/>
      <c r="CZ1238" s="30"/>
      <c r="DA1238" s="30"/>
      <c r="DB1238" s="30"/>
      <c r="DC1238" s="30"/>
      <c r="DD1238" s="30"/>
      <c r="DE1238" s="30"/>
      <c r="DF1238" s="30"/>
      <c r="DG1238" s="30"/>
      <c r="DH1238" s="30"/>
      <c r="DI1238" s="30"/>
      <c r="DJ1238" s="30"/>
      <c r="DK1238" s="30"/>
      <c r="DL1238" s="30"/>
      <c r="DM1238" s="30"/>
      <c r="DN1238" s="30"/>
      <c r="DO1238" s="30"/>
      <c r="DP1238" s="30"/>
      <c r="DQ1238" s="30"/>
      <c r="DR1238" s="30"/>
      <c r="DS1238" s="30"/>
      <c r="DT1238" s="30"/>
      <c r="DU1238" s="30"/>
      <c r="DV1238" s="30"/>
      <c r="DW1238" s="30"/>
      <c r="DX1238" s="30"/>
      <c r="DY1238" s="30"/>
      <c r="DZ1238" s="30"/>
      <c r="EA1238" s="30"/>
      <c r="EB1238" s="30"/>
      <c r="EC1238" s="30"/>
      <c r="ED1238" s="30"/>
      <c r="EE1238" s="30"/>
      <c r="EF1238" s="30"/>
      <c r="EG1238" s="30"/>
      <c r="EH1238" s="30"/>
      <c r="EI1238" s="30"/>
      <c r="EJ1238" s="30"/>
      <c r="EK1238" s="30"/>
      <c r="EL1238" s="30"/>
      <c r="EM1238" s="30"/>
      <c r="EN1238" s="30"/>
      <c r="EO1238" s="30"/>
      <c r="EP1238" s="30"/>
      <c r="EQ1238" s="30"/>
      <c r="ER1238" s="30"/>
      <c r="ES1238" s="30"/>
      <c r="ET1238" s="30"/>
      <c r="EU1238" s="30"/>
      <c r="EV1238" s="30"/>
      <c r="EW1238" s="30"/>
      <c r="EX1238" s="30"/>
      <c r="EY1238" s="30"/>
      <c r="EZ1238" s="30"/>
      <c r="FA1238" s="30"/>
      <c r="FB1238" s="30"/>
      <c r="FC1238" s="30"/>
      <c r="FD1238" s="30"/>
      <c r="FE1238" s="30"/>
      <c r="FF1238" s="30"/>
      <c r="FG1238" s="30"/>
      <c r="FH1238" s="30"/>
      <c r="FI1238" s="30"/>
      <c r="FJ1238" s="30"/>
      <c r="FK1238" s="30"/>
      <c r="FL1238" s="30"/>
      <c r="FM1238" s="30"/>
      <c r="FN1238" s="30"/>
      <c r="FO1238" s="30"/>
      <c r="FP1238" s="30"/>
      <c r="FQ1238" s="30"/>
    </row>
    <row r="1239" spans="4:173">
      <c r="D1239" s="76"/>
      <c r="E1239" s="76"/>
      <c r="F1239" s="76"/>
      <c r="G1239" s="76"/>
      <c r="H1239" s="76"/>
      <c r="I1239" s="76"/>
      <c r="J1239" s="30"/>
      <c r="K1239" s="30"/>
      <c r="L1239" s="30"/>
      <c r="M1239" s="30"/>
      <c r="N1239" s="30"/>
      <c r="O1239" s="30"/>
      <c r="P1239" s="30"/>
      <c r="Q1239" s="30"/>
      <c r="R1239" s="30"/>
      <c r="S1239" s="30"/>
      <c r="T1239" s="30"/>
      <c r="U1239" s="30"/>
      <c r="V1239" s="30"/>
      <c r="W1239" s="30"/>
      <c r="X1239" s="30"/>
      <c r="Y1239" s="30"/>
      <c r="Z1239" s="30"/>
      <c r="AA1239" s="30"/>
      <c r="AB1239" s="30"/>
      <c r="AC1239" s="30"/>
      <c r="AD1239" s="30"/>
      <c r="AE1239" s="30"/>
      <c r="AF1239" s="30"/>
      <c r="AG1239" s="30"/>
      <c r="AH1239" s="30"/>
      <c r="AI1239" s="30"/>
      <c r="AJ1239" s="30"/>
      <c r="AK1239" s="30"/>
      <c r="AL1239" s="30"/>
      <c r="AM1239" s="30"/>
      <c r="AN1239" s="30"/>
      <c r="AO1239" s="30"/>
      <c r="AP1239" s="30"/>
      <c r="AQ1239" s="30"/>
      <c r="AR1239" s="30"/>
      <c r="AS1239" s="30"/>
      <c r="AT1239" s="30"/>
      <c r="AU1239" s="30"/>
      <c r="AV1239" s="30"/>
      <c r="AW1239" s="30"/>
      <c r="AX1239" s="30"/>
      <c r="AY1239" s="30"/>
      <c r="AZ1239" s="30"/>
      <c r="BA1239" s="30"/>
      <c r="BB1239" s="30"/>
      <c r="BC1239" s="30"/>
      <c r="BD1239" s="30"/>
      <c r="BE1239" s="30"/>
      <c r="BF1239" s="30"/>
      <c r="BG1239" s="30"/>
      <c r="BH1239" s="30"/>
      <c r="BI1239" s="30"/>
      <c r="BJ1239" s="30"/>
      <c r="BK1239" s="30"/>
      <c r="BL1239" s="30"/>
      <c r="BM1239" s="30"/>
      <c r="BN1239" s="30"/>
      <c r="BO1239" s="30"/>
      <c r="BP1239" s="30"/>
      <c r="BQ1239" s="30"/>
      <c r="BR1239" s="30"/>
      <c r="BS1239" s="30"/>
      <c r="BT1239" s="30"/>
      <c r="BU1239" s="30"/>
      <c r="BV1239" s="30"/>
      <c r="BW1239" s="30"/>
      <c r="BX1239" s="30"/>
      <c r="BY1239" s="30"/>
      <c r="BZ1239" s="30"/>
      <c r="CA1239" s="30"/>
      <c r="CB1239" s="30"/>
      <c r="CC1239" s="30"/>
      <c r="CD1239" s="30"/>
      <c r="CE1239" s="30"/>
      <c r="CF1239" s="30"/>
      <c r="CG1239" s="30"/>
      <c r="CH1239" s="30"/>
      <c r="CI1239" s="30"/>
      <c r="CJ1239" s="30"/>
      <c r="CK1239" s="30"/>
      <c r="CL1239" s="30"/>
      <c r="CM1239" s="30"/>
      <c r="CN1239" s="30"/>
      <c r="CO1239" s="30"/>
      <c r="CP1239" s="30"/>
      <c r="CQ1239" s="30"/>
      <c r="CR1239" s="30"/>
      <c r="CS1239" s="30"/>
      <c r="CT1239" s="30"/>
      <c r="CU1239" s="30"/>
      <c r="CV1239" s="30"/>
      <c r="CW1239" s="30"/>
      <c r="CX1239" s="30"/>
      <c r="CY1239" s="30"/>
      <c r="CZ1239" s="30"/>
      <c r="DA1239" s="30"/>
      <c r="DB1239" s="30"/>
      <c r="DC1239" s="30"/>
      <c r="DD1239" s="30"/>
      <c r="DE1239" s="30"/>
      <c r="DF1239" s="30"/>
      <c r="DG1239" s="30"/>
      <c r="DH1239" s="30"/>
      <c r="DI1239" s="30"/>
      <c r="DJ1239" s="30"/>
      <c r="DK1239" s="30"/>
      <c r="DL1239" s="30"/>
      <c r="DM1239" s="30"/>
      <c r="DN1239" s="30"/>
      <c r="DO1239" s="30"/>
      <c r="DP1239" s="30"/>
      <c r="DQ1239" s="30"/>
      <c r="DR1239" s="30"/>
      <c r="DS1239" s="30"/>
      <c r="DT1239" s="30"/>
      <c r="DU1239" s="30"/>
      <c r="DV1239" s="30"/>
      <c r="DW1239" s="30"/>
      <c r="DX1239" s="30"/>
      <c r="DY1239" s="30"/>
      <c r="DZ1239" s="30"/>
      <c r="EA1239" s="30"/>
      <c r="EB1239" s="30"/>
      <c r="EC1239" s="30"/>
      <c r="ED1239" s="30"/>
      <c r="EE1239" s="30"/>
      <c r="EF1239" s="30"/>
      <c r="EG1239" s="30"/>
      <c r="EH1239" s="30"/>
      <c r="EI1239" s="30"/>
      <c r="EJ1239" s="30"/>
      <c r="EK1239" s="30"/>
      <c r="EL1239" s="30"/>
      <c r="EM1239" s="30"/>
      <c r="EN1239" s="30"/>
      <c r="EO1239" s="30"/>
      <c r="EP1239" s="30"/>
      <c r="EQ1239" s="30"/>
      <c r="ER1239" s="30"/>
      <c r="ES1239" s="30"/>
      <c r="ET1239" s="30"/>
      <c r="EU1239" s="30"/>
      <c r="EV1239" s="30"/>
      <c r="EW1239" s="30"/>
      <c r="EX1239" s="30"/>
      <c r="EY1239" s="30"/>
      <c r="EZ1239" s="30"/>
      <c r="FA1239" s="30"/>
      <c r="FB1239" s="30"/>
      <c r="FC1239" s="30"/>
      <c r="FD1239" s="30"/>
      <c r="FE1239" s="30"/>
      <c r="FF1239" s="30"/>
      <c r="FG1239" s="30"/>
      <c r="FH1239" s="30"/>
      <c r="FI1239" s="30"/>
      <c r="FJ1239" s="30"/>
      <c r="FK1239" s="30"/>
      <c r="FL1239" s="30"/>
      <c r="FM1239" s="30"/>
      <c r="FN1239" s="30"/>
      <c r="FO1239" s="30"/>
      <c r="FP1239" s="30"/>
      <c r="FQ1239" s="30"/>
    </row>
    <row r="1240" spans="4:173">
      <c r="D1240" s="76"/>
      <c r="E1240" s="76"/>
      <c r="F1240" s="76"/>
      <c r="G1240" s="76"/>
      <c r="H1240" s="76"/>
      <c r="I1240" s="76"/>
      <c r="J1240" s="30"/>
      <c r="K1240" s="30"/>
      <c r="L1240" s="30"/>
      <c r="M1240" s="30"/>
      <c r="N1240" s="30"/>
      <c r="O1240" s="30"/>
      <c r="P1240" s="30"/>
      <c r="Q1240" s="30"/>
      <c r="R1240" s="30"/>
      <c r="S1240" s="30"/>
      <c r="T1240" s="30"/>
      <c r="U1240" s="30"/>
      <c r="V1240" s="30"/>
      <c r="W1240" s="30"/>
      <c r="X1240" s="30"/>
      <c r="Y1240" s="30"/>
      <c r="Z1240" s="30"/>
      <c r="AA1240" s="30"/>
      <c r="AB1240" s="30"/>
      <c r="AC1240" s="30"/>
      <c r="AD1240" s="30"/>
      <c r="AE1240" s="30"/>
      <c r="AF1240" s="30"/>
      <c r="AG1240" s="30"/>
      <c r="AH1240" s="30"/>
      <c r="AI1240" s="30"/>
      <c r="AJ1240" s="30"/>
      <c r="AK1240" s="30"/>
      <c r="AL1240" s="30"/>
      <c r="AM1240" s="30"/>
      <c r="AN1240" s="30"/>
      <c r="AO1240" s="30"/>
      <c r="AP1240" s="30"/>
      <c r="AQ1240" s="30"/>
      <c r="AR1240" s="30"/>
      <c r="AS1240" s="30"/>
      <c r="AT1240" s="30"/>
      <c r="AU1240" s="30"/>
      <c r="AV1240" s="30"/>
      <c r="AW1240" s="30"/>
      <c r="AX1240" s="30"/>
      <c r="AY1240" s="30"/>
      <c r="AZ1240" s="30"/>
      <c r="BA1240" s="30"/>
      <c r="BB1240" s="30"/>
      <c r="BC1240" s="30"/>
      <c r="BD1240" s="30"/>
      <c r="BE1240" s="30"/>
      <c r="BF1240" s="30"/>
      <c r="BG1240" s="30"/>
      <c r="BH1240" s="30"/>
      <c r="BI1240" s="30"/>
      <c r="BJ1240" s="30"/>
      <c r="BK1240" s="30"/>
      <c r="BL1240" s="30"/>
      <c r="BM1240" s="30"/>
      <c r="BN1240" s="30"/>
      <c r="BO1240" s="30"/>
      <c r="BP1240" s="30"/>
      <c r="BQ1240" s="30"/>
      <c r="BR1240" s="30"/>
      <c r="BS1240" s="30"/>
      <c r="BT1240" s="30"/>
      <c r="BU1240" s="30"/>
      <c r="BV1240" s="30"/>
      <c r="BW1240" s="30"/>
      <c r="BX1240" s="30"/>
      <c r="BY1240" s="30"/>
      <c r="BZ1240" s="30"/>
      <c r="CA1240" s="30"/>
      <c r="CB1240" s="30"/>
      <c r="CC1240" s="30"/>
      <c r="CD1240" s="30"/>
      <c r="CE1240" s="30"/>
      <c r="CF1240" s="30"/>
      <c r="CG1240" s="30"/>
      <c r="CH1240" s="30"/>
      <c r="CI1240" s="30"/>
      <c r="CJ1240" s="30"/>
      <c r="CK1240" s="30"/>
      <c r="CL1240" s="30"/>
      <c r="CM1240" s="30"/>
      <c r="CN1240" s="30"/>
      <c r="CO1240" s="30"/>
      <c r="CP1240" s="30"/>
      <c r="CQ1240" s="30"/>
      <c r="CR1240" s="30"/>
      <c r="CS1240" s="30"/>
      <c r="CT1240" s="30"/>
      <c r="CU1240" s="30"/>
      <c r="CV1240" s="30"/>
      <c r="CW1240" s="30"/>
      <c r="CX1240" s="30"/>
      <c r="CY1240" s="30"/>
      <c r="CZ1240" s="30"/>
      <c r="DA1240" s="30"/>
      <c r="DB1240" s="30"/>
      <c r="DC1240" s="30"/>
      <c r="DD1240" s="30"/>
      <c r="DE1240" s="30"/>
      <c r="DF1240" s="30"/>
      <c r="DG1240" s="30"/>
      <c r="DH1240" s="30"/>
      <c r="DI1240" s="30"/>
      <c r="DJ1240" s="30"/>
      <c r="DK1240" s="30"/>
      <c r="DL1240" s="30"/>
      <c r="DM1240" s="30"/>
      <c r="DN1240" s="30"/>
      <c r="DO1240" s="30"/>
      <c r="DP1240" s="30"/>
      <c r="DQ1240" s="30"/>
      <c r="DR1240" s="30"/>
      <c r="DS1240" s="30"/>
      <c r="DT1240" s="30"/>
      <c r="DU1240" s="30"/>
      <c r="DV1240" s="30"/>
      <c r="DW1240" s="30"/>
      <c r="DX1240" s="30"/>
      <c r="DY1240" s="30"/>
      <c r="DZ1240" s="30"/>
      <c r="EA1240" s="30"/>
      <c r="EB1240" s="30"/>
      <c r="EC1240" s="30"/>
      <c r="ED1240" s="30"/>
      <c r="EE1240" s="30"/>
      <c r="EF1240" s="30"/>
      <c r="EG1240" s="30"/>
      <c r="EH1240" s="30"/>
      <c r="EI1240" s="30"/>
      <c r="EJ1240" s="30"/>
      <c r="EK1240" s="30"/>
      <c r="EL1240" s="30"/>
      <c r="EM1240" s="30"/>
      <c r="EN1240" s="30"/>
      <c r="EO1240" s="30"/>
      <c r="EP1240" s="30"/>
      <c r="EQ1240" s="30"/>
      <c r="ER1240" s="30"/>
      <c r="ES1240" s="30"/>
      <c r="ET1240" s="30"/>
      <c r="EU1240" s="30"/>
      <c r="EV1240" s="30"/>
      <c r="EW1240" s="30"/>
      <c r="EX1240" s="30"/>
      <c r="EY1240" s="30"/>
      <c r="EZ1240" s="30"/>
      <c r="FA1240" s="30"/>
      <c r="FB1240" s="30"/>
      <c r="FC1240" s="30"/>
      <c r="FD1240" s="30"/>
      <c r="FE1240" s="30"/>
      <c r="FF1240" s="30"/>
      <c r="FG1240" s="30"/>
      <c r="FH1240" s="30"/>
      <c r="FI1240" s="30"/>
      <c r="FJ1240" s="30"/>
      <c r="FK1240" s="30"/>
      <c r="FL1240" s="30"/>
      <c r="FM1240" s="30"/>
      <c r="FN1240" s="30"/>
      <c r="FO1240" s="30"/>
      <c r="FP1240" s="30"/>
      <c r="FQ1240" s="30"/>
    </row>
    <row r="1241" spans="4:173">
      <c r="D1241" s="76"/>
      <c r="E1241" s="76"/>
      <c r="F1241" s="76"/>
      <c r="G1241" s="76"/>
      <c r="H1241" s="76"/>
      <c r="I1241" s="76"/>
      <c r="J1241" s="30"/>
      <c r="K1241" s="30"/>
      <c r="L1241" s="30"/>
      <c r="M1241" s="30"/>
      <c r="N1241" s="30"/>
      <c r="O1241" s="30"/>
      <c r="P1241" s="30"/>
      <c r="Q1241" s="30"/>
      <c r="R1241" s="30"/>
      <c r="S1241" s="30"/>
      <c r="T1241" s="30"/>
      <c r="U1241" s="30"/>
      <c r="V1241" s="30"/>
      <c r="W1241" s="30"/>
      <c r="X1241" s="30"/>
      <c r="Y1241" s="30"/>
      <c r="Z1241" s="30"/>
      <c r="AA1241" s="30"/>
      <c r="AB1241" s="30"/>
      <c r="AC1241" s="30"/>
      <c r="AD1241" s="30"/>
      <c r="AE1241" s="30"/>
      <c r="AF1241" s="30"/>
      <c r="AG1241" s="30"/>
      <c r="AH1241" s="30"/>
      <c r="AI1241" s="30"/>
      <c r="AJ1241" s="30"/>
      <c r="AK1241" s="30"/>
      <c r="AL1241" s="30"/>
      <c r="AM1241" s="30"/>
      <c r="AN1241" s="30"/>
      <c r="AO1241" s="30"/>
      <c r="AP1241" s="30"/>
      <c r="AQ1241" s="30"/>
      <c r="AR1241" s="30"/>
      <c r="AS1241" s="30"/>
      <c r="AT1241" s="30"/>
      <c r="AU1241" s="30"/>
      <c r="AV1241" s="30"/>
      <c r="AW1241" s="30"/>
      <c r="AX1241" s="30"/>
      <c r="AY1241" s="30"/>
      <c r="AZ1241" s="30"/>
      <c r="BA1241" s="30"/>
      <c r="BB1241" s="30"/>
      <c r="BC1241" s="30"/>
      <c r="BD1241" s="30"/>
      <c r="BE1241" s="30"/>
      <c r="BF1241" s="30"/>
      <c r="BG1241" s="30"/>
      <c r="BH1241" s="30"/>
      <c r="BI1241" s="30"/>
      <c r="BJ1241" s="30"/>
      <c r="BK1241" s="30"/>
      <c r="BL1241" s="30"/>
      <c r="BM1241" s="30"/>
      <c r="BN1241" s="30"/>
      <c r="BO1241" s="30"/>
      <c r="BP1241" s="30"/>
      <c r="BQ1241" s="30"/>
      <c r="BR1241" s="30"/>
      <c r="BS1241" s="30"/>
      <c r="BT1241" s="30"/>
      <c r="BU1241" s="30"/>
      <c r="BV1241" s="30"/>
      <c r="BW1241" s="30"/>
      <c r="BX1241" s="30"/>
      <c r="BY1241" s="30"/>
      <c r="BZ1241" s="30"/>
      <c r="CA1241" s="30"/>
      <c r="CB1241" s="30"/>
      <c r="CC1241" s="30"/>
      <c r="CD1241" s="30"/>
      <c r="CE1241" s="30"/>
      <c r="CF1241" s="30"/>
      <c r="CG1241" s="30"/>
      <c r="CH1241" s="30"/>
      <c r="CI1241" s="30"/>
      <c r="CJ1241" s="30"/>
      <c r="CK1241" s="30"/>
      <c r="CL1241" s="30"/>
      <c r="CM1241" s="30"/>
      <c r="CN1241" s="30"/>
      <c r="CO1241" s="30"/>
      <c r="CP1241" s="30"/>
      <c r="CQ1241" s="30"/>
      <c r="CR1241" s="30"/>
      <c r="CS1241" s="30"/>
      <c r="CT1241" s="30"/>
      <c r="CU1241" s="30"/>
      <c r="CV1241" s="30"/>
      <c r="CW1241" s="30"/>
      <c r="CX1241" s="30"/>
      <c r="CY1241" s="30"/>
      <c r="CZ1241" s="30"/>
      <c r="DA1241" s="30"/>
      <c r="DB1241" s="30"/>
      <c r="DC1241" s="30"/>
      <c r="DD1241" s="30"/>
      <c r="DE1241" s="30"/>
      <c r="DF1241" s="30"/>
      <c r="DG1241" s="30"/>
      <c r="DH1241" s="30"/>
      <c r="DI1241" s="30"/>
      <c r="DJ1241" s="30"/>
      <c r="DK1241" s="30"/>
      <c r="DL1241" s="30"/>
      <c r="DM1241" s="30"/>
      <c r="DN1241" s="30"/>
      <c r="DO1241" s="30"/>
      <c r="DP1241" s="30"/>
      <c r="DQ1241" s="30"/>
      <c r="DR1241" s="30"/>
      <c r="DS1241" s="30"/>
      <c r="DT1241" s="30"/>
      <c r="DU1241" s="30"/>
      <c r="DV1241" s="30"/>
      <c r="DW1241" s="30"/>
      <c r="DX1241" s="30"/>
      <c r="DY1241" s="30"/>
      <c r="DZ1241" s="30"/>
      <c r="EA1241" s="30"/>
      <c r="EB1241" s="30"/>
      <c r="EC1241" s="30"/>
      <c r="ED1241" s="30"/>
      <c r="EE1241" s="30"/>
      <c r="EF1241" s="30"/>
      <c r="EG1241" s="30"/>
      <c r="EH1241" s="30"/>
      <c r="EI1241" s="30"/>
      <c r="EJ1241" s="30"/>
      <c r="EK1241" s="30"/>
      <c r="EL1241" s="30"/>
      <c r="EM1241" s="30"/>
      <c r="EN1241" s="30"/>
      <c r="EO1241" s="30"/>
      <c r="EP1241" s="30"/>
      <c r="EQ1241" s="30"/>
      <c r="ER1241" s="30"/>
      <c r="ES1241" s="30"/>
      <c r="ET1241" s="30"/>
      <c r="EU1241" s="30"/>
      <c r="EV1241" s="30"/>
      <c r="EW1241" s="30"/>
      <c r="EX1241" s="30"/>
      <c r="EY1241" s="30"/>
      <c r="EZ1241" s="30"/>
      <c r="FA1241" s="30"/>
      <c r="FB1241" s="30"/>
      <c r="FC1241" s="30"/>
      <c r="FD1241" s="30"/>
      <c r="FE1241" s="30"/>
      <c r="FF1241" s="30"/>
      <c r="FG1241" s="30"/>
      <c r="FH1241" s="30"/>
      <c r="FI1241" s="30"/>
      <c r="FJ1241" s="30"/>
      <c r="FK1241" s="30"/>
      <c r="FL1241" s="30"/>
      <c r="FM1241" s="30"/>
      <c r="FN1241" s="30"/>
      <c r="FO1241" s="30"/>
      <c r="FP1241" s="30"/>
      <c r="FQ1241" s="30"/>
    </row>
    <row r="1242" spans="4:173">
      <c r="D1242" s="76"/>
      <c r="E1242" s="76"/>
      <c r="F1242" s="76"/>
      <c r="G1242" s="76"/>
      <c r="H1242" s="76"/>
      <c r="I1242" s="76"/>
      <c r="J1242" s="30"/>
      <c r="K1242" s="30"/>
      <c r="L1242" s="30"/>
      <c r="M1242" s="30"/>
      <c r="N1242" s="30"/>
      <c r="O1242" s="30"/>
      <c r="P1242" s="30"/>
      <c r="Q1242" s="30"/>
      <c r="R1242" s="30"/>
      <c r="S1242" s="30"/>
      <c r="T1242" s="30"/>
      <c r="U1242" s="30"/>
      <c r="V1242" s="30"/>
      <c r="W1242" s="30"/>
      <c r="X1242" s="30"/>
      <c r="Y1242" s="30"/>
      <c r="Z1242" s="30"/>
      <c r="AA1242" s="30"/>
      <c r="AB1242" s="30"/>
      <c r="AC1242" s="30"/>
      <c r="AD1242" s="30"/>
      <c r="AE1242" s="30"/>
      <c r="AF1242" s="30"/>
      <c r="AG1242" s="30"/>
      <c r="AH1242" s="30"/>
      <c r="AI1242" s="30"/>
      <c r="AJ1242" s="30"/>
      <c r="AK1242" s="30"/>
      <c r="AL1242" s="30"/>
      <c r="AM1242" s="30"/>
      <c r="AN1242" s="30"/>
      <c r="AO1242" s="30"/>
      <c r="AP1242" s="30"/>
      <c r="AQ1242" s="30"/>
      <c r="AR1242" s="30"/>
      <c r="AS1242" s="30"/>
      <c r="AT1242" s="30"/>
      <c r="AU1242" s="30"/>
      <c r="AV1242" s="30"/>
      <c r="AW1242" s="30"/>
      <c r="AX1242" s="30"/>
      <c r="AY1242" s="30"/>
      <c r="AZ1242" s="30"/>
      <c r="BA1242" s="30"/>
      <c r="BB1242" s="30"/>
      <c r="BC1242" s="30"/>
      <c r="BD1242" s="30"/>
      <c r="BE1242" s="30"/>
      <c r="BF1242" s="30"/>
      <c r="BG1242" s="30"/>
      <c r="BH1242" s="30"/>
      <c r="BI1242" s="30"/>
      <c r="BJ1242" s="30"/>
      <c r="BK1242" s="30"/>
      <c r="BL1242" s="30"/>
      <c r="BM1242" s="30"/>
      <c r="BN1242" s="30"/>
      <c r="BO1242" s="30"/>
      <c r="BP1242" s="30"/>
      <c r="BQ1242" s="30"/>
      <c r="BR1242" s="30"/>
      <c r="BS1242" s="30"/>
      <c r="BT1242" s="30"/>
      <c r="BU1242" s="30"/>
      <c r="BV1242" s="30"/>
      <c r="BW1242" s="30"/>
      <c r="BX1242" s="30"/>
      <c r="BY1242" s="30"/>
      <c r="BZ1242" s="30"/>
      <c r="CA1242" s="30"/>
      <c r="CB1242" s="30"/>
      <c r="CC1242" s="30"/>
      <c r="CD1242" s="30"/>
      <c r="CE1242" s="30"/>
      <c r="CF1242" s="30"/>
      <c r="CG1242" s="30"/>
      <c r="CH1242" s="30"/>
      <c r="CI1242" s="30"/>
      <c r="CJ1242" s="30"/>
      <c r="CK1242" s="30"/>
      <c r="CL1242" s="30"/>
      <c r="CM1242" s="30"/>
      <c r="CN1242" s="30"/>
      <c r="CO1242" s="30"/>
      <c r="CP1242" s="30"/>
      <c r="CQ1242" s="30"/>
      <c r="CR1242" s="30"/>
      <c r="CS1242" s="30"/>
      <c r="CT1242" s="30"/>
      <c r="CU1242" s="30"/>
      <c r="CV1242" s="30"/>
      <c r="CW1242" s="30"/>
      <c r="CX1242" s="30"/>
      <c r="CY1242" s="30"/>
      <c r="CZ1242" s="30"/>
      <c r="DA1242" s="30"/>
      <c r="DB1242" s="30"/>
      <c r="DC1242" s="30"/>
      <c r="DD1242" s="30"/>
      <c r="DE1242" s="30"/>
      <c r="DF1242" s="30"/>
      <c r="DG1242" s="30"/>
      <c r="DH1242" s="30"/>
      <c r="DI1242" s="30"/>
      <c r="DJ1242" s="30"/>
      <c r="DK1242" s="30"/>
      <c r="DL1242" s="30"/>
      <c r="DM1242" s="30"/>
      <c r="DN1242" s="30"/>
      <c r="DO1242" s="30"/>
      <c r="DP1242" s="30"/>
      <c r="DQ1242" s="30"/>
      <c r="DR1242" s="30"/>
      <c r="DS1242" s="30"/>
      <c r="DT1242" s="30"/>
      <c r="DU1242" s="30"/>
      <c r="DV1242" s="30"/>
      <c r="DW1242" s="30"/>
      <c r="DX1242" s="30"/>
      <c r="DY1242" s="30"/>
      <c r="DZ1242" s="30"/>
      <c r="EA1242" s="30"/>
      <c r="EB1242" s="30"/>
      <c r="EC1242" s="30"/>
      <c r="ED1242" s="30"/>
      <c r="EE1242" s="30"/>
      <c r="EF1242" s="30"/>
      <c r="EG1242" s="30"/>
      <c r="EH1242" s="30"/>
      <c r="EI1242" s="30"/>
      <c r="EJ1242" s="30"/>
      <c r="EK1242" s="30"/>
      <c r="EL1242" s="30"/>
      <c r="EM1242" s="30"/>
      <c r="EN1242" s="30"/>
      <c r="EO1242" s="30"/>
      <c r="EP1242" s="30"/>
      <c r="EQ1242" s="30"/>
      <c r="ER1242" s="30"/>
      <c r="ES1242" s="30"/>
      <c r="ET1242" s="30"/>
      <c r="EU1242" s="30"/>
      <c r="EV1242" s="30"/>
      <c r="EW1242" s="30"/>
      <c r="EX1242" s="30"/>
      <c r="EY1242" s="30"/>
      <c r="EZ1242" s="30"/>
      <c r="FA1242" s="30"/>
      <c r="FB1242" s="30"/>
      <c r="FC1242" s="30"/>
      <c r="FD1242" s="30"/>
      <c r="FE1242" s="30"/>
      <c r="FF1242" s="30"/>
      <c r="FG1242" s="30"/>
      <c r="FH1242" s="30"/>
      <c r="FI1242" s="30"/>
      <c r="FJ1242" s="30"/>
      <c r="FK1242" s="30"/>
      <c r="FL1242" s="30"/>
      <c r="FM1242" s="30"/>
      <c r="FN1242" s="30"/>
      <c r="FO1242" s="30"/>
      <c r="FP1242" s="30"/>
      <c r="FQ1242" s="30"/>
    </row>
    <row r="1243" spans="4:173">
      <c r="D1243" s="76"/>
      <c r="E1243" s="76"/>
      <c r="F1243" s="76"/>
      <c r="G1243" s="76"/>
      <c r="H1243" s="76"/>
      <c r="I1243" s="76"/>
      <c r="J1243" s="30"/>
      <c r="K1243" s="30"/>
      <c r="L1243" s="30"/>
      <c r="M1243" s="30"/>
      <c r="N1243" s="30"/>
      <c r="O1243" s="30"/>
      <c r="P1243" s="30"/>
      <c r="Q1243" s="30"/>
      <c r="R1243" s="30"/>
      <c r="S1243" s="30"/>
      <c r="T1243" s="30"/>
      <c r="U1243" s="30"/>
      <c r="V1243" s="30"/>
      <c r="W1243" s="30"/>
      <c r="X1243" s="30"/>
      <c r="Y1243" s="30"/>
      <c r="Z1243" s="30"/>
      <c r="AA1243" s="30"/>
      <c r="AB1243" s="30"/>
      <c r="AC1243" s="30"/>
      <c r="AD1243" s="30"/>
      <c r="AE1243" s="30"/>
      <c r="AF1243" s="30"/>
      <c r="AG1243" s="30"/>
      <c r="AH1243" s="30"/>
      <c r="AI1243" s="30"/>
      <c r="AJ1243" s="30"/>
      <c r="AK1243" s="30"/>
      <c r="AL1243" s="30"/>
      <c r="AM1243" s="30"/>
      <c r="AN1243" s="30"/>
      <c r="AO1243" s="30"/>
      <c r="AP1243" s="30"/>
      <c r="AQ1243" s="30"/>
      <c r="AR1243" s="30"/>
      <c r="AS1243" s="30"/>
      <c r="AT1243" s="30"/>
      <c r="AU1243" s="30"/>
      <c r="AV1243" s="30"/>
      <c r="AW1243" s="30"/>
      <c r="AX1243" s="30"/>
      <c r="AY1243" s="30"/>
      <c r="AZ1243" s="30"/>
      <c r="BA1243" s="30"/>
      <c r="BB1243" s="30"/>
      <c r="BC1243" s="30"/>
      <c r="BD1243" s="30"/>
      <c r="BE1243" s="30"/>
      <c r="BF1243" s="30"/>
      <c r="BG1243" s="30"/>
      <c r="BH1243" s="30"/>
      <c r="BI1243" s="30"/>
      <c r="BJ1243" s="30"/>
      <c r="BK1243" s="30"/>
      <c r="BL1243" s="30"/>
      <c r="BM1243" s="30"/>
      <c r="BN1243" s="30"/>
      <c r="BO1243" s="30"/>
      <c r="BP1243" s="30"/>
      <c r="BQ1243" s="30"/>
      <c r="BR1243" s="30"/>
      <c r="BS1243" s="30"/>
      <c r="BT1243" s="30"/>
      <c r="BU1243" s="30"/>
      <c r="BV1243" s="30"/>
      <c r="BW1243" s="30"/>
      <c r="BX1243" s="30"/>
      <c r="BY1243" s="30"/>
      <c r="BZ1243" s="30"/>
      <c r="CA1243" s="30"/>
      <c r="CB1243" s="30"/>
      <c r="CC1243" s="30"/>
      <c r="CD1243" s="30"/>
      <c r="CE1243" s="30"/>
      <c r="CF1243" s="30"/>
      <c r="CG1243" s="30"/>
      <c r="CH1243" s="30"/>
      <c r="CI1243" s="30"/>
      <c r="CJ1243" s="30"/>
      <c r="CK1243" s="30"/>
      <c r="CL1243" s="30"/>
      <c r="CM1243" s="30"/>
      <c r="CN1243" s="30"/>
      <c r="CO1243" s="30"/>
      <c r="CP1243" s="30"/>
      <c r="CQ1243" s="30"/>
      <c r="CR1243" s="30"/>
      <c r="CS1243" s="30"/>
      <c r="CT1243" s="30"/>
      <c r="CU1243" s="30"/>
      <c r="CV1243" s="30"/>
      <c r="CW1243" s="30"/>
      <c r="CX1243" s="30"/>
      <c r="CY1243" s="30"/>
      <c r="CZ1243" s="30"/>
      <c r="DA1243" s="30"/>
      <c r="DB1243" s="30"/>
      <c r="DC1243" s="30"/>
      <c r="DD1243" s="30"/>
      <c r="DE1243" s="30"/>
      <c r="DF1243" s="30"/>
      <c r="DG1243" s="30"/>
      <c r="DH1243" s="30"/>
      <c r="DI1243" s="30"/>
      <c r="DJ1243" s="30"/>
      <c r="DK1243" s="30"/>
      <c r="DL1243" s="30"/>
      <c r="DM1243" s="30"/>
      <c r="DN1243" s="30"/>
      <c r="DO1243" s="30"/>
      <c r="DP1243" s="30"/>
      <c r="DQ1243" s="30"/>
      <c r="DR1243" s="30"/>
      <c r="DS1243" s="30"/>
      <c r="DT1243" s="30"/>
      <c r="DU1243" s="30"/>
      <c r="DV1243" s="30"/>
      <c r="DW1243" s="30"/>
      <c r="DX1243" s="30"/>
      <c r="DY1243" s="30"/>
      <c r="DZ1243" s="30"/>
      <c r="EA1243" s="30"/>
      <c r="EB1243" s="30"/>
      <c r="EC1243" s="30"/>
      <c r="ED1243" s="30"/>
      <c r="EE1243" s="30"/>
      <c r="EF1243" s="30"/>
      <c r="EG1243" s="30"/>
      <c r="EH1243" s="30"/>
      <c r="EI1243" s="30"/>
      <c r="EJ1243" s="30"/>
      <c r="EK1243" s="30"/>
      <c r="EL1243" s="30"/>
      <c r="EM1243" s="30"/>
      <c r="EN1243" s="30"/>
      <c r="EO1243" s="30"/>
      <c r="EP1243" s="30"/>
      <c r="EQ1243" s="30"/>
      <c r="ER1243" s="30"/>
      <c r="ES1243" s="30"/>
      <c r="ET1243" s="30"/>
      <c r="EU1243" s="30"/>
      <c r="EV1243" s="30"/>
      <c r="EW1243" s="30"/>
      <c r="EX1243" s="30"/>
      <c r="EY1243" s="30"/>
      <c r="EZ1243" s="30"/>
      <c r="FA1243" s="30"/>
      <c r="FB1243" s="30"/>
      <c r="FC1243" s="30"/>
      <c r="FD1243" s="30"/>
      <c r="FE1243" s="30"/>
      <c r="FF1243" s="30"/>
      <c r="FG1243" s="30"/>
      <c r="FH1243" s="30"/>
      <c r="FI1243" s="30"/>
      <c r="FJ1243" s="30"/>
      <c r="FK1243" s="30"/>
      <c r="FL1243" s="30"/>
      <c r="FM1243" s="30"/>
      <c r="FN1243" s="30"/>
      <c r="FO1243" s="30"/>
      <c r="FP1243" s="30"/>
      <c r="FQ1243" s="30"/>
    </row>
    <row r="1244" spans="4:173">
      <c r="D1244" s="76"/>
      <c r="E1244" s="76"/>
      <c r="F1244" s="76"/>
      <c r="G1244" s="76"/>
      <c r="H1244" s="76"/>
      <c r="I1244" s="76"/>
      <c r="J1244" s="30"/>
      <c r="K1244" s="30"/>
      <c r="L1244" s="30"/>
      <c r="M1244" s="30"/>
      <c r="N1244" s="30"/>
      <c r="O1244" s="30"/>
      <c r="P1244" s="30"/>
      <c r="Q1244" s="30"/>
      <c r="R1244" s="30"/>
      <c r="S1244" s="30"/>
      <c r="T1244" s="30"/>
      <c r="U1244" s="30"/>
      <c r="V1244" s="30"/>
      <c r="W1244" s="30"/>
      <c r="X1244" s="30"/>
      <c r="Y1244" s="30"/>
      <c r="Z1244" s="30"/>
      <c r="AA1244" s="30"/>
      <c r="AB1244" s="30"/>
      <c r="AC1244" s="30"/>
      <c r="AD1244" s="30"/>
      <c r="AE1244" s="30"/>
      <c r="AF1244" s="30"/>
      <c r="AG1244" s="30"/>
      <c r="AH1244" s="30"/>
      <c r="AI1244" s="30"/>
      <c r="AJ1244" s="30"/>
      <c r="AK1244" s="30"/>
      <c r="AL1244" s="30"/>
      <c r="AM1244" s="30"/>
      <c r="AN1244" s="30"/>
      <c r="AO1244" s="30"/>
      <c r="AP1244" s="30"/>
      <c r="AQ1244" s="30"/>
      <c r="AR1244" s="30"/>
      <c r="AS1244" s="30"/>
      <c r="AT1244" s="30"/>
      <c r="AU1244" s="30"/>
      <c r="AV1244" s="30"/>
      <c r="AW1244" s="30"/>
      <c r="AX1244" s="30"/>
      <c r="AY1244" s="30"/>
      <c r="AZ1244" s="30"/>
      <c r="BA1244" s="30"/>
      <c r="BB1244" s="30"/>
      <c r="BC1244" s="30"/>
      <c r="BD1244" s="30"/>
      <c r="BE1244" s="30"/>
      <c r="BF1244" s="30"/>
      <c r="BG1244" s="30"/>
      <c r="BH1244" s="30"/>
      <c r="BI1244" s="30"/>
      <c r="BJ1244" s="30"/>
      <c r="BK1244" s="30"/>
      <c r="BL1244" s="30"/>
      <c r="BM1244" s="30"/>
      <c r="BN1244" s="30"/>
      <c r="BO1244" s="30"/>
      <c r="BP1244" s="30"/>
      <c r="BQ1244" s="30"/>
      <c r="BR1244" s="30"/>
      <c r="BS1244" s="30"/>
      <c r="BT1244" s="30"/>
      <c r="BU1244" s="30"/>
      <c r="BV1244" s="30"/>
      <c r="BW1244" s="30"/>
      <c r="BX1244" s="30"/>
      <c r="BY1244" s="30"/>
      <c r="BZ1244" s="30"/>
      <c r="CA1244" s="30"/>
      <c r="CB1244" s="30"/>
      <c r="CC1244" s="30"/>
      <c r="CD1244" s="30"/>
      <c r="CE1244" s="30"/>
      <c r="CF1244" s="30"/>
      <c r="CG1244" s="30"/>
      <c r="CH1244" s="30"/>
      <c r="CI1244" s="30"/>
      <c r="CJ1244" s="30"/>
      <c r="CK1244" s="30"/>
      <c r="CL1244" s="30"/>
      <c r="CM1244" s="30"/>
      <c r="CN1244" s="30"/>
      <c r="CO1244" s="30"/>
      <c r="CP1244" s="30"/>
      <c r="CQ1244" s="30"/>
      <c r="CR1244" s="30"/>
      <c r="CS1244" s="30"/>
      <c r="CT1244" s="30"/>
      <c r="CU1244" s="30"/>
      <c r="CV1244" s="30"/>
      <c r="CW1244" s="30"/>
      <c r="CX1244" s="30"/>
      <c r="CY1244" s="30"/>
      <c r="CZ1244" s="30"/>
      <c r="DA1244" s="30"/>
      <c r="DB1244" s="30"/>
      <c r="DC1244" s="30"/>
      <c r="DD1244" s="30"/>
      <c r="DE1244" s="30"/>
      <c r="DF1244" s="30"/>
      <c r="DG1244" s="30"/>
      <c r="DH1244" s="30"/>
      <c r="DI1244" s="30"/>
      <c r="DJ1244" s="30"/>
      <c r="DK1244" s="30"/>
      <c r="DL1244" s="30"/>
      <c r="DM1244" s="30"/>
      <c r="DN1244" s="30"/>
      <c r="DO1244" s="30"/>
      <c r="DP1244" s="30"/>
      <c r="DQ1244" s="30"/>
      <c r="DR1244" s="30"/>
      <c r="DS1244" s="30"/>
      <c r="DT1244" s="30"/>
      <c r="DU1244" s="30"/>
      <c r="DV1244" s="30"/>
      <c r="DW1244" s="30"/>
      <c r="DX1244" s="30"/>
      <c r="DY1244" s="30"/>
      <c r="DZ1244" s="30"/>
      <c r="EA1244" s="30"/>
      <c r="EB1244" s="30"/>
      <c r="EC1244" s="30"/>
      <c r="ED1244" s="30"/>
      <c r="EE1244" s="30"/>
      <c r="EF1244" s="30"/>
      <c r="EG1244" s="30"/>
      <c r="EH1244" s="30"/>
      <c r="EI1244" s="30"/>
      <c r="EJ1244" s="30"/>
      <c r="EK1244" s="30"/>
      <c r="EL1244" s="30"/>
      <c r="EM1244" s="30"/>
      <c r="EN1244" s="30"/>
      <c r="EO1244" s="30"/>
      <c r="EP1244" s="30"/>
      <c r="EQ1244" s="30"/>
      <c r="ER1244" s="30"/>
      <c r="ES1244" s="30"/>
      <c r="ET1244" s="30"/>
      <c r="EU1244" s="30"/>
      <c r="EV1244" s="30"/>
      <c r="EW1244" s="30"/>
      <c r="EX1244" s="30"/>
      <c r="EY1244" s="30"/>
      <c r="EZ1244" s="30"/>
      <c r="FA1244" s="30"/>
      <c r="FB1244" s="30"/>
      <c r="FC1244" s="30"/>
      <c r="FD1244" s="30"/>
      <c r="FE1244" s="30"/>
      <c r="FF1244" s="30"/>
      <c r="FG1244" s="30"/>
      <c r="FH1244" s="30"/>
      <c r="FI1244" s="30"/>
      <c r="FJ1244" s="30"/>
      <c r="FK1244" s="30"/>
      <c r="FL1244" s="30"/>
      <c r="FM1244" s="30"/>
      <c r="FN1244" s="30"/>
      <c r="FO1244" s="30"/>
      <c r="FP1244" s="30"/>
      <c r="FQ1244" s="30"/>
    </row>
    <row r="1245" spans="4:173">
      <c r="D1245" s="76"/>
      <c r="E1245" s="76"/>
      <c r="F1245" s="76"/>
      <c r="G1245" s="76"/>
      <c r="H1245" s="76"/>
      <c r="I1245" s="76"/>
      <c r="J1245" s="30"/>
      <c r="K1245" s="30"/>
      <c r="L1245" s="30"/>
      <c r="M1245" s="30"/>
      <c r="N1245" s="30"/>
      <c r="O1245" s="30"/>
      <c r="P1245" s="30"/>
      <c r="Q1245" s="30"/>
      <c r="R1245" s="30"/>
      <c r="S1245" s="30"/>
      <c r="T1245" s="30"/>
      <c r="U1245" s="30"/>
      <c r="V1245" s="30"/>
      <c r="W1245" s="30"/>
      <c r="X1245" s="30"/>
      <c r="Y1245" s="30"/>
      <c r="Z1245" s="30"/>
      <c r="AA1245" s="30"/>
      <c r="AB1245" s="30"/>
      <c r="AC1245" s="30"/>
      <c r="AD1245" s="30"/>
      <c r="AE1245" s="30"/>
      <c r="AF1245" s="30"/>
      <c r="AG1245" s="30"/>
      <c r="AH1245" s="30"/>
      <c r="AI1245" s="30"/>
      <c r="AJ1245" s="30"/>
      <c r="AK1245" s="30"/>
      <c r="AL1245" s="30"/>
      <c r="AM1245" s="30"/>
      <c r="AN1245" s="30"/>
      <c r="AO1245" s="30"/>
      <c r="AP1245" s="30"/>
      <c r="AQ1245" s="30"/>
      <c r="AR1245" s="30"/>
      <c r="AS1245" s="30"/>
      <c r="AT1245" s="30"/>
      <c r="AU1245" s="30"/>
      <c r="AV1245" s="30"/>
      <c r="AW1245" s="30"/>
      <c r="AX1245" s="30"/>
      <c r="AY1245" s="30"/>
      <c r="AZ1245" s="30"/>
      <c r="BA1245" s="30"/>
      <c r="BB1245" s="30"/>
      <c r="BC1245" s="30"/>
      <c r="BD1245" s="30"/>
      <c r="BE1245" s="30"/>
      <c r="BF1245" s="30"/>
      <c r="BG1245" s="30"/>
      <c r="BH1245" s="30"/>
      <c r="BI1245" s="30"/>
      <c r="BJ1245" s="30"/>
      <c r="BK1245" s="30"/>
      <c r="BL1245" s="30"/>
      <c r="BM1245" s="30"/>
      <c r="BN1245" s="30"/>
      <c r="BO1245" s="30"/>
      <c r="BP1245" s="30"/>
      <c r="BQ1245" s="30"/>
      <c r="BR1245" s="30"/>
      <c r="BS1245" s="30"/>
      <c r="BT1245" s="30"/>
      <c r="BU1245" s="30"/>
      <c r="BV1245" s="30"/>
      <c r="BW1245" s="30"/>
      <c r="BX1245" s="30"/>
      <c r="BY1245" s="30"/>
      <c r="BZ1245" s="30"/>
      <c r="CA1245" s="30"/>
      <c r="CB1245" s="30"/>
      <c r="CC1245" s="30"/>
      <c r="CD1245" s="30"/>
      <c r="CE1245" s="30"/>
      <c r="CF1245" s="30"/>
      <c r="CG1245" s="30"/>
      <c r="CH1245" s="30"/>
      <c r="CI1245" s="30"/>
      <c r="CJ1245" s="30"/>
      <c r="CK1245" s="30"/>
      <c r="CL1245" s="30"/>
      <c r="CM1245" s="30"/>
      <c r="CN1245" s="30"/>
      <c r="CO1245" s="30"/>
      <c r="CP1245" s="30"/>
      <c r="CQ1245" s="30"/>
      <c r="CR1245" s="30"/>
      <c r="CS1245" s="30"/>
      <c r="CT1245" s="30"/>
      <c r="CU1245" s="30"/>
      <c r="CV1245" s="30"/>
      <c r="CW1245" s="30"/>
      <c r="CX1245" s="30"/>
      <c r="CY1245" s="30"/>
      <c r="CZ1245" s="30"/>
      <c r="DA1245" s="30"/>
      <c r="DB1245" s="30"/>
      <c r="DC1245" s="30"/>
      <c r="DD1245" s="30"/>
      <c r="DE1245" s="30"/>
      <c r="DF1245" s="30"/>
      <c r="DG1245" s="30"/>
      <c r="DH1245" s="30"/>
      <c r="DI1245" s="30"/>
      <c r="DJ1245" s="30"/>
      <c r="DK1245" s="30"/>
      <c r="DL1245" s="30"/>
      <c r="DM1245" s="30"/>
      <c r="DN1245" s="30"/>
      <c r="DO1245" s="30"/>
      <c r="DP1245" s="30"/>
      <c r="DQ1245" s="30"/>
      <c r="DR1245" s="30"/>
      <c r="DS1245" s="30"/>
      <c r="DT1245" s="30"/>
      <c r="DU1245" s="30"/>
      <c r="DV1245" s="30"/>
      <c r="DW1245" s="30"/>
      <c r="DX1245" s="30"/>
      <c r="DY1245" s="30"/>
      <c r="DZ1245" s="30"/>
      <c r="EA1245" s="30"/>
      <c r="EB1245" s="30"/>
      <c r="EC1245" s="30"/>
      <c r="ED1245" s="30"/>
      <c r="EE1245" s="30"/>
      <c r="EF1245" s="30"/>
      <c r="EG1245" s="30"/>
      <c r="EH1245" s="30"/>
      <c r="EI1245" s="30"/>
      <c r="EJ1245" s="30"/>
      <c r="EK1245" s="30"/>
      <c r="EL1245" s="30"/>
      <c r="EM1245" s="30"/>
      <c r="EN1245" s="30"/>
      <c r="EO1245" s="30"/>
      <c r="EP1245" s="30"/>
      <c r="EQ1245" s="30"/>
      <c r="ER1245" s="30"/>
      <c r="ES1245" s="30"/>
      <c r="ET1245" s="30"/>
      <c r="EU1245" s="30"/>
      <c r="EV1245" s="30"/>
      <c r="EW1245" s="30"/>
      <c r="EX1245" s="30"/>
      <c r="EY1245" s="30"/>
      <c r="EZ1245" s="30"/>
      <c r="FA1245" s="30"/>
      <c r="FB1245" s="30"/>
      <c r="FC1245" s="30"/>
      <c r="FD1245" s="30"/>
      <c r="FE1245" s="30"/>
      <c r="FF1245" s="30"/>
      <c r="FG1245" s="30"/>
      <c r="FH1245" s="30"/>
      <c r="FI1245" s="30"/>
      <c r="FJ1245" s="30"/>
      <c r="FK1245" s="30"/>
      <c r="FL1245" s="30"/>
      <c r="FM1245" s="30"/>
      <c r="FN1245" s="30"/>
      <c r="FO1245" s="30"/>
      <c r="FP1245" s="30"/>
      <c r="FQ1245" s="30"/>
    </row>
    <row r="1246" spans="4:173">
      <c r="D1246" s="76"/>
      <c r="E1246" s="76"/>
      <c r="F1246" s="76"/>
      <c r="G1246" s="76"/>
      <c r="H1246" s="76"/>
      <c r="I1246" s="76"/>
      <c r="J1246" s="30"/>
      <c r="K1246" s="30"/>
      <c r="L1246" s="30"/>
      <c r="M1246" s="30"/>
      <c r="N1246" s="30"/>
      <c r="O1246" s="30"/>
      <c r="P1246" s="30"/>
      <c r="Q1246" s="30"/>
      <c r="R1246" s="30"/>
      <c r="S1246" s="30"/>
      <c r="T1246" s="30"/>
      <c r="U1246" s="30"/>
      <c r="V1246" s="30"/>
      <c r="W1246" s="30"/>
      <c r="X1246" s="30"/>
      <c r="Y1246" s="30"/>
      <c r="Z1246" s="30"/>
      <c r="AA1246" s="30"/>
      <c r="AB1246" s="30"/>
      <c r="AC1246" s="30"/>
      <c r="AD1246" s="30"/>
      <c r="AE1246" s="30"/>
      <c r="AF1246" s="30"/>
      <c r="AG1246" s="30"/>
      <c r="AH1246" s="30"/>
      <c r="AI1246" s="30"/>
      <c r="AJ1246" s="30"/>
      <c r="AK1246" s="30"/>
      <c r="AL1246" s="30"/>
      <c r="AM1246" s="30"/>
      <c r="AN1246" s="30"/>
      <c r="AO1246" s="30"/>
      <c r="AP1246" s="30"/>
      <c r="AQ1246" s="30"/>
      <c r="AR1246" s="30"/>
      <c r="AS1246" s="30"/>
      <c r="AT1246" s="30"/>
      <c r="AU1246" s="30"/>
      <c r="AV1246" s="30"/>
      <c r="AW1246" s="30"/>
      <c r="AX1246" s="30"/>
      <c r="AY1246" s="30"/>
      <c r="AZ1246" s="30"/>
      <c r="BA1246" s="30"/>
      <c r="BB1246" s="30"/>
      <c r="BC1246" s="30"/>
      <c r="BD1246" s="30"/>
      <c r="BE1246" s="30"/>
      <c r="BF1246" s="30"/>
      <c r="BG1246" s="30"/>
      <c r="BH1246" s="30"/>
      <c r="BI1246" s="30"/>
      <c r="BJ1246" s="30"/>
      <c r="BK1246" s="30"/>
      <c r="BL1246" s="30"/>
      <c r="BM1246" s="30"/>
      <c r="BN1246" s="30"/>
      <c r="BO1246" s="30"/>
      <c r="BP1246" s="30"/>
      <c r="BQ1246" s="30"/>
      <c r="BR1246" s="30"/>
      <c r="BS1246" s="30"/>
      <c r="BT1246" s="30"/>
      <c r="BU1246" s="30"/>
      <c r="BV1246" s="30"/>
      <c r="BW1246" s="30"/>
      <c r="BX1246" s="30"/>
      <c r="BY1246" s="30"/>
      <c r="BZ1246" s="30"/>
      <c r="CA1246" s="30"/>
      <c r="CB1246" s="30"/>
      <c r="CC1246" s="30"/>
      <c r="CD1246" s="30"/>
      <c r="CE1246" s="30"/>
      <c r="CF1246" s="30"/>
      <c r="CG1246" s="30"/>
      <c r="CH1246" s="30"/>
      <c r="CI1246" s="30"/>
      <c r="CJ1246" s="30"/>
      <c r="CK1246" s="30"/>
      <c r="CL1246" s="30"/>
      <c r="CM1246" s="30"/>
      <c r="CN1246" s="30"/>
      <c r="CO1246" s="30"/>
      <c r="CP1246" s="30"/>
      <c r="CQ1246" s="30"/>
      <c r="CR1246" s="30"/>
      <c r="CS1246" s="30"/>
      <c r="CT1246" s="30"/>
      <c r="CU1246" s="30"/>
      <c r="CV1246" s="30"/>
      <c r="CW1246" s="30"/>
      <c r="CX1246" s="30"/>
      <c r="CY1246" s="30"/>
      <c r="CZ1246" s="30"/>
      <c r="DA1246" s="30"/>
      <c r="DB1246" s="30"/>
      <c r="DC1246" s="30"/>
      <c r="DD1246" s="30"/>
      <c r="DE1246" s="30"/>
      <c r="DF1246" s="30"/>
      <c r="DG1246" s="30"/>
      <c r="DH1246" s="30"/>
      <c r="DI1246" s="30"/>
      <c r="DJ1246" s="30"/>
      <c r="DK1246" s="30"/>
      <c r="DL1246" s="30"/>
      <c r="DM1246" s="30"/>
      <c r="DN1246" s="30"/>
      <c r="DO1246" s="30"/>
      <c r="DP1246" s="30"/>
      <c r="DQ1246" s="30"/>
      <c r="DR1246" s="30"/>
      <c r="DS1246" s="30"/>
      <c r="DT1246" s="30"/>
      <c r="DU1246" s="30"/>
      <c r="DV1246" s="30"/>
      <c r="DW1246" s="30"/>
      <c r="DX1246" s="30"/>
      <c r="DY1246" s="30"/>
      <c r="DZ1246" s="30"/>
      <c r="EA1246" s="30"/>
      <c r="EB1246" s="30"/>
      <c r="EC1246" s="30"/>
      <c r="ED1246" s="30"/>
      <c r="EE1246" s="30"/>
      <c r="EF1246" s="30"/>
      <c r="EG1246" s="30"/>
      <c r="EH1246" s="30"/>
      <c r="EI1246" s="30"/>
      <c r="EJ1246" s="30"/>
      <c r="EK1246" s="30"/>
      <c r="EL1246" s="30"/>
      <c r="EM1246" s="30"/>
      <c r="EN1246" s="30"/>
      <c r="EO1246" s="30"/>
      <c r="EP1246" s="30"/>
      <c r="EQ1246" s="30"/>
      <c r="ER1246" s="30"/>
      <c r="ES1246" s="30"/>
      <c r="ET1246" s="30"/>
      <c r="EU1246" s="30"/>
      <c r="EV1246" s="30"/>
      <c r="EW1246" s="30"/>
      <c r="EX1246" s="30"/>
      <c r="EY1246" s="30"/>
      <c r="EZ1246" s="30"/>
      <c r="FA1246" s="30"/>
      <c r="FB1246" s="30"/>
      <c r="FC1246" s="30"/>
      <c r="FD1246" s="30"/>
      <c r="FE1246" s="30"/>
      <c r="FF1246" s="30"/>
      <c r="FG1246" s="30"/>
      <c r="FH1246" s="30"/>
      <c r="FI1246" s="30"/>
      <c r="FJ1246" s="30"/>
      <c r="FK1246" s="30"/>
      <c r="FL1246" s="30"/>
      <c r="FM1246" s="30"/>
      <c r="FN1246" s="30"/>
      <c r="FO1246" s="30"/>
      <c r="FP1246" s="30"/>
      <c r="FQ1246" s="30"/>
    </row>
    <row r="1247" spans="4:173">
      <c r="D1247" s="76"/>
      <c r="E1247" s="76"/>
      <c r="F1247" s="76"/>
      <c r="G1247" s="76"/>
      <c r="H1247" s="76"/>
      <c r="I1247" s="76"/>
      <c r="J1247" s="30"/>
      <c r="K1247" s="30"/>
      <c r="L1247" s="30"/>
      <c r="M1247" s="30"/>
      <c r="N1247" s="30"/>
      <c r="O1247" s="30"/>
      <c r="P1247" s="30"/>
      <c r="Q1247" s="30"/>
      <c r="R1247" s="30"/>
      <c r="S1247" s="30"/>
      <c r="T1247" s="30"/>
      <c r="U1247" s="30"/>
      <c r="V1247" s="30"/>
      <c r="W1247" s="30"/>
      <c r="X1247" s="30"/>
      <c r="Y1247" s="30"/>
      <c r="Z1247" s="30"/>
      <c r="AA1247" s="30"/>
      <c r="AB1247" s="30"/>
      <c r="AC1247" s="30"/>
      <c r="AD1247" s="30"/>
      <c r="AE1247" s="30"/>
      <c r="AF1247" s="30"/>
      <c r="AG1247" s="30"/>
      <c r="AH1247" s="30"/>
      <c r="AI1247" s="30"/>
      <c r="AJ1247" s="30"/>
      <c r="AK1247" s="30"/>
      <c r="AL1247" s="30"/>
      <c r="AM1247" s="30"/>
      <c r="AN1247" s="30"/>
      <c r="AO1247" s="30"/>
      <c r="AP1247" s="30"/>
      <c r="AQ1247" s="30"/>
      <c r="AR1247" s="30"/>
      <c r="AS1247" s="30"/>
      <c r="AT1247" s="30"/>
      <c r="AU1247" s="30"/>
      <c r="AV1247" s="30"/>
      <c r="AW1247" s="30"/>
      <c r="AX1247" s="30"/>
      <c r="AY1247" s="30"/>
      <c r="AZ1247" s="30"/>
      <c r="BA1247" s="30"/>
      <c r="BB1247" s="30"/>
      <c r="BC1247" s="30"/>
      <c r="BD1247" s="30"/>
      <c r="BE1247" s="30"/>
      <c r="BF1247" s="30"/>
      <c r="BG1247" s="30"/>
      <c r="BH1247" s="30"/>
      <c r="BI1247" s="30"/>
      <c r="BJ1247" s="30"/>
      <c r="BK1247" s="30"/>
      <c r="BL1247" s="30"/>
      <c r="BM1247" s="30"/>
      <c r="BN1247" s="30"/>
      <c r="BO1247" s="30"/>
      <c r="BP1247" s="30"/>
      <c r="BQ1247" s="30"/>
      <c r="BR1247" s="30"/>
      <c r="BS1247" s="30"/>
      <c r="BT1247" s="30"/>
      <c r="BU1247" s="30"/>
      <c r="BV1247" s="30"/>
      <c r="BW1247" s="30"/>
      <c r="BX1247" s="30"/>
      <c r="BY1247" s="30"/>
      <c r="BZ1247" s="30"/>
      <c r="CA1247" s="30"/>
      <c r="CB1247" s="30"/>
      <c r="CC1247" s="30"/>
      <c r="CD1247" s="30"/>
      <c r="CE1247" s="30"/>
      <c r="CF1247" s="30"/>
      <c r="CG1247" s="30"/>
      <c r="CH1247" s="30"/>
      <c r="CI1247" s="30"/>
      <c r="CJ1247" s="30"/>
      <c r="CK1247" s="30"/>
      <c r="CL1247" s="30"/>
      <c r="CM1247" s="30"/>
      <c r="CN1247" s="30"/>
      <c r="CO1247" s="30"/>
      <c r="CP1247" s="30"/>
      <c r="CQ1247" s="30"/>
      <c r="CR1247" s="30"/>
      <c r="CS1247" s="30"/>
      <c r="CT1247" s="30"/>
      <c r="CU1247" s="30"/>
      <c r="CV1247" s="30"/>
      <c r="CW1247" s="30"/>
      <c r="CX1247" s="30"/>
      <c r="CY1247" s="30"/>
      <c r="CZ1247" s="30"/>
      <c r="DA1247" s="30"/>
      <c r="DB1247" s="30"/>
      <c r="DC1247" s="30"/>
      <c r="DD1247" s="30"/>
      <c r="DE1247" s="30"/>
      <c r="DF1247" s="30"/>
      <c r="DG1247" s="30"/>
      <c r="DH1247" s="30"/>
      <c r="DI1247" s="30"/>
      <c r="DJ1247" s="30"/>
      <c r="DK1247" s="30"/>
      <c r="DL1247" s="30"/>
      <c r="DM1247" s="30"/>
      <c r="DN1247" s="30"/>
      <c r="DO1247" s="30"/>
      <c r="DP1247" s="30"/>
      <c r="DQ1247" s="30"/>
      <c r="DR1247" s="30"/>
      <c r="DS1247" s="30"/>
      <c r="DT1247" s="30"/>
      <c r="DU1247" s="30"/>
      <c r="DV1247" s="30"/>
      <c r="DW1247" s="30"/>
      <c r="DX1247" s="30"/>
      <c r="DY1247" s="30"/>
      <c r="DZ1247" s="30"/>
      <c r="EA1247" s="30"/>
      <c r="EB1247" s="30"/>
      <c r="EC1247" s="30"/>
      <c r="ED1247" s="30"/>
      <c r="EE1247" s="30"/>
      <c r="EF1247" s="30"/>
      <c r="EG1247" s="30"/>
      <c r="EH1247" s="30"/>
      <c r="EI1247" s="30"/>
      <c r="EJ1247" s="30"/>
      <c r="EK1247" s="30"/>
      <c r="EL1247" s="30"/>
      <c r="EM1247" s="30"/>
      <c r="EN1247" s="30"/>
      <c r="EO1247" s="30"/>
      <c r="EP1247" s="30"/>
      <c r="EQ1247" s="30"/>
      <c r="ER1247" s="30"/>
      <c r="ES1247" s="30"/>
      <c r="ET1247" s="30"/>
      <c r="EU1247" s="30"/>
      <c r="EV1247" s="30"/>
      <c r="EW1247" s="30"/>
      <c r="EX1247" s="30"/>
      <c r="EY1247" s="30"/>
      <c r="EZ1247" s="30"/>
      <c r="FA1247" s="30"/>
      <c r="FB1247" s="30"/>
      <c r="FC1247" s="30"/>
      <c r="FD1247" s="30"/>
      <c r="FE1247" s="30"/>
      <c r="FF1247" s="30"/>
      <c r="FG1247" s="30"/>
      <c r="FH1247" s="30"/>
      <c r="FI1247" s="30"/>
      <c r="FJ1247" s="30"/>
      <c r="FK1247" s="30"/>
      <c r="FL1247" s="30"/>
      <c r="FM1247" s="30"/>
      <c r="FN1247" s="30"/>
      <c r="FO1247" s="30"/>
      <c r="FP1247" s="30"/>
      <c r="FQ1247" s="30"/>
    </row>
    <row r="1248" spans="4:173">
      <c r="D1248" s="76"/>
      <c r="E1248" s="76"/>
      <c r="F1248" s="76"/>
      <c r="G1248" s="76"/>
      <c r="H1248" s="76"/>
      <c r="I1248" s="76"/>
      <c r="J1248" s="30"/>
      <c r="K1248" s="30"/>
      <c r="L1248" s="30"/>
      <c r="M1248" s="30"/>
      <c r="N1248" s="30"/>
      <c r="O1248" s="30"/>
      <c r="P1248" s="30"/>
      <c r="Q1248" s="30"/>
      <c r="R1248" s="30"/>
      <c r="S1248" s="30"/>
      <c r="T1248" s="30"/>
      <c r="U1248" s="30"/>
      <c r="V1248" s="30"/>
      <c r="W1248" s="30"/>
      <c r="X1248" s="30"/>
      <c r="Y1248" s="30"/>
      <c r="Z1248" s="30"/>
      <c r="AA1248" s="30"/>
      <c r="AB1248" s="30"/>
      <c r="AC1248" s="30"/>
      <c r="AD1248" s="30"/>
      <c r="AE1248" s="30"/>
      <c r="AF1248" s="30"/>
      <c r="AG1248" s="30"/>
      <c r="AH1248" s="30"/>
      <c r="AI1248" s="30"/>
      <c r="AJ1248" s="30"/>
      <c r="AK1248" s="30"/>
      <c r="AL1248" s="30"/>
      <c r="AM1248" s="30"/>
      <c r="AN1248" s="30"/>
      <c r="AO1248" s="30"/>
      <c r="AP1248" s="30"/>
      <c r="AQ1248" s="30"/>
      <c r="AR1248" s="30"/>
      <c r="AS1248" s="30"/>
      <c r="AT1248" s="30"/>
      <c r="AU1248" s="30"/>
      <c r="AV1248" s="30"/>
      <c r="AW1248" s="30"/>
      <c r="AX1248" s="30"/>
      <c r="AY1248" s="30"/>
      <c r="AZ1248" s="30"/>
      <c r="BA1248" s="30"/>
      <c r="BB1248" s="30"/>
      <c r="BC1248" s="30"/>
      <c r="BD1248" s="30"/>
      <c r="BE1248" s="30"/>
      <c r="BF1248" s="30"/>
      <c r="BG1248" s="30"/>
      <c r="BH1248" s="30"/>
      <c r="BI1248" s="30"/>
      <c r="BJ1248" s="30"/>
      <c r="BK1248" s="30"/>
      <c r="BL1248" s="30"/>
      <c r="BM1248" s="30"/>
      <c r="BN1248" s="30"/>
      <c r="BO1248" s="30"/>
      <c r="BP1248" s="30"/>
      <c r="BQ1248" s="30"/>
      <c r="BR1248" s="30"/>
      <c r="BS1248" s="30"/>
      <c r="BT1248" s="30"/>
      <c r="BU1248" s="30"/>
      <c r="BV1248" s="30"/>
      <c r="BW1248" s="30"/>
      <c r="BX1248" s="30"/>
      <c r="BY1248" s="30"/>
      <c r="BZ1248" s="30"/>
      <c r="CA1248" s="30"/>
      <c r="CB1248" s="30"/>
      <c r="CC1248" s="30"/>
      <c r="CD1248" s="30"/>
      <c r="CE1248" s="30"/>
      <c r="CF1248" s="30"/>
      <c r="CG1248" s="30"/>
      <c r="CH1248" s="30"/>
      <c r="CI1248" s="30"/>
      <c r="CJ1248" s="30"/>
      <c r="CK1248" s="30"/>
      <c r="CL1248" s="30"/>
      <c r="CM1248" s="30"/>
      <c r="CN1248" s="30"/>
      <c r="CO1248" s="30"/>
      <c r="CP1248" s="30"/>
      <c r="CQ1248" s="30"/>
      <c r="CR1248" s="30"/>
      <c r="CS1248" s="30"/>
      <c r="CT1248" s="30"/>
      <c r="CU1248" s="30"/>
      <c r="CV1248" s="30"/>
      <c r="CW1248" s="30"/>
      <c r="CX1248" s="30"/>
      <c r="CY1248" s="30"/>
      <c r="CZ1248" s="30"/>
      <c r="DA1248" s="30"/>
      <c r="DB1248" s="30"/>
      <c r="DC1248" s="30"/>
      <c r="DD1248" s="30"/>
      <c r="DE1248" s="30"/>
      <c r="DF1248" s="30"/>
      <c r="DG1248" s="30"/>
      <c r="DH1248" s="30"/>
      <c r="DI1248" s="30"/>
      <c r="DJ1248" s="30"/>
      <c r="DK1248" s="30"/>
      <c r="DL1248" s="30"/>
      <c r="DM1248" s="30"/>
      <c r="DN1248" s="30"/>
      <c r="DO1248" s="30"/>
      <c r="DP1248" s="30"/>
      <c r="DQ1248" s="30"/>
      <c r="DR1248" s="30"/>
      <c r="DS1248" s="30"/>
      <c r="DT1248" s="30"/>
      <c r="DU1248" s="30"/>
      <c r="DV1248" s="30"/>
      <c r="DW1248" s="30"/>
      <c r="DX1248" s="30"/>
      <c r="DY1248" s="30"/>
      <c r="DZ1248" s="30"/>
      <c r="EA1248" s="30"/>
      <c r="EB1248" s="30"/>
      <c r="EC1248" s="30"/>
      <c r="ED1248" s="30"/>
      <c r="EE1248" s="30"/>
      <c r="EF1248" s="30"/>
      <c r="EG1248" s="30"/>
      <c r="EH1248" s="30"/>
      <c r="EI1248" s="30"/>
      <c r="EJ1248" s="30"/>
      <c r="EK1248" s="30"/>
      <c r="EL1248" s="30"/>
      <c r="EM1248" s="30"/>
      <c r="EN1248" s="30"/>
      <c r="EO1248" s="30"/>
      <c r="EP1248" s="30"/>
      <c r="EQ1248" s="30"/>
      <c r="ER1248" s="30"/>
      <c r="ES1248" s="30"/>
      <c r="ET1248" s="30"/>
      <c r="EU1248" s="30"/>
      <c r="EV1248" s="30"/>
      <c r="EW1248" s="30"/>
      <c r="EX1248" s="30"/>
      <c r="EY1248" s="30"/>
      <c r="EZ1248" s="30"/>
      <c r="FA1248" s="30"/>
      <c r="FB1248" s="30"/>
      <c r="FC1248" s="30"/>
      <c r="FD1248" s="30"/>
      <c r="FE1248" s="30"/>
      <c r="FF1248" s="30"/>
      <c r="FG1248" s="30"/>
      <c r="FH1248" s="30"/>
      <c r="FI1248" s="30"/>
      <c r="FJ1248" s="30"/>
      <c r="FK1248" s="30"/>
      <c r="FL1248" s="30"/>
      <c r="FM1248" s="30"/>
      <c r="FN1248" s="30"/>
      <c r="FO1248" s="30"/>
      <c r="FP1248" s="30"/>
      <c r="FQ1248" s="30"/>
    </row>
    <row r="1249" spans="4:173">
      <c r="D1249" s="76"/>
      <c r="E1249" s="76"/>
      <c r="F1249" s="76"/>
      <c r="G1249" s="76"/>
      <c r="H1249" s="76"/>
      <c r="I1249" s="76"/>
      <c r="J1249" s="30"/>
      <c r="K1249" s="30"/>
      <c r="L1249" s="30"/>
      <c r="M1249" s="30"/>
      <c r="N1249" s="30"/>
      <c r="O1249" s="30"/>
      <c r="P1249" s="30"/>
      <c r="Q1249" s="30"/>
      <c r="R1249" s="30"/>
      <c r="S1249" s="30"/>
      <c r="T1249" s="30"/>
      <c r="U1249" s="30"/>
      <c r="V1249" s="30"/>
      <c r="W1249" s="30"/>
      <c r="X1249" s="30"/>
      <c r="Y1249" s="30"/>
      <c r="Z1249" s="30"/>
      <c r="AA1249" s="30"/>
      <c r="AB1249" s="30"/>
      <c r="AC1249" s="30"/>
      <c r="AD1249" s="30"/>
      <c r="AE1249" s="30"/>
      <c r="AF1249" s="30"/>
      <c r="AG1249" s="30"/>
      <c r="AH1249" s="30"/>
      <c r="AI1249" s="30"/>
      <c r="AJ1249" s="30"/>
      <c r="AK1249" s="30"/>
      <c r="AL1249" s="30"/>
      <c r="AM1249" s="30"/>
      <c r="AN1249" s="30"/>
      <c r="AO1249" s="30"/>
      <c r="AP1249" s="30"/>
      <c r="AQ1249" s="30"/>
      <c r="AR1249" s="30"/>
      <c r="AS1249" s="30"/>
      <c r="AT1249" s="30"/>
      <c r="AU1249" s="30"/>
      <c r="AV1249" s="30"/>
      <c r="AW1249" s="30"/>
      <c r="AX1249" s="30"/>
      <c r="AY1249" s="30"/>
      <c r="AZ1249" s="30"/>
      <c r="BA1249" s="30"/>
      <c r="BB1249" s="30"/>
      <c r="BC1249" s="30"/>
      <c r="BD1249" s="30"/>
      <c r="BE1249" s="30"/>
      <c r="BF1249" s="30"/>
      <c r="BG1249" s="30"/>
      <c r="BH1249" s="30"/>
      <c r="BI1249" s="30"/>
      <c r="BJ1249" s="30"/>
      <c r="BK1249" s="30"/>
      <c r="BL1249" s="30"/>
      <c r="BM1249" s="30"/>
      <c r="BN1249" s="30"/>
      <c r="BO1249" s="30"/>
      <c r="BP1249" s="30"/>
      <c r="BQ1249" s="30"/>
      <c r="BR1249" s="30"/>
      <c r="BS1249" s="30"/>
      <c r="BT1249" s="30"/>
      <c r="BU1249" s="30"/>
      <c r="BV1249" s="30"/>
      <c r="BW1249" s="30"/>
      <c r="BX1249" s="30"/>
      <c r="BY1249" s="30"/>
      <c r="BZ1249" s="30"/>
      <c r="CA1249" s="30"/>
      <c r="CB1249" s="30"/>
      <c r="CC1249" s="30"/>
      <c r="CD1249" s="30"/>
      <c r="CE1249" s="30"/>
      <c r="CF1249" s="30"/>
      <c r="CG1249" s="30"/>
      <c r="CH1249" s="30"/>
      <c r="CI1249" s="30"/>
      <c r="CJ1249" s="30"/>
      <c r="CK1249" s="30"/>
      <c r="CL1249" s="30"/>
      <c r="CM1249" s="30"/>
      <c r="CN1249" s="30"/>
      <c r="CO1249" s="30"/>
      <c r="CP1249" s="30"/>
      <c r="CQ1249" s="30"/>
      <c r="CR1249" s="30"/>
      <c r="CS1249" s="30"/>
      <c r="CT1249" s="30"/>
      <c r="CU1249" s="30"/>
      <c r="CV1249" s="30"/>
      <c r="CW1249" s="30"/>
      <c r="CX1249" s="30"/>
      <c r="CY1249" s="30"/>
      <c r="CZ1249" s="30"/>
      <c r="DA1249" s="30"/>
      <c r="DB1249" s="30"/>
      <c r="DC1249" s="30"/>
      <c r="DD1249" s="30"/>
      <c r="DE1249" s="30"/>
      <c r="DF1249" s="30"/>
      <c r="DG1249" s="30"/>
      <c r="DH1249" s="30"/>
      <c r="DI1249" s="30"/>
      <c r="DJ1249" s="30"/>
      <c r="DK1249" s="30"/>
      <c r="DL1249" s="30"/>
      <c r="DM1249" s="30"/>
      <c r="DN1249" s="30"/>
      <c r="DO1249" s="30"/>
      <c r="DP1249" s="30"/>
      <c r="DQ1249" s="30"/>
      <c r="DR1249" s="30"/>
      <c r="DS1249" s="30"/>
      <c r="DT1249" s="30"/>
      <c r="DU1249" s="30"/>
      <c r="DV1249" s="30"/>
      <c r="DW1249" s="30"/>
      <c r="DX1249" s="30"/>
      <c r="DY1249" s="30"/>
      <c r="DZ1249" s="30"/>
      <c r="EA1249" s="30"/>
      <c r="EB1249" s="30"/>
      <c r="EC1249" s="30"/>
      <c r="ED1249" s="30"/>
      <c r="EE1249" s="30"/>
      <c r="EF1249" s="30"/>
      <c r="EG1249" s="30"/>
      <c r="EH1249" s="30"/>
      <c r="EI1249" s="30"/>
      <c r="EJ1249" s="30"/>
      <c r="EK1249" s="30"/>
      <c r="EL1249" s="30"/>
      <c r="EM1249" s="30"/>
      <c r="EN1249" s="30"/>
      <c r="EO1249" s="30"/>
      <c r="EP1249" s="30"/>
      <c r="EQ1249" s="30"/>
      <c r="ER1249" s="30"/>
      <c r="ES1249" s="30"/>
      <c r="ET1249" s="30"/>
      <c r="EU1249" s="30"/>
      <c r="EV1249" s="30"/>
      <c r="EW1249" s="30"/>
      <c r="EX1249" s="30"/>
      <c r="EY1249" s="30"/>
      <c r="EZ1249" s="30"/>
      <c r="FA1249" s="30"/>
      <c r="FB1249" s="30"/>
      <c r="FC1249" s="30"/>
      <c r="FD1249" s="30"/>
      <c r="FE1249" s="30"/>
      <c r="FF1249" s="30"/>
      <c r="FG1249" s="30"/>
      <c r="FH1249" s="30"/>
      <c r="FI1249" s="30"/>
      <c r="FJ1249" s="30"/>
      <c r="FK1249" s="30"/>
      <c r="FL1249" s="30"/>
      <c r="FM1249" s="30"/>
      <c r="FN1249" s="30"/>
      <c r="FO1249" s="30"/>
      <c r="FP1249" s="30"/>
      <c r="FQ1249" s="30"/>
    </row>
    <row r="1250" spans="4:173">
      <c r="D1250" s="76"/>
      <c r="E1250" s="76"/>
      <c r="F1250" s="76"/>
      <c r="G1250" s="76"/>
      <c r="H1250" s="76"/>
      <c r="I1250" s="76"/>
      <c r="J1250" s="30"/>
      <c r="K1250" s="30"/>
      <c r="L1250" s="30"/>
      <c r="M1250" s="30"/>
      <c r="N1250" s="30"/>
      <c r="O1250" s="30"/>
      <c r="P1250" s="30"/>
      <c r="Q1250" s="30"/>
      <c r="R1250" s="30"/>
      <c r="S1250" s="30"/>
      <c r="T1250" s="30"/>
      <c r="U1250" s="30"/>
      <c r="V1250" s="30"/>
      <c r="W1250" s="30"/>
      <c r="X1250" s="30"/>
      <c r="Y1250" s="30"/>
      <c r="Z1250" s="30"/>
      <c r="AA1250" s="30"/>
      <c r="AB1250" s="30"/>
      <c r="AC1250" s="30"/>
      <c r="AD1250" s="30"/>
      <c r="AE1250" s="30"/>
      <c r="AF1250" s="30"/>
      <c r="AG1250" s="30"/>
      <c r="AH1250" s="30"/>
      <c r="AI1250" s="30"/>
      <c r="AJ1250" s="30"/>
      <c r="AK1250" s="30"/>
      <c r="AL1250" s="30"/>
      <c r="AM1250" s="30"/>
      <c r="AN1250" s="30"/>
      <c r="AO1250" s="30"/>
      <c r="AP1250" s="30"/>
      <c r="AQ1250" s="30"/>
      <c r="AR1250" s="30"/>
      <c r="AS1250" s="30"/>
      <c r="AT1250" s="30"/>
      <c r="AU1250" s="30"/>
      <c r="AV1250" s="30"/>
      <c r="AW1250" s="30"/>
      <c r="AX1250" s="30"/>
      <c r="AY1250" s="30"/>
      <c r="AZ1250" s="30"/>
      <c r="BA1250" s="30"/>
      <c r="BB1250" s="30"/>
      <c r="BC1250" s="30"/>
      <c r="BD1250" s="30"/>
      <c r="BE1250" s="30"/>
      <c r="BF1250" s="30"/>
      <c r="BG1250" s="30"/>
      <c r="BH1250" s="30"/>
      <c r="BI1250" s="30"/>
      <c r="BJ1250" s="30"/>
      <c r="BK1250" s="30"/>
      <c r="BL1250" s="30"/>
      <c r="BM1250" s="30"/>
      <c r="BN1250" s="30"/>
      <c r="BO1250" s="30"/>
      <c r="BP1250" s="30"/>
      <c r="BQ1250" s="30"/>
      <c r="BR1250" s="30"/>
      <c r="BS1250" s="30"/>
      <c r="BT1250" s="30"/>
      <c r="BU1250" s="30"/>
      <c r="BV1250" s="30"/>
      <c r="BW1250" s="30"/>
      <c r="BX1250" s="30"/>
      <c r="BY1250" s="30"/>
      <c r="BZ1250" s="30"/>
      <c r="CA1250" s="30"/>
      <c r="CB1250" s="30"/>
      <c r="CC1250" s="30"/>
      <c r="CD1250" s="30"/>
      <c r="CE1250" s="30"/>
      <c r="CF1250" s="30"/>
      <c r="CG1250" s="30"/>
      <c r="CH1250" s="30"/>
      <c r="CI1250" s="30"/>
      <c r="CJ1250" s="30"/>
      <c r="CK1250" s="30"/>
      <c r="CL1250" s="30"/>
      <c r="CM1250" s="30"/>
      <c r="CN1250" s="30"/>
      <c r="CO1250" s="30"/>
      <c r="CP1250" s="30"/>
      <c r="CQ1250" s="30"/>
      <c r="CR1250" s="30"/>
      <c r="CS1250" s="30"/>
      <c r="CT1250" s="30"/>
      <c r="CU1250" s="30"/>
      <c r="CV1250" s="30"/>
      <c r="CW1250" s="30"/>
      <c r="CX1250" s="30"/>
      <c r="CY1250" s="30"/>
      <c r="CZ1250" s="30"/>
      <c r="DA1250" s="30"/>
      <c r="DB1250" s="30"/>
      <c r="DC1250" s="30"/>
      <c r="DD1250" s="30"/>
      <c r="DE1250" s="30"/>
      <c r="DF1250" s="30"/>
      <c r="DG1250" s="30"/>
      <c r="DH1250" s="30"/>
      <c r="DI1250" s="30"/>
      <c r="DJ1250" s="30"/>
      <c r="DK1250" s="30"/>
      <c r="DL1250" s="30"/>
      <c r="DM1250" s="30"/>
      <c r="DN1250" s="30"/>
      <c r="DO1250" s="30"/>
      <c r="DP1250" s="30"/>
      <c r="DQ1250" s="30"/>
      <c r="DR1250" s="30"/>
      <c r="DS1250" s="30"/>
      <c r="DT1250" s="30"/>
      <c r="DU1250" s="30"/>
      <c r="DV1250" s="30"/>
      <c r="DW1250" s="30"/>
      <c r="DX1250" s="30"/>
      <c r="DY1250" s="30"/>
      <c r="DZ1250" s="30"/>
      <c r="EA1250" s="30"/>
      <c r="EB1250" s="30"/>
      <c r="EC1250" s="30"/>
      <c r="ED1250" s="30"/>
      <c r="EE1250" s="30"/>
      <c r="EF1250" s="30"/>
      <c r="EG1250" s="30"/>
      <c r="EH1250" s="30"/>
      <c r="EI1250" s="30"/>
      <c r="EJ1250" s="30"/>
      <c r="EK1250" s="30"/>
      <c r="EL1250" s="30"/>
      <c r="EM1250" s="30"/>
      <c r="EN1250" s="30"/>
      <c r="EO1250" s="30"/>
      <c r="EP1250" s="30"/>
      <c r="EQ1250" s="30"/>
      <c r="ER1250" s="30"/>
      <c r="ES1250" s="30"/>
      <c r="ET1250" s="30"/>
      <c r="EU1250" s="30"/>
      <c r="EV1250" s="30"/>
      <c r="EW1250" s="30"/>
      <c r="EX1250" s="30"/>
      <c r="EY1250" s="30"/>
      <c r="EZ1250" s="30"/>
      <c r="FA1250" s="30"/>
      <c r="FB1250" s="30"/>
      <c r="FC1250" s="30"/>
      <c r="FD1250" s="30"/>
      <c r="FE1250" s="30"/>
      <c r="FF1250" s="30"/>
      <c r="FG1250" s="30"/>
      <c r="FH1250" s="30"/>
      <c r="FI1250" s="30"/>
      <c r="FJ1250" s="30"/>
      <c r="FK1250" s="30"/>
      <c r="FL1250" s="30"/>
      <c r="FM1250" s="30"/>
      <c r="FN1250" s="30"/>
      <c r="FO1250" s="30"/>
      <c r="FP1250" s="30"/>
      <c r="FQ1250" s="30"/>
    </row>
    <row r="1251" spans="4:173">
      <c r="D1251" s="76"/>
      <c r="E1251" s="76"/>
      <c r="F1251" s="76"/>
      <c r="G1251" s="76"/>
      <c r="H1251" s="76"/>
      <c r="I1251" s="76"/>
      <c r="J1251" s="30"/>
      <c r="K1251" s="30"/>
      <c r="L1251" s="30"/>
      <c r="M1251" s="30"/>
      <c r="N1251" s="30"/>
      <c r="O1251" s="30"/>
      <c r="P1251" s="30"/>
      <c r="Q1251" s="30"/>
      <c r="R1251" s="30"/>
      <c r="S1251" s="30"/>
      <c r="T1251" s="30"/>
      <c r="U1251" s="30"/>
      <c r="V1251" s="30"/>
      <c r="W1251" s="30"/>
      <c r="X1251" s="30"/>
      <c r="Y1251" s="30"/>
      <c r="Z1251" s="30"/>
      <c r="AA1251" s="30"/>
      <c r="AB1251" s="30"/>
      <c r="AC1251" s="30"/>
      <c r="AD1251" s="30"/>
      <c r="AE1251" s="30"/>
      <c r="AF1251" s="30"/>
      <c r="AG1251" s="30"/>
      <c r="AH1251" s="30"/>
      <c r="AI1251" s="30"/>
      <c r="AJ1251" s="30"/>
      <c r="AK1251" s="30"/>
      <c r="AL1251" s="30"/>
      <c r="AM1251" s="30"/>
      <c r="AN1251" s="30"/>
      <c r="AO1251" s="30"/>
      <c r="AP1251" s="30"/>
      <c r="AQ1251" s="30"/>
      <c r="AR1251" s="30"/>
      <c r="AS1251" s="30"/>
      <c r="AT1251" s="30"/>
      <c r="AU1251" s="30"/>
      <c r="AV1251" s="30"/>
      <c r="AW1251" s="30"/>
      <c r="AX1251" s="30"/>
      <c r="AY1251" s="30"/>
      <c r="AZ1251" s="30"/>
      <c r="BA1251" s="30"/>
      <c r="BB1251" s="30"/>
      <c r="BC1251" s="30"/>
      <c r="BD1251" s="30"/>
      <c r="BE1251" s="30"/>
      <c r="BF1251" s="30"/>
      <c r="BG1251" s="30"/>
      <c r="BH1251" s="30"/>
      <c r="BI1251" s="30"/>
      <c r="BJ1251" s="30"/>
      <c r="BK1251" s="30"/>
      <c r="BL1251" s="30"/>
      <c r="BM1251" s="30"/>
      <c r="BN1251" s="30"/>
      <c r="BO1251" s="30"/>
      <c r="BP1251" s="30"/>
      <c r="BQ1251" s="30"/>
      <c r="BR1251" s="30"/>
      <c r="BS1251" s="30"/>
      <c r="BT1251" s="30"/>
      <c r="BU1251" s="30"/>
      <c r="BV1251" s="30"/>
      <c r="BW1251" s="30"/>
      <c r="BX1251" s="30"/>
      <c r="BY1251" s="30"/>
      <c r="BZ1251" s="30"/>
      <c r="CA1251" s="30"/>
      <c r="CB1251" s="30"/>
      <c r="CC1251" s="30"/>
      <c r="CD1251" s="30"/>
      <c r="CE1251" s="30"/>
      <c r="CF1251" s="30"/>
      <c r="CG1251" s="30"/>
      <c r="CH1251" s="30"/>
      <c r="CI1251" s="30"/>
      <c r="CJ1251" s="30"/>
      <c r="CK1251" s="30"/>
      <c r="CL1251" s="30"/>
      <c r="CM1251" s="30"/>
      <c r="CN1251" s="30"/>
      <c r="CO1251" s="30"/>
      <c r="CP1251" s="30"/>
      <c r="CQ1251" s="30"/>
      <c r="CR1251" s="30"/>
      <c r="CS1251" s="30"/>
      <c r="CT1251" s="30"/>
      <c r="CU1251" s="30"/>
      <c r="CV1251" s="30"/>
      <c r="CW1251" s="30"/>
      <c r="CX1251" s="30"/>
      <c r="CY1251" s="30"/>
      <c r="CZ1251" s="30"/>
      <c r="DA1251" s="30"/>
      <c r="DB1251" s="30"/>
      <c r="DC1251" s="30"/>
      <c r="DD1251" s="30"/>
      <c r="DE1251" s="30"/>
      <c r="DF1251" s="30"/>
      <c r="DG1251" s="30"/>
      <c r="DH1251" s="30"/>
      <c r="DI1251" s="30"/>
      <c r="DJ1251" s="30"/>
      <c r="DK1251" s="30"/>
      <c r="DL1251" s="30"/>
      <c r="DM1251" s="30"/>
      <c r="DN1251" s="30"/>
      <c r="DO1251" s="30"/>
      <c r="DP1251" s="30"/>
      <c r="DQ1251" s="30"/>
      <c r="DR1251" s="30"/>
      <c r="DS1251" s="30"/>
      <c r="DT1251" s="30"/>
      <c r="DU1251" s="30"/>
      <c r="DV1251" s="30"/>
      <c r="DW1251" s="30"/>
      <c r="DX1251" s="30"/>
      <c r="DY1251" s="30"/>
      <c r="DZ1251" s="30"/>
      <c r="EA1251" s="30"/>
      <c r="EB1251" s="30"/>
      <c r="EC1251" s="30"/>
      <c r="ED1251" s="30"/>
      <c r="EE1251" s="30"/>
      <c r="EF1251" s="30"/>
      <c r="EG1251" s="30"/>
      <c r="EH1251" s="30"/>
      <c r="EI1251" s="30"/>
      <c r="EJ1251" s="30"/>
      <c r="EK1251" s="30"/>
      <c r="EL1251" s="30"/>
      <c r="EM1251" s="30"/>
      <c r="EN1251" s="30"/>
      <c r="EO1251" s="30"/>
      <c r="EP1251" s="30"/>
      <c r="EQ1251" s="30"/>
      <c r="ER1251" s="30"/>
      <c r="ES1251" s="30"/>
      <c r="ET1251" s="30"/>
      <c r="EU1251" s="30"/>
      <c r="EV1251" s="30"/>
      <c r="EW1251" s="30"/>
      <c r="EX1251" s="30"/>
      <c r="EY1251" s="30"/>
      <c r="EZ1251" s="30"/>
      <c r="FA1251" s="30"/>
      <c r="FB1251" s="30"/>
      <c r="FC1251" s="30"/>
      <c r="FD1251" s="30"/>
      <c r="FE1251" s="30"/>
      <c r="FF1251" s="30"/>
      <c r="FG1251" s="30"/>
      <c r="FH1251" s="30"/>
      <c r="FI1251" s="30"/>
      <c r="FJ1251" s="30"/>
      <c r="FK1251" s="30"/>
      <c r="FL1251" s="30"/>
      <c r="FM1251" s="30"/>
      <c r="FN1251" s="30"/>
      <c r="FO1251" s="30"/>
      <c r="FP1251" s="30"/>
      <c r="FQ1251" s="30"/>
    </row>
    <row r="1252" spans="4:173">
      <c r="D1252" s="76"/>
      <c r="E1252" s="76"/>
      <c r="F1252" s="76"/>
      <c r="G1252" s="76"/>
      <c r="H1252" s="76"/>
      <c r="I1252" s="76"/>
      <c r="J1252" s="30"/>
      <c r="K1252" s="30"/>
      <c r="L1252" s="30"/>
      <c r="M1252" s="30"/>
      <c r="N1252" s="30"/>
      <c r="O1252" s="30"/>
      <c r="P1252" s="30"/>
      <c r="Q1252" s="30"/>
      <c r="R1252" s="30"/>
      <c r="S1252" s="30"/>
      <c r="T1252" s="30"/>
      <c r="U1252" s="30"/>
      <c r="V1252" s="30"/>
      <c r="W1252" s="30"/>
      <c r="X1252" s="30"/>
      <c r="Y1252" s="30"/>
      <c r="Z1252" s="30"/>
      <c r="AA1252" s="30"/>
      <c r="AB1252" s="30"/>
      <c r="AC1252" s="30"/>
      <c r="AD1252" s="30"/>
      <c r="AE1252" s="30"/>
      <c r="AF1252" s="30"/>
      <c r="AG1252" s="30"/>
      <c r="AH1252" s="30"/>
      <c r="AI1252" s="30"/>
      <c r="AJ1252" s="30"/>
      <c r="AK1252" s="30"/>
      <c r="AL1252" s="30"/>
      <c r="AM1252" s="30"/>
      <c r="AN1252" s="30"/>
      <c r="AO1252" s="30"/>
      <c r="AP1252" s="30"/>
      <c r="AQ1252" s="30"/>
      <c r="AR1252" s="30"/>
      <c r="AS1252" s="30"/>
      <c r="AT1252" s="30"/>
      <c r="AU1252" s="30"/>
      <c r="AV1252" s="30"/>
      <c r="AW1252" s="30"/>
      <c r="AX1252" s="30"/>
      <c r="AY1252" s="30"/>
      <c r="AZ1252" s="30"/>
      <c r="BA1252" s="30"/>
      <c r="BB1252" s="30"/>
      <c r="BC1252" s="30"/>
      <c r="BD1252" s="30"/>
      <c r="BE1252" s="30"/>
      <c r="BF1252" s="30"/>
      <c r="BG1252" s="30"/>
      <c r="BH1252" s="30"/>
      <c r="BI1252" s="30"/>
      <c r="BJ1252" s="30"/>
      <c r="BK1252" s="30"/>
      <c r="BL1252" s="30"/>
      <c r="BM1252" s="30"/>
      <c r="BN1252" s="30"/>
      <c r="BO1252" s="30"/>
      <c r="BP1252" s="30"/>
      <c r="BQ1252" s="30"/>
      <c r="BR1252" s="30"/>
      <c r="BS1252" s="30"/>
      <c r="BT1252" s="30"/>
      <c r="BU1252" s="30"/>
      <c r="BV1252" s="30"/>
      <c r="BW1252" s="30"/>
      <c r="BX1252" s="30"/>
      <c r="BY1252" s="30"/>
      <c r="BZ1252" s="30"/>
      <c r="CA1252" s="30"/>
      <c r="CB1252" s="30"/>
      <c r="CC1252" s="30"/>
      <c r="CD1252" s="30"/>
      <c r="CE1252" s="30"/>
      <c r="CF1252" s="30"/>
      <c r="CG1252" s="30"/>
      <c r="CH1252" s="30"/>
      <c r="CI1252" s="30"/>
      <c r="CJ1252" s="30"/>
      <c r="CK1252" s="30"/>
      <c r="CL1252" s="30"/>
      <c r="CM1252" s="30"/>
      <c r="CN1252" s="30"/>
      <c r="CO1252" s="30"/>
      <c r="CP1252" s="30"/>
      <c r="CQ1252" s="30"/>
      <c r="CR1252" s="30"/>
      <c r="CS1252" s="30"/>
      <c r="CT1252" s="30"/>
      <c r="CU1252" s="30"/>
      <c r="CV1252" s="30"/>
      <c r="CW1252" s="30"/>
      <c r="CX1252" s="30"/>
      <c r="CY1252" s="30"/>
      <c r="CZ1252" s="30"/>
      <c r="DA1252" s="30"/>
      <c r="DB1252" s="30"/>
      <c r="DC1252" s="30"/>
      <c r="DD1252" s="30"/>
      <c r="DE1252" s="30"/>
      <c r="DF1252" s="30"/>
      <c r="DG1252" s="30"/>
      <c r="DH1252" s="30"/>
      <c r="DI1252" s="30"/>
      <c r="DJ1252" s="30"/>
      <c r="DK1252" s="30"/>
      <c r="DL1252" s="30"/>
      <c r="DM1252" s="30"/>
      <c r="DN1252" s="30"/>
      <c r="DO1252" s="30"/>
      <c r="DP1252" s="30"/>
      <c r="DQ1252" s="30"/>
      <c r="DR1252" s="30"/>
      <c r="DS1252" s="30"/>
      <c r="DT1252" s="30"/>
      <c r="DU1252" s="30"/>
      <c r="DV1252" s="30"/>
      <c r="DW1252" s="30"/>
      <c r="DX1252" s="30"/>
      <c r="DY1252" s="30"/>
      <c r="DZ1252" s="30"/>
      <c r="EA1252" s="30"/>
      <c r="EB1252" s="30"/>
      <c r="EC1252" s="30"/>
      <c r="ED1252" s="30"/>
      <c r="EE1252" s="30"/>
      <c r="EF1252" s="30"/>
      <c r="EG1252" s="30"/>
      <c r="EH1252" s="30"/>
      <c r="EI1252" s="30"/>
      <c r="EJ1252" s="30"/>
      <c r="EK1252" s="30"/>
      <c r="EL1252" s="30"/>
      <c r="EM1252" s="30"/>
      <c r="EN1252" s="30"/>
      <c r="EO1252" s="30"/>
      <c r="EP1252" s="30"/>
      <c r="EQ1252" s="30"/>
      <c r="ER1252" s="30"/>
      <c r="ES1252" s="30"/>
      <c r="ET1252" s="30"/>
      <c r="EU1252" s="30"/>
      <c r="EV1252" s="30"/>
      <c r="EW1252" s="30"/>
      <c r="EX1252" s="30"/>
      <c r="EY1252" s="30"/>
      <c r="EZ1252" s="30"/>
      <c r="FA1252" s="30"/>
      <c r="FB1252" s="30"/>
      <c r="FC1252" s="30"/>
      <c r="FD1252" s="30"/>
      <c r="FE1252" s="30"/>
      <c r="FF1252" s="30"/>
      <c r="FG1252" s="30"/>
      <c r="FH1252" s="30"/>
      <c r="FI1252" s="30"/>
      <c r="FJ1252" s="30"/>
      <c r="FK1252" s="30"/>
      <c r="FL1252" s="30"/>
      <c r="FM1252" s="30"/>
      <c r="FN1252" s="30"/>
      <c r="FO1252" s="30"/>
      <c r="FP1252" s="30"/>
      <c r="FQ1252" s="30"/>
    </row>
    <row r="1253" spans="4:173">
      <c r="D1253" s="76"/>
      <c r="E1253" s="76"/>
      <c r="F1253" s="76"/>
      <c r="G1253" s="76"/>
      <c r="H1253" s="76"/>
      <c r="I1253" s="76"/>
      <c r="J1253" s="30"/>
      <c r="K1253" s="30"/>
      <c r="L1253" s="30"/>
      <c r="M1253" s="30"/>
      <c r="N1253" s="30"/>
      <c r="O1253" s="30"/>
      <c r="P1253" s="30"/>
      <c r="Q1253" s="30"/>
      <c r="R1253" s="30"/>
      <c r="S1253" s="30"/>
      <c r="T1253" s="30"/>
      <c r="U1253" s="30"/>
      <c r="V1253" s="30"/>
      <c r="W1253" s="30"/>
      <c r="X1253" s="30"/>
      <c r="Y1253" s="30"/>
      <c r="Z1253" s="30"/>
      <c r="AA1253" s="30"/>
      <c r="AB1253" s="30"/>
      <c r="AC1253" s="30"/>
      <c r="AD1253" s="30"/>
      <c r="AE1253" s="30"/>
      <c r="AF1253" s="30"/>
      <c r="AG1253" s="30"/>
      <c r="AH1253" s="30"/>
      <c r="AI1253" s="30"/>
      <c r="AJ1253" s="30"/>
      <c r="AK1253" s="30"/>
      <c r="AL1253" s="30"/>
      <c r="AM1253" s="30"/>
      <c r="AN1253" s="30"/>
      <c r="AO1253" s="30"/>
      <c r="AP1253" s="30"/>
      <c r="AQ1253" s="30"/>
      <c r="AR1253" s="30"/>
      <c r="AS1253" s="30"/>
      <c r="AT1253" s="30"/>
      <c r="AU1253" s="30"/>
      <c r="AV1253" s="30"/>
      <c r="AW1253" s="30"/>
      <c r="AX1253" s="30"/>
      <c r="AY1253" s="30"/>
      <c r="AZ1253" s="30"/>
      <c r="BA1253" s="30"/>
      <c r="BB1253" s="30"/>
      <c r="BC1253" s="30"/>
      <c r="BD1253" s="30"/>
      <c r="BE1253" s="30"/>
      <c r="BF1253" s="30"/>
      <c r="BG1253" s="30"/>
      <c r="BH1253" s="30"/>
      <c r="BI1253" s="30"/>
      <c r="BJ1253" s="30"/>
      <c r="BK1253" s="30"/>
      <c r="BL1253" s="30"/>
      <c r="BM1253" s="30"/>
      <c r="BN1253" s="30"/>
      <c r="BO1253" s="30"/>
      <c r="BP1253" s="30"/>
      <c r="BQ1253" s="30"/>
      <c r="BR1253" s="30"/>
      <c r="BS1253" s="30"/>
      <c r="BT1253" s="30"/>
      <c r="BU1253" s="30"/>
      <c r="BV1253" s="30"/>
      <c r="BW1253" s="30"/>
      <c r="BX1253" s="30"/>
      <c r="BY1253" s="30"/>
      <c r="BZ1253" s="30"/>
      <c r="CA1253" s="30"/>
      <c r="CB1253" s="30"/>
      <c r="CC1253" s="30"/>
      <c r="CD1253" s="30"/>
      <c r="CE1253" s="30"/>
      <c r="CF1253" s="30"/>
      <c r="CG1253" s="30"/>
      <c r="CH1253" s="30"/>
      <c r="CI1253" s="30"/>
      <c r="CJ1253" s="30"/>
      <c r="CK1253" s="30"/>
      <c r="CL1253" s="30"/>
      <c r="CM1253" s="30"/>
      <c r="CN1253" s="30"/>
      <c r="CO1253" s="30"/>
      <c r="CP1253" s="30"/>
      <c r="CQ1253" s="30"/>
      <c r="CR1253" s="30"/>
      <c r="CS1253" s="30"/>
      <c r="CT1253" s="30"/>
      <c r="CU1253" s="30"/>
      <c r="CV1253" s="30"/>
      <c r="CW1253" s="30"/>
      <c r="CX1253" s="30"/>
      <c r="CY1253" s="30"/>
      <c r="CZ1253" s="30"/>
      <c r="DA1253" s="30"/>
      <c r="DB1253" s="30"/>
      <c r="DC1253" s="30"/>
      <c r="DD1253" s="30"/>
      <c r="DE1253" s="30"/>
      <c r="DF1253" s="30"/>
      <c r="DG1253" s="30"/>
      <c r="DH1253" s="30"/>
      <c r="DI1253" s="30"/>
      <c r="DJ1253" s="30"/>
      <c r="DK1253" s="30"/>
      <c r="DL1253" s="30"/>
      <c r="DM1253" s="30"/>
      <c r="DN1253" s="30"/>
      <c r="DO1253" s="30"/>
      <c r="DP1253" s="30"/>
      <c r="DQ1253" s="30"/>
      <c r="DR1253" s="30"/>
      <c r="DS1253" s="30"/>
      <c r="DT1253" s="30"/>
      <c r="DU1253" s="30"/>
      <c r="DV1253" s="30"/>
      <c r="DW1253" s="30"/>
      <c r="DX1253" s="30"/>
      <c r="DY1253" s="30"/>
      <c r="DZ1253" s="30"/>
      <c r="EA1253" s="30"/>
      <c r="EB1253" s="30"/>
      <c r="EC1253" s="30"/>
      <c r="ED1253" s="30"/>
      <c r="EE1253" s="30"/>
      <c r="EF1253" s="30"/>
      <c r="EG1253" s="30"/>
      <c r="EH1253" s="30"/>
      <c r="EI1253" s="30"/>
      <c r="EJ1253" s="30"/>
      <c r="EK1253" s="30"/>
      <c r="EL1253" s="30"/>
      <c r="EM1253" s="30"/>
      <c r="EN1253" s="30"/>
      <c r="EO1253" s="30"/>
      <c r="EP1253" s="30"/>
      <c r="EQ1253" s="30"/>
      <c r="ER1253" s="30"/>
      <c r="ES1253" s="30"/>
      <c r="ET1253" s="30"/>
      <c r="EU1253" s="30"/>
      <c r="EV1253" s="30"/>
      <c r="EW1253" s="30"/>
      <c r="EX1253" s="30"/>
      <c r="EY1253" s="30"/>
      <c r="EZ1253" s="30"/>
      <c r="FA1253" s="30"/>
      <c r="FB1253" s="30"/>
      <c r="FC1253" s="30"/>
      <c r="FD1253" s="30"/>
      <c r="FE1253" s="30"/>
      <c r="FF1253" s="30"/>
      <c r="FG1253" s="30"/>
      <c r="FH1253" s="30"/>
      <c r="FI1253" s="30"/>
      <c r="FJ1253" s="30"/>
      <c r="FK1253" s="30"/>
      <c r="FL1253" s="30"/>
      <c r="FM1253" s="30"/>
      <c r="FN1253" s="30"/>
      <c r="FO1253" s="30"/>
      <c r="FP1253" s="30"/>
      <c r="FQ1253" s="30"/>
    </row>
    <row r="1254" spans="4:173">
      <c r="D1254" s="76"/>
      <c r="E1254" s="76"/>
      <c r="F1254" s="76"/>
      <c r="G1254" s="76"/>
      <c r="H1254" s="76"/>
      <c r="I1254" s="76"/>
      <c r="J1254" s="30"/>
      <c r="K1254" s="30"/>
      <c r="L1254" s="30"/>
      <c r="M1254" s="30"/>
      <c r="N1254" s="30"/>
      <c r="O1254" s="30"/>
      <c r="P1254" s="30"/>
      <c r="Q1254" s="30"/>
      <c r="R1254" s="30"/>
      <c r="S1254" s="30"/>
      <c r="T1254" s="30"/>
      <c r="U1254" s="30"/>
      <c r="V1254" s="30"/>
      <c r="W1254" s="30"/>
      <c r="X1254" s="30"/>
      <c r="Y1254" s="30"/>
      <c r="Z1254" s="30"/>
      <c r="AA1254" s="30"/>
      <c r="AB1254" s="30"/>
      <c r="AC1254" s="30"/>
      <c r="AD1254" s="30"/>
      <c r="AE1254" s="30"/>
      <c r="AF1254" s="30"/>
      <c r="AG1254" s="30"/>
      <c r="AH1254" s="30"/>
      <c r="AI1254" s="30"/>
      <c r="AJ1254" s="30"/>
      <c r="AK1254" s="30"/>
      <c r="AL1254" s="30"/>
      <c r="AM1254" s="30"/>
      <c r="AN1254" s="30"/>
      <c r="AO1254" s="30"/>
      <c r="AP1254" s="30"/>
      <c r="AQ1254" s="30"/>
      <c r="AR1254" s="30"/>
      <c r="AS1254" s="30"/>
      <c r="AT1254" s="30"/>
      <c r="AU1254" s="30"/>
      <c r="AV1254" s="30"/>
      <c r="AW1254" s="30"/>
      <c r="AX1254" s="30"/>
      <c r="AY1254" s="30"/>
      <c r="AZ1254" s="30"/>
      <c r="BA1254" s="30"/>
      <c r="BB1254" s="30"/>
      <c r="BC1254" s="30"/>
      <c r="BD1254" s="30"/>
      <c r="BE1254" s="30"/>
      <c r="BF1254" s="30"/>
      <c r="BG1254" s="30"/>
      <c r="BH1254" s="30"/>
      <c r="BI1254" s="30"/>
      <c r="BJ1254" s="30"/>
      <c r="BK1254" s="30"/>
      <c r="BL1254" s="30"/>
      <c r="BM1254" s="30"/>
      <c r="BN1254" s="30"/>
      <c r="BO1254" s="30"/>
      <c r="BP1254" s="30"/>
      <c r="BQ1254" s="30"/>
      <c r="BR1254" s="30"/>
      <c r="BS1254" s="30"/>
      <c r="BT1254" s="30"/>
      <c r="BU1254" s="30"/>
      <c r="BV1254" s="30"/>
      <c r="BW1254" s="30"/>
      <c r="BX1254" s="30"/>
      <c r="BY1254" s="30"/>
      <c r="BZ1254" s="30"/>
      <c r="CA1254" s="30"/>
      <c r="CB1254" s="30"/>
      <c r="CC1254" s="30"/>
      <c r="CD1254" s="30"/>
      <c r="CE1254" s="30"/>
      <c r="CF1254" s="30"/>
      <c r="CG1254" s="30"/>
      <c r="CH1254" s="30"/>
      <c r="CI1254" s="30"/>
      <c r="CJ1254" s="30"/>
      <c r="CK1254" s="30"/>
      <c r="CL1254" s="30"/>
      <c r="CM1254" s="30"/>
      <c r="CN1254" s="30"/>
      <c r="CO1254" s="30"/>
      <c r="CP1254" s="30"/>
      <c r="CQ1254" s="30"/>
      <c r="CR1254" s="30"/>
      <c r="CS1254" s="30"/>
      <c r="CT1254" s="30"/>
      <c r="CU1254" s="30"/>
      <c r="CV1254" s="30"/>
      <c r="CW1254" s="30"/>
      <c r="CX1254" s="30"/>
      <c r="CY1254" s="30"/>
      <c r="CZ1254" s="30"/>
      <c r="DA1254" s="30"/>
      <c r="DB1254" s="30"/>
      <c r="DC1254" s="30"/>
      <c r="DD1254" s="30"/>
      <c r="DE1254" s="30"/>
      <c r="DF1254" s="30"/>
      <c r="DG1254" s="30"/>
      <c r="DH1254" s="30"/>
      <c r="DI1254" s="30"/>
      <c r="DJ1254" s="30"/>
      <c r="DK1254" s="30"/>
      <c r="DL1254" s="30"/>
      <c r="DM1254" s="30"/>
      <c r="DN1254" s="30"/>
      <c r="DO1254" s="30"/>
      <c r="DP1254" s="30"/>
      <c r="DQ1254" s="30"/>
      <c r="DR1254" s="30"/>
      <c r="DS1254" s="30"/>
      <c r="DT1254" s="30"/>
      <c r="DU1254" s="30"/>
      <c r="DV1254" s="30"/>
      <c r="DW1254" s="30"/>
      <c r="DX1254" s="30"/>
      <c r="DY1254" s="30"/>
      <c r="DZ1254" s="30"/>
      <c r="EA1254" s="30"/>
      <c r="EB1254" s="30"/>
      <c r="EC1254" s="30"/>
      <c r="ED1254" s="30"/>
      <c r="EE1254" s="30"/>
      <c r="EF1254" s="30"/>
      <c r="EG1254" s="30"/>
      <c r="EH1254" s="30"/>
      <c r="EI1254" s="30"/>
      <c r="EJ1254" s="30"/>
      <c r="EK1254" s="30"/>
      <c r="EL1254" s="30"/>
      <c r="EM1254" s="30"/>
      <c r="EN1254" s="30"/>
      <c r="EO1254" s="30"/>
      <c r="EP1254" s="30"/>
      <c r="EQ1254" s="30"/>
      <c r="ER1254" s="30"/>
      <c r="ES1254" s="30"/>
      <c r="ET1254" s="30"/>
      <c r="EU1254" s="30"/>
      <c r="EV1254" s="30"/>
      <c r="EW1254" s="30"/>
      <c r="EX1254" s="30"/>
      <c r="EY1254" s="30"/>
      <c r="EZ1254" s="30"/>
      <c r="FA1254" s="30"/>
      <c r="FB1254" s="30"/>
      <c r="FC1254" s="30"/>
      <c r="FD1254" s="30"/>
      <c r="FE1254" s="30"/>
      <c r="FF1254" s="30"/>
      <c r="FG1254" s="30"/>
      <c r="FH1254" s="30"/>
      <c r="FI1254" s="30"/>
      <c r="FJ1254" s="30"/>
      <c r="FK1254" s="30"/>
      <c r="FL1254" s="30"/>
      <c r="FM1254" s="30"/>
      <c r="FN1254" s="30"/>
      <c r="FO1254" s="30"/>
      <c r="FP1254" s="30"/>
      <c r="FQ1254" s="30"/>
    </row>
    <row r="1255" spans="4:173">
      <c r="D1255" s="76"/>
      <c r="E1255" s="76"/>
      <c r="F1255" s="76"/>
      <c r="G1255" s="76"/>
      <c r="H1255" s="76"/>
      <c r="I1255" s="76"/>
      <c r="J1255" s="30"/>
      <c r="K1255" s="30"/>
      <c r="L1255" s="30"/>
      <c r="M1255" s="30"/>
      <c r="N1255" s="30"/>
      <c r="O1255" s="30"/>
      <c r="P1255" s="30"/>
      <c r="Q1255" s="30"/>
      <c r="R1255" s="30"/>
      <c r="S1255" s="30"/>
      <c r="T1255" s="30"/>
      <c r="U1255" s="30"/>
      <c r="V1255" s="30"/>
      <c r="W1255" s="30"/>
      <c r="X1255" s="30"/>
      <c r="Y1255" s="30"/>
      <c r="Z1255" s="30"/>
      <c r="AA1255" s="30"/>
      <c r="AB1255" s="30"/>
      <c r="AC1255" s="30"/>
      <c r="AD1255" s="30"/>
      <c r="AE1255" s="30"/>
      <c r="AF1255" s="30"/>
      <c r="AG1255" s="30"/>
      <c r="AH1255" s="30"/>
      <c r="AI1255" s="30"/>
      <c r="AJ1255" s="30"/>
      <c r="AK1255" s="30"/>
      <c r="AL1255" s="30"/>
      <c r="AM1255" s="30"/>
      <c r="AN1255" s="30"/>
      <c r="AO1255" s="30"/>
      <c r="AP1255" s="30"/>
      <c r="AQ1255" s="30"/>
      <c r="AR1255" s="30"/>
      <c r="AS1255" s="30"/>
      <c r="AT1255" s="30"/>
      <c r="AU1255" s="30"/>
      <c r="AV1255" s="30"/>
      <c r="AW1255" s="30"/>
      <c r="AX1255" s="30"/>
      <c r="AY1255" s="30"/>
      <c r="AZ1255" s="30"/>
      <c r="BA1255" s="30"/>
      <c r="BB1255" s="30"/>
      <c r="BC1255" s="30"/>
      <c r="BD1255" s="30"/>
      <c r="BE1255" s="30"/>
      <c r="BF1255" s="30"/>
      <c r="BG1255" s="30"/>
      <c r="BH1255" s="30"/>
      <c r="BI1255" s="30"/>
      <c r="BJ1255" s="30"/>
      <c r="BK1255" s="30"/>
      <c r="BL1255" s="30"/>
      <c r="BM1255" s="30"/>
      <c r="BN1255" s="30"/>
      <c r="BO1255" s="30"/>
      <c r="BP1255" s="30"/>
      <c r="BQ1255" s="30"/>
      <c r="BR1255" s="30"/>
      <c r="BS1255" s="30"/>
      <c r="BT1255" s="30"/>
      <c r="BU1255" s="30"/>
      <c r="BV1255" s="30"/>
      <c r="BW1255" s="30"/>
      <c r="BX1255" s="30"/>
      <c r="BY1255" s="30"/>
      <c r="BZ1255" s="30"/>
      <c r="CA1255" s="30"/>
      <c r="CB1255" s="30"/>
      <c r="CC1255" s="30"/>
      <c r="CD1255" s="30"/>
      <c r="CE1255" s="30"/>
      <c r="CF1255" s="30"/>
      <c r="CG1255" s="30"/>
      <c r="CH1255" s="30"/>
      <c r="CI1255" s="30"/>
      <c r="CJ1255" s="30"/>
      <c r="CK1255" s="30"/>
      <c r="CL1255" s="30"/>
      <c r="CM1255" s="30"/>
      <c r="CN1255" s="30"/>
      <c r="CO1255" s="30"/>
      <c r="CP1255" s="30"/>
      <c r="CQ1255" s="30"/>
      <c r="CR1255" s="30"/>
      <c r="CS1255" s="30"/>
      <c r="CT1255" s="30"/>
      <c r="CU1255" s="30"/>
      <c r="CV1255" s="30"/>
      <c r="CW1255" s="30"/>
      <c r="CX1255" s="30"/>
      <c r="CY1255" s="30"/>
      <c r="CZ1255" s="30"/>
      <c r="DA1255" s="30"/>
      <c r="DB1255" s="30"/>
      <c r="DC1255" s="30"/>
      <c r="DD1255" s="30"/>
      <c r="DE1255" s="30"/>
      <c r="DF1255" s="30"/>
      <c r="DG1255" s="30"/>
      <c r="DH1255" s="30"/>
      <c r="DI1255" s="30"/>
      <c r="DJ1255" s="30"/>
      <c r="DK1255" s="30"/>
      <c r="DL1255" s="30"/>
      <c r="DM1255" s="30"/>
      <c r="DN1255" s="30"/>
      <c r="DO1255" s="30"/>
      <c r="DP1255" s="30"/>
      <c r="DQ1255" s="30"/>
      <c r="DR1255" s="30"/>
      <c r="DS1255" s="30"/>
      <c r="DT1255" s="30"/>
      <c r="DU1255" s="30"/>
      <c r="DV1255" s="30"/>
      <c r="DW1255" s="30"/>
      <c r="DX1255" s="30"/>
      <c r="DY1255" s="30"/>
      <c r="DZ1255" s="30"/>
      <c r="EA1255" s="30"/>
      <c r="EB1255" s="30"/>
      <c r="EC1255" s="30"/>
      <c r="ED1255" s="30"/>
      <c r="EE1255" s="30"/>
      <c r="EF1255" s="30"/>
      <c r="EG1255" s="30"/>
      <c r="EH1255" s="30"/>
      <c r="EI1255" s="30"/>
      <c r="EJ1255" s="30"/>
      <c r="EK1255" s="30"/>
      <c r="EL1255" s="30"/>
      <c r="EM1255" s="30"/>
      <c r="EN1255" s="30"/>
      <c r="EO1255" s="30"/>
      <c r="EP1255" s="30"/>
      <c r="EQ1255" s="30"/>
      <c r="ER1255" s="30"/>
      <c r="ES1255" s="30"/>
      <c r="ET1255" s="30"/>
      <c r="EU1255" s="30"/>
      <c r="EV1255" s="30"/>
      <c r="EW1255" s="30"/>
      <c r="EX1255" s="30"/>
      <c r="EY1255" s="30"/>
      <c r="EZ1255" s="30"/>
      <c r="FA1255" s="30"/>
      <c r="FB1255" s="30"/>
      <c r="FC1255" s="30"/>
      <c r="FD1255" s="30"/>
      <c r="FE1255" s="30"/>
      <c r="FF1255" s="30"/>
      <c r="FG1255" s="30"/>
      <c r="FH1255" s="30"/>
      <c r="FI1255" s="30"/>
      <c r="FJ1255" s="30"/>
      <c r="FK1255" s="30"/>
      <c r="FL1255" s="30"/>
      <c r="FM1255" s="30"/>
      <c r="FN1255" s="30"/>
      <c r="FO1255" s="30"/>
      <c r="FP1255" s="30"/>
      <c r="FQ1255" s="30"/>
    </row>
    <row r="1256" spans="4:173">
      <c r="D1256" s="76"/>
      <c r="E1256" s="76"/>
      <c r="F1256" s="76"/>
      <c r="G1256" s="76"/>
      <c r="H1256" s="76"/>
      <c r="I1256" s="76"/>
      <c r="J1256" s="30"/>
      <c r="K1256" s="30"/>
      <c r="L1256" s="30"/>
      <c r="M1256" s="30"/>
      <c r="N1256" s="30"/>
      <c r="O1256" s="30"/>
      <c r="P1256" s="30"/>
      <c r="Q1256" s="30"/>
      <c r="R1256" s="30"/>
      <c r="S1256" s="30"/>
      <c r="T1256" s="30"/>
      <c r="U1256" s="30"/>
      <c r="V1256" s="30"/>
      <c r="W1256" s="30"/>
      <c r="X1256" s="30"/>
      <c r="Y1256" s="30"/>
      <c r="Z1256" s="30"/>
      <c r="AA1256" s="30"/>
      <c r="AB1256" s="30"/>
      <c r="AC1256" s="30"/>
      <c r="AD1256" s="30"/>
      <c r="AE1256" s="30"/>
      <c r="AF1256" s="30"/>
      <c r="AG1256" s="30"/>
      <c r="AH1256" s="30"/>
      <c r="AI1256" s="30"/>
      <c r="AJ1256" s="30"/>
      <c r="AK1256" s="30"/>
      <c r="AL1256" s="30"/>
      <c r="AM1256" s="30"/>
      <c r="AN1256" s="30"/>
      <c r="AO1256" s="30"/>
      <c r="AP1256" s="30"/>
      <c r="AQ1256" s="30"/>
      <c r="AR1256" s="30"/>
      <c r="AS1256" s="30"/>
      <c r="AT1256" s="30"/>
      <c r="AU1256" s="30"/>
      <c r="AV1256" s="30"/>
      <c r="AW1256" s="30"/>
      <c r="AX1256" s="30"/>
      <c r="AY1256" s="30"/>
      <c r="AZ1256" s="30"/>
      <c r="BA1256" s="30"/>
      <c r="BB1256" s="30"/>
      <c r="BC1256" s="30"/>
      <c r="BD1256" s="30"/>
      <c r="BE1256" s="30"/>
      <c r="BF1256" s="30"/>
      <c r="BG1256" s="30"/>
      <c r="BH1256" s="30"/>
      <c r="BI1256" s="30"/>
      <c r="BJ1256" s="30"/>
      <c r="BK1256" s="30"/>
      <c r="BL1256" s="30"/>
      <c r="BM1256" s="30"/>
      <c r="BN1256" s="30"/>
      <c r="BO1256" s="30"/>
      <c r="BP1256" s="30"/>
      <c r="BQ1256" s="30"/>
      <c r="BR1256" s="30"/>
      <c r="BS1256" s="30"/>
      <c r="BT1256" s="30"/>
      <c r="BU1256" s="30"/>
      <c r="BV1256" s="30"/>
      <c r="BW1256" s="30"/>
      <c r="BX1256" s="30"/>
      <c r="BY1256" s="30"/>
      <c r="BZ1256" s="30"/>
      <c r="CA1256" s="30"/>
      <c r="CB1256" s="30"/>
      <c r="CC1256" s="30"/>
      <c r="CD1256" s="30"/>
      <c r="CE1256" s="30"/>
      <c r="CF1256" s="30"/>
      <c r="CG1256" s="30"/>
      <c r="CH1256" s="30"/>
      <c r="CI1256" s="30"/>
      <c r="CJ1256" s="30"/>
      <c r="CK1256" s="30"/>
      <c r="CL1256" s="30"/>
      <c r="CM1256" s="30"/>
      <c r="CN1256" s="30"/>
      <c r="CO1256" s="30"/>
      <c r="CP1256" s="30"/>
      <c r="CQ1256" s="30"/>
      <c r="CR1256" s="30"/>
      <c r="CS1256" s="30"/>
      <c r="CT1256" s="30"/>
      <c r="CU1256" s="30"/>
      <c r="CV1256" s="30"/>
      <c r="CW1256" s="30"/>
      <c r="CX1256" s="30"/>
      <c r="CY1256" s="30"/>
      <c r="CZ1256" s="30"/>
      <c r="DA1256" s="30"/>
      <c r="DB1256" s="30"/>
      <c r="DC1256" s="30"/>
      <c r="DD1256" s="30"/>
      <c r="DE1256" s="30"/>
      <c r="DF1256" s="30"/>
      <c r="DG1256" s="30"/>
      <c r="DH1256" s="30"/>
      <c r="DI1256" s="30"/>
      <c r="DJ1256" s="30"/>
      <c r="DK1256" s="30"/>
      <c r="DL1256" s="30"/>
      <c r="DM1256" s="30"/>
      <c r="DN1256" s="30"/>
      <c r="DO1256" s="30"/>
      <c r="DP1256" s="30"/>
      <c r="DQ1256" s="30"/>
      <c r="DR1256" s="30"/>
      <c r="DS1256" s="30"/>
      <c r="DT1256" s="30"/>
      <c r="DU1256" s="30"/>
      <c r="DV1256" s="30"/>
      <c r="DW1256" s="30"/>
      <c r="DX1256" s="30"/>
      <c r="DY1256" s="30"/>
      <c r="DZ1256" s="30"/>
      <c r="EA1256" s="30"/>
      <c r="EB1256" s="30"/>
      <c r="EC1256" s="30"/>
      <c r="ED1256" s="30"/>
      <c r="EE1256" s="30"/>
      <c r="EF1256" s="30"/>
      <c r="EG1256" s="30"/>
      <c r="EH1256" s="30"/>
      <c r="EI1256" s="30"/>
      <c r="EJ1256" s="30"/>
      <c r="EK1256" s="30"/>
      <c r="EL1256" s="30"/>
      <c r="EM1256" s="30"/>
      <c r="EN1256" s="30"/>
      <c r="EO1256" s="30"/>
      <c r="EP1256" s="30"/>
      <c r="EQ1256" s="30"/>
      <c r="ER1256" s="30"/>
      <c r="ES1256" s="30"/>
      <c r="ET1256" s="30"/>
      <c r="EU1256" s="30"/>
      <c r="EV1256" s="30"/>
      <c r="EW1256" s="30"/>
      <c r="EX1256" s="30"/>
      <c r="EY1256" s="30"/>
      <c r="EZ1256" s="30"/>
      <c r="FA1256" s="30"/>
      <c r="FB1256" s="30"/>
      <c r="FC1256" s="30"/>
      <c r="FD1256" s="30"/>
      <c r="FE1256" s="30"/>
      <c r="FF1256" s="30"/>
      <c r="FG1256" s="30"/>
      <c r="FH1256" s="30"/>
      <c r="FI1256" s="30"/>
      <c r="FJ1256" s="30"/>
      <c r="FK1256" s="30"/>
      <c r="FL1256" s="30"/>
      <c r="FM1256" s="30"/>
      <c r="FN1256" s="30"/>
      <c r="FO1256" s="30"/>
      <c r="FP1256" s="30"/>
      <c r="FQ1256" s="30"/>
    </row>
    <row r="1257" spans="4:173">
      <c r="D1257" s="76"/>
      <c r="E1257" s="76"/>
      <c r="F1257" s="76"/>
      <c r="G1257" s="76"/>
      <c r="H1257" s="76"/>
      <c r="I1257" s="76"/>
      <c r="J1257" s="30"/>
      <c r="K1257" s="30"/>
      <c r="L1257" s="30"/>
      <c r="M1257" s="30"/>
      <c r="N1257" s="30"/>
      <c r="O1257" s="30"/>
      <c r="P1257" s="30"/>
      <c r="Q1257" s="30"/>
      <c r="R1257" s="30"/>
      <c r="S1257" s="30"/>
      <c r="T1257" s="30"/>
      <c r="U1257" s="30"/>
      <c r="V1257" s="30"/>
      <c r="W1257" s="30"/>
      <c r="X1257" s="30"/>
      <c r="Y1257" s="30"/>
      <c r="Z1257" s="30"/>
      <c r="AA1257" s="30"/>
      <c r="AB1257" s="30"/>
      <c r="AC1257" s="30"/>
      <c r="AD1257" s="30"/>
      <c r="AE1257" s="30"/>
      <c r="AF1257" s="30"/>
      <c r="AG1257" s="30"/>
      <c r="AH1257" s="30"/>
      <c r="AI1257" s="30"/>
      <c r="AJ1257" s="30"/>
      <c r="AK1257" s="30"/>
      <c r="AL1257" s="30"/>
      <c r="AM1257" s="30"/>
      <c r="AN1257" s="30"/>
      <c r="AO1257" s="30"/>
      <c r="AP1257" s="30"/>
      <c r="AQ1257" s="30"/>
      <c r="AR1257" s="30"/>
      <c r="AS1257" s="30"/>
      <c r="AT1257" s="30"/>
      <c r="AU1257" s="30"/>
      <c r="AV1257" s="30"/>
      <c r="AW1257" s="30"/>
      <c r="AX1257" s="30"/>
      <c r="AY1257" s="30"/>
      <c r="AZ1257" s="30"/>
      <c r="BA1257" s="30"/>
      <c r="BB1257" s="30"/>
      <c r="BC1257" s="30"/>
      <c r="BD1257" s="30"/>
      <c r="BE1257" s="30"/>
      <c r="BF1257" s="30"/>
      <c r="BG1257" s="30"/>
      <c r="BH1257" s="30"/>
      <c r="BI1257" s="30"/>
      <c r="BJ1257" s="30"/>
      <c r="BK1257" s="30"/>
      <c r="BL1257" s="30"/>
      <c r="BM1257" s="30"/>
      <c r="BN1257" s="30"/>
      <c r="BO1257" s="30"/>
      <c r="BP1257" s="30"/>
      <c r="BQ1257" s="30"/>
      <c r="BR1257" s="30"/>
      <c r="BS1257" s="30"/>
      <c r="BT1257" s="30"/>
      <c r="BU1257" s="30"/>
      <c r="BV1257" s="30"/>
      <c r="BW1257" s="30"/>
      <c r="BX1257" s="30"/>
      <c r="BY1257" s="30"/>
      <c r="BZ1257" s="30"/>
      <c r="CA1257" s="30"/>
      <c r="CB1257" s="30"/>
      <c r="CC1257" s="30"/>
      <c r="CD1257" s="30"/>
      <c r="CE1257" s="30"/>
      <c r="CF1257" s="30"/>
      <c r="CG1257" s="30"/>
      <c r="CH1257" s="30"/>
      <c r="CI1257" s="30"/>
      <c r="CJ1257" s="30"/>
      <c r="CK1257" s="30"/>
      <c r="CL1257" s="30"/>
      <c r="CM1257" s="30"/>
      <c r="CN1257" s="30"/>
      <c r="CO1257" s="30"/>
      <c r="CP1257" s="30"/>
      <c r="CQ1257" s="30"/>
      <c r="CR1257" s="30"/>
      <c r="CS1257" s="30"/>
      <c r="CT1257" s="30"/>
      <c r="CU1257" s="30"/>
      <c r="CV1257" s="30"/>
      <c r="CW1257" s="30"/>
      <c r="CX1257" s="30"/>
      <c r="CY1257" s="30"/>
      <c r="CZ1257" s="30"/>
      <c r="DA1257" s="30"/>
      <c r="DB1257" s="30"/>
      <c r="DC1257" s="30"/>
      <c r="DD1257" s="30"/>
      <c r="DE1257" s="30"/>
      <c r="DF1257" s="30"/>
      <c r="DG1257" s="30"/>
      <c r="DH1257" s="30"/>
      <c r="DI1257" s="30"/>
      <c r="DJ1257" s="30"/>
      <c r="DK1257" s="30"/>
      <c r="DL1257" s="30"/>
      <c r="DM1257" s="30"/>
      <c r="DN1257" s="30"/>
      <c r="DO1257" s="30"/>
      <c r="DP1257" s="30"/>
      <c r="DQ1257" s="30"/>
      <c r="DR1257" s="30"/>
      <c r="DS1257" s="30"/>
      <c r="DT1257" s="30"/>
      <c r="DU1257" s="30"/>
      <c r="DV1257" s="30"/>
      <c r="DW1257" s="30"/>
      <c r="DX1257" s="30"/>
      <c r="DY1257" s="30"/>
      <c r="DZ1257" s="30"/>
      <c r="EA1257" s="30"/>
      <c r="EB1257" s="30"/>
      <c r="EC1257" s="30"/>
      <c r="ED1257" s="30"/>
      <c r="EE1257" s="30"/>
      <c r="EF1257" s="30"/>
      <c r="EG1257" s="30"/>
      <c r="EH1257" s="30"/>
      <c r="EI1257" s="30"/>
      <c r="EJ1257" s="30"/>
      <c r="EK1257" s="30"/>
      <c r="EL1257" s="30"/>
      <c r="EM1257" s="30"/>
      <c r="EN1257" s="30"/>
      <c r="EO1257" s="30"/>
      <c r="EP1257" s="30"/>
      <c r="EQ1257" s="30"/>
      <c r="ER1257" s="30"/>
      <c r="ES1257" s="30"/>
      <c r="ET1257" s="30"/>
      <c r="EU1257" s="30"/>
      <c r="EV1257" s="30"/>
      <c r="EW1257" s="30"/>
      <c r="EX1257" s="30"/>
      <c r="EY1257" s="30"/>
      <c r="EZ1257" s="30"/>
      <c r="FA1257" s="30"/>
      <c r="FB1257" s="30"/>
      <c r="FC1257" s="30"/>
      <c r="FD1257" s="30"/>
      <c r="FE1257" s="30"/>
      <c r="FF1257" s="30"/>
      <c r="FG1257" s="30"/>
      <c r="FH1257" s="30"/>
      <c r="FI1257" s="30"/>
      <c r="FJ1257" s="30"/>
      <c r="FK1257" s="30"/>
      <c r="FL1257" s="30"/>
      <c r="FM1257" s="30"/>
      <c r="FN1257" s="30"/>
      <c r="FO1257" s="30"/>
      <c r="FP1257" s="30"/>
      <c r="FQ1257" s="30"/>
    </row>
    <row r="1258" spans="4:173">
      <c r="D1258" s="76"/>
      <c r="E1258" s="76"/>
      <c r="F1258" s="76"/>
      <c r="G1258" s="76"/>
      <c r="H1258" s="76"/>
      <c r="I1258" s="76"/>
      <c r="J1258" s="30"/>
      <c r="K1258" s="30"/>
      <c r="L1258" s="30"/>
      <c r="M1258" s="30"/>
      <c r="N1258" s="30"/>
      <c r="O1258" s="30"/>
      <c r="P1258" s="30"/>
      <c r="Q1258" s="30"/>
      <c r="R1258" s="30"/>
      <c r="S1258" s="30"/>
      <c r="T1258" s="30"/>
      <c r="U1258" s="30"/>
      <c r="V1258" s="30"/>
      <c r="W1258" s="30"/>
      <c r="X1258" s="30"/>
      <c r="Y1258" s="30"/>
      <c r="Z1258" s="30"/>
      <c r="AA1258" s="30"/>
      <c r="AB1258" s="30"/>
      <c r="AC1258" s="30"/>
      <c r="AD1258" s="30"/>
      <c r="AE1258" s="30"/>
      <c r="AF1258" s="30"/>
      <c r="AG1258" s="30"/>
      <c r="AH1258" s="30"/>
      <c r="AI1258" s="30"/>
      <c r="AJ1258" s="30"/>
      <c r="AK1258" s="30"/>
      <c r="AL1258" s="30"/>
      <c r="AM1258" s="30"/>
      <c r="AN1258" s="30"/>
      <c r="AO1258" s="30"/>
      <c r="AP1258" s="30"/>
      <c r="AQ1258" s="30"/>
      <c r="AR1258" s="30"/>
      <c r="AS1258" s="30"/>
      <c r="AT1258" s="30"/>
      <c r="AU1258" s="30"/>
      <c r="AV1258" s="30"/>
      <c r="AW1258" s="30"/>
      <c r="AX1258" s="30"/>
      <c r="AY1258" s="30"/>
      <c r="AZ1258" s="30"/>
      <c r="BA1258" s="30"/>
      <c r="BB1258" s="30"/>
      <c r="BC1258" s="30"/>
      <c r="BD1258" s="30"/>
      <c r="BE1258" s="30"/>
      <c r="BF1258" s="30"/>
      <c r="BG1258" s="30"/>
      <c r="BH1258" s="30"/>
      <c r="BI1258" s="30"/>
      <c r="BJ1258" s="30"/>
      <c r="BK1258" s="30"/>
      <c r="BL1258" s="30"/>
      <c r="BM1258" s="30"/>
      <c r="BN1258" s="30"/>
      <c r="BO1258" s="30"/>
      <c r="BP1258" s="30"/>
      <c r="BQ1258" s="30"/>
      <c r="BR1258" s="30"/>
      <c r="BS1258" s="30"/>
      <c r="BT1258" s="30"/>
      <c r="BU1258" s="30"/>
      <c r="BV1258" s="30"/>
      <c r="BW1258" s="30"/>
      <c r="BX1258" s="30"/>
      <c r="BY1258" s="30"/>
      <c r="BZ1258" s="30"/>
      <c r="CA1258" s="30"/>
      <c r="CB1258" s="30"/>
      <c r="CC1258" s="30"/>
      <c r="CD1258" s="30"/>
      <c r="CE1258" s="30"/>
      <c r="CF1258" s="30"/>
      <c r="CG1258" s="30"/>
      <c r="CH1258" s="30"/>
      <c r="CI1258" s="30"/>
      <c r="CJ1258" s="30"/>
      <c r="CK1258" s="30"/>
      <c r="CL1258" s="30"/>
      <c r="CM1258" s="30"/>
      <c r="CN1258" s="30"/>
      <c r="CO1258" s="30"/>
      <c r="CP1258" s="30"/>
      <c r="CQ1258" s="30"/>
      <c r="CR1258" s="30"/>
      <c r="CS1258" s="30"/>
      <c r="CT1258" s="30"/>
      <c r="CU1258" s="30"/>
      <c r="CV1258" s="30"/>
      <c r="CW1258" s="30"/>
      <c r="CX1258" s="30"/>
      <c r="CY1258" s="30"/>
      <c r="CZ1258" s="30"/>
      <c r="DA1258" s="30"/>
      <c r="DB1258" s="30"/>
      <c r="DC1258" s="30"/>
      <c r="DD1258" s="30"/>
      <c r="DE1258" s="30"/>
      <c r="DF1258" s="30"/>
      <c r="DG1258" s="30"/>
      <c r="DH1258" s="30"/>
      <c r="DI1258" s="30"/>
      <c r="DJ1258" s="30"/>
      <c r="DK1258" s="30"/>
      <c r="DL1258" s="30"/>
      <c r="DM1258" s="30"/>
      <c r="DN1258" s="30"/>
      <c r="DO1258" s="30"/>
      <c r="DP1258" s="30"/>
      <c r="DQ1258" s="30"/>
      <c r="DR1258" s="30"/>
      <c r="DS1258" s="30"/>
      <c r="DT1258" s="30"/>
      <c r="DU1258" s="30"/>
      <c r="DV1258" s="30"/>
      <c r="DW1258" s="30"/>
      <c r="DX1258" s="30"/>
      <c r="DY1258" s="30"/>
      <c r="DZ1258" s="30"/>
      <c r="EA1258" s="30"/>
      <c r="EB1258" s="30"/>
      <c r="EC1258" s="30"/>
      <c r="ED1258" s="30"/>
      <c r="EE1258" s="30"/>
      <c r="EF1258" s="30"/>
      <c r="EG1258" s="30"/>
      <c r="EH1258" s="30"/>
      <c r="EI1258" s="30"/>
      <c r="EJ1258" s="30"/>
      <c r="EK1258" s="30"/>
      <c r="EL1258" s="30"/>
      <c r="EM1258" s="30"/>
      <c r="EN1258" s="30"/>
      <c r="EO1258" s="30"/>
      <c r="EP1258" s="30"/>
      <c r="EQ1258" s="30"/>
      <c r="ER1258" s="30"/>
      <c r="ES1258" s="30"/>
      <c r="ET1258" s="30"/>
      <c r="EU1258" s="30"/>
      <c r="EV1258" s="30"/>
      <c r="EW1258" s="30"/>
      <c r="EX1258" s="30"/>
      <c r="EY1258" s="30"/>
      <c r="EZ1258" s="30"/>
      <c r="FA1258" s="30"/>
      <c r="FB1258" s="30"/>
      <c r="FC1258" s="30"/>
      <c r="FD1258" s="30"/>
      <c r="FE1258" s="30"/>
      <c r="FF1258" s="30"/>
      <c r="FG1258" s="30"/>
      <c r="FH1258" s="30"/>
      <c r="FI1258" s="30"/>
      <c r="FJ1258" s="30"/>
      <c r="FK1258" s="30"/>
      <c r="FL1258" s="30"/>
      <c r="FM1258" s="30"/>
      <c r="FN1258" s="30"/>
      <c r="FO1258" s="30"/>
      <c r="FP1258" s="30"/>
      <c r="FQ1258" s="30"/>
    </row>
    <row r="1259" spans="4:173">
      <c r="D1259" s="76"/>
      <c r="E1259" s="76"/>
      <c r="F1259" s="76"/>
      <c r="G1259" s="76"/>
      <c r="H1259" s="76"/>
      <c r="I1259" s="76"/>
      <c r="J1259" s="30"/>
      <c r="K1259" s="30"/>
      <c r="L1259" s="30"/>
      <c r="M1259" s="30"/>
      <c r="N1259" s="30"/>
      <c r="O1259" s="30"/>
      <c r="P1259" s="30"/>
      <c r="Q1259" s="30"/>
      <c r="R1259" s="30"/>
      <c r="S1259" s="30"/>
      <c r="T1259" s="30"/>
      <c r="U1259" s="30"/>
      <c r="V1259" s="30"/>
      <c r="W1259" s="30"/>
      <c r="X1259" s="30"/>
      <c r="Y1259" s="30"/>
      <c r="Z1259" s="30"/>
      <c r="AA1259" s="30"/>
      <c r="AB1259" s="30"/>
      <c r="AC1259" s="30"/>
      <c r="AD1259" s="30"/>
      <c r="AE1259" s="30"/>
      <c r="AF1259" s="30"/>
      <c r="AG1259" s="30"/>
      <c r="AH1259" s="30"/>
      <c r="AI1259" s="30"/>
      <c r="AJ1259" s="30"/>
      <c r="AK1259" s="30"/>
      <c r="AL1259" s="30"/>
      <c r="AM1259" s="30"/>
      <c r="AN1259" s="30"/>
      <c r="AO1259" s="30"/>
      <c r="AP1259" s="30"/>
      <c r="AQ1259" s="30"/>
      <c r="AR1259" s="30"/>
      <c r="AS1259" s="30"/>
      <c r="AT1259" s="30"/>
      <c r="AU1259" s="30"/>
      <c r="AV1259" s="30"/>
      <c r="AW1259" s="30"/>
      <c r="AX1259" s="30"/>
      <c r="AY1259" s="30"/>
      <c r="AZ1259" s="30"/>
      <c r="BA1259" s="30"/>
      <c r="BB1259" s="30"/>
      <c r="BC1259" s="30"/>
      <c r="BD1259" s="30"/>
      <c r="BE1259" s="30"/>
      <c r="BF1259" s="30"/>
      <c r="BG1259" s="30"/>
      <c r="BH1259" s="30"/>
      <c r="BI1259" s="30"/>
      <c r="BJ1259" s="30"/>
      <c r="BK1259" s="30"/>
      <c r="BL1259" s="30"/>
      <c r="BM1259" s="30"/>
      <c r="BN1259" s="30"/>
      <c r="BO1259" s="30"/>
      <c r="BP1259" s="30"/>
      <c r="BQ1259" s="30"/>
      <c r="BR1259" s="30"/>
      <c r="BS1259" s="30"/>
      <c r="BT1259" s="30"/>
      <c r="BU1259" s="30"/>
      <c r="BV1259" s="30"/>
      <c r="BW1259" s="30"/>
      <c r="BX1259" s="30"/>
      <c r="BY1259" s="30"/>
      <c r="BZ1259" s="30"/>
      <c r="CA1259" s="30"/>
      <c r="CB1259" s="30"/>
      <c r="CC1259" s="30"/>
      <c r="CD1259" s="30"/>
      <c r="CE1259" s="30"/>
      <c r="CF1259" s="30"/>
      <c r="CG1259" s="30"/>
      <c r="CH1259" s="30"/>
      <c r="CI1259" s="30"/>
      <c r="CJ1259" s="30"/>
      <c r="CK1259" s="30"/>
      <c r="CL1259" s="30"/>
      <c r="CM1259" s="30"/>
      <c r="CN1259" s="30"/>
      <c r="CO1259" s="30"/>
      <c r="CP1259" s="30"/>
      <c r="CQ1259" s="30"/>
      <c r="CR1259" s="30"/>
      <c r="CS1259" s="30"/>
      <c r="CT1259" s="30"/>
      <c r="CU1259" s="30"/>
      <c r="CV1259" s="30"/>
      <c r="CW1259" s="30"/>
      <c r="CX1259" s="30"/>
      <c r="CY1259" s="30"/>
      <c r="CZ1259" s="30"/>
      <c r="DA1259" s="30"/>
      <c r="DB1259" s="30"/>
      <c r="DC1259" s="30"/>
      <c r="DD1259" s="30"/>
      <c r="DE1259" s="30"/>
      <c r="DF1259" s="30"/>
      <c r="DG1259" s="30"/>
      <c r="DH1259" s="30"/>
      <c r="DI1259" s="30"/>
      <c r="DJ1259" s="30"/>
      <c r="DK1259" s="30"/>
      <c r="DL1259" s="30"/>
      <c r="DM1259" s="30"/>
      <c r="DN1259" s="30"/>
      <c r="DO1259" s="30"/>
      <c r="DP1259" s="30"/>
      <c r="DQ1259" s="30"/>
      <c r="DR1259" s="30"/>
      <c r="DS1259" s="30"/>
      <c r="DT1259" s="30"/>
      <c r="DU1259" s="30"/>
      <c r="DV1259" s="30"/>
      <c r="DW1259" s="30"/>
      <c r="DX1259" s="30"/>
      <c r="DY1259" s="30"/>
      <c r="DZ1259" s="30"/>
      <c r="EA1259" s="30"/>
      <c r="EB1259" s="30"/>
      <c r="EC1259" s="30"/>
      <c r="ED1259" s="30"/>
      <c r="EE1259" s="30"/>
      <c r="EF1259" s="30"/>
      <c r="EG1259" s="30"/>
      <c r="EH1259" s="30"/>
      <c r="EI1259" s="30"/>
      <c r="EJ1259" s="30"/>
      <c r="EK1259" s="30"/>
      <c r="EL1259" s="30"/>
      <c r="EM1259" s="30"/>
      <c r="EN1259" s="30"/>
      <c r="EO1259" s="30"/>
      <c r="EP1259" s="30"/>
      <c r="EQ1259" s="30"/>
      <c r="ER1259" s="30"/>
      <c r="ES1259" s="30"/>
      <c r="ET1259" s="30"/>
      <c r="EU1259" s="30"/>
      <c r="EV1259" s="30"/>
      <c r="EW1259" s="30"/>
      <c r="EX1259" s="30"/>
      <c r="EY1259" s="30"/>
      <c r="EZ1259" s="30"/>
      <c r="FA1259" s="30"/>
      <c r="FB1259" s="30"/>
      <c r="FC1259" s="30"/>
      <c r="FD1259" s="30"/>
      <c r="FE1259" s="30"/>
      <c r="FF1259" s="30"/>
      <c r="FG1259" s="30"/>
      <c r="FH1259" s="30"/>
      <c r="FI1259" s="30"/>
      <c r="FJ1259" s="30"/>
      <c r="FK1259" s="30"/>
      <c r="FL1259" s="30"/>
      <c r="FM1259" s="30"/>
      <c r="FN1259" s="30"/>
      <c r="FO1259" s="30"/>
      <c r="FP1259" s="30"/>
      <c r="FQ1259" s="30"/>
    </row>
    <row r="1260" spans="4:173">
      <c r="D1260" s="76"/>
      <c r="E1260" s="76"/>
      <c r="F1260" s="76"/>
      <c r="G1260" s="76"/>
      <c r="H1260" s="76"/>
      <c r="I1260" s="76"/>
      <c r="J1260" s="30"/>
      <c r="K1260" s="30"/>
      <c r="L1260" s="30"/>
      <c r="M1260" s="30"/>
      <c r="N1260" s="30"/>
      <c r="O1260" s="30"/>
      <c r="P1260" s="30"/>
      <c r="Q1260" s="30"/>
      <c r="R1260" s="30"/>
      <c r="S1260" s="30"/>
      <c r="T1260" s="30"/>
      <c r="U1260" s="30"/>
      <c r="V1260" s="30"/>
      <c r="W1260" s="30"/>
      <c r="X1260" s="30"/>
      <c r="Y1260" s="30"/>
      <c r="Z1260" s="30"/>
      <c r="AA1260" s="30"/>
      <c r="AB1260" s="30"/>
      <c r="AC1260" s="30"/>
      <c r="AD1260" s="30"/>
      <c r="AE1260" s="30"/>
      <c r="AF1260" s="30"/>
      <c r="AG1260" s="30"/>
      <c r="AH1260" s="30"/>
      <c r="AI1260" s="30"/>
      <c r="AJ1260" s="30"/>
      <c r="AK1260" s="30"/>
      <c r="AL1260" s="30"/>
      <c r="AM1260" s="30"/>
      <c r="AN1260" s="30"/>
      <c r="AO1260" s="30"/>
      <c r="AP1260" s="30"/>
      <c r="AQ1260" s="30"/>
      <c r="AR1260" s="30"/>
      <c r="AS1260" s="30"/>
      <c r="AT1260" s="30"/>
      <c r="AU1260" s="30"/>
      <c r="AV1260" s="30"/>
      <c r="AW1260" s="30"/>
      <c r="AX1260" s="30"/>
      <c r="AY1260" s="30"/>
      <c r="AZ1260" s="30"/>
      <c r="BA1260" s="30"/>
      <c r="BB1260" s="30"/>
      <c r="BC1260" s="30"/>
      <c r="BD1260" s="30"/>
      <c r="BE1260" s="30"/>
      <c r="BF1260" s="30"/>
      <c r="BG1260" s="30"/>
      <c r="BH1260" s="30"/>
      <c r="BI1260" s="30"/>
      <c r="BJ1260" s="30"/>
      <c r="BK1260" s="30"/>
      <c r="BL1260" s="30"/>
      <c r="BM1260" s="30"/>
      <c r="BN1260" s="30"/>
      <c r="BO1260" s="30"/>
      <c r="BP1260" s="30"/>
      <c r="BQ1260" s="30"/>
      <c r="BR1260" s="30"/>
      <c r="BS1260" s="30"/>
      <c r="BT1260" s="30"/>
      <c r="BU1260" s="30"/>
      <c r="BV1260" s="30"/>
      <c r="BW1260" s="30"/>
      <c r="BX1260" s="30"/>
      <c r="BY1260" s="30"/>
      <c r="BZ1260" s="30"/>
      <c r="CA1260" s="30"/>
      <c r="CB1260" s="30"/>
      <c r="CC1260" s="30"/>
      <c r="CD1260" s="30"/>
      <c r="CE1260" s="30"/>
      <c r="CF1260" s="30"/>
      <c r="CG1260" s="30"/>
      <c r="CH1260" s="30"/>
      <c r="CI1260" s="30"/>
      <c r="CJ1260" s="30"/>
      <c r="CK1260" s="30"/>
      <c r="CL1260" s="30"/>
      <c r="CM1260" s="30"/>
      <c r="CN1260" s="30"/>
      <c r="CO1260" s="30"/>
      <c r="CP1260" s="30"/>
      <c r="CQ1260" s="30"/>
      <c r="CR1260" s="30"/>
      <c r="CS1260" s="30"/>
      <c r="CT1260" s="30"/>
      <c r="CU1260" s="30"/>
      <c r="CV1260" s="30"/>
      <c r="CW1260" s="30"/>
      <c r="CX1260" s="30"/>
      <c r="CY1260" s="30"/>
      <c r="CZ1260" s="30"/>
      <c r="DA1260" s="30"/>
      <c r="DB1260" s="30"/>
      <c r="DC1260" s="30"/>
      <c r="DD1260" s="30"/>
      <c r="DE1260" s="30"/>
      <c r="DF1260" s="30"/>
      <c r="DG1260" s="30"/>
      <c r="DH1260" s="30"/>
      <c r="DI1260" s="30"/>
      <c r="DJ1260" s="30"/>
      <c r="DK1260" s="30"/>
      <c r="DL1260" s="30"/>
      <c r="DM1260" s="30"/>
      <c r="DN1260" s="30"/>
      <c r="DO1260" s="30"/>
      <c r="DP1260" s="30"/>
      <c r="DQ1260" s="30"/>
      <c r="DR1260" s="30"/>
      <c r="DS1260" s="30"/>
      <c r="DT1260" s="30"/>
      <c r="DU1260" s="30"/>
      <c r="DV1260" s="30"/>
      <c r="DW1260" s="30"/>
      <c r="DX1260" s="30"/>
      <c r="DY1260" s="30"/>
      <c r="DZ1260" s="30"/>
      <c r="EA1260" s="30"/>
      <c r="EB1260" s="30"/>
      <c r="EC1260" s="30"/>
      <c r="ED1260" s="30"/>
      <c r="EE1260" s="30"/>
      <c r="EF1260" s="30"/>
      <c r="EG1260" s="30"/>
      <c r="EH1260" s="30"/>
      <c r="EI1260" s="30"/>
      <c r="EJ1260" s="30"/>
      <c r="EK1260" s="30"/>
      <c r="EL1260" s="30"/>
      <c r="EM1260" s="30"/>
      <c r="EN1260" s="30"/>
      <c r="EO1260" s="30"/>
      <c r="EP1260" s="30"/>
      <c r="EQ1260" s="30"/>
      <c r="ER1260" s="30"/>
      <c r="ES1260" s="30"/>
      <c r="ET1260" s="30"/>
      <c r="EU1260" s="30"/>
      <c r="EV1260" s="30"/>
      <c r="EW1260" s="30"/>
      <c r="EX1260" s="30"/>
      <c r="EY1260" s="30"/>
      <c r="EZ1260" s="30"/>
      <c r="FA1260" s="30"/>
      <c r="FB1260" s="30"/>
      <c r="FC1260" s="30"/>
      <c r="FD1260" s="30"/>
      <c r="FE1260" s="30"/>
      <c r="FF1260" s="30"/>
      <c r="FG1260" s="30"/>
      <c r="FH1260" s="30"/>
      <c r="FI1260" s="30"/>
      <c r="FJ1260" s="30"/>
      <c r="FK1260" s="30"/>
      <c r="FL1260" s="30"/>
      <c r="FM1260" s="30"/>
      <c r="FN1260" s="30"/>
      <c r="FO1260" s="30"/>
      <c r="FP1260" s="30"/>
      <c r="FQ1260" s="30"/>
    </row>
    <row r="1261" spans="4:173">
      <c r="D1261" s="76"/>
      <c r="E1261" s="76"/>
      <c r="F1261" s="76"/>
      <c r="G1261" s="76"/>
      <c r="H1261" s="76"/>
      <c r="I1261" s="76"/>
      <c r="J1261" s="30"/>
      <c r="K1261" s="30"/>
      <c r="L1261" s="30"/>
      <c r="M1261" s="30"/>
      <c r="N1261" s="30"/>
      <c r="O1261" s="30"/>
      <c r="P1261" s="30"/>
      <c r="Q1261" s="30"/>
      <c r="R1261" s="30"/>
      <c r="S1261" s="30"/>
      <c r="T1261" s="30"/>
      <c r="U1261" s="30"/>
      <c r="V1261" s="30"/>
      <c r="W1261" s="30"/>
      <c r="X1261" s="30"/>
      <c r="Y1261" s="30"/>
      <c r="Z1261" s="30"/>
      <c r="AA1261" s="30"/>
      <c r="AB1261" s="30"/>
      <c r="AC1261" s="30"/>
      <c r="AD1261" s="30"/>
      <c r="AE1261" s="30"/>
      <c r="AF1261" s="30"/>
      <c r="AG1261" s="30"/>
      <c r="AH1261" s="30"/>
      <c r="AI1261" s="30"/>
      <c r="AJ1261" s="30"/>
      <c r="AK1261" s="30"/>
      <c r="AL1261" s="30"/>
      <c r="AM1261" s="30"/>
      <c r="AN1261" s="30"/>
      <c r="AO1261" s="30"/>
      <c r="AP1261" s="30"/>
      <c r="AQ1261" s="30"/>
      <c r="AR1261" s="30"/>
      <c r="AS1261" s="30"/>
      <c r="AT1261" s="30"/>
      <c r="AU1261" s="30"/>
      <c r="AV1261" s="30"/>
      <c r="AW1261" s="30"/>
      <c r="AX1261" s="30"/>
      <c r="AY1261" s="30"/>
      <c r="AZ1261" s="30"/>
      <c r="BA1261" s="30"/>
      <c r="BB1261" s="30"/>
      <c r="BC1261" s="30"/>
      <c r="BD1261" s="30"/>
      <c r="BE1261" s="30"/>
      <c r="BF1261" s="30"/>
      <c r="BG1261" s="30"/>
      <c r="BH1261" s="30"/>
      <c r="BI1261" s="30"/>
      <c r="BJ1261" s="30"/>
      <c r="BK1261" s="30"/>
      <c r="BL1261" s="30"/>
      <c r="BM1261" s="30"/>
      <c r="BN1261" s="30"/>
      <c r="BO1261" s="30"/>
      <c r="BP1261" s="30"/>
      <c r="BQ1261" s="30"/>
      <c r="BR1261" s="30"/>
      <c r="BS1261" s="30"/>
      <c r="BT1261" s="30"/>
      <c r="BU1261" s="30"/>
      <c r="BV1261" s="30"/>
      <c r="BW1261" s="30"/>
      <c r="BX1261" s="30"/>
      <c r="BY1261" s="30"/>
      <c r="BZ1261" s="30"/>
      <c r="CA1261" s="30"/>
      <c r="CB1261" s="30"/>
      <c r="CC1261" s="30"/>
      <c r="CD1261" s="30"/>
      <c r="CE1261" s="30"/>
      <c r="CF1261" s="30"/>
      <c r="CG1261" s="30"/>
      <c r="CH1261" s="30"/>
      <c r="CI1261" s="30"/>
      <c r="CJ1261" s="30"/>
      <c r="CK1261" s="30"/>
      <c r="CL1261" s="30"/>
      <c r="CM1261" s="30"/>
      <c r="CN1261" s="30"/>
      <c r="CO1261" s="30"/>
      <c r="CP1261" s="30"/>
      <c r="CQ1261" s="30"/>
      <c r="CR1261" s="30"/>
      <c r="CS1261" s="30"/>
      <c r="CT1261" s="30"/>
      <c r="CU1261" s="30"/>
      <c r="CV1261" s="30"/>
      <c r="CW1261" s="30"/>
      <c r="CX1261" s="30"/>
      <c r="CY1261" s="30"/>
      <c r="CZ1261" s="30"/>
      <c r="DA1261" s="30"/>
      <c r="DB1261" s="30"/>
      <c r="DC1261" s="30"/>
      <c r="DD1261" s="30"/>
      <c r="DE1261" s="30"/>
      <c r="DF1261" s="30"/>
      <c r="DG1261" s="30"/>
      <c r="DH1261" s="30"/>
      <c r="DI1261" s="30"/>
      <c r="DJ1261" s="30"/>
      <c r="DK1261" s="30"/>
      <c r="DL1261" s="30"/>
      <c r="DM1261" s="30"/>
      <c r="DN1261" s="30"/>
      <c r="DO1261" s="30"/>
      <c r="DP1261" s="30"/>
      <c r="DQ1261" s="30"/>
      <c r="DR1261" s="30"/>
      <c r="DS1261" s="30"/>
      <c r="DT1261" s="30"/>
      <c r="DU1261" s="30"/>
      <c r="DV1261" s="30"/>
      <c r="DW1261" s="30"/>
      <c r="DX1261" s="30"/>
      <c r="DY1261" s="30"/>
      <c r="DZ1261" s="30"/>
      <c r="EA1261" s="30"/>
      <c r="EB1261" s="30"/>
      <c r="EC1261" s="30"/>
      <c r="ED1261" s="30"/>
      <c r="EE1261" s="30"/>
      <c r="EF1261" s="30"/>
      <c r="EG1261" s="30"/>
      <c r="EH1261" s="30"/>
      <c r="EI1261" s="30"/>
      <c r="EJ1261" s="30"/>
      <c r="EK1261" s="30"/>
      <c r="EL1261" s="30"/>
      <c r="EM1261" s="30"/>
      <c r="EN1261" s="30"/>
      <c r="EO1261" s="30"/>
      <c r="EP1261" s="30"/>
      <c r="EQ1261" s="30"/>
      <c r="ER1261" s="30"/>
      <c r="ES1261" s="30"/>
      <c r="ET1261" s="30"/>
      <c r="EU1261" s="30"/>
      <c r="EV1261" s="30"/>
      <c r="EW1261" s="30"/>
      <c r="EX1261" s="30"/>
      <c r="EY1261" s="30"/>
      <c r="EZ1261" s="30"/>
      <c r="FA1261" s="30"/>
      <c r="FB1261" s="30"/>
      <c r="FC1261" s="30"/>
      <c r="FD1261" s="30"/>
      <c r="FE1261" s="30"/>
      <c r="FF1261" s="30"/>
      <c r="FG1261" s="30"/>
      <c r="FH1261" s="30"/>
      <c r="FI1261" s="30"/>
      <c r="FJ1261" s="30"/>
      <c r="FK1261" s="30"/>
      <c r="FL1261" s="30"/>
      <c r="FM1261" s="30"/>
      <c r="FN1261" s="30"/>
      <c r="FO1261" s="30"/>
      <c r="FP1261" s="30"/>
      <c r="FQ1261" s="30"/>
    </row>
    <row r="1262" spans="4:173">
      <c r="D1262" s="76"/>
      <c r="E1262" s="76"/>
      <c r="F1262" s="76"/>
      <c r="G1262" s="76"/>
      <c r="H1262" s="76"/>
      <c r="I1262" s="76"/>
      <c r="J1262" s="30"/>
      <c r="K1262" s="30"/>
      <c r="L1262" s="30"/>
      <c r="M1262" s="30"/>
      <c r="N1262" s="30"/>
      <c r="O1262" s="30"/>
      <c r="P1262" s="30"/>
      <c r="Q1262" s="30"/>
      <c r="R1262" s="30"/>
      <c r="S1262" s="30"/>
      <c r="T1262" s="30"/>
      <c r="U1262" s="30"/>
      <c r="V1262" s="30"/>
      <c r="W1262" s="30"/>
      <c r="X1262" s="30"/>
      <c r="Y1262" s="30"/>
      <c r="Z1262" s="30"/>
      <c r="AA1262" s="30"/>
      <c r="AB1262" s="30"/>
      <c r="AC1262" s="30"/>
      <c r="AD1262" s="30"/>
      <c r="AE1262" s="30"/>
      <c r="AF1262" s="30"/>
      <c r="AG1262" s="30"/>
      <c r="AH1262" s="30"/>
      <c r="AI1262" s="30"/>
      <c r="AJ1262" s="30"/>
      <c r="AK1262" s="30"/>
      <c r="AL1262" s="30"/>
      <c r="AM1262" s="30"/>
      <c r="AN1262" s="30"/>
      <c r="AO1262" s="30"/>
      <c r="AP1262" s="30"/>
      <c r="AQ1262" s="30"/>
      <c r="AR1262" s="30"/>
      <c r="AS1262" s="30"/>
      <c r="AT1262" s="30"/>
      <c r="AU1262" s="30"/>
      <c r="AV1262" s="30"/>
      <c r="AW1262" s="30"/>
      <c r="AX1262" s="30"/>
      <c r="AY1262" s="30"/>
      <c r="AZ1262" s="30"/>
      <c r="BA1262" s="30"/>
      <c r="BB1262" s="30"/>
      <c r="BC1262" s="30"/>
      <c r="BD1262" s="30"/>
      <c r="BE1262" s="30"/>
      <c r="BF1262" s="30"/>
      <c r="BG1262" s="30"/>
      <c r="BH1262" s="30"/>
      <c r="BI1262" s="30"/>
      <c r="BJ1262" s="30"/>
      <c r="BK1262" s="30"/>
      <c r="BL1262" s="30"/>
      <c r="BM1262" s="30"/>
      <c r="BN1262" s="30"/>
      <c r="BO1262" s="30"/>
      <c r="BP1262" s="30"/>
      <c r="BQ1262" s="30"/>
      <c r="BR1262" s="30"/>
      <c r="BS1262" s="30"/>
      <c r="BT1262" s="30"/>
      <c r="BU1262" s="30"/>
      <c r="BV1262" s="30"/>
      <c r="BW1262" s="30"/>
      <c r="BX1262" s="30"/>
      <c r="BY1262" s="30"/>
      <c r="BZ1262" s="30"/>
      <c r="CA1262" s="30"/>
      <c r="CB1262" s="30"/>
      <c r="CC1262" s="30"/>
      <c r="CD1262" s="30"/>
      <c r="CE1262" s="30"/>
      <c r="CF1262" s="30"/>
      <c r="CG1262" s="30"/>
      <c r="CH1262" s="30"/>
      <c r="CI1262" s="30"/>
      <c r="CJ1262" s="30"/>
      <c r="CK1262" s="30"/>
      <c r="CL1262" s="30"/>
      <c r="CM1262" s="30"/>
      <c r="CN1262" s="30"/>
      <c r="CO1262" s="30"/>
      <c r="CP1262" s="30"/>
      <c r="CQ1262" s="30"/>
      <c r="CR1262" s="30"/>
      <c r="CS1262" s="30"/>
      <c r="CT1262" s="30"/>
      <c r="CU1262" s="30"/>
      <c r="CV1262" s="30"/>
      <c r="CW1262" s="30"/>
      <c r="CX1262" s="30"/>
      <c r="CY1262" s="30"/>
      <c r="CZ1262" s="30"/>
      <c r="DA1262" s="30"/>
      <c r="DB1262" s="30"/>
      <c r="DC1262" s="30"/>
      <c r="DD1262" s="30"/>
      <c r="DE1262" s="30"/>
      <c r="DF1262" s="30"/>
      <c r="DG1262" s="30"/>
      <c r="DH1262" s="30"/>
      <c r="DI1262" s="30"/>
      <c r="DJ1262" s="30"/>
      <c r="DK1262" s="30"/>
      <c r="DL1262" s="30"/>
      <c r="DM1262" s="30"/>
      <c r="DN1262" s="30"/>
      <c r="DO1262" s="30"/>
      <c r="DP1262" s="30"/>
      <c r="DQ1262" s="30"/>
      <c r="DR1262" s="30"/>
      <c r="DS1262" s="30"/>
      <c r="DT1262" s="30"/>
      <c r="DU1262" s="30"/>
      <c r="DV1262" s="30"/>
      <c r="DW1262" s="30"/>
      <c r="DX1262" s="30"/>
      <c r="DY1262" s="30"/>
      <c r="DZ1262" s="30"/>
      <c r="EA1262" s="30"/>
      <c r="EB1262" s="30"/>
      <c r="EC1262" s="30"/>
      <c r="ED1262" s="30"/>
      <c r="EE1262" s="30"/>
      <c r="EF1262" s="30"/>
      <c r="EG1262" s="30"/>
      <c r="EH1262" s="30"/>
      <c r="EI1262" s="30"/>
      <c r="EJ1262" s="30"/>
      <c r="EK1262" s="30"/>
      <c r="EL1262" s="30"/>
      <c r="EM1262" s="30"/>
      <c r="EN1262" s="30"/>
      <c r="EO1262" s="30"/>
      <c r="EP1262" s="30"/>
      <c r="EQ1262" s="30"/>
      <c r="ER1262" s="30"/>
      <c r="ES1262" s="30"/>
      <c r="ET1262" s="30"/>
      <c r="EU1262" s="30"/>
      <c r="EV1262" s="30"/>
      <c r="EW1262" s="30"/>
      <c r="EX1262" s="30"/>
      <c r="EY1262" s="30"/>
      <c r="EZ1262" s="30"/>
      <c r="FA1262" s="30"/>
      <c r="FB1262" s="30"/>
      <c r="FC1262" s="30"/>
      <c r="FD1262" s="30"/>
      <c r="FE1262" s="30"/>
      <c r="FF1262" s="30"/>
      <c r="FG1262" s="30"/>
      <c r="FH1262" s="30"/>
      <c r="FI1262" s="30"/>
      <c r="FJ1262" s="30"/>
      <c r="FK1262" s="30"/>
      <c r="FL1262" s="30"/>
      <c r="FM1262" s="30"/>
      <c r="FN1262" s="30"/>
      <c r="FO1262" s="30"/>
      <c r="FP1262" s="30"/>
      <c r="FQ1262" s="30"/>
    </row>
    <row r="1263" spans="4:173">
      <c r="D1263" s="76"/>
      <c r="E1263" s="76"/>
      <c r="F1263" s="76"/>
      <c r="G1263" s="76"/>
      <c r="H1263" s="76"/>
      <c r="I1263" s="76"/>
      <c r="J1263" s="30"/>
      <c r="K1263" s="30"/>
      <c r="L1263" s="30"/>
      <c r="M1263" s="30"/>
      <c r="N1263" s="30"/>
      <c r="O1263" s="30"/>
      <c r="P1263" s="30"/>
      <c r="Q1263" s="30"/>
      <c r="R1263" s="30"/>
      <c r="S1263" s="30"/>
      <c r="T1263" s="30"/>
      <c r="U1263" s="30"/>
      <c r="V1263" s="30"/>
      <c r="W1263" s="30"/>
      <c r="X1263" s="30"/>
      <c r="Y1263" s="30"/>
      <c r="Z1263" s="30"/>
      <c r="AA1263" s="30"/>
      <c r="AB1263" s="30"/>
      <c r="AC1263" s="30"/>
      <c r="AD1263" s="30"/>
      <c r="AE1263" s="30"/>
      <c r="AF1263" s="30"/>
      <c r="AG1263" s="30"/>
      <c r="AH1263" s="30"/>
      <c r="AI1263" s="30"/>
      <c r="AJ1263" s="30"/>
      <c r="AK1263" s="30"/>
      <c r="AL1263" s="30"/>
      <c r="AM1263" s="30"/>
      <c r="AN1263" s="30"/>
      <c r="AO1263" s="30"/>
      <c r="AP1263" s="30"/>
      <c r="AQ1263" s="30"/>
      <c r="AR1263" s="30"/>
      <c r="AS1263" s="30"/>
      <c r="AT1263" s="30"/>
      <c r="AU1263" s="30"/>
      <c r="AV1263" s="30"/>
      <c r="AW1263" s="30"/>
      <c r="AX1263" s="30"/>
      <c r="AY1263" s="30"/>
      <c r="AZ1263" s="30"/>
      <c r="BA1263" s="30"/>
      <c r="BB1263" s="30"/>
      <c r="BC1263" s="30"/>
      <c r="BD1263" s="30"/>
      <c r="BE1263" s="30"/>
      <c r="BF1263" s="30"/>
      <c r="BG1263" s="30"/>
      <c r="BH1263" s="30"/>
      <c r="BI1263" s="30"/>
      <c r="BJ1263" s="30"/>
      <c r="BK1263" s="30"/>
      <c r="BL1263" s="30"/>
      <c r="BM1263" s="30"/>
      <c r="BN1263" s="30"/>
      <c r="BO1263" s="30"/>
      <c r="BP1263" s="30"/>
      <c r="BQ1263" s="30"/>
      <c r="BR1263" s="30"/>
      <c r="BS1263" s="30"/>
      <c r="BT1263" s="30"/>
      <c r="BU1263" s="30"/>
      <c r="BV1263" s="30"/>
      <c r="BW1263" s="30"/>
      <c r="BX1263" s="30"/>
      <c r="BY1263" s="30"/>
      <c r="BZ1263" s="30"/>
      <c r="CA1263" s="30"/>
      <c r="CB1263" s="30"/>
      <c r="CC1263" s="30"/>
      <c r="CD1263" s="30"/>
      <c r="CE1263" s="30"/>
      <c r="CF1263" s="30"/>
      <c r="CG1263" s="30"/>
      <c r="CH1263" s="30"/>
      <c r="CI1263" s="30"/>
      <c r="CJ1263" s="30"/>
      <c r="CK1263" s="30"/>
      <c r="CL1263" s="30"/>
      <c r="CM1263" s="30"/>
      <c r="CN1263" s="30"/>
      <c r="CO1263" s="30"/>
      <c r="CP1263" s="30"/>
      <c r="CQ1263" s="30"/>
      <c r="CR1263" s="30"/>
      <c r="CS1263" s="30"/>
      <c r="CT1263" s="30"/>
      <c r="CU1263" s="30"/>
      <c r="CV1263" s="30"/>
      <c r="CW1263" s="30"/>
      <c r="CX1263" s="30"/>
      <c r="CY1263" s="30"/>
      <c r="CZ1263" s="30"/>
      <c r="DA1263" s="30"/>
      <c r="DB1263" s="30"/>
      <c r="DC1263" s="30"/>
      <c r="DD1263" s="30"/>
      <c r="DE1263" s="30"/>
      <c r="DF1263" s="30"/>
      <c r="DG1263" s="30"/>
      <c r="DH1263" s="30"/>
      <c r="DI1263" s="30"/>
      <c r="DJ1263" s="30"/>
      <c r="DK1263" s="30"/>
      <c r="DL1263" s="30"/>
      <c r="DM1263" s="30"/>
      <c r="DN1263" s="30"/>
      <c r="DO1263" s="30"/>
      <c r="DP1263" s="30"/>
      <c r="DQ1263" s="30"/>
      <c r="DR1263" s="30"/>
      <c r="DS1263" s="30"/>
      <c r="DT1263" s="30"/>
      <c r="DU1263" s="30"/>
      <c r="DV1263" s="30"/>
      <c r="DW1263" s="30"/>
      <c r="DX1263" s="30"/>
      <c r="DY1263" s="30"/>
      <c r="DZ1263" s="30"/>
      <c r="EA1263" s="30"/>
      <c r="EB1263" s="30"/>
      <c r="EC1263" s="30"/>
      <c r="ED1263" s="30"/>
      <c r="EE1263" s="30"/>
      <c r="EF1263" s="30"/>
      <c r="EG1263" s="30"/>
      <c r="EH1263" s="30"/>
      <c r="EI1263" s="30"/>
      <c r="EJ1263" s="30"/>
      <c r="EK1263" s="30"/>
      <c r="EL1263" s="30"/>
      <c r="EM1263" s="30"/>
      <c r="EN1263" s="30"/>
      <c r="EO1263" s="30"/>
      <c r="EP1263" s="30"/>
      <c r="EQ1263" s="30"/>
      <c r="ER1263" s="30"/>
      <c r="ES1263" s="30"/>
      <c r="ET1263" s="30"/>
      <c r="EU1263" s="30"/>
      <c r="EV1263" s="30"/>
      <c r="EW1263" s="30"/>
      <c r="EX1263" s="30"/>
      <c r="EY1263" s="30"/>
      <c r="EZ1263" s="30"/>
      <c r="FA1263" s="30"/>
      <c r="FB1263" s="30"/>
      <c r="FC1263" s="30"/>
      <c r="FD1263" s="30"/>
      <c r="FE1263" s="30"/>
      <c r="FF1263" s="30"/>
      <c r="FG1263" s="30"/>
      <c r="FH1263" s="30"/>
      <c r="FI1263" s="30"/>
      <c r="FJ1263" s="30"/>
      <c r="FK1263" s="30"/>
      <c r="FL1263" s="30"/>
      <c r="FM1263" s="30"/>
      <c r="FN1263" s="30"/>
      <c r="FO1263" s="30"/>
      <c r="FP1263" s="30"/>
      <c r="FQ1263" s="30"/>
    </row>
    <row r="1264" spans="4:173">
      <c r="D1264" s="76"/>
      <c r="E1264" s="76"/>
      <c r="F1264" s="76"/>
      <c r="G1264" s="76"/>
      <c r="H1264" s="76"/>
      <c r="I1264" s="76"/>
      <c r="J1264" s="30"/>
      <c r="K1264" s="30"/>
      <c r="L1264" s="30"/>
      <c r="M1264" s="30"/>
      <c r="N1264" s="30"/>
      <c r="O1264" s="30"/>
      <c r="P1264" s="30"/>
      <c r="Q1264" s="30"/>
      <c r="R1264" s="30"/>
      <c r="S1264" s="30"/>
      <c r="T1264" s="30"/>
      <c r="U1264" s="30"/>
      <c r="V1264" s="30"/>
      <c r="W1264" s="30"/>
      <c r="X1264" s="30"/>
      <c r="Y1264" s="30"/>
      <c r="Z1264" s="30"/>
      <c r="AA1264" s="30"/>
      <c r="AB1264" s="30"/>
      <c r="AC1264" s="30"/>
      <c r="AD1264" s="30"/>
      <c r="AE1264" s="30"/>
      <c r="AF1264" s="30"/>
      <c r="AG1264" s="30"/>
      <c r="AH1264" s="30"/>
      <c r="AI1264" s="30"/>
      <c r="AJ1264" s="30"/>
      <c r="AK1264" s="30"/>
      <c r="AL1264" s="30"/>
      <c r="AM1264" s="30"/>
      <c r="AN1264" s="30"/>
      <c r="AO1264" s="30"/>
      <c r="AP1264" s="30"/>
      <c r="AQ1264" s="30"/>
      <c r="AR1264" s="30"/>
      <c r="AS1264" s="30"/>
      <c r="AT1264" s="30"/>
      <c r="AU1264" s="30"/>
      <c r="AV1264" s="30"/>
      <c r="AW1264" s="30"/>
      <c r="AX1264" s="30"/>
      <c r="AY1264" s="30"/>
      <c r="AZ1264" s="30"/>
      <c r="BA1264" s="30"/>
      <c r="BB1264" s="30"/>
      <c r="BC1264" s="30"/>
      <c r="BD1264" s="30"/>
      <c r="BE1264" s="30"/>
      <c r="BF1264" s="30"/>
      <c r="BG1264" s="30"/>
      <c r="BH1264" s="30"/>
      <c r="BI1264" s="30"/>
      <c r="BJ1264" s="30"/>
      <c r="BK1264" s="30"/>
      <c r="BL1264" s="30"/>
      <c r="BM1264" s="30"/>
      <c r="BN1264" s="30"/>
      <c r="BO1264" s="30"/>
      <c r="BP1264" s="30"/>
      <c r="BQ1264" s="30"/>
      <c r="BR1264" s="30"/>
      <c r="BS1264" s="30"/>
      <c r="BT1264" s="30"/>
      <c r="BU1264" s="30"/>
      <c r="BV1264" s="30"/>
      <c r="BW1264" s="30"/>
      <c r="BX1264" s="30"/>
      <c r="BY1264" s="30"/>
      <c r="BZ1264" s="30"/>
      <c r="CA1264" s="30"/>
      <c r="CB1264" s="30"/>
      <c r="CC1264" s="30"/>
      <c r="CD1264" s="30"/>
      <c r="CE1264" s="30"/>
      <c r="CF1264" s="30"/>
      <c r="CG1264" s="30"/>
      <c r="CH1264" s="30"/>
      <c r="CI1264" s="30"/>
      <c r="CJ1264" s="30"/>
      <c r="CK1264" s="30"/>
      <c r="CL1264" s="30"/>
      <c r="CM1264" s="30"/>
      <c r="CN1264" s="30"/>
      <c r="CO1264" s="30"/>
      <c r="CP1264" s="30"/>
      <c r="CQ1264" s="30"/>
      <c r="CR1264" s="30"/>
      <c r="CS1264" s="30"/>
      <c r="CT1264" s="30"/>
      <c r="CU1264" s="30"/>
      <c r="CV1264" s="30"/>
      <c r="CW1264" s="30"/>
      <c r="CX1264" s="30"/>
      <c r="CY1264" s="30"/>
      <c r="CZ1264" s="30"/>
      <c r="DA1264" s="30"/>
      <c r="DB1264" s="30"/>
      <c r="DC1264" s="30"/>
      <c r="DD1264" s="30"/>
      <c r="DE1264" s="30"/>
      <c r="DF1264" s="30"/>
      <c r="DG1264" s="30"/>
      <c r="DH1264" s="30"/>
      <c r="DI1264" s="30"/>
      <c r="DJ1264" s="30"/>
      <c r="DK1264" s="30"/>
      <c r="DL1264" s="30"/>
      <c r="DM1264" s="30"/>
      <c r="DN1264" s="30"/>
      <c r="DO1264" s="30"/>
      <c r="DP1264" s="30"/>
      <c r="DQ1264" s="30"/>
      <c r="DR1264" s="30"/>
      <c r="DS1264" s="30"/>
      <c r="DT1264" s="30"/>
      <c r="DU1264" s="30"/>
      <c r="DV1264" s="30"/>
      <c r="DW1264" s="30"/>
      <c r="DX1264" s="30"/>
      <c r="DY1264" s="30"/>
      <c r="DZ1264" s="30"/>
      <c r="EA1264" s="30"/>
      <c r="EB1264" s="30"/>
      <c r="EC1264" s="30"/>
      <c r="ED1264" s="30"/>
      <c r="EE1264" s="30"/>
      <c r="EF1264" s="30"/>
      <c r="EG1264" s="30"/>
      <c r="EH1264" s="30"/>
      <c r="EI1264" s="30"/>
      <c r="EJ1264" s="30"/>
      <c r="EK1264" s="30"/>
      <c r="EL1264" s="30"/>
      <c r="EM1264" s="30"/>
      <c r="EN1264" s="30"/>
      <c r="EO1264" s="30"/>
      <c r="EP1264" s="30"/>
      <c r="EQ1264" s="30"/>
      <c r="ER1264" s="30"/>
      <c r="ES1264" s="30"/>
      <c r="ET1264" s="30"/>
      <c r="EU1264" s="30"/>
      <c r="EV1264" s="30"/>
      <c r="EW1264" s="30"/>
      <c r="EX1264" s="30"/>
      <c r="EY1264" s="30"/>
      <c r="EZ1264" s="30"/>
      <c r="FA1264" s="30"/>
      <c r="FB1264" s="30"/>
      <c r="FC1264" s="30"/>
      <c r="FD1264" s="30"/>
      <c r="FE1264" s="30"/>
      <c r="FF1264" s="30"/>
      <c r="FG1264" s="30"/>
      <c r="FH1264" s="30"/>
      <c r="FI1264" s="30"/>
      <c r="FJ1264" s="30"/>
      <c r="FK1264" s="30"/>
      <c r="FL1264" s="30"/>
      <c r="FM1264" s="30"/>
      <c r="FN1264" s="30"/>
      <c r="FO1264" s="30"/>
      <c r="FP1264" s="30"/>
      <c r="FQ1264" s="30"/>
    </row>
    <row r="1265" spans="4:173">
      <c r="D1265" s="76"/>
      <c r="E1265" s="76"/>
      <c r="F1265" s="76"/>
      <c r="G1265" s="76"/>
      <c r="H1265" s="76"/>
      <c r="I1265" s="76"/>
      <c r="J1265" s="30"/>
      <c r="K1265" s="30"/>
      <c r="L1265" s="30"/>
      <c r="M1265" s="30"/>
      <c r="N1265" s="30"/>
      <c r="O1265" s="30"/>
      <c r="P1265" s="30"/>
      <c r="Q1265" s="30"/>
      <c r="R1265" s="30"/>
      <c r="S1265" s="30"/>
      <c r="T1265" s="30"/>
      <c r="U1265" s="30"/>
      <c r="V1265" s="30"/>
      <c r="W1265" s="30"/>
      <c r="X1265" s="30"/>
      <c r="Y1265" s="30"/>
      <c r="Z1265" s="30"/>
      <c r="AA1265" s="30"/>
      <c r="AB1265" s="30"/>
      <c r="AC1265" s="30"/>
      <c r="AD1265" s="30"/>
      <c r="AE1265" s="30"/>
      <c r="AF1265" s="30"/>
      <c r="AG1265" s="30"/>
      <c r="AH1265" s="30"/>
      <c r="AI1265" s="30"/>
      <c r="AJ1265" s="30"/>
      <c r="AK1265" s="30"/>
      <c r="AL1265" s="30"/>
      <c r="AM1265" s="30"/>
      <c r="AN1265" s="30"/>
      <c r="AO1265" s="30"/>
      <c r="AP1265" s="30"/>
      <c r="AQ1265" s="30"/>
      <c r="AR1265" s="30"/>
      <c r="AS1265" s="30"/>
      <c r="AT1265" s="30"/>
      <c r="AU1265" s="30"/>
      <c r="AV1265" s="30"/>
      <c r="AW1265" s="30"/>
      <c r="AX1265" s="30"/>
      <c r="AY1265" s="30"/>
      <c r="AZ1265" s="30"/>
      <c r="BA1265" s="30"/>
      <c r="BB1265" s="30"/>
      <c r="BC1265" s="30"/>
      <c r="BD1265" s="30"/>
      <c r="BE1265" s="30"/>
      <c r="BF1265" s="30"/>
      <c r="BG1265" s="30"/>
      <c r="BH1265" s="30"/>
      <c r="BI1265" s="30"/>
      <c r="BJ1265" s="30"/>
      <c r="BK1265" s="30"/>
      <c r="BL1265" s="30"/>
      <c r="BM1265" s="30"/>
      <c r="BN1265" s="30"/>
      <c r="BO1265" s="30"/>
      <c r="BP1265" s="30"/>
      <c r="BQ1265" s="30"/>
      <c r="BR1265" s="30"/>
      <c r="BS1265" s="30"/>
      <c r="BT1265" s="30"/>
      <c r="BU1265" s="30"/>
      <c r="BV1265" s="30"/>
      <c r="BW1265" s="30"/>
      <c r="BX1265" s="30"/>
      <c r="BY1265" s="30"/>
      <c r="BZ1265" s="30"/>
      <c r="CA1265" s="30"/>
      <c r="CB1265" s="30"/>
      <c r="CC1265" s="30"/>
      <c r="CD1265" s="30"/>
      <c r="CE1265" s="30"/>
      <c r="CF1265" s="30"/>
      <c r="CG1265" s="30"/>
      <c r="CH1265" s="30"/>
      <c r="CI1265" s="30"/>
      <c r="CJ1265" s="30"/>
      <c r="CK1265" s="30"/>
      <c r="CL1265" s="30"/>
      <c r="CM1265" s="30"/>
      <c r="CN1265" s="30"/>
      <c r="CO1265" s="30"/>
      <c r="CP1265" s="30"/>
      <c r="CQ1265" s="30"/>
      <c r="CR1265" s="30"/>
      <c r="CS1265" s="30"/>
      <c r="CT1265" s="30"/>
      <c r="CU1265" s="30"/>
      <c r="CV1265" s="30"/>
      <c r="CW1265" s="30"/>
      <c r="CX1265" s="30"/>
      <c r="CY1265" s="30"/>
      <c r="CZ1265" s="30"/>
      <c r="DA1265" s="30"/>
      <c r="DB1265" s="30"/>
      <c r="DC1265" s="30"/>
      <c r="DD1265" s="30"/>
      <c r="DE1265" s="30"/>
      <c r="DF1265" s="30"/>
      <c r="DG1265" s="30"/>
      <c r="DH1265" s="30"/>
      <c r="DI1265" s="30"/>
      <c r="DJ1265" s="30"/>
      <c r="DK1265" s="30"/>
      <c r="DL1265" s="30"/>
      <c r="DM1265" s="30"/>
      <c r="DN1265" s="30"/>
      <c r="DO1265" s="30"/>
      <c r="DP1265" s="30"/>
      <c r="DQ1265" s="30"/>
      <c r="DR1265" s="30"/>
      <c r="DS1265" s="30"/>
      <c r="DT1265" s="30"/>
      <c r="DU1265" s="30"/>
      <c r="DV1265" s="30"/>
      <c r="DW1265" s="30"/>
      <c r="DX1265" s="30"/>
      <c r="DY1265" s="30"/>
      <c r="DZ1265" s="30"/>
      <c r="EA1265" s="30"/>
      <c r="EB1265" s="30"/>
      <c r="EC1265" s="30"/>
      <c r="ED1265" s="30"/>
      <c r="EE1265" s="30"/>
      <c r="EF1265" s="30"/>
      <c r="EG1265" s="30"/>
      <c r="EH1265" s="30"/>
      <c r="EI1265" s="30"/>
      <c r="EJ1265" s="30"/>
      <c r="EK1265" s="30"/>
      <c r="EL1265" s="30"/>
      <c r="EM1265" s="30"/>
      <c r="EN1265" s="30"/>
      <c r="EO1265" s="30"/>
      <c r="EP1265" s="30"/>
      <c r="EQ1265" s="30"/>
      <c r="ER1265" s="30"/>
      <c r="ES1265" s="30"/>
      <c r="ET1265" s="30"/>
      <c r="EU1265" s="30"/>
      <c r="EV1265" s="30"/>
      <c r="EW1265" s="30"/>
      <c r="EX1265" s="30"/>
      <c r="EY1265" s="30"/>
      <c r="EZ1265" s="30"/>
      <c r="FA1265" s="30"/>
      <c r="FB1265" s="30"/>
      <c r="FC1265" s="30"/>
      <c r="FD1265" s="30"/>
      <c r="FE1265" s="30"/>
      <c r="FF1265" s="30"/>
      <c r="FG1265" s="30"/>
      <c r="FH1265" s="30"/>
      <c r="FI1265" s="30"/>
      <c r="FJ1265" s="30"/>
      <c r="FK1265" s="30"/>
      <c r="FL1265" s="30"/>
      <c r="FM1265" s="30"/>
      <c r="FN1265" s="30"/>
      <c r="FO1265" s="30"/>
      <c r="FP1265" s="30"/>
      <c r="FQ1265" s="30"/>
    </row>
    <row r="1266" spans="4:173">
      <c r="D1266" s="76"/>
      <c r="E1266" s="76"/>
      <c r="F1266" s="76"/>
      <c r="G1266" s="76"/>
      <c r="H1266" s="76"/>
      <c r="I1266" s="76"/>
      <c r="J1266" s="30"/>
      <c r="K1266" s="30"/>
      <c r="L1266" s="30"/>
      <c r="M1266" s="30"/>
      <c r="N1266" s="30"/>
      <c r="O1266" s="30"/>
      <c r="P1266" s="30"/>
      <c r="Q1266" s="30"/>
      <c r="R1266" s="30"/>
      <c r="S1266" s="30"/>
      <c r="T1266" s="30"/>
      <c r="U1266" s="30"/>
      <c r="V1266" s="30"/>
      <c r="W1266" s="30"/>
      <c r="X1266" s="30"/>
      <c r="Y1266" s="30"/>
      <c r="Z1266" s="30"/>
      <c r="AA1266" s="30"/>
      <c r="AB1266" s="30"/>
      <c r="AC1266" s="30"/>
      <c r="AD1266" s="30"/>
      <c r="AE1266" s="30"/>
      <c r="AF1266" s="30"/>
      <c r="AG1266" s="30"/>
      <c r="AH1266" s="30"/>
      <c r="AI1266" s="30"/>
      <c r="AJ1266" s="30"/>
      <c r="AK1266" s="30"/>
      <c r="AL1266" s="30"/>
      <c r="AM1266" s="30"/>
      <c r="AN1266" s="30"/>
      <c r="AO1266" s="30"/>
      <c r="AP1266" s="30"/>
      <c r="AQ1266" s="30"/>
      <c r="AR1266" s="30"/>
      <c r="AS1266" s="30"/>
      <c r="AT1266" s="30"/>
      <c r="AU1266" s="30"/>
      <c r="AV1266" s="30"/>
      <c r="AW1266" s="30"/>
      <c r="AX1266" s="30"/>
      <c r="AY1266" s="30"/>
      <c r="AZ1266" s="30"/>
      <c r="BA1266" s="30"/>
      <c r="BB1266" s="30"/>
      <c r="BC1266" s="30"/>
      <c r="BD1266" s="30"/>
      <c r="BE1266" s="30"/>
      <c r="BF1266" s="30"/>
      <c r="BG1266" s="30"/>
      <c r="BH1266" s="30"/>
      <c r="BI1266" s="30"/>
      <c r="BJ1266" s="30"/>
      <c r="BK1266" s="30"/>
      <c r="BL1266" s="30"/>
      <c r="BM1266" s="30"/>
      <c r="BN1266" s="30"/>
      <c r="BO1266" s="30"/>
      <c r="BP1266" s="30"/>
      <c r="BQ1266" s="30"/>
      <c r="BR1266" s="30"/>
      <c r="BS1266" s="30"/>
      <c r="BT1266" s="30"/>
      <c r="BU1266" s="30"/>
      <c r="BV1266" s="30"/>
      <c r="BW1266" s="30"/>
      <c r="BX1266" s="30"/>
      <c r="BY1266" s="30"/>
      <c r="BZ1266" s="30"/>
      <c r="CA1266" s="30"/>
      <c r="CB1266" s="30"/>
      <c r="CC1266" s="30"/>
      <c r="CD1266" s="30"/>
      <c r="CE1266" s="30"/>
      <c r="CF1266" s="30"/>
      <c r="CG1266" s="30"/>
      <c r="CH1266" s="30"/>
      <c r="CI1266" s="30"/>
      <c r="CJ1266" s="30"/>
      <c r="CK1266" s="30"/>
      <c r="CL1266" s="30"/>
      <c r="CM1266" s="30"/>
      <c r="CN1266" s="30"/>
      <c r="CO1266" s="30"/>
      <c r="CP1266" s="30"/>
      <c r="CQ1266" s="30"/>
      <c r="CR1266" s="30"/>
      <c r="CS1266" s="30"/>
      <c r="CT1266" s="30"/>
      <c r="CU1266" s="30"/>
      <c r="CV1266" s="30"/>
      <c r="CW1266" s="30"/>
      <c r="CX1266" s="30"/>
      <c r="CY1266" s="30"/>
      <c r="CZ1266" s="30"/>
      <c r="DA1266" s="30"/>
      <c r="DB1266" s="30"/>
      <c r="DC1266" s="30"/>
      <c r="DD1266" s="30"/>
      <c r="DE1266" s="30"/>
      <c r="DF1266" s="30"/>
      <c r="DG1266" s="30"/>
      <c r="DH1266" s="30"/>
      <c r="DI1266" s="30"/>
      <c r="DJ1266" s="30"/>
      <c r="DK1266" s="30"/>
      <c r="DL1266" s="30"/>
      <c r="DM1266" s="30"/>
      <c r="DN1266" s="30"/>
      <c r="DO1266" s="30"/>
      <c r="DP1266" s="30"/>
      <c r="DQ1266" s="30"/>
      <c r="DR1266" s="30"/>
      <c r="DS1266" s="30"/>
      <c r="DT1266" s="30"/>
      <c r="DU1266" s="30"/>
      <c r="DV1266" s="30"/>
      <c r="DW1266" s="30"/>
      <c r="DX1266" s="30"/>
      <c r="DY1266" s="30"/>
      <c r="DZ1266" s="30"/>
      <c r="EA1266" s="30"/>
      <c r="EB1266" s="30"/>
      <c r="EC1266" s="30"/>
      <c r="ED1266" s="30"/>
      <c r="EE1266" s="30"/>
      <c r="EF1266" s="30"/>
      <c r="EG1266" s="30"/>
      <c r="EH1266" s="30"/>
      <c r="EI1266" s="30"/>
      <c r="EJ1266" s="30"/>
      <c r="EK1266" s="30"/>
      <c r="EL1266" s="30"/>
      <c r="EM1266" s="30"/>
      <c r="EN1266" s="30"/>
      <c r="EO1266" s="30"/>
      <c r="EP1266" s="30"/>
      <c r="EQ1266" s="30"/>
      <c r="ER1266" s="30"/>
      <c r="ES1266" s="30"/>
      <c r="ET1266" s="30"/>
      <c r="EU1266" s="30"/>
      <c r="EV1266" s="30"/>
      <c r="EW1266" s="30"/>
      <c r="EX1266" s="30"/>
      <c r="EY1266" s="30"/>
      <c r="EZ1266" s="30"/>
      <c r="FA1266" s="30"/>
      <c r="FB1266" s="30"/>
      <c r="FC1266" s="30"/>
      <c r="FD1266" s="30"/>
      <c r="FE1266" s="30"/>
      <c r="FF1266" s="30"/>
      <c r="FG1266" s="30"/>
      <c r="FH1266" s="30"/>
      <c r="FI1266" s="30"/>
      <c r="FJ1266" s="30"/>
      <c r="FK1266" s="30"/>
      <c r="FL1266" s="30"/>
      <c r="FM1266" s="30"/>
      <c r="FN1266" s="30"/>
      <c r="FO1266" s="30"/>
      <c r="FP1266" s="30"/>
      <c r="FQ1266" s="30"/>
    </row>
    <row r="1267" spans="4:173">
      <c r="D1267" s="76"/>
      <c r="E1267" s="76"/>
      <c r="F1267" s="76"/>
      <c r="G1267" s="76"/>
      <c r="H1267" s="76"/>
      <c r="I1267" s="76"/>
      <c r="J1267" s="30"/>
      <c r="K1267" s="30"/>
      <c r="L1267" s="30"/>
      <c r="M1267" s="30"/>
      <c r="N1267" s="30"/>
      <c r="O1267" s="30"/>
      <c r="P1267" s="30"/>
      <c r="Q1267" s="30"/>
      <c r="R1267" s="30"/>
      <c r="S1267" s="30"/>
      <c r="T1267" s="30"/>
      <c r="U1267" s="30"/>
      <c r="V1267" s="30"/>
      <c r="W1267" s="30"/>
      <c r="X1267" s="30"/>
      <c r="Y1267" s="30"/>
      <c r="Z1267" s="30"/>
      <c r="AA1267" s="30"/>
      <c r="AB1267" s="30"/>
      <c r="AC1267" s="30"/>
      <c r="AD1267" s="30"/>
      <c r="AE1267" s="30"/>
      <c r="AF1267" s="30"/>
      <c r="AG1267" s="30"/>
      <c r="AH1267" s="30"/>
      <c r="AI1267" s="30"/>
      <c r="AJ1267" s="30"/>
      <c r="AK1267" s="30"/>
      <c r="AL1267" s="30"/>
      <c r="AM1267" s="30"/>
      <c r="AN1267" s="30"/>
      <c r="AO1267" s="30"/>
      <c r="AP1267" s="30"/>
      <c r="AQ1267" s="30"/>
      <c r="AR1267" s="30"/>
      <c r="AS1267" s="30"/>
      <c r="AT1267" s="30"/>
      <c r="AU1267" s="30"/>
      <c r="AV1267" s="30"/>
      <c r="AW1267" s="30"/>
      <c r="AX1267" s="30"/>
      <c r="AY1267" s="30"/>
      <c r="AZ1267" s="30"/>
      <c r="BA1267" s="30"/>
      <c r="BB1267" s="30"/>
      <c r="BC1267" s="30"/>
      <c r="BD1267" s="30"/>
      <c r="BE1267" s="30"/>
      <c r="BF1267" s="30"/>
      <c r="BG1267" s="30"/>
      <c r="BH1267" s="30"/>
      <c r="BI1267" s="30"/>
      <c r="BJ1267" s="30"/>
      <c r="BK1267" s="30"/>
      <c r="BL1267" s="30"/>
      <c r="BM1267" s="30"/>
      <c r="BN1267" s="30"/>
      <c r="BO1267" s="30"/>
      <c r="BP1267" s="30"/>
      <c r="BQ1267" s="30"/>
      <c r="BR1267" s="30"/>
      <c r="BS1267" s="30"/>
      <c r="BT1267" s="30"/>
      <c r="BU1267" s="30"/>
      <c r="BV1267" s="30"/>
      <c r="BW1267" s="30"/>
      <c r="BX1267" s="30"/>
      <c r="BY1267" s="30"/>
      <c r="BZ1267" s="30"/>
      <c r="CA1267" s="30"/>
      <c r="CB1267" s="30"/>
      <c r="CC1267" s="30"/>
      <c r="CD1267" s="30"/>
      <c r="CE1267" s="30"/>
      <c r="CF1267" s="30"/>
      <c r="CG1267" s="30"/>
      <c r="CH1267" s="30"/>
      <c r="CI1267" s="30"/>
      <c r="CJ1267" s="30"/>
      <c r="CK1267" s="30"/>
      <c r="CL1267" s="30"/>
      <c r="CM1267" s="30"/>
      <c r="CN1267" s="30"/>
      <c r="CO1267" s="30"/>
      <c r="CP1267" s="30"/>
      <c r="CQ1267" s="30"/>
      <c r="CR1267" s="30"/>
      <c r="CS1267" s="30"/>
      <c r="CT1267" s="30"/>
      <c r="CU1267" s="30"/>
      <c r="CV1267" s="30"/>
      <c r="CW1267" s="30"/>
      <c r="CX1267" s="30"/>
      <c r="CY1267" s="30"/>
      <c r="CZ1267" s="30"/>
      <c r="DA1267" s="30"/>
      <c r="DB1267" s="30"/>
      <c r="DC1267" s="30"/>
      <c r="DD1267" s="30"/>
      <c r="DE1267" s="30"/>
      <c r="DF1267" s="30"/>
      <c r="DG1267" s="30"/>
      <c r="DH1267" s="30"/>
      <c r="DI1267" s="30"/>
      <c r="DJ1267" s="30"/>
      <c r="DK1267" s="30"/>
      <c r="DL1267" s="30"/>
      <c r="DM1267" s="30"/>
      <c r="DN1267" s="30"/>
      <c r="DO1267" s="30"/>
      <c r="DP1267" s="30"/>
      <c r="DQ1267" s="30"/>
      <c r="DR1267" s="30"/>
      <c r="DS1267" s="30"/>
      <c r="DT1267" s="30"/>
      <c r="DU1267" s="30"/>
      <c r="DV1267" s="30"/>
      <c r="DW1267" s="30"/>
      <c r="DX1267" s="30"/>
      <c r="DY1267" s="30"/>
      <c r="DZ1267" s="30"/>
      <c r="EA1267" s="30"/>
      <c r="EB1267" s="30"/>
      <c r="EC1267" s="30"/>
      <c r="ED1267" s="30"/>
      <c r="EE1267" s="30"/>
      <c r="EF1267" s="30"/>
      <c r="EG1267" s="30"/>
      <c r="EH1267" s="30"/>
      <c r="EI1267" s="30"/>
      <c r="EJ1267" s="30"/>
      <c r="EK1267" s="30"/>
      <c r="EL1267" s="30"/>
      <c r="EM1267" s="30"/>
      <c r="EN1267" s="30"/>
      <c r="EO1267" s="30"/>
      <c r="EP1267" s="30"/>
      <c r="EQ1267" s="30"/>
      <c r="ER1267" s="30"/>
      <c r="ES1267" s="30"/>
      <c r="ET1267" s="30"/>
      <c r="EU1267" s="30"/>
      <c r="EV1267" s="30"/>
      <c r="EW1267" s="30"/>
      <c r="EX1267" s="30"/>
      <c r="EY1267" s="30"/>
      <c r="EZ1267" s="30"/>
      <c r="FA1267" s="30"/>
      <c r="FB1267" s="30"/>
      <c r="FC1267" s="30"/>
      <c r="FD1267" s="30"/>
      <c r="FE1267" s="30"/>
      <c r="FF1267" s="30"/>
      <c r="FG1267" s="30"/>
      <c r="FH1267" s="30"/>
      <c r="FI1267" s="30"/>
      <c r="FJ1267" s="30"/>
      <c r="FK1267" s="30"/>
      <c r="FL1267" s="30"/>
      <c r="FM1267" s="30"/>
      <c r="FN1267" s="30"/>
      <c r="FO1267" s="30"/>
      <c r="FP1267" s="30"/>
      <c r="FQ1267" s="30"/>
    </row>
    <row r="1268" spans="4:173">
      <c r="D1268" s="76"/>
      <c r="E1268" s="76"/>
      <c r="F1268" s="76"/>
      <c r="G1268" s="76"/>
      <c r="H1268" s="76"/>
      <c r="I1268" s="76"/>
      <c r="J1268" s="30"/>
      <c r="K1268" s="30"/>
      <c r="L1268" s="30"/>
      <c r="M1268" s="30"/>
      <c r="N1268" s="30"/>
      <c r="O1268" s="30"/>
      <c r="P1268" s="30"/>
      <c r="Q1268" s="30"/>
      <c r="R1268" s="30"/>
      <c r="S1268" s="30"/>
      <c r="T1268" s="30"/>
      <c r="U1268" s="30"/>
      <c r="V1268" s="30"/>
      <c r="W1268" s="30"/>
      <c r="X1268" s="30"/>
      <c r="Y1268" s="30"/>
      <c r="Z1268" s="30"/>
      <c r="AA1268" s="30"/>
      <c r="AB1268" s="30"/>
      <c r="AC1268" s="30"/>
      <c r="AD1268" s="30"/>
      <c r="AE1268" s="30"/>
      <c r="AF1268" s="30"/>
      <c r="AG1268" s="30"/>
      <c r="AH1268" s="30"/>
      <c r="AI1268" s="30"/>
      <c r="AJ1268" s="30"/>
      <c r="AK1268" s="30"/>
      <c r="AL1268" s="30"/>
      <c r="AM1268" s="30"/>
      <c r="AN1268" s="30"/>
      <c r="AO1268" s="30"/>
      <c r="AP1268" s="30"/>
      <c r="AQ1268" s="30"/>
      <c r="AR1268" s="30"/>
      <c r="AS1268" s="30"/>
      <c r="AT1268" s="30"/>
      <c r="AU1268" s="30"/>
      <c r="AV1268" s="30"/>
      <c r="AW1268" s="30"/>
      <c r="AX1268" s="30"/>
      <c r="AY1268" s="30"/>
      <c r="AZ1268" s="30"/>
      <c r="BA1268" s="30"/>
      <c r="BB1268" s="30"/>
      <c r="BC1268" s="30"/>
      <c r="BD1268" s="30"/>
      <c r="BE1268" s="30"/>
      <c r="BF1268" s="30"/>
      <c r="BG1268" s="30"/>
      <c r="BH1268" s="30"/>
      <c r="BI1268" s="30"/>
      <c r="BJ1268" s="30"/>
      <c r="BK1268" s="30"/>
      <c r="BL1268" s="30"/>
      <c r="BM1268" s="30"/>
      <c r="BN1268" s="30"/>
      <c r="BO1268" s="30"/>
      <c r="BP1268" s="30"/>
      <c r="BQ1268" s="30"/>
      <c r="BR1268" s="30"/>
      <c r="BS1268" s="30"/>
      <c r="BT1268" s="30"/>
      <c r="BU1268" s="30"/>
      <c r="BV1268" s="30"/>
      <c r="BW1268" s="30"/>
      <c r="BX1268" s="30"/>
      <c r="BY1268" s="30"/>
      <c r="BZ1268" s="30"/>
      <c r="CA1268" s="30"/>
      <c r="CB1268" s="30"/>
      <c r="CC1268" s="30"/>
      <c r="CD1268" s="30"/>
      <c r="CE1268" s="30"/>
      <c r="CF1268" s="30"/>
      <c r="CG1268" s="30"/>
      <c r="CH1268" s="30"/>
      <c r="CI1268" s="30"/>
      <c r="CJ1268" s="30"/>
      <c r="CK1268" s="30"/>
      <c r="CL1268" s="30"/>
      <c r="CM1268" s="30"/>
      <c r="CN1268" s="30"/>
      <c r="CO1268" s="30"/>
      <c r="CP1268" s="30"/>
      <c r="CQ1268" s="30"/>
      <c r="CR1268" s="30"/>
      <c r="CS1268" s="30"/>
      <c r="CT1268" s="30"/>
      <c r="CU1268" s="30"/>
      <c r="CV1268" s="30"/>
      <c r="CW1268" s="30"/>
      <c r="CX1268" s="30"/>
      <c r="CY1268" s="30"/>
      <c r="CZ1268" s="30"/>
      <c r="DA1268" s="30"/>
      <c r="DB1268" s="30"/>
      <c r="DC1268" s="30"/>
      <c r="DD1268" s="30"/>
      <c r="DE1268" s="30"/>
      <c r="DF1268" s="30"/>
      <c r="DG1268" s="30"/>
      <c r="DH1268" s="30"/>
      <c r="DI1268" s="30"/>
      <c r="DJ1268" s="30"/>
      <c r="DK1268" s="30"/>
      <c r="DL1268" s="30"/>
      <c r="DM1268" s="30"/>
      <c r="DN1268" s="30"/>
      <c r="DO1268" s="30"/>
      <c r="DP1268" s="30"/>
      <c r="DQ1268" s="30"/>
      <c r="DR1268" s="30"/>
      <c r="DS1268" s="30"/>
      <c r="DT1268" s="30"/>
      <c r="DU1268" s="30"/>
      <c r="DV1268" s="30"/>
      <c r="DW1268" s="30"/>
      <c r="DX1268" s="30"/>
      <c r="DY1268" s="30"/>
      <c r="DZ1268" s="30"/>
      <c r="EA1268" s="30"/>
      <c r="EB1268" s="30"/>
      <c r="EC1268" s="30"/>
      <c r="ED1268" s="30"/>
      <c r="EE1268" s="30"/>
      <c r="EF1268" s="30"/>
      <c r="EG1268" s="30"/>
      <c r="EH1268" s="30"/>
      <c r="EI1268" s="30"/>
      <c r="EJ1268" s="30"/>
      <c r="EK1268" s="30"/>
      <c r="EL1268" s="30"/>
      <c r="EM1268" s="30"/>
      <c r="EN1268" s="30"/>
      <c r="EO1268" s="30"/>
      <c r="EP1268" s="30"/>
      <c r="EQ1268" s="30"/>
      <c r="ER1268" s="30"/>
      <c r="ES1268" s="30"/>
      <c r="ET1268" s="30"/>
      <c r="EU1268" s="30"/>
      <c r="EV1268" s="30"/>
      <c r="EW1268" s="30"/>
      <c r="EX1268" s="30"/>
      <c r="EY1268" s="30"/>
      <c r="EZ1268" s="30"/>
      <c r="FA1268" s="30"/>
      <c r="FB1268" s="30"/>
      <c r="FC1268" s="30"/>
      <c r="FD1268" s="30"/>
      <c r="FE1268" s="30"/>
      <c r="FF1268" s="30"/>
      <c r="FG1268" s="30"/>
      <c r="FH1268" s="30"/>
      <c r="FI1268" s="30"/>
      <c r="FJ1268" s="30"/>
      <c r="FK1268" s="30"/>
      <c r="FL1268" s="30"/>
      <c r="FM1268" s="30"/>
      <c r="FN1268" s="30"/>
      <c r="FO1268" s="30"/>
      <c r="FP1268" s="30"/>
      <c r="FQ1268" s="30"/>
    </row>
    <row r="1269" spans="4:173">
      <c r="D1269" s="76"/>
      <c r="E1269" s="76"/>
      <c r="F1269" s="76"/>
      <c r="G1269" s="76"/>
      <c r="H1269" s="76"/>
      <c r="I1269" s="76"/>
      <c r="J1269" s="30"/>
      <c r="K1269" s="30"/>
      <c r="L1269" s="30"/>
      <c r="M1269" s="30"/>
      <c r="N1269" s="30"/>
      <c r="O1269" s="30"/>
      <c r="P1269" s="30"/>
      <c r="Q1269" s="30"/>
      <c r="R1269" s="30"/>
      <c r="S1269" s="30"/>
      <c r="T1269" s="30"/>
      <c r="U1269" s="30"/>
      <c r="V1269" s="30"/>
      <c r="W1269" s="30"/>
      <c r="X1269" s="30"/>
      <c r="Y1269" s="30"/>
      <c r="Z1269" s="30"/>
      <c r="AA1269" s="30"/>
      <c r="AB1269" s="30"/>
      <c r="AC1269" s="30"/>
      <c r="AD1269" s="30"/>
      <c r="AE1269" s="30"/>
      <c r="AF1269" s="30"/>
      <c r="AG1269" s="30"/>
      <c r="AH1269" s="30"/>
      <c r="AI1269" s="30"/>
      <c r="AJ1269" s="30"/>
      <c r="AK1269" s="30"/>
      <c r="AL1269" s="30"/>
      <c r="AM1269" s="30"/>
      <c r="AN1269" s="30"/>
      <c r="AO1269" s="30"/>
      <c r="AP1269" s="30"/>
      <c r="AQ1269" s="30"/>
      <c r="AR1269" s="30"/>
      <c r="AS1269" s="30"/>
      <c r="AT1269" s="30"/>
      <c r="AU1269" s="30"/>
      <c r="AV1269" s="30"/>
      <c r="AW1269" s="30"/>
      <c r="AX1269" s="30"/>
      <c r="AY1269" s="30"/>
      <c r="AZ1269" s="30"/>
      <c r="BA1269" s="30"/>
      <c r="BB1269" s="30"/>
      <c r="BC1269" s="30"/>
      <c r="BD1269" s="30"/>
      <c r="BE1269" s="30"/>
      <c r="BF1269" s="30"/>
      <c r="BG1269" s="30"/>
      <c r="BH1269" s="30"/>
      <c r="BI1269" s="30"/>
      <c r="BJ1269" s="30"/>
      <c r="BK1269" s="30"/>
      <c r="BL1269" s="30"/>
      <c r="BM1269" s="30"/>
      <c r="BN1269" s="30"/>
      <c r="BO1269" s="30"/>
      <c r="BP1269" s="30"/>
      <c r="BQ1269" s="30"/>
      <c r="BR1269" s="30"/>
      <c r="BS1269" s="30"/>
      <c r="BT1269" s="30"/>
      <c r="BU1269" s="30"/>
      <c r="BV1269" s="30"/>
      <c r="BW1269" s="30"/>
      <c r="BX1269" s="30"/>
      <c r="BY1269" s="30"/>
      <c r="BZ1269" s="30"/>
      <c r="CA1269" s="30"/>
      <c r="CB1269" s="30"/>
      <c r="CC1269" s="30"/>
      <c r="CD1269" s="30"/>
      <c r="CE1269" s="30"/>
      <c r="CF1269" s="30"/>
      <c r="CG1269" s="30"/>
      <c r="CH1269" s="30"/>
      <c r="CI1269" s="30"/>
      <c r="CJ1269" s="30"/>
      <c r="CK1269" s="30"/>
      <c r="CL1269" s="30"/>
      <c r="CM1269" s="30"/>
      <c r="CN1269" s="30"/>
      <c r="CO1269" s="30"/>
      <c r="CP1269" s="30"/>
      <c r="CQ1269" s="30"/>
      <c r="CR1269" s="30"/>
      <c r="CS1269" s="30"/>
      <c r="CT1269" s="30"/>
      <c r="CU1269" s="30"/>
      <c r="CV1269" s="30"/>
      <c r="CW1269" s="30"/>
      <c r="CX1269" s="30"/>
      <c r="CY1269" s="30"/>
      <c r="CZ1269" s="30"/>
      <c r="DA1269" s="30"/>
      <c r="DB1269" s="30"/>
      <c r="DC1269" s="30"/>
      <c r="DD1269" s="30"/>
      <c r="DE1269" s="30"/>
      <c r="DF1269" s="30"/>
      <c r="DG1269" s="30"/>
      <c r="DH1269" s="30"/>
      <c r="DI1269" s="30"/>
      <c r="DJ1269" s="30"/>
      <c r="DK1269" s="30"/>
      <c r="DL1269" s="30"/>
      <c r="DM1269" s="30"/>
      <c r="DN1269" s="30"/>
      <c r="DO1269" s="30"/>
      <c r="DP1269" s="30"/>
      <c r="DQ1269" s="30"/>
      <c r="DR1269" s="30"/>
      <c r="DS1269" s="30"/>
      <c r="DT1269" s="30"/>
      <c r="DU1269" s="30"/>
      <c r="DV1269" s="30"/>
      <c r="DW1269" s="30"/>
      <c r="DX1269" s="30"/>
      <c r="DY1269" s="30"/>
      <c r="DZ1269" s="30"/>
      <c r="EA1269" s="30"/>
      <c r="EB1269" s="30"/>
      <c r="EC1269" s="30"/>
      <c r="ED1269" s="30"/>
      <c r="EE1269" s="30"/>
      <c r="EF1269" s="30"/>
      <c r="EG1269" s="30"/>
      <c r="EH1269" s="30"/>
      <c r="EI1269" s="30"/>
      <c r="EJ1269" s="30"/>
      <c r="EK1269" s="30"/>
      <c r="EL1269" s="30"/>
      <c r="EM1269" s="30"/>
      <c r="EN1269" s="30"/>
      <c r="EO1269" s="30"/>
      <c r="EP1269" s="30"/>
      <c r="EQ1269" s="30"/>
      <c r="ER1269" s="30"/>
      <c r="ES1269" s="30"/>
      <c r="ET1269" s="30"/>
      <c r="EU1269" s="30"/>
      <c r="EV1269" s="30"/>
      <c r="EW1269" s="30"/>
      <c r="EX1269" s="30"/>
      <c r="EY1269" s="30"/>
      <c r="EZ1269" s="30"/>
      <c r="FA1269" s="30"/>
      <c r="FB1269" s="30"/>
      <c r="FC1269" s="30"/>
      <c r="FD1269" s="30"/>
      <c r="FE1269" s="30"/>
      <c r="FF1269" s="30"/>
      <c r="FG1269" s="30"/>
      <c r="FH1269" s="30"/>
      <c r="FI1269" s="30"/>
      <c r="FJ1269" s="30"/>
      <c r="FK1269" s="30"/>
      <c r="FL1269" s="30"/>
      <c r="FM1269" s="30"/>
      <c r="FN1269" s="30"/>
      <c r="FO1269" s="30"/>
      <c r="FP1269" s="30"/>
      <c r="FQ1269" s="30"/>
    </row>
    <row r="1270" spans="4:173">
      <c r="D1270" s="76"/>
      <c r="E1270" s="76"/>
      <c r="F1270" s="76"/>
      <c r="G1270" s="76"/>
      <c r="H1270" s="76"/>
      <c r="I1270" s="76"/>
      <c r="J1270" s="30"/>
      <c r="K1270" s="30"/>
      <c r="L1270" s="30"/>
      <c r="M1270" s="30"/>
      <c r="N1270" s="30"/>
      <c r="O1270" s="30"/>
      <c r="P1270" s="30"/>
      <c r="Q1270" s="30"/>
      <c r="R1270" s="30"/>
      <c r="S1270" s="30"/>
      <c r="T1270" s="30"/>
      <c r="U1270" s="30"/>
      <c r="V1270" s="30"/>
      <c r="W1270" s="30"/>
      <c r="X1270" s="30"/>
      <c r="Y1270" s="30"/>
      <c r="Z1270" s="30"/>
      <c r="AA1270" s="30"/>
      <c r="AB1270" s="30"/>
      <c r="AC1270" s="30"/>
      <c r="AD1270" s="30"/>
      <c r="AE1270" s="30"/>
      <c r="AF1270" s="30"/>
      <c r="AG1270" s="30"/>
      <c r="AH1270" s="30"/>
      <c r="AI1270" s="30"/>
      <c r="AJ1270" s="30"/>
      <c r="AK1270" s="30"/>
      <c r="AL1270" s="30"/>
      <c r="AM1270" s="30"/>
      <c r="AN1270" s="30"/>
      <c r="AO1270" s="30"/>
      <c r="AP1270" s="30"/>
      <c r="AQ1270" s="30"/>
      <c r="AR1270" s="30"/>
      <c r="AS1270" s="30"/>
      <c r="AT1270" s="30"/>
      <c r="AU1270" s="30"/>
      <c r="AV1270" s="30"/>
      <c r="AW1270" s="30"/>
      <c r="AX1270" s="30"/>
      <c r="AY1270" s="30"/>
      <c r="AZ1270" s="30"/>
      <c r="BA1270" s="30"/>
      <c r="BB1270" s="30"/>
      <c r="BC1270" s="30"/>
      <c r="BD1270" s="30"/>
      <c r="BE1270" s="30"/>
      <c r="BF1270" s="30"/>
      <c r="BG1270" s="30"/>
      <c r="BH1270" s="30"/>
      <c r="BI1270" s="30"/>
      <c r="BJ1270" s="30"/>
      <c r="BK1270" s="30"/>
      <c r="BL1270" s="30"/>
      <c r="BM1270" s="30"/>
      <c r="BN1270" s="30"/>
      <c r="BO1270" s="30"/>
      <c r="BP1270" s="30"/>
      <c r="BQ1270" s="30"/>
      <c r="BR1270" s="30"/>
      <c r="BS1270" s="30"/>
      <c r="BT1270" s="30"/>
      <c r="BU1270" s="30"/>
      <c r="BV1270" s="30"/>
      <c r="BW1270" s="30"/>
      <c r="BX1270" s="30"/>
      <c r="BY1270" s="30"/>
      <c r="BZ1270" s="30"/>
      <c r="CA1270" s="30"/>
      <c r="CB1270" s="30"/>
      <c r="CC1270" s="30"/>
      <c r="CD1270" s="30"/>
      <c r="CE1270" s="30"/>
      <c r="CF1270" s="30"/>
      <c r="CG1270" s="30"/>
      <c r="CH1270" s="30"/>
      <c r="CI1270" s="30"/>
      <c r="CJ1270" s="30"/>
      <c r="CK1270" s="30"/>
      <c r="CL1270" s="30"/>
      <c r="CM1270" s="30"/>
      <c r="CN1270" s="30"/>
      <c r="CO1270" s="30"/>
      <c r="CP1270" s="30"/>
      <c r="CQ1270" s="30"/>
      <c r="CR1270" s="30"/>
      <c r="CS1270" s="30"/>
      <c r="CT1270" s="30"/>
      <c r="CU1270" s="30"/>
      <c r="CV1270" s="30"/>
      <c r="CW1270" s="30"/>
      <c r="CX1270" s="30"/>
      <c r="CY1270" s="30"/>
      <c r="CZ1270" s="30"/>
      <c r="DA1270" s="30"/>
      <c r="DB1270" s="30"/>
      <c r="DC1270" s="30"/>
      <c r="DD1270" s="30"/>
      <c r="DE1270" s="30"/>
      <c r="DF1270" s="30"/>
      <c r="DG1270" s="30"/>
      <c r="DH1270" s="30"/>
      <c r="DI1270" s="30"/>
      <c r="DJ1270" s="30"/>
      <c r="DK1270" s="30"/>
      <c r="DL1270" s="30"/>
      <c r="DM1270" s="30"/>
      <c r="DN1270" s="30"/>
      <c r="DO1270" s="30"/>
      <c r="DP1270" s="30"/>
      <c r="DQ1270" s="30"/>
      <c r="DR1270" s="30"/>
      <c r="DS1270" s="30"/>
      <c r="DT1270" s="30"/>
      <c r="DU1270" s="30"/>
      <c r="DV1270" s="30"/>
      <c r="DW1270" s="30"/>
      <c r="DX1270" s="30"/>
      <c r="DY1270" s="30"/>
      <c r="DZ1270" s="30"/>
      <c r="EA1270" s="30"/>
      <c r="EB1270" s="30"/>
      <c r="EC1270" s="30"/>
      <c r="ED1270" s="30"/>
      <c r="EE1270" s="30"/>
      <c r="EF1270" s="30"/>
      <c r="EG1270" s="30"/>
      <c r="EH1270" s="30"/>
      <c r="EI1270" s="30"/>
      <c r="EJ1270" s="30"/>
      <c r="EK1270" s="30"/>
      <c r="EL1270" s="30"/>
      <c r="EM1270" s="30"/>
      <c r="EN1270" s="30"/>
      <c r="EO1270" s="30"/>
      <c r="EP1270" s="30"/>
      <c r="EQ1270" s="30"/>
      <c r="ER1270" s="30"/>
      <c r="ES1270" s="30"/>
      <c r="ET1270" s="30"/>
      <c r="EU1270" s="30"/>
      <c r="EV1270" s="30"/>
      <c r="EW1270" s="30"/>
      <c r="EX1270" s="30"/>
      <c r="EY1270" s="30"/>
      <c r="EZ1270" s="30"/>
      <c r="FA1270" s="30"/>
      <c r="FB1270" s="30"/>
      <c r="FC1270" s="30"/>
      <c r="FD1270" s="30"/>
      <c r="FE1270" s="30"/>
      <c r="FF1270" s="30"/>
      <c r="FG1270" s="30"/>
      <c r="FH1270" s="30"/>
      <c r="FI1270" s="30"/>
      <c r="FJ1270" s="30"/>
      <c r="FK1270" s="30"/>
      <c r="FL1270" s="30"/>
      <c r="FM1270" s="30"/>
      <c r="FN1270" s="30"/>
      <c r="FO1270" s="30"/>
      <c r="FP1270" s="30"/>
      <c r="FQ1270" s="30"/>
    </row>
    <row r="1271" spans="4:173">
      <c r="D1271" s="76"/>
      <c r="E1271" s="76"/>
      <c r="F1271" s="76"/>
      <c r="G1271" s="76"/>
      <c r="H1271" s="76"/>
      <c r="I1271" s="76"/>
      <c r="J1271" s="30"/>
      <c r="K1271" s="30"/>
      <c r="L1271" s="30"/>
      <c r="M1271" s="30"/>
      <c r="N1271" s="30"/>
      <c r="O1271" s="30"/>
      <c r="P1271" s="30"/>
      <c r="Q1271" s="30"/>
      <c r="R1271" s="30"/>
      <c r="S1271" s="30"/>
      <c r="T1271" s="30"/>
      <c r="U1271" s="30"/>
      <c r="V1271" s="30"/>
      <c r="W1271" s="30"/>
      <c r="X1271" s="30"/>
      <c r="Y1271" s="30"/>
      <c r="Z1271" s="30"/>
      <c r="AA1271" s="30"/>
      <c r="AB1271" s="30"/>
      <c r="AC1271" s="30"/>
      <c r="AD1271" s="30"/>
      <c r="AE1271" s="30"/>
      <c r="AF1271" s="30"/>
      <c r="AG1271" s="30"/>
      <c r="AH1271" s="30"/>
      <c r="AI1271" s="30"/>
      <c r="AJ1271" s="30"/>
      <c r="AK1271" s="30"/>
      <c r="AL1271" s="30"/>
      <c r="AM1271" s="30"/>
      <c r="AN1271" s="30"/>
      <c r="AO1271" s="30"/>
      <c r="AP1271" s="30"/>
      <c r="AQ1271" s="30"/>
      <c r="AR1271" s="30"/>
      <c r="AS1271" s="30"/>
      <c r="AT1271" s="30"/>
      <c r="AU1271" s="30"/>
      <c r="AV1271" s="30"/>
      <c r="AW1271" s="30"/>
      <c r="AX1271" s="30"/>
      <c r="AY1271" s="30"/>
      <c r="AZ1271" s="30"/>
      <c r="BA1271" s="30"/>
      <c r="BB1271" s="30"/>
      <c r="BC1271" s="30"/>
      <c r="BD1271" s="30"/>
      <c r="BE1271" s="30"/>
      <c r="BF1271" s="30"/>
      <c r="BG1271" s="30"/>
      <c r="BH1271" s="30"/>
      <c r="BI1271" s="30"/>
      <c r="BJ1271" s="30"/>
      <c r="BK1271" s="30"/>
      <c r="BL1271" s="30"/>
      <c r="BM1271" s="30"/>
      <c r="BN1271" s="30"/>
      <c r="BO1271" s="30"/>
      <c r="BP1271" s="30"/>
      <c r="BQ1271" s="30"/>
      <c r="BR1271" s="30"/>
      <c r="BS1271" s="30"/>
      <c r="BT1271" s="30"/>
      <c r="BU1271" s="30"/>
      <c r="BV1271" s="30"/>
      <c r="BW1271" s="30"/>
      <c r="BX1271" s="30"/>
      <c r="BY1271" s="30"/>
      <c r="BZ1271" s="30"/>
      <c r="CA1271" s="30"/>
      <c r="CB1271" s="30"/>
      <c r="CC1271" s="30"/>
      <c r="CD1271" s="30"/>
      <c r="CE1271" s="30"/>
      <c r="CF1271" s="30"/>
      <c r="CG1271" s="30"/>
      <c r="CH1271" s="30"/>
      <c r="CI1271" s="30"/>
      <c r="CJ1271" s="30"/>
      <c r="CK1271" s="30"/>
      <c r="CL1271" s="30"/>
      <c r="CM1271" s="30"/>
      <c r="CN1271" s="30"/>
      <c r="CO1271" s="30"/>
      <c r="CP1271" s="30"/>
      <c r="CQ1271" s="30"/>
      <c r="CR1271" s="30"/>
      <c r="CS1271" s="30"/>
      <c r="CT1271" s="30"/>
      <c r="CU1271" s="30"/>
      <c r="CV1271" s="30"/>
      <c r="CW1271" s="30"/>
      <c r="CX1271" s="30"/>
      <c r="CY1271" s="30"/>
      <c r="CZ1271" s="30"/>
      <c r="DA1271" s="30"/>
      <c r="DB1271" s="30"/>
      <c r="DC1271" s="30"/>
      <c r="DD1271" s="30"/>
      <c r="DE1271" s="30"/>
      <c r="DF1271" s="30"/>
      <c r="DG1271" s="30"/>
      <c r="DH1271" s="30"/>
      <c r="DI1271" s="30"/>
      <c r="DJ1271" s="30"/>
      <c r="DK1271" s="30"/>
      <c r="DL1271" s="30"/>
      <c r="DM1271" s="30"/>
      <c r="DN1271" s="30"/>
      <c r="DO1271" s="30"/>
      <c r="DP1271" s="30"/>
      <c r="DQ1271" s="30"/>
      <c r="DR1271" s="30"/>
      <c r="DS1271" s="30"/>
      <c r="DT1271" s="30"/>
      <c r="DU1271" s="30"/>
      <c r="DV1271" s="30"/>
      <c r="DW1271" s="30"/>
      <c r="DX1271" s="30"/>
      <c r="DY1271" s="30"/>
      <c r="DZ1271" s="30"/>
      <c r="EA1271" s="30"/>
      <c r="EB1271" s="30"/>
      <c r="EC1271" s="30"/>
      <c r="ED1271" s="30"/>
      <c r="EE1271" s="30"/>
      <c r="EF1271" s="30"/>
      <c r="EG1271" s="30"/>
      <c r="EH1271" s="30"/>
      <c r="EI1271" s="30"/>
      <c r="EJ1271" s="30"/>
      <c r="EK1271" s="30"/>
      <c r="EL1271" s="30"/>
      <c r="EM1271" s="30"/>
      <c r="EN1271" s="30"/>
      <c r="EO1271" s="30"/>
      <c r="EP1271" s="30"/>
      <c r="EQ1271" s="30"/>
      <c r="ER1271" s="30"/>
      <c r="ES1271" s="30"/>
      <c r="ET1271" s="30"/>
      <c r="EU1271" s="30"/>
      <c r="EV1271" s="30"/>
      <c r="EW1271" s="30"/>
      <c r="EX1271" s="30"/>
      <c r="EY1271" s="30"/>
      <c r="EZ1271" s="30"/>
      <c r="FA1271" s="30"/>
      <c r="FB1271" s="30"/>
      <c r="FC1271" s="30"/>
      <c r="FD1271" s="30"/>
      <c r="FE1271" s="30"/>
      <c r="FF1271" s="30"/>
      <c r="FG1271" s="30"/>
      <c r="FH1271" s="30"/>
      <c r="FI1271" s="30"/>
      <c r="FJ1271" s="30"/>
      <c r="FK1271" s="30"/>
      <c r="FL1271" s="30"/>
      <c r="FM1271" s="30"/>
      <c r="FN1271" s="30"/>
      <c r="FO1271" s="30"/>
      <c r="FP1271" s="30"/>
      <c r="FQ1271" s="30"/>
    </row>
    <row r="1272" spans="4:173">
      <c r="D1272" s="76"/>
      <c r="E1272" s="76"/>
      <c r="F1272" s="76"/>
      <c r="G1272" s="76"/>
      <c r="H1272" s="76"/>
      <c r="I1272" s="76"/>
      <c r="J1272" s="30"/>
      <c r="K1272" s="30"/>
      <c r="L1272" s="30"/>
      <c r="M1272" s="30"/>
      <c r="N1272" s="30"/>
      <c r="O1272" s="30"/>
      <c r="P1272" s="30"/>
      <c r="Q1272" s="30"/>
      <c r="R1272" s="30"/>
      <c r="S1272" s="30"/>
      <c r="T1272" s="30"/>
      <c r="U1272" s="30"/>
      <c r="V1272" s="30"/>
      <c r="W1272" s="30"/>
      <c r="X1272" s="30"/>
      <c r="Y1272" s="30"/>
      <c r="Z1272" s="30"/>
      <c r="AA1272" s="30"/>
      <c r="AB1272" s="30"/>
      <c r="AC1272" s="30"/>
      <c r="AD1272" s="30"/>
      <c r="AE1272" s="30"/>
      <c r="AF1272" s="30"/>
      <c r="AG1272" s="30"/>
      <c r="AH1272" s="30"/>
      <c r="AI1272" s="30"/>
      <c r="AJ1272" s="30"/>
      <c r="AK1272" s="30"/>
      <c r="AL1272" s="30"/>
      <c r="AM1272" s="30"/>
      <c r="AN1272" s="30"/>
      <c r="AO1272" s="30"/>
      <c r="AP1272" s="30"/>
      <c r="AQ1272" s="30"/>
      <c r="AR1272" s="30"/>
      <c r="AS1272" s="30"/>
      <c r="AT1272" s="30"/>
      <c r="AU1272" s="30"/>
      <c r="AV1272" s="30"/>
      <c r="AW1272" s="30"/>
      <c r="AX1272" s="30"/>
      <c r="AY1272" s="30"/>
      <c r="AZ1272" s="30"/>
      <c r="BA1272" s="30"/>
      <c r="BB1272" s="30"/>
      <c r="BC1272" s="30"/>
      <c r="BD1272" s="30"/>
      <c r="BE1272" s="30"/>
      <c r="BF1272" s="30"/>
      <c r="BG1272" s="30"/>
      <c r="BH1272" s="30"/>
      <c r="BI1272" s="30"/>
      <c r="BJ1272" s="30"/>
      <c r="BK1272" s="30"/>
      <c r="BL1272" s="30"/>
      <c r="BM1272" s="30"/>
      <c r="BN1272" s="30"/>
      <c r="BO1272" s="30"/>
      <c r="BP1272" s="30"/>
      <c r="BQ1272" s="30"/>
      <c r="BR1272" s="30"/>
      <c r="BS1272" s="30"/>
      <c r="BT1272" s="30"/>
      <c r="BU1272" s="30"/>
      <c r="BV1272" s="30"/>
      <c r="BW1272" s="30"/>
      <c r="BX1272" s="30"/>
      <c r="BY1272" s="30"/>
      <c r="BZ1272" s="30"/>
      <c r="CA1272" s="30"/>
      <c r="CB1272" s="30"/>
      <c r="CC1272" s="30"/>
      <c r="CD1272" s="30"/>
      <c r="CE1272" s="30"/>
      <c r="CF1272" s="30"/>
      <c r="CG1272" s="30"/>
      <c r="CH1272" s="30"/>
      <c r="CI1272" s="30"/>
      <c r="CJ1272" s="30"/>
      <c r="CK1272" s="30"/>
      <c r="CL1272" s="30"/>
      <c r="CM1272" s="30"/>
      <c r="CN1272" s="30"/>
      <c r="CO1272" s="30"/>
      <c r="CP1272" s="30"/>
      <c r="CQ1272" s="30"/>
      <c r="CR1272" s="30"/>
      <c r="CS1272" s="30"/>
      <c r="CT1272" s="30"/>
      <c r="CU1272" s="30"/>
      <c r="CV1272" s="30"/>
      <c r="CW1272" s="30"/>
      <c r="CX1272" s="30"/>
      <c r="CY1272" s="30"/>
      <c r="CZ1272" s="30"/>
      <c r="DA1272" s="30"/>
      <c r="DB1272" s="30"/>
      <c r="DC1272" s="30"/>
      <c r="DD1272" s="30"/>
      <c r="DE1272" s="30"/>
      <c r="DF1272" s="30"/>
      <c r="DG1272" s="30"/>
      <c r="DH1272" s="30"/>
      <c r="DI1272" s="30"/>
      <c r="DJ1272" s="30"/>
      <c r="DK1272" s="30"/>
      <c r="DL1272" s="30"/>
      <c r="DM1272" s="30"/>
      <c r="DN1272" s="30"/>
      <c r="DO1272" s="30"/>
      <c r="DP1272" s="30"/>
      <c r="DQ1272" s="30"/>
      <c r="DR1272" s="30"/>
      <c r="DS1272" s="30"/>
      <c r="DT1272" s="30"/>
      <c r="DU1272" s="30"/>
      <c r="DV1272" s="30"/>
      <c r="DW1272" s="30"/>
      <c r="DX1272" s="30"/>
      <c r="DY1272" s="30"/>
      <c r="DZ1272" s="30"/>
      <c r="EA1272" s="30"/>
      <c r="EB1272" s="30"/>
      <c r="EC1272" s="30"/>
      <c r="ED1272" s="30"/>
      <c r="EE1272" s="30"/>
      <c r="EF1272" s="30"/>
      <c r="EG1272" s="30"/>
      <c r="EH1272" s="30"/>
      <c r="EI1272" s="30"/>
      <c r="EJ1272" s="30"/>
      <c r="EK1272" s="30"/>
      <c r="EL1272" s="30"/>
      <c r="EM1272" s="30"/>
      <c r="EN1272" s="30"/>
      <c r="EO1272" s="30"/>
      <c r="EP1272" s="30"/>
      <c r="EQ1272" s="30"/>
      <c r="ER1272" s="30"/>
      <c r="ES1272" s="30"/>
      <c r="ET1272" s="30"/>
      <c r="EU1272" s="30"/>
      <c r="EV1272" s="30"/>
      <c r="EW1272" s="30"/>
      <c r="EX1272" s="30"/>
      <c r="EY1272" s="30"/>
      <c r="EZ1272" s="30"/>
      <c r="FA1272" s="30"/>
      <c r="FB1272" s="30"/>
      <c r="FC1272" s="30"/>
      <c r="FD1272" s="30"/>
      <c r="FE1272" s="30"/>
      <c r="FF1272" s="30"/>
      <c r="FG1272" s="30"/>
      <c r="FH1272" s="30"/>
      <c r="FI1272" s="30"/>
      <c r="FJ1272" s="30"/>
      <c r="FK1272" s="30"/>
      <c r="FL1272" s="30"/>
      <c r="FM1272" s="30"/>
      <c r="FN1272" s="30"/>
      <c r="FO1272" s="30"/>
      <c r="FP1272" s="30"/>
      <c r="FQ1272" s="30"/>
    </row>
    <row r="1273" spans="4:173">
      <c r="D1273" s="76"/>
      <c r="E1273" s="76"/>
      <c r="F1273" s="76"/>
      <c r="G1273" s="76"/>
      <c r="H1273" s="76"/>
      <c r="I1273" s="76"/>
      <c r="J1273" s="30"/>
      <c r="K1273" s="30"/>
      <c r="L1273" s="30"/>
      <c r="M1273" s="30"/>
      <c r="N1273" s="30"/>
      <c r="O1273" s="30"/>
      <c r="P1273" s="30"/>
      <c r="Q1273" s="30"/>
      <c r="R1273" s="30"/>
      <c r="S1273" s="30"/>
      <c r="T1273" s="30"/>
      <c r="U1273" s="30"/>
      <c r="V1273" s="30"/>
      <c r="W1273" s="30"/>
      <c r="X1273" s="30"/>
      <c r="Y1273" s="30"/>
      <c r="Z1273" s="30"/>
      <c r="AA1273" s="30"/>
      <c r="AB1273" s="30"/>
      <c r="AC1273" s="30"/>
      <c r="AD1273" s="30"/>
      <c r="AE1273" s="30"/>
      <c r="AF1273" s="30"/>
      <c r="AG1273" s="30"/>
      <c r="AH1273" s="30"/>
      <c r="AI1273" s="30"/>
      <c r="AJ1273" s="30"/>
      <c r="AK1273" s="30"/>
      <c r="AL1273" s="30"/>
      <c r="AM1273" s="30"/>
      <c r="AN1273" s="30"/>
      <c r="AO1273" s="30"/>
      <c r="AP1273" s="30"/>
      <c r="AQ1273" s="30"/>
      <c r="AR1273" s="30"/>
      <c r="AS1273" s="30"/>
      <c r="AT1273" s="30"/>
      <c r="AU1273" s="30"/>
      <c r="AV1273" s="30"/>
      <c r="AW1273" s="30"/>
      <c r="AX1273" s="30"/>
      <c r="AY1273" s="30"/>
      <c r="AZ1273" s="30"/>
      <c r="BA1273" s="30"/>
      <c r="BB1273" s="30"/>
      <c r="BC1273" s="30"/>
      <c r="BD1273" s="30"/>
      <c r="BE1273" s="30"/>
      <c r="BF1273" s="30"/>
      <c r="BG1273" s="30"/>
      <c r="BH1273" s="30"/>
      <c r="BI1273" s="30"/>
      <c r="BJ1273" s="30"/>
      <c r="BK1273" s="30"/>
      <c r="BL1273" s="30"/>
      <c r="BM1273" s="30"/>
      <c r="BN1273" s="30"/>
      <c r="BO1273" s="30"/>
      <c r="BP1273" s="30"/>
      <c r="BQ1273" s="30"/>
      <c r="BR1273" s="30"/>
      <c r="BS1273" s="30"/>
      <c r="BT1273" s="30"/>
      <c r="BU1273" s="30"/>
      <c r="BV1273" s="30"/>
      <c r="BW1273" s="30"/>
      <c r="BX1273" s="30"/>
      <c r="BY1273" s="30"/>
      <c r="BZ1273" s="30"/>
      <c r="CA1273" s="30"/>
      <c r="CB1273" s="30"/>
      <c r="CC1273" s="30"/>
      <c r="CD1273" s="30"/>
      <c r="CE1273" s="30"/>
      <c r="CF1273" s="30"/>
      <c r="CG1273" s="30"/>
      <c r="CH1273" s="30"/>
      <c r="CI1273" s="30"/>
      <c r="CJ1273" s="30"/>
      <c r="CK1273" s="30"/>
      <c r="CL1273" s="30"/>
      <c r="CM1273" s="30"/>
      <c r="CN1273" s="30"/>
      <c r="CO1273" s="30"/>
      <c r="CP1273" s="30"/>
      <c r="CQ1273" s="30"/>
      <c r="CR1273" s="30"/>
      <c r="CS1273" s="30"/>
      <c r="CT1273" s="30"/>
      <c r="CU1273" s="30"/>
      <c r="CV1273" s="30"/>
      <c r="CW1273" s="30"/>
      <c r="CX1273" s="30"/>
      <c r="CY1273" s="30"/>
      <c r="CZ1273" s="30"/>
      <c r="DA1273" s="30"/>
      <c r="DB1273" s="30"/>
      <c r="DC1273" s="30"/>
      <c r="DD1273" s="30"/>
      <c r="DE1273" s="30"/>
      <c r="DF1273" s="30"/>
      <c r="DG1273" s="30"/>
      <c r="DH1273" s="30"/>
      <c r="DI1273" s="30"/>
      <c r="DJ1273" s="30"/>
      <c r="DK1273" s="30"/>
      <c r="DL1273" s="30"/>
      <c r="DM1273" s="30"/>
      <c r="DN1273" s="30"/>
      <c r="DO1273" s="30"/>
      <c r="DP1273" s="30"/>
      <c r="DQ1273" s="30"/>
      <c r="DR1273" s="30"/>
      <c r="DS1273" s="30"/>
      <c r="DT1273" s="30"/>
      <c r="DU1273" s="30"/>
      <c r="DV1273" s="30"/>
      <c r="DW1273" s="30"/>
      <c r="DX1273" s="30"/>
      <c r="DY1273" s="30"/>
      <c r="DZ1273" s="30"/>
      <c r="EA1273" s="30"/>
      <c r="EB1273" s="30"/>
      <c r="EC1273" s="30"/>
      <c r="ED1273" s="30"/>
      <c r="EE1273" s="30"/>
      <c r="EF1273" s="30"/>
      <c r="EG1273" s="30"/>
      <c r="EH1273" s="30"/>
      <c r="EI1273" s="30"/>
      <c r="EJ1273" s="30"/>
      <c r="EK1273" s="30"/>
      <c r="EL1273" s="30"/>
      <c r="EM1273" s="30"/>
      <c r="EN1273" s="30"/>
      <c r="EO1273" s="30"/>
      <c r="EP1273" s="30"/>
      <c r="EQ1273" s="30"/>
      <c r="ER1273" s="30"/>
      <c r="ES1273" s="30"/>
      <c r="ET1273" s="30"/>
      <c r="EU1273" s="30"/>
      <c r="EV1273" s="30"/>
      <c r="EW1273" s="30"/>
      <c r="EX1273" s="30"/>
      <c r="EY1273" s="30"/>
      <c r="EZ1273" s="30"/>
      <c r="FA1273" s="30"/>
      <c r="FB1273" s="30"/>
      <c r="FC1273" s="30"/>
      <c r="FD1273" s="30"/>
      <c r="FE1273" s="30"/>
      <c r="FF1273" s="30"/>
      <c r="FG1273" s="30"/>
      <c r="FH1273" s="30"/>
      <c r="FI1273" s="30"/>
      <c r="FJ1273" s="30"/>
      <c r="FK1273" s="30"/>
      <c r="FL1273" s="30"/>
      <c r="FM1273" s="30"/>
      <c r="FN1273" s="30"/>
      <c r="FO1273" s="30"/>
      <c r="FP1273" s="30"/>
      <c r="FQ1273" s="30"/>
    </row>
    <row r="1274" spans="4:173">
      <c r="D1274" s="76"/>
      <c r="E1274" s="76"/>
      <c r="F1274" s="76"/>
      <c r="G1274" s="76"/>
      <c r="H1274" s="76"/>
      <c r="I1274" s="76"/>
      <c r="J1274" s="30"/>
      <c r="K1274" s="30"/>
      <c r="L1274" s="30"/>
      <c r="M1274" s="30"/>
      <c r="N1274" s="30"/>
      <c r="O1274" s="30"/>
      <c r="P1274" s="30"/>
      <c r="Q1274" s="30"/>
      <c r="R1274" s="30"/>
      <c r="S1274" s="30"/>
      <c r="T1274" s="30"/>
      <c r="U1274" s="30"/>
      <c r="V1274" s="30"/>
      <c r="W1274" s="30"/>
      <c r="X1274" s="30"/>
      <c r="Y1274" s="30"/>
      <c r="Z1274" s="30"/>
      <c r="AA1274" s="30"/>
      <c r="AB1274" s="30"/>
      <c r="AC1274" s="30"/>
      <c r="AD1274" s="30"/>
      <c r="AE1274" s="30"/>
      <c r="AF1274" s="30"/>
      <c r="AG1274" s="30"/>
      <c r="AH1274" s="30"/>
      <c r="AI1274" s="30"/>
      <c r="AJ1274" s="30"/>
      <c r="AK1274" s="30"/>
      <c r="AL1274" s="30"/>
      <c r="AM1274" s="30"/>
      <c r="AN1274" s="30"/>
      <c r="AO1274" s="30"/>
      <c r="AP1274" s="30"/>
      <c r="AQ1274" s="30"/>
      <c r="AR1274" s="30"/>
      <c r="AS1274" s="30"/>
      <c r="AT1274" s="30"/>
      <c r="AU1274" s="30"/>
      <c r="AV1274" s="30"/>
      <c r="AW1274" s="30"/>
      <c r="AX1274" s="30"/>
      <c r="AY1274" s="30"/>
      <c r="AZ1274" s="30"/>
      <c r="BA1274" s="30"/>
      <c r="BB1274" s="30"/>
      <c r="BC1274" s="30"/>
      <c r="BD1274" s="30"/>
      <c r="BE1274" s="30"/>
      <c r="BF1274" s="30"/>
      <c r="BG1274" s="30"/>
      <c r="BH1274" s="30"/>
      <c r="BI1274" s="30"/>
      <c r="BJ1274" s="30"/>
      <c r="BK1274" s="30"/>
      <c r="BL1274" s="30"/>
      <c r="BM1274" s="30"/>
      <c r="BN1274" s="30"/>
      <c r="BO1274" s="30"/>
      <c r="BP1274" s="30"/>
      <c r="BQ1274" s="30"/>
      <c r="BR1274" s="30"/>
      <c r="BS1274" s="30"/>
      <c r="BT1274" s="30"/>
      <c r="BU1274" s="30"/>
      <c r="BV1274" s="30"/>
      <c r="BW1274" s="30"/>
      <c r="BX1274" s="30"/>
      <c r="BY1274" s="30"/>
      <c r="BZ1274" s="30"/>
      <c r="CA1274" s="30"/>
      <c r="CB1274" s="30"/>
      <c r="CC1274" s="30"/>
      <c r="CD1274" s="30"/>
      <c r="CE1274" s="30"/>
      <c r="CF1274" s="30"/>
      <c r="CG1274" s="30"/>
      <c r="CH1274" s="30"/>
      <c r="CI1274" s="30"/>
      <c r="CJ1274" s="30"/>
      <c r="CK1274" s="30"/>
      <c r="CL1274" s="30"/>
      <c r="CM1274" s="30"/>
      <c r="CN1274" s="30"/>
      <c r="CO1274" s="30"/>
      <c r="CP1274" s="30"/>
      <c r="CQ1274" s="30"/>
      <c r="CR1274" s="30"/>
      <c r="CS1274" s="30"/>
      <c r="CT1274" s="30"/>
      <c r="CU1274" s="30"/>
      <c r="CV1274" s="30"/>
      <c r="CW1274" s="30"/>
      <c r="CX1274" s="30"/>
      <c r="CY1274" s="30"/>
      <c r="CZ1274" s="30"/>
      <c r="DA1274" s="30"/>
      <c r="DB1274" s="30"/>
      <c r="DC1274" s="30"/>
      <c r="DD1274" s="30"/>
      <c r="DE1274" s="30"/>
      <c r="DF1274" s="30"/>
      <c r="DG1274" s="30"/>
      <c r="DH1274" s="30"/>
      <c r="DI1274" s="30"/>
      <c r="DJ1274" s="30"/>
      <c r="DK1274" s="30"/>
      <c r="DL1274" s="30"/>
      <c r="DM1274" s="30"/>
      <c r="DN1274" s="30"/>
      <c r="DO1274" s="30"/>
      <c r="DP1274" s="30"/>
      <c r="DQ1274" s="30"/>
      <c r="DR1274" s="30"/>
      <c r="DS1274" s="30"/>
      <c r="DT1274" s="30"/>
      <c r="DU1274" s="30"/>
      <c r="DV1274" s="30"/>
      <c r="DW1274" s="30"/>
      <c r="DX1274" s="30"/>
      <c r="DY1274" s="30"/>
      <c r="DZ1274" s="30"/>
      <c r="EA1274" s="30"/>
      <c r="EB1274" s="30"/>
      <c r="EC1274" s="30"/>
      <c r="ED1274" s="30"/>
      <c r="EE1274" s="30"/>
      <c r="EF1274" s="30"/>
      <c r="EG1274" s="30"/>
      <c r="EH1274" s="30"/>
      <c r="EI1274" s="30"/>
      <c r="EJ1274" s="30"/>
      <c r="EK1274" s="30"/>
      <c r="EL1274" s="30"/>
      <c r="EM1274" s="30"/>
      <c r="EN1274" s="30"/>
      <c r="EO1274" s="30"/>
      <c r="EP1274" s="30"/>
      <c r="EQ1274" s="30"/>
      <c r="ER1274" s="30"/>
      <c r="ES1274" s="30"/>
      <c r="ET1274" s="30"/>
      <c r="EU1274" s="30"/>
      <c r="EV1274" s="30"/>
      <c r="EW1274" s="30"/>
      <c r="EX1274" s="30"/>
      <c r="EY1274" s="30"/>
      <c r="EZ1274" s="30"/>
      <c r="FA1274" s="30"/>
      <c r="FB1274" s="30"/>
      <c r="FC1274" s="30"/>
      <c r="FD1274" s="30"/>
      <c r="FE1274" s="30"/>
      <c r="FF1274" s="30"/>
      <c r="FG1274" s="30"/>
      <c r="FH1274" s="30"/>
      <c r="FI1274" s="30"/>
      <c r="FJ1274" s="30"/>
      <c r="FK1274" s="30"/>
      <c r="FL1274" s="30"/>
      <c r="FM1274" s="30"/>
      <c r="FN1274" s="30"/>
      <c r="FO1274" s="30"/>
      <c r="FP1274" s="30"/>
      <c r="FQ1274" s="30"/>
    </row>
    <row r="1275" spans="4:173">
      <c r="D1275" s="76"/>
      <c r="E1275" s="76"/>
      <c r="F1275" s="76"/>
      <c r="G1275" s="76"/>
      <c r="H1275" s="76"/>
      <c r="I1275" s="76"/>
      <c r="J1275" s="30"/>
      <c r="K1275" s="30"/>
      <c r="L1275" s="30"/>
      <c r="M1275" s="30"/>
      <c r="N1275" s="30"/>
      <c r="O1275" s="30"/>
      <c r="P1275" s="30"/>
      <c r="Q1275" s="30"/>
      <c r="R1275" s="30"/>
      <c r="S1275" s="30"/>
      <c r="T1275" s="30"/>
      <c r="U1275" s="30"/>
      <c r="V1275" s="30"/>
      <c r="W1275" s="30"/>
      <c r="X1275" s="30"/>
      <c r="Y1275" s="30"/>
      <c r="Z1275" s="30"/>
      <c r="AA1275" s="30"/>
      <c r="AB1275" s="30"/>
      <c r="AC1275" s="30"/>
      <c r="AD1275" s="30"/>
      <c r="AE1275" s="30"/>
      <c r="AF1275" s="30"/>
      <c r="AG1275" s="30"/>
      <c r="AH1275" s="30"/>
      <c r="AI1275" s="30"/>
      <c r="AJ1275" s="30"/>
      <c r="AK1275" s="30"/>
      <c r="AL1275" s="30"/>
      <c r="AM1275" s="30"/>
      <c r="AN1275" s="30"/>
      <c r="AO1275" s="30"/>
      <c r="AP1275" s="30"/>
      <c r="AQ1275" s="30"/>
      <c r="AR1275" s="30"/>
      <c r="AS1275" s="30"/>
      <c r="AT1275" s="30"/>
      <c r="AU1275" s="30"/>
      <c r="AV1275" s="30"/>
      <c r="AW1275" s="30"/>
      <c r="AX1275" s="30"/>
      <c r="AY1275" s="30"/>
      <c r="AZ1275" s="30"/>
      <c r="BA1275" s="30"/>
      <c r="BB1275" s="30"/>
      <c r="BC1275" s="30"/>
      <c r="BD1275" s="30"/>
      <c r="BE1275" s="30"/>
      <c r="BF1275" s="30"/>
      <c r="BG1275" s="30"/>
      <c r="BH1275" s="30"/>
      <c r="BI1275" s="30"/>
      <c r="BJ1275" s="30"/>
      <c r="BK1275" s="30"/>
      <c r="BL1275" s="30"/>
      <c r="BM1275" s="30"/>
      <c r="BN1275" s="30"/>
      <c r="BO1275" s="30"/>
      <c r="BP1275" s="30"/>
      <c r="BQ1275" s="30"/>
      <c r="BR1275" s="30"/>
      <c r="BS1275" s="30"/>
      <c r="BT1275" s="30"/>
      <c r="BU1275" s="30"/>
      <c r="BV1275" s="30"/>
      <c r="BW1275" s="30"/>
      <c r="BX1275" s="30"/>
      <c r="BY1275" s="30"/>
      <c r="BZ1275" s="30"/>
      <c r="CA1275" s="30"/>
      <c r="CB1275" s="30"/>
      <c r="CC1275" s="30"/>
      <c r="CD1275" s="30"/>
      <c r="CE1275" s="30"/>
      <c r="CF1275" s="30"/>
      <c r="CG1275" s="30"/>
      <c r="CH1275" s="30"/>
      <c r="CI1275" s="30"/>
      <c r="CJ1275" s="30"/>
      <c r="CK1275" s="30"/>
      <c r="CL1275" s="30"/>
      <c r="CM1275" s="30"/>
      <c r="CN1275" s="30"/>
      <c r="CO1275" s="30"/>
      <c r="CP1275" s="30"/>
      <c r="CQ1275" s="30"/>
      <c r="CR1275" s="30"/>
      <c r="CS1275" s="30"/>
      <c r="CT1275" s="30"/>
      <c r="CU1275" s="30"/>
      <c r="CV1275" s="30"/>
      <c r="CW1275" s="30"/>
      <c r="CX1275" s="30"/>
      <c r="CY1275" s="30"/>
      <c r="CZ1275" s="30"/>
      <c r="DA1275" s="30"/>
      <c r="DB1275" s="30"/>
      <c r="DC1275" s="30"/>
      <c r="DD1275" s="30"/>
      <c r="DE1275" s="30"/>
      <c r="DF1275" s="30"/>
      <c r="DG1275" s="30"/>
      <c r="DH1275" s="30"/>
      <c r="DI1275" s="30"/>
      <c r="DJ1275" s="30"/>
      <c r="DK1275" s="30"/>
      <c r="DL1275" s="30"/>
      <c r="DM1275" s="30"/>
      <c r="DN1275" s="30"/>
      <c r="DO1275" s="30"/>
      <c r="DP1275" s="30"/>
      <c r="DQ1275" s="30"/>
      <c r="DR1275" s="30"/>
      <c r="DS1275" s="30"/>
      <c r="DT1275" s="30"/>
      <c r="DU1275" s="30"/>
      <c r="DV1275" s="30"/>
      <c r="DW1275" s="30"/>
      <c r="DX1275" s="30"/>
      <c r="DY1275" s="30"/>
      <c r="DZ1275" s="30"/>
      <c r="EA1275" s="30"/>
      <c r="EB1275" s="30"/>
      <c r="EC1275" s="30"/>
      <c r="ED1275" s="30"/>
      <c r="EE1275" s="30"/>
      <c r="EF1275" s="30"/>
      <c r="EG1275" s="30"/>
      <c r="EH1275" s="30"/>
      <c r="EI1275" s="30"/>
      <c r="EJ1275" s="30"/>
      <c r="EK1275" s="30"/>
      <c r="EL1275" s="30"/>
      <c r="EM1275" s="30"/>
      <c r="EN1275" s="30"/>
      <c r="EO1275" s="30"/>
      <c r="EP1275" s="30"/>
      <c r="EQ1275" s="30"/>
      <c r="ER1275" s="30"/>
      <c r="ES1275" s="30"/>
      <c r="ET1275" s="30"/>
      <c r="EU1275" s="30"/>
      <c r="EV1275" s="30"/>
      <c r="EW1275" s="30"/>
      <c r="EX1275" s="30"/>
      <c r="EY1275" s="30"/>
      <c r="EZ1275" s="30"/>
      <c r="FA1275" s="30"/>
      <c r="FB1275" s="30"/>
      <c r="FC1275" s="30"/>
      <c r="FD1275" s="30"/>
      <c r="FE1275" s="30"/>
      <c r="FF1275" s="30"/>
      <c r="FG1275" s="30"/>
      <c r="FH1275" s="30"/>
      <c r="FI1275" s="30"/>
      <c r="FJ1275" s="30"/>
      <c r="FK1275" s="30"/>
      <c r="FL1275" s="30"/>
      <c r="FM1275" s="30"/>
      <c r="FN1275" s="30"/>
      <c r="FO1275" s="30"/>
      <c r="FP1275" s="30"/>
      <c r="FQ1275" s="30"/>
    </row>
    <row r="1276" spans="4:173">
      <c r="D1276" s="76"/>
      <c r="E1276" s="76"/>
      <c r="F1276" s="76"/>
      <c r="G1276" s="76"/>
      <c r="H1276" s="76"/>
      <c r="I1276" s="76"/>
      <c r="J1276" s="30"/>
      <c r="K1276" s="30"/>
      <c r="L1276" s="30"/>
      <c r="M1276" s="30"/>
      <c r="N1276" s="30"/>
      <c r="O1276" s="30"/>
      <c r="P1276" s="30"/>
      <c r="Q1276" s="30"/>
      <c r="R1276" s="30"/>
      <c r="S1276" s="30"/>
      <c r="T1276" s="30"/>
      <c r="U1276" s="30"/>
      <c r="V1276" s="30"/>
      <c r="W1276" s="30"/>
      <c r="X1276" s="30"/>
      <c r="Y1276" s="30"/>
      <c r="Z1276" s="30"/>
      <c r="AA1276" s="30"/>
      <c r="AB1276" s="30"/>
      <c r="AC1276" s="30"/>
      <c r="AD1276" s="30"/>
      <c r="AE1276" s="30"/>
      <c r="AF1276" s="30"/>
      <c r="AG1276" s="30"/>
      <c r="AH1276" s="30"/>
      <c r="AI1276" s="30"/>
      <c r="AJ1276" s="30"/>
      <c r="AK1276" s="30"/>
      <c r="AL1276" s="30"/>
      <c r="AM1276" s="30"/>
      <c r="AN1276" s="30"/>
      <c r="AO1276" s="30"/>
      <c r="AP1276" s="30"/>
      <c r="AQ1276" s="30"/>
      <c r="AR1276" s="30"/>
      <c r="AS1276" s="30"/>
      <c r="AT1276" s="30"/>
      <c r="AU1276" s="30"/>
      <c r="AV1276" s="30"/>
      <c r="AW1276" s="30"/>
      <c r="AX1276" s="30"/>
      <c r="AY1276" s="30"/>
      <c r="AZ1276" s="30"/>
      <c r="BA1276" s="30"/>
      <c r="BB1276" s="30"/>
      <c r="BC1276" s="30"/>
      <c r="BD1276" s="30"/>
      <c r="BE1276" s="30"/>
      <c r="BF1276" s="30"/>
      <c r="BG1276" s="30"/>
      <c r="BH1276" s="30"/>
      <c r="BI1276" s="30"/>
      <c r="BJ1276" s="30"/>
      <c r="BK1276" s="30"/>
      <c r="BL1276" s="30"/>
      <c r="BM1276" s="30"/>
      <c r="BN1276" s="30"/>
      <c r="BO1276" s="30"/>
      <c r="BP1276" s="30"/>
      <c r="BQ1276" s="30"/>
      <c r="BR1276" s="30"/>
      <c r="BS1276" s="30"/>
      <c r="BT1276" s="30"/>
      <c r="BU1276" s="30"/>
      <c r="BV1276" s="30"/>
      <c r="BW1276" s="30"/>
      <c r="BX1276" s="30"/>
      <c r="BY1276" s="30"/>
      <c r="BZ1276" s="30"/>
      <c r="CA1276" s="30"/>
      <c r="CB1276" s="30"/>
      <c r="CC1276" s="30"/>
      <c r="CD1276" s="30"/>
      <c r="CE1276" s="30"/>
      <c r="CF1276" s="30"/>
      <c r="CG1276" s="30"/>
      <c r="CH1276" s="30"/>
      <c r="CI1276" s="30"/>
      <c r="CJ1276" s="30"/>
      <c r="CK1276" s="30"/>
      <c r="CL1276" s="30"/>
      <c r="CM1276" s="30"/>
      <c r="CN1276" s="30"/>
      <c r="CO1276" s="30"/>
      <c r="CP1276" s="30"/>
      <c r="CQ1276" s="30"/>
      <c r="CR1276" s="30"/>
      <c r="CS1276" s="30"/>
      <c r="CT1276" s="30"/>
      <c r="CU1276" s="30"/>
      <c r="CV1276" s="30"/>
      <c r="CW1276" s="30"/>
      <c r="CX1276" s="30"/>
      <c r="CY1276" s="30"/>
      <c r="CZ1276" s="30"/>
      <c r="DA1276" s="30"/>
      <c r="DB1276" s="30"/>
      <c r="DC1276" s="30"/>
      <c r="DD1276" s="30"/>
      <c r="DE1276" s="30"/>
      <c r="DF1276" s="30"/>
      <c r="DG1276" s="30"/>
      <c r="DH1276" s="30"/>
      <c r="DI1276" s="30"/>
      <c r="DJ1276" s="30"/>
      <c r="DK1276" s="30"/>
      <c r="DL1276" s="30"/>
      <c r="DM1276" s="30"/>
      <c r="DN1276" s="30"/>
      <c r="DO1276" s="30"/>
      <c r="DP1276" s="30"/>
      <c r="DQ1276" s="30"/>
      <c r="DR1276" s="30"/>
      <c r="DS1276" s="30"/>
      <c r="DT1276" s="30"/>
      <c r="DU1276" s="30"/>
      <c r="DV1276" s="30"/>
      <c r="DW1276" s="30"/>
      <c r="DX1276" s="30"/>
      <c r="DY1276" s="30"/>
      <c r="DZ1276" s="30"/>
      <c r="EA1276" s="30"/>
      <c r="EB1276" s="30"/>
      <c r="EC1276" s="30"/>
      <c r="ED1276" s="30"/>
      <c r="EE1276" s="30"/>
      <c r="EF1276" s="30"/>
      <c r="EG1276" s="30"/>
      <c r="EH1276" s="30"/>
      <c r="EI1276" s="30"/>
      <c r="EJ1276" s="30"/>
      <c r="EK1276" s="30"/>
      <c r="EL1276" s="30"/>
      <c r="EM1276" s="30"/>
      <c r="EN1276" s="30"/>
      <c r="EO1276" s="30"/>
      <c r="EP1276" s="30"/>
      <c r="EQ1276" s="30"/>
      <c r="ER1276" s="30"/>
      <c r="ES1276" s="30"/>
      <c r="ET1276" s="30"/>
      <c r="EU1276" s="30"/>
      <c r="EV1276" s="30"/>
      <c r="EW1276" s="30"/>
      <c r="EX1276" s="30"/>
      <c r="EY1276" s="30"/>
      <c r="EZ1276" s="30"/>
      <c r="FA1276" s="30"/>
      <c r="FB1276" s="30"/>
      <c r="FC1276" s="30"/>
      <c r="FD1276" s="30"/>
      <c r="FE1276" s="30"/>
      <c r="FF1276" s="30"/>
      <c r="FG1276" s="30"/>
      <c r="FH1276" s="30"/>
      <c r="FI1276" s="30"/>
      <c r="FJ1276" s="30"/>
      <c r="FK1276" s="30"/>
      <c r="FL1276" s="30"/>
      <c r="FM1276" s="30"/>
      <c r="FN1276" s="30"/>
      <c r="FO1276" s="30"/>
      <c r="FP1276" s="30"/>
      <c r="FQ1276" s="30"/>
    </row>
    <row r="1277" spans="4:173">
      <c r="D1277" s="76"/>
      <c r="E1277" s="76"/>
      <c r="F1277" s="76"/>
      <c r="G1277" s="76"/>
      <c r="H1277" s="76"/>
      <c r="I1277" s="76"/>
      <c r="J1277" s="30"/>
      <c r="K1277" s="30"/>
      <c r="L1277" s="30"/>
      <c r="M1277" s="30"/>
      <c r="N1277" s="30"/>
      <c r="O1277" s="30"/>
      <c r="P1277" s="30"/>
      <c r="Q1277" s="30"/>
      <c r="R1277" s="30"/>
      <c r="S1277" s="30"/>
      <c r="T1277" s="30"/>
      <c r="U1277" s="30"/>
      <c r="V1277" s="30"/>
      <c r="W1277" s="30"/>
      <c r="X1277" s="30"/>
      <c r="Y1277" s="30"/>
      <c r="Z1277" s="30"/>
      <c r="AA1277" s="30"/>
      <c r="AB1277" s="30"/>
      <c r="AC1277" s="30"/>
      <c r="AD1277" s="30"/>
      <c r="AE1277" s="30"/>
      <c r="AF1277" s="30"/>
      <c r="AG1277" s="30"/>
      <c r="AH1277" s="30"/>
      <c r="AI1277" s="30"/>
      <c r="AJ1277" s="30"/>
      <c r="AK1277" s="30"/>
      <c r="AL1277" s="30"/>
      <c r="AM1277" s="30"/>
      <c r="AN1277" s="30"/>
      <c r="AO1277" s="30"/>
      <c r="AP1277" s="30"/>
      <c r="AQ1277" s="30"/>
      <c r="AR1277" s="30"/>
      <c r="AS1277" s="30"/>
      <c r="AT1277" s="30"/>
      <c r="AU1277" s="30"/>
      <c r="AV1277" s="30"/>
      <c r="AW1277" s="30"/>
      <c r="AX1277" s="30"/>
      <c r="AY1277" s="30"/>
      <c r="AZ1277" s="30"/>
      <c r="BA1277" s="30"/>
      <c r="BB1277" s="30"/>
      <c r="BC1277" s="30"/>
      <c r="BD1277" s="30"/>
      <c r="BE1277" s="30"/>
      <c r="BF1277" s="30"/>
      <c r="BG1277" s="30"/>
      <c r="BH1277" s="30"/>
      <c r="BI1277" s="30"/>
      <c r="BJ1277" s="30"/>
      <c r="BK1277" s="30"/>
      <c r="BL1277" s="30"/>
      <c r="BM1277" s="30"/>
      <c r="BN1277" s="30"/>
      <c r="BO1277" s="30"/>
      <c r="BP1277" s="30"/>
      <c r="BQ1277" s="30"/>
      <c r="BR1277" s="30"/>
      <c r="BS1277" s="30"/>
      <c r="BT1277" s="30"/>
      <c r="BU1277" s="30"/>
      <c r="BV1277" s="30"/>
      <c r="BW1277" s="30"/>
      <c r="BX1277" s="30"/>
      <c r="BY1277" s="30"/>
      <c r="BZ1277" s="30"/>
      <c r="CA1277" s="30"/>
      <c r="CB1277" s="30"/>
      <c r="CC1277" s="30"/>
      <c r="CD1277" s="30"/>
      <c r="CE1277" s="30"/>
      <c r="CF1277" s="30"/>
      <c r="CG1277" s="30"/>
      <c r="CH1277" s="30"/>
      <c r="CI1277" s="30"/>
      <c r="CJ1277" s="30"/>
      <c r="CK1277" s="30"/>
      <c r="CL1277" s="30"/>
      <c r="CM1277" s="30"/>
      <c r="CN1277" s="30"/>
      <c r="CO1277" s="30"/>
      <c r="CP1277" s="30"/>
      <c r="CQ1277" s="30"/>
      <c r="CR1277" s="30"/>
      <c r="CS1277" s="30"/>
      <c r="CT1277" s="30"/>
      <c r="CU1277" s="30"/>
      <c r="CV1277" s="30"/>
      <c r="CW1277" s="30"/>
      <c r="CX1277" s="30"/>
      <c r="CY1277" s="30"/>
      <c r="CZ1277" s="30"/>
      <c r="DA1277" s="30"/>
      <c r="DB1277" s="30"/>
      <c r="DC1277" s="30"/>
      <c r="DD1277" s="30"/>
      <c r="DE1277" s="30"/>
      <c r="DF1277" s="30"/>
      <c r="DG1277" s="30"/>
      <c r="DH1277" s="30"/>
      <c r="DI1277" s="30"/>
      <c r="DJ1277" s="30"/>
      <c r="DK1277" s="30"/>
      <c r="DL1277" s="30"/>
      <c r="DM1277" s="30"/>
      <c r="DN1277" s="30"/>
      <c r="DO1277" s="30"/>
      <c r="DP1277" s="30"/>
      <c r="DQ1277" s="30"/>
      <c r="DR1277" s="30"/>
      <c r="DS1277" s="30"/>
      <c r="DT1277" s="30"/>
      <c r="DU1277" s="30"/>
      <c r="DV1277" s="30"/>
      <c r="DW1277" s="30"/>
      <c r="DX1277" s="30"/>
      <c r="DY1277" s="30"/>
      <c r="DZ1277" s="30"/>
      <c r="EA1277" s="30"/>
      <c r="EB1277" s="30"/>
      <c r="EC1277" s="30"/>
      <c r="ED1277" s="30"/>
      <c r="EE1277" s="30"/>
      <c r="EF1277" s="30"/>
      <c r="EG1277" s="30"/>
      <c r="EH1277" s="30"/>
      <c r="EI1277" s="30"/>
      <c r="EJ1277" s="30"/>
      <c r="EK1277" s="30"/>
      <c r="EL1277" s="30"/>
      <c r="EM1277" s="30"/>
      <c r="EN1277" s="30"/>
      <c r="EO1277" s="30"/>
      <c r="EP1277" s="30"/>
      <c r="EQ1277" s="30"/>
      <c r="ER1277" s="30"/>
      <c r="ES1277" s="30"/>
      <c r="ET1277" s="30"/>
      <c r="EU1277" s="30"/>
      <c r="EV1277" s="30"/>
      <c r="EW1277" s="30"/>
      <c r="EX1277" s="30"/>
      <c r="EY1277" s="30"/>
      <c r="EZ1277" s="30"/>
      <c r="FA1277" s="30"/>
      <c r="FB1277" s="30"/>
      <c r="FC1277" s="30"/>
      <c r="FD1277" s="30"/>
      <c r="FE1277" s="30"/>
      <c r="FF1277" s="30"/>
      <c r="FG1277" s="30"/>
      <c r="FH1277" s="30"/>
      <c r="FI1277" s="30"/>
      <c r="FJ1277" s="30"/>
      <c r="FK1277" s="30"/>
      <c r="FL1277" s="30"/>
      <c r="FM1277" s="30"/>
      <c r="FN1277" s="30"/>
      <c r="FO1277" s="30"/>
      <c r="FP1277" s="30"/>
      <c r="FQ1277" s="30"/>
    </row>
    <row r="1278" spans="4:173">
      <c r="D1278" s="76"/>
      <c r="E1278" s="76"/>
      <c r="F1278" s="76"/>
      <c r="G1278" s="76"/>
      <c r="H1278" s="76"/>
      <c r="I1278" s="76"/>
      <c r="J1278" s="30"/>
      <c r="K1278" s="30"/>
      <c r="L1278" s="30"/>
      <c r="M1278" s="30"/>
      <c r="N1278" s="30"/>
      <c r="O1278" s="30"/>
      <c r="P1278" s="30"/>
      <c r="Q1278" s="30"/>
      <c r="R1278" s="30"/>
      <c r="S1278" s="30"/>
      <c r="T1278" s="30"/>
      <c r="U1278" s="30"/>
      <c r="V1278" s="30"/>
      <c r="W1278" s="30"/>
      <c r="X1278" s="30"/>
      <c r="Y1278" s="30"/>
      <c r="Z1278" s="30"/>
      <c r="AA1278" s="30"/>
      <c r="AB1278" s="30"/>
      <c r="AC1278" s="30"/>
      <c r="AD1278" s="30"/>
      <c r="AE1278" s="30"/>
      <c r="AF1278" s="30"/>
      <c r="AG1278" s="30"/>
      <c r="AH1278" s="30"/>
      <c r="AI1278" s="30"/>
      <c r="AJ1278" s="30"/>
      <c r="AK1278" s="30"/>
      <c r="AL1278" s="30"/>
      <c r="AM1278" s="30"/>
      <c r="AN1278" s="30"/>
      <c r="AO1278" s="30"/>
      <c r="AP1278" s="30"/>
      <c r="AQ1278" s="30"/>
      <c r="AR1278" s="30"/>
      <c r="AS1278" s="30"/>
      <c r="AT1278" s="30"/>
      <c r="AU1278" s="30"/>
      <c r="AV1278" s="30"/>
      <c r="AW1278" s="30"/>
      <c r="AX1278" s="30"/>
      <c r="AY1278" s="30"/>
      <c r="AZ1278" s="30"/>
      <c r="BA1278" s="30"/>
      <c r="BB1278" s="30"/>
      <c r="BC1278" s="30"/>
      <c r="BD1278" s="30"/>
      <c r="BE1278" s="30"/>
      <c r="BF1278" s="30"/>
      <c r="BG1278" s="30"/>
      <c r="BH1278" s="30"/>
      <c r="BI1278" s="30"/>
      <c r="BJ1278" s="30"/>
      <c r="BK1278" s="30"/>
      <c r="BL1278" s="30"/>
      <c r="BM1278" s="30"/>
      <c r="BN1278" s="30"/>
      <c r="BO1278" s="30"/>
      <c r="BP1278" s="30"/>
      <c r="BQ1278" s="30"/>
      <c r="BR1278" s="30"/>
      <c r="BS1278" s="30"/>
      <c r="BT1278" s="30"/>
      <c r="BU1278" s="30"/>
      <c r="BV1278" s="30"/>
      <c r="BW1278" s="30"/>
      <c r="BX1278" s="30"/>
      <c r="BY1278" s="30"/>
      <c r="BZ1278" s="30"/>
      <c r="CA1278" s="30"/>
      <c r="CB1278" s="30"/>
      <c r="CC1278" s="30"/>
      <c r="CD1278" s="30"/>
      <c r="CE1278" s="30"/>
      <c r="CF1278" s="30"/>
      <c r="CG1278" s="30"/>
      <c r="CH1278" s="30"/>
      <c r="CI1278" s="30"/>
      <c r="CJ1278" s="30"/>
      <c r="CK1278" s="30"/>
      <c r="CL1278" s="30"/>
      <c r="CM1278" s="30"/>
      <c r="CN1278" s="30"/>
      <c r="CO1278" s="30"/>
      <c r="CP1278" s="30"/>
      <c r="CQ1278" s="30"/>
      <c r="CR1278" s="30"/>
      <c r="CS1278" s="30"/>
      <c r="CT1278" s="30"/>
      <c r="CU1278" s="30"/>
      <c r="CV1278" s="30"/>
      <c r="CW1278" s="30"/>
      <c r="CX1278" s="30"/>
      <c r="CY1278" s="30"/>
      <c r="CZ1278" s="30"/>
      <c r="DA1278" s="30"/>
      <c r="DB1278" s="30"/>
      <c r="DC1278" s="30"/>
      <c r="DD1278" s="30"/>
      <c r="DE1278" s="30"/>
      <c r="DF1278" s="30"/>
      <c r="DG1278" s="30"/>
      <c r="DH1278" s="30"/>
      <c r="DI1278" s="30"/>
      <c r="DJ1278" s="30"/>
      <c r="DK1278" s="30"/>
      <c r="DL1278" s="30"/>
      <c r="DM1278" s="30"/>
      <c r="DN1278" s="30"/>
      <c r="DO1278" s="30"/>
      <c r="DP1278" s="30"/>
      <c r="DQ1278" s="30"/>
      <c r="DR1278" s="30"/>
      <c r="DS1278" s="30"/>
      <c r="DT1278" s="30"/>
      <c r="DU1278" s="30"/>
      <c r="DV1278" s="30"/>
      <c r="DW1278" s="30"/>
      <c r="DX1278" s="30"/>
      <c r="DY1278" s="30"/>
      <c r="DZ1278" s="30"/>
      <c r="EA1278" s="30"/>
      <c r="EB1278" s="30"/>
      <c r="EC1278" s="30"/>
      <c r="ED1278" s="30"/>
      <c r="EE1278" s="30"/>
      <c r="EF1278" s="30"/>
      <c r="EG1278" s="30"/>
      <c r="EH1278" s="30"/>
      <c r="EI1278" s="30"/>
      <c r="EJ1278" s="30"/>
      <c r="EK1278" s="30"/>
      <c r="EL1278" s="30"/>
      <c r="EM1278" s="30"/>
      <c r="EN1278" s="30"/>
      <c r="EO1278" s="30"/>
      <c r="EP1278" s="30"/>
      <c r="EQ1278" s="30"/>
      <c r="ER1278" s="30"/>
      <c r="ES1278" s="30"/>
      <c r="ET1278" s="30"/>
      <c r="EU1278" s="30"/>
      <c r="EV1278" s="30"/>
      <c r="EW1278" s="30"/>
      <c r="EX1278" s="30"/>
      <c r="EY1278" s="30"/>
      <c r="EZ1278" s="30"/>
      <c r="FA1278" s="30"/>
      <c r="FB1278" s="30"/>
      <c r="FC1278" s="30"/>
      <c r="FD1278" s="30"/>
      <c r="FE1278" s="30"/>
      <c r="FF1278" s="30"/>
      <c r="FG1278" s="30"/>
      <c r="FH1278" s="30"/>
      <c r="FI1278" s="30"/>
      <c r="FJ1278" s="30"/>
      <c r="FK1278" s="30"/>
      <c r="FL1278" s="30"/>
      <c r="FM1278" s="30"/>
      <c r="FN1278" s="30"/>
      <c r="FO1278" s="30"/>
      <c r="FP1278" s="30"/>
      <c r="FQ1278" s="30"/>
    </row>
    <row r="1279" spans="4:173">
      <c r="D1279" s="76"/>
      <c r="E1279" s="76"/>
      <c r="F1279" s="76"/>
      <c r="G1279" s="76"/>
      <c r="H1279" s="76"/>
      <c r="I1279" s="76"/>
      <c r="J1279" s="30"/>
      <c r="K1279" s="30"/>
      <c r="L1279" s="30"/>
      <c r="M1279" s="30"/>
      <c r="N1279" s="30"/>
      <c r="O1279" s="30"/>
      <c r="P1279" s="30"/>
      <c r="Q1279" s="30"/>
      <c r="R1279" s="30"/>
      <c r="S1279" s="30"/>
      <c r="T1279" s="30"/>
      <c r="U1279" s="30"/>
      <c r="V1279" s="30"/>
      <c r="W1279" s="30"/>
      <c r="X1279" s="30"/>
      <c r="Y1279" s="30"/>
      <c r="Z1279" s="30"/>
      <c r="AA1279" s="30"/>
      <c r="AB1279" s="30"/>
      <c r="AC1279" s="30"/>
      <c r="AD1279" s="30"/>
      <c r="AE1279" s="30"/>
      <c r="AF1279" s="30"/>
      <c r="AG1279" s="30"/>
      <c r="AH1279" s="30"/>
      <c r="AI1279" s="30"/>
      <c r="AJ1279" s="30"/>
      <c r="AK1279" s="30"/>
      <c r="AL1279" s="30"/>
      <c r="AM1279" s="30"/>
      <c r="AN1279" s="30"/>
      <c r="AO1279" s="30"/>
      <c r="AP1279" s="30"/>
      <c r="AQ1279" s="30"/>
      <c r="AR1279" s="30"/>
      <c r="AS1279" s="30"/>
      <c r="AT1279" s="30"/>
      <c r="AU1279" s="30"/>
      <c r="AV1279" s="30"/>
      <c r="AW1279" s="30"/>
      <c r="AX1279" s="30"/>
      <c r="AY1279" s="30"/>
      <c r="AZ1279" s="30"/>
      <c r="BA1279" s="30"/>
      <c r="BB1279" s="30"/>
      <c r="BC1279" s="30"/>
      <c r="BD1279" s="30"/>
      <c r="BE1279" s="30"/>
      <c r="BF1279" s="30"/>
      <c r="BG1279" s="30"/>
      <c r="BH1279" s="30"/>
      <c r="BI1279" s="30"/>
      <c r="BJ1279" s="30"/>
      <c r="BK1279" s="30"/>
      <c r="BL1279" s="30"/>
      <c r="BM1279" s="30"/>
      <c r="BN1279" s="30"/>
      <c r="BO1279" s="30"/>
      <c r="BP1279" s="30"/>
      <c r="BQ1279" s="30"/>
      <c r="BR1279" s="30"/>
      <c r="BS1279" s="30"/>
      <c r="BT1279" s="30"/>
      <c r="BU1279" s="30"/>
      <c r="BV1279" s="30"/>
      <c r="BW1279" s="30"/>
      <c r="BX1279" s="30"/>
      <c r="BY1279" s="30"/>
      <c r="BZ1279" s="30"/>
      <c r="CA1279" s="30"/>
      <c r="CB1279" s="30"/>
      <c r="CC1279" s="30"/>
      <c r="CD1279" s="30"/>
      <c r="CE1279" s="30"/>
      <c r="CF1279" s="30"/>
      <c r="CG1279" s="30"/>
      <c r="CH1279" s="30"/>
      <c r="CI1279" s="30"/>
      <c r="CJ1279" s="30"/>
      <c r="CK1279" s="30"/>
      <c r="CL1279" s="30"/>
      <c r="CM1279" s="30"/>
      <c r="CN1279" s="30"/>
      <c r="CO1279" s="30"/>
      <c r="CP1279" s="30"/>
      <c r="CQ1279" s="30"/>
      <c r="CR1279" s="30"/>
      <c r="CS1279" s="30"/>
      <c r="CT1279" s="30"/>
      <c r="CU1279" s="30"/>
      <c r="CV1279" s="30"/>
      <c r="CW1279" s="30"/>
      <c r="CX1279" s="30"/>
      <c r="CY1279" s="30"/>
      <c r="CZ1279" s="30"/>
      <c r="DA1279" s="30"/>
      <c r="DB1279" s="30"/>
      <c r="DC1279" s="30"/>
      <c r="DD1279" s="30"/>
      <c r="DE1279" s="30"/>
      <c r="DF1279" s="30"/>
      <c r="DG1279" s="30"/>
      <c r="DH1279" s="30"/>
      <c r="DI1279" s="30"/>
      <c r="DJ1279" s="30"/>
      <c r="DK1279" s="30"/>
      <c r="DL1279" s="30"/>
      <c r="DM1279" s="30"/>
      <c r="DN1279" s="30"/>
      <c r="DO1279" s="30"/>
      <c r="DP1279" s="30"/>
      <c r="DQ1279" s="30"/>
      <c r="DR1279" s="30"/>
      <c r="DS1279" s="30"/>
      <c r="DT1279" s="30"/>
      <c r="DU1279" s="30"/>
      <c r="DV1279" s="30"/>
      <c r="DW1279" s="30"/>
      <c r="DX1279" s="30"/>
      <c r="DY1279" s="30"/>
      <c r="DZ1279" s="30"/>
      <c r="EA1279" s="30"/>
      <c r="EB1279" s="30"/>
      <c r="EC1279" s="30"/>
      <c r="ED1279" s="30"/>
      <c r="EE1279" s="30"/>
      <c r="EF1279" s="30"/>
      <c r="EG1279" s="30"/>
      <c r="EH1279" s="30"/>
      <c r="EI1279" s="30"/>
      <c r="EJ1279" s="30"/>
      <c r="EK1279" s="30"/>
      <c r="EL1279" s="30"/>
      <c r="EM1279" s="30"/>
      <c r="EN1279" s="30"/>
      <c r="EO1279" s="30"/>
      <c r="EP1279" s="30"/>
      <c r="EQ1279" s="30"/>
      <c r="ER1279" s="30"/>
      <c r="ES1279" s="30"/>
      <c r="ET1279" s="30"/>
      <c r="EU1279" s="30"/>
      <c r="EV1279" s="30"/>
      <c r="EW1279" s="30"/>
      <c r="EX1279" s="30"/>
      <c r="EY1279" s="30"/>
      <c r="EZ1279" s="30"/>
      <c r="FA1279" s="30"/>
      <c r="FB1279" s="30"/>
      <c r="FC1279" s="30"/>
      <c r="FD1279" s="30"/>
      <c r="FE1279" s="30"/>
      <c r="FF1279" s="30"/>
      <c r="FG1279" s="30"/>
      <c r="FH1279" s="30"/>
      <c r="FI1279" s="30"/>
      <c r="FJ1279" s="30"/>
      <c r="FK1279" s="30"/>
      <c r="FL1279" s="30"/>
      <c r="FM1279" s="30"/>
      <c r="FN1279" s="30"/>
      <c r="FO1279" s="30"/>
      <c r="FP1279" s="30"/>
      <c r="FQ1279" s="30"/>
    </row>
    <row r="1280" spans="4:173">
      <c r="D1280" s="76"/>
      <c r="E1280" s="76"/>
      <c r="F1280" s="76"/>
      <c r="G1280" s="76"/>
      <c r="H1280" s="76"/>
      <c r="I1280" s="76"/>
      <c r="J1280" s="30"/>
      <c r="K1280" s="30"/>
      <c r="L1280" s="30"/>
      <c r="M1280" s="30"/>
      <c r="N1280" s="30"/>
      <c r="O1280" s="30"/>
      <c r="P1280" s="30"/>
      <c r="Q1280" s="30"/>
      <c r="R1280" s="30"/>
      <c r="S1280" s="30"/>
      <c r="T1280" s="30"/>
      <c r="U1280" s="30"/>
      <c r="V1280" s="30"/>
      <c r="W1280" s="30"/>
      <c r="X1280" s="30"/>
      <c r="Y1280" s="30"/>
      <c r="Z1280" s="30"/>
      <c r="AA1280" s="30"/>
      <c r="AB1280" s="30"/>
      <c r="AC1280" s="30"/>
      <c r="AD1280" s="30"/>
      <c r="AE1280" s="30"/>
      <c r="AF1280" s="30"/>
      <c r="AG1280" s="30"/>
      <c r="AH1280" s="30"/>
      <c r="AI1280" s="30"/>
      <c r="AJ1280" s="30"/>
      <c r="AK1280" s="30"/>
      <c r="AL1280" s="30"/>
      <c r="AM1280" s="30"/>
      <c r="AN1280" s="30"/>
      <c r="AO1280" s="30"/>
      <c r="AP1280" s="30"/>
      <c r="AQ1280" s="30"/>
      <c r="AR1280" s="30"/>
      <c r="AS1280" s="30"/>
      <c r="AT1280" s="30"/>
      <c r="AU1280" s="30"/>
      <c r="AV1280" s="30"/>
      <c r="AW1280" s="30"/>
      <c r="AX1280" s="30"/>
      <c r="AY1280" s="30"/>
      <c r="AZ1280" s="30"/>
      <c r="BA1280" s="30"/>
      <c r="BB1280" s="30"/>
      <c r="BC1280" s="30"/>
      <c r="BD1280" s="30"/>
      <c r="BE1280" s="30"/>
      <c r="BF1280" s="30"/>
      <c r="BG1280" s="30"/>
      <c r="BH1280" s="30"/>
      <c r="BI1280" s="30"/>
      <c r="BJ1280" s="30"/>
      <c r="BK1280" s="30"/>
      <c r="BL1280" s="30"/>
      <c r="BM1280" s="30"/>
      <c r="BN1280" s="30"/>
      <c r="BO1280" s="30"/>
      <c r="BP1280" s="30"/>
      <c r="BQ1280" s="30"/>
      <c r="BR1280" s="30"/>
      <c r="BS1280" s="30"/>
      <c r="BT1280" s="30"/>
      <c r="BU1280" s="30"/>
      <c r="BV1280" s="30"/>
      <c r="BW1280" s="30"/>
      <c r="BX1280" s="30"/>
      <c r="BY1280" s="30"/>
      <c r="BZ1280" s="30"/>
      <c r="CA1280" s="30"/>
      <c r="CB1280" s="30"/>
      <c r="CC1280" s="30"/>
      <c r="CD1280" s="30"/>
      <c r="CE1280" s="30"/>
      <c r="CF1280" s="30"/>
      <c r="CG1280" s="30"/>
      <c r="CH1280" s="30"/>
      <c r="CI1280" s="30"/>
      <c r="CJ1280" s="30"/>
      <c r="CK1280" s="30"/>
      <c r="CL1280" s="30"/>
      <c r="CM1280" s="30"/>
      <c r="CN1280" s="30"/>
      <c r="CO1280" s="30"/>
      <c r="CP1280" s="30"/>
      <c r="CQ1280" s="30"/>
      <c r="CR1280" s="30"/>
      <c r="CS1280" s="30"/>
      <c r="CT1280" s="30"/>
      <c r="CU1280" s="30"/>
      <c r="CV1280" s="30"/>
      <c r="CW1280" s="30"/>
      <c r="CX1280" s="30"/>
      <c r="CY1280" s="30"/>
      <c r="CZ1280" s="30"/>
      <c r="DA1280" s="30"/>
      <c r="DB1280" s="30"/>
      <c r="DC1280" s="30"/>
      <c r="DD1280" s="30"/>
      <c r="DE1280" s="30"/>
      <c r="DF1280" s="30"/>
      <c r="DG1280" s="30"/>
      <c r="DH1280" s="30"/>
      <c r="DI1280" s="30"/>
      <c r="DJ1280" s="30"/>
      <c r="DK1280" s="30"/>
      <c r="DL1280" s="30"/>
      <c r="DM1280" s="30"/>
      <c r="DN1280" s="30"/>
      <c r="DO1280" s="30"/>
      <c r="DP1280" s="30"/>
      <c r="DQ1280" s="30"/>
      <c r="DR1280" s="30"/>
      <c r="DS1280" s="30"/>
      <c r="DT1280" s="30"/>
      <c r="DU1280" s="30"/>
      <c r="DV1280" s="30"/>
      <c r="DW1280" s="30"/>
      <c r="DX1280" s="30"/>
      <c r="DY1280" s="30"/>
      <c r="DZ1280" s="30"/>
      <c r="EA1280" s="30"/>
      <c r="EB1280" s="30"/>
      <c r="EC1280" s="30"/>
      <c r="ED1280" s="30"/>
      <c r="EE1280" s="30"/>
      <c r="EF1280" s="30"/>
      <c r="EG1280" s="30"/>
      <c r="EH1280" s="30"/>
      <c r="EI1280" s="30"/>
      <c r="EJ1280" s="30"/>
      <c r="EK1280" s="30"/>
      <c r="EL1280" s="30"/>
      <c r="EM1280" s="30"/>
      <c r="EN1280" s="30"/>
      <c r="EO1280" s="30"/>
      <c r="EP1280" s="30"/>
      <c r="EQ1280" s="30"/>
      <c r="ER1280" s="30"/>
      <c r="ES1280" s="30"/>
      <c r="ET1280" s="30"/>
      <c r="EU1280" s="30"/>
      <c r="EV1280" s="30"/>
      <c r="EW1280" s="30"/>
      <c r="EX1280" s="30"/>
      <c r="EY1280" s="30"/>
      <c r="EZ1280" s="30"/>
      <c r="FA1280" s="30"/>
      <c r="FB1280" s="30"/>
      <c r="FC1280" s="30"/>
      <c r="FD1280" s="30"/>
      <c r="FE1280" s="30"/>
      <c r="FF1280" s="30"/>
      <c r="FG1280" s="30"/>
      <c r="FH1280" s="30"/>
      <c r="FI1280" s="30"/>
      <c r="FJ1280" s="30"/>
      <c r="FK1280" s="30"/>
      <c r="FL1280" s="30"/>
      <c r="FM1280" s="30"/>
      <c r="FN1280" s="30"/>
      <c r="FO1280" s="30"/>
      <c r="FP1280" s="30"/>
      <c r="FQ1280" s="30"/>
    </row>
    <row r="1281" spans="4:173">
      <c r="D1281" s="76"/>
      <c r="E1281" s="76"/>
      <c r="F1281" s="76"/>
      <c r="G1281" s="76"/>
      <c r="H1281" s="76"/>
      <c r="I1281" s="76"/>
      <c r="J1281" s="30"/>
      <c r="K1281" s="30"/>
      <c r="L1281" s="30"/>
      <c r="M1281" s="30"/>
      <c r="N1281" s="30"/>
      <c r="O1281" s="30"/>
      <c r="P1281" s="30"/>
      <c r="Q1281" s="30"/>
      <c r="R1281" s="30"/>
      <c r="S1281" s="30"/>
      <c r="T1281" s="30"/>
      <c r="U1281" s="30"/>
      <c r="V1281" s="30"/>
      <c r="W1281" s="30"/>
      <c r="X1281" s="30"/>
      <c r="Y1281" s="30"/>
      <c r="Z1281" s="30"/>
      <c r="AA1281" s="30"/>
      <c r="AB1281" s="30"/>
      <c r="AC1281" s="30"/>
      <c r="AD1281" s="30"/>
      <c r="AE1281" s="30"/>
      <c r="AF1281" s="30"/>
      <c r="AG1281" s="30"/>
      <c r="AH1281" s="30"/>
      <c r="AI1281" s="30"/>
      <c r="AJ1281" s="30"/>
      <c r="AK1281" s="30"/>
      <c r="AL1281" s="30"/>
      <c r="AM1281" s="30"/>
      <c r="AN1281" s="30"/>
      <c r="AO1281" s="30"/>
      <c r="AP1281" s="30"/>
      <c r="AQ1281" s="30"/>
      <c r="AR1281" s="30"/>
      <c r="AS1281" s="30"/>
      <c r="AT1281" s="30"/>
      <c r="AU1281" s="30"/>
      <c r="AV1281" s="30"/>
      <c r="AW1281" s="30"/>
      <c r="AX1281" s="30"/>
      <c r="AY1281" s="30"/>
      <c r="AZ1281" s="30"/>
      <c r="BA1281" s="30"/>
      <c r="BB1281" s="30"/>
      <c r="BC1281" s="30"/>
      <c r="BD1281" s="30"/>
      <c r="BE1281" s="30"/>
      <c r="BF1281" s="30"/>
      <c r="BG1281" s="30"/>
      <c r="BH1281" s="30"/>
      <c r="BI1281" s="30"/>
      <c r="BJ1281" s="30"/>
      <c r="BK1281" s="30"/>
      <c r="BL1281" s="30"/>
      <c r="BM1281" s="30"/>
      <c r="BN1281" s="30"/>
      <c r="BO1281" s="30"/>
      <c r="BP1281" s="30"/>
      <c r="BQ1281" s="30"/>
      <c r="BR1281" s="30"/>
      <c r="BS1281" s="30"/>
      <c r="BT1281" s="30"/>
      <c r="BU1281" s="30"/>
      <c r="BV1281" s="30"/>
      <c r="BW1281" s="30"/>
      <c r="BX1281" s="30"/>
      <c r="BY1281" s="30"/>
      <c r="BZ1281" s="30"/>
      <c r="CA1281" s="30"/>
      <c r="CB1281" s="30"/>
      <c r="CC1281" s="30"/>
      <c r="CD1281" s="30"/>
      <c r="CE1281" s="30"/>
      <c r="CF1281" s="30"/>
      <c r="CG1281" s="30"/>
      <c r="CH1281" s="30"/>
      <c r="CI1281" s="30"/>
      <c r="CJ1281" s="30"/>
      <c r="CK1281" s="30"/>
      <c r="CL1281" s="30"/>
      <c r="CM1281" s="30"/>
      <c r="CN1281" s="30"/>
      <c r="CO1281" s="30"/>
      <c r="CP1281" s="30"/>
      <c r="CQ1281" s="30"/>
      <c r="CR1281" s="30"/>
      <c r="CS1281" s="30"/>
      <c r="CT1281" s="30"/>
      <c r="CU1281" s="30"/>
      <c r="CV1281" s="30"/>
      <c r="CW1281" s="30"/>
      <c r="CX1281" s="30"/>
      <c r="CY1281" s="30"/>
      <c r="CZ1281" s="30"/>
      <c r="DA1281" s="30"/>
      <c r="DB1281" s="30"/>
      <c r="DC1281" s="30"/>
      <c r="DD1281" s="30"/>
      <c r="DE1281" s="30"/>
      <c r="DF1281" s="30"/>
      <c r="DG1281" s="30"/>
      <c r="DH1281" s="30"/>
      <c r="DI1281" s="30"/>
      <c r="DJ1281" s="30"/>
      <c r="DK1281" s="30"/>
      <c r="DL1281" s="30"/>
      <c r="DM1281" s="30"/>
      <c r="DN1281" s="30"/>
      <c r="DO1281" s="30"/>
      <c r="DP1281" s="30"/>
      <c r="DQ1281" s="30"/>
      <c r="DR1281" s="30"/>
      <c r="DS1281" s="30"/>
      <c r="DT1281" s="30"/>
      <c r="DU1281" s="30"/>
      <c r="DV1281" s="30"/>
      <c r="DW1281" s="30"/>
      <c r="DX1281" s="30"/>
      <c r="DY1281" s="30"/>
      <c r="DZ1281" s="30"/>
      <c r="EA1281" s="30"/>
      <c r="EB1281" s="30"/>
      <c r="EC1281" s="30"/>
      <c r="ED1281" s="30"/>
      <c r="EE1281" s="30"/>
      <c r="EF1281" s="30"/>
      <c r="EG1281" s="30"/>
      <c r="EH1281" s="30"/>
      <c r="EI1281" s="30"/>
      <c r="EJ1281" s="30"/>
      <c r="EK1281" s="30"/>
      <c r="EL1281" s="30"/>
      <c r="EM1281" s="30"/>
      <c r="EN1281" s="30"/>
      <c r="EO1281" s="30"/>
      <c r="EP1281" s="30"/>
      <c r="EQ1281" s="30"/>
      <c r="ER1281" s="30"/>
      <c r="ES1281" s="30"/>
      <c r="ET1281" s="30"/>
      <c r="EU1281" s="30"/>
      <c r="EV1281" s="30"/>
      <c r="EW1281" s="30"/>
      <c r="EX1281" s="30"/>
      <c r="EY1281" s="30"/>
      <c r="EZ1281" s="30"/>
      <c r="FA1281" s="30"/>
      <c r="FB1281" s="30"/>
      <c r="FC1281" s="30"/>
      <c r="FD1281" s="30"/>
      <c r="FE1281" s="30"/>
      <c r="FF1281" s="30"/>
      <c r="FG1281" s="30"/>
      <c r="FH1281" s="30"/>
      <c r="FI1281" s="30"/>
      <c r="FJ1281" s="30"/>
      <c r="FK1281" s="30"/>
      <c r="FL1281" s="30"/>
      <c r="FM1281" s="30"/>
      <c r="FN1281" s="30"/>
      <c r="FO1281" s="30"/>
      <c r="FP1281" s="30"/>
      <c r="FQ1281" s="30"/>
    </row>
    <row r="1282" spans="4:173">
      <c r="D1282" s="76"/>
      <c r="E1282" s="76"/>
      <c r="F1282" s="76"/>
      <c r="G1282" s="76"/>
      <c r="H1282" s="76"/>
      <c r="I1282" s="76"/>
      <c r="J1282" s="30"/>
      <c r="K1282" s="30"/>
      <c r="L1282" s="30"/>
      <c r="M1282" s="30"/>
      <c r="N1282" s="30"/>
      <c r="O1282" s="30"/>
      <c r="P1282" s="30"/>
      <c r="Q1282" s="30"/>
      <c r="R1282" s="30"/>
      <c r="S1282" s="30"/>
      <c r="T1282" s="30"/>
      <c r="U1282" s="30"/>
      <c r="V1282" s="30"/>
      <c r="W1282" s="30"/>
      <c r="X1282" s="30"/>
      <c r="Y1282" s="30"/>
      <c r="Z1282" s="30"/>
      <c r="AA1282" s="30"/>
      <c r="AB1282" s="30"/>
      <c r="AC1282" s="30"/>
      <c r="AD1282" s="30"/>
      <c r="AE1282" s="30"/>
      <c r="AF1282" s="30"/>
      <c r="AG1282" s="30"/>
      <c r="AH1282" s="30"/>
      <c r="AI1282" s="30"/>
      <c r="AJ1282" s="30"/>
      <c r="AK1282" s="30"/>
      <c r="AL1282" s="30"/>
      <c r="AM1282" s="30"/>
      <c r="AN1282" s="30"/>
      <c r="AO1282" s="30"/>
      <c r="AP1282" s="30"/>
      <c r="AQ1282" s="30"/>
      <c r="AR1282" s="30"/>
      <c r="AS1282" s="30"/>
      <c r="AT1282" s="30"/>
      <c r="AU1282" s="30"/>
      <c r="AV1282" s="30"/>
      <c r="AW1282" s="30"/>
      <c r="AX1282" s="30"/>
      <c r="AY1282" s="30"/>
      <c r="AZ1282" s="30"/>
      <c r="BA1282" s="30"/>
      <c r="BB1282" s="30"/>
      <c r="BC1282" s="30"/>
      <c r="BD1282" s="30"/>
      <c r="BE1282" s="30"/>
      <c r="BF1282" s="30"/>
      <c r="BG1282" s="30"/>
      <c r="BH1282" s="30"/>
      <c r="BI1282" s="30"/>
      <c r="BJ1282" s="30"/>
      <c r="BK1282" s="30"/>
      <c r="BL1282" s="30"/>
      <c r="BM1282" s="30"/>
      <c r="BN1282" s="30"/>
      <c r="BO1282" s="30"/>
      <c r="BP1282" s="30"/>
      <c r="BQ1282" s="30"/>
      <c r="BR1282" s="30"/>
      <c r="BS1282" s="30"/>
      <c r="BT1282" s="30"/>
      <c r="BU1282" s="30"/>
      <c r="BV1282" s="30"/>
      <c r="BW1282" s="30"/>
      <c r="BX1282" s="30"/>
      <c r="BY1282" s="30"/>
      <c r="BZ1282" s="30"/>
      <c r="CA1282" s="30"/>
      <c r="CB1282" s="30"/>
      <c r="CC1282" s="30"/>
      <c r="CD1282" s="30"/>
      <c r="CE1282" s="30"/>
      <c r="CF1282" s="30"/>
      <c r="CG1282" s="30"/>
      <c r="CH1282" s="30"/>
      <c r="CI1282" s="30"/>
      <c r="CJ1282" s="30"/>
      <c r="CK1282" s="30"/>
      <c r="CL1282" s="30"/>
      <c r="CM1282" s="30"/>
      <c r="CN1282" s="30"/>
      <c r="CO1282" s="30"/>
      <c r="CP1282" s="30"/>
      <c r="CQ1282" s="30"/>
      <c r="CR1282" s="30"/>
      <c r="CS1282" s="30"/>
      <c r="CT1282" s="30"/>
      <c r="CU1282" s="30"/>
      <c r="CV1282" s="30"/>
      <c r="CW1282" s="30"/>
      <c r="CX1282" s="30"/>
      <c r="CY1282" s="30"/>
      <c r="CZ1282" s="30"/>
      <c r="DA1282" s="30"/>
      <c r="DB1282" s="30"/>
      <c r="DC1282" s="30"/>
      <c r="DD1282" s="30"/>
      <c r="DE1282" s="30"/>
      <c r="DF1282" s="30"/>
      <c r="DG1282" s="30"/>
      <c r="DH1282" s="30"/>
      <c r="DI1282" s="30"/>
      <c r="DJ1282" s="30"/>
      <c r="DK1282" s="30"/>
      <c r="DL1282" s="30"/>
      <c r="DM1282" s="30"/>
      <c r="DN1282" s="30"/>
      <c r="DO1282" s="30"/>
      <c r="DP1282" s="30"/>
      <c r="DQ1282" s="30"/>
      <c r="DR1282" s="30"/>
      <c r="DS1282" s="30"/>
      <c r="DT1282" s="30"/>
      <c r="DU1282" s="30"/>
      <c r="DV1282" s="30"/>
      <c r="DW1282" s="30"/>
      <c r="DX1282" s="30"/>
      <c r="DY1282" s="30"/>
      <c r="DZ1282" s="30"/>
      <c r="EA1282" s="30"/>
      <c r="EB1282" s="30"/>
      <c r="EC1282" s="30"/>
      <c r="ED1282" s="30"/>
      <c r="EE1282" s="30"/>
      <c r="EF1282" s="30"/>
      <c r="EG1282" s="30"/>
      <c r="EH1282" s="30"/>
      <c r="EI1282" s="30"/>
      <c r="EJ1282" s="30"/>
      <c r="EK1282" s="30"/>
      <c r="EL1282" s="30"/>
      <c r="EM1282" s="30"/>
      <c r="EN1282" s="30"/>
      <c r="EO1282" s="30"/>
      <c r="EP1282" s="30"/>
      <c r="EQ1282" s="30"/>
      <c r="ER1282" s="30"/>
      <c r="ES1282" s="30"/>
      <c r="ET1282" s="30"/>
      <c r="EU1282" s="30"/>
      <c r="EV1282" s="30"/>
      <c r="EW1282" s="30"/>
      <c r="EX1282" s="30"/>
      <c r="EY1282" s="30"/>
      <c r="EZ1282" s="30"/>
      <c r="FA1282" s="30"/>
      <c r="FB1282" s="30"/>
      <c r="FC1282" s="30"/>
      <c r="FD1282" s="30"/>
      <c r="FE1282" s="30"/>
      <c r="FF1282" s="30"/>
      <c r="FG1282" s="30"/>
      <c r="FH1282" s="30"/>
      <c r="FI1282" s="30"/>
      <c r="FJ1282" s="30"/>
      <c r="FK1282" s="30"/>
      <c r="FL1282" s="30"/>
      <c r="FM1282" s="30"/>
      <c r="FN1282" s="30"/>
      <c r="FO1282" s="30"/>
      <c r="FP1282" s="30"/>
      <c r="FQ1282" s="30"/>
    </row>
    <row r="1283" spans="4:173">
      <c r="D1283" s="76"/>
      <c r="E1283" s="76"/>
      <c r="F1283" s="76"/>
      <c r="G1283" s="76"/>
      <c r="H1283" s="76"/>
      <c r="I1283" s="76"/>
      <c r="J1283" s="30"/>
      <c r="K1283" s="30"/>
      <c r="L1283" s="30"/>
      <c r="M1283" s="30"/>
      <c r="N1283" s="30"/>
      <c r="O1283" s="30"/>
      <c r="P1283" s="30"/>
      <c r="Q1283" s="30"/>
      <c r="R1283" s="30"/>
      <c r="S1283" s="30"/>
      <c r="T1283" s="30"/>
      <c r="U1283" s="30"/>
      <c r="V1283" s="30"/>
      <c r="W1283" s="30"/>
      <c r="X1283" s="30"/>
      <c r="Y1283" s="30"/>
      <c r="Z1283" s="30"/>
      <c r="AA1283" s="30"/>
      <c r="AB1283" s="30"/>
      <c r="AC1283" s="30"/>
      <c r="AD1283" s="30"/>
      <c r="AE1283" s="30"/>
      <c r="AF1283" s="30"/>
      <c r="AG1283" s="30"/>
      <c r="AH1283" s="30"/>
      <c r="AI1283" s="30"/>
      <c r="AJ1283" s="30"/>
      <c r="AK1283" s="30"/>
      <c r="AL1283" s="30"/>
      <c r="AM1283" s="30"/>
      <c r="AN1283" s="30"/>
      <c r="AO1283" s="30"/>
      <c r="AP1283" s="30"/>
      <c r="AQ1283" s="30"/>
      <c r="AR1283" s="30"/>
      <c r="AS1283" s="30"/>
      <c r="AT1283" s="30"/>
      <c r="AU1283" s="30"/>
      <c r="AV1283" s="30"/>
      <c r="AW1283" s="30"/>
      <c r="AX1283" s="30"/>
      <c r="AY1283" s="30"/>
      <c r="AZ1283" s="30"/>
      <c r="BA1283" s="30"/>
      <c r="BB1283" s="30"/>
      <c r="BC1283" s="30"/>
      <c r="BD1283" s="30"/>
      <c r="BE1283" s="30"/>
      <c r="BF1283" s="30"/>
      <c r="BG1283" s="30"/>
      <c r="BH1283" s="30"/>
      <c r="BI1283" s="30"/>
      <c r="BJ1283" s="30"/>
      <c r="BK1283" s="30"/>
      <c r="BL1283" s="30"/>
      <c r="BM1283" s="30"/>
      <c r="BN1283" s="30"/>
      <c r="BO1283" s="30"/>
      <c r="BP1283" s="30"/>
      <c r="BQ1283" s="30"/>
      <c r="BR1283" s="30"/>
      <c r="BS1283" s="30"/>
      <c r="BT1283" s="30"/>
      <c r="BU1283" s="30"/>
      <c r="BV1283" s="30"/>
      <c r="BW1283" s="30"/>
      <c r="BX1283" s="30"/>
      <c r="BY1283" s="30"/>
      <c r="BZ1283" s="30"/>
      <c r="CA1283" s="30"/>
      <c r="CB1283" s="30"/>
      <c r="CC1283" s="30"/>
      <c r="CD1283" s="30"/>
      <c r="CE1283" s="30"/>
      <c r="CF1283" s="30"/>
      <c r="CG1283" s="30"/>
      <c r="CH1283" s="30"/>
      <c r="CI1283" s="30"/>
      <c r="CJ1283" s="30"/>
      <c r="CK1283" s="30"/>
      <c r="CL1283" s="30"/>
      <c r="CM1283" s="30"/>
      <c r="CN1283" s="30"/>
      <c r="CO1283" s="30"/>
      <c r="CP1283" s="30"/>
      <c r="CQ1283" s="30"/>
      <c r="CR1283" s="30"/>
      <c r="CS1283" s="30"/>
      <c r="CT1283" s="30"/>
      <c r="CU1283" s="30"/>
      <c r="CV1283" s="30"/>
      <c r="CW1283" s="30"/>
      <c r="CX1283" s="30"/>
      <c r="CY1283" s="30"/>
      <c r="CZ1283" s="30"/>
      <c r="DA1283" s="30"/>
      <c r="DB1283" s="30"/>
      <c r="DC1283" s="30"/>
      <c r="DD1283" s="30"/>
      <c r="DE1283" s="30"/>
      <c r="DF1283" s="30"/>
      <c r="DG1283" s="30"/>
      <c r="DH1283" s="30"/>
      <c r="DI1283" s="30"/>
      <c r="DJ1283" s="30"/>
      <c r="DK1283" s="30"/>
      <c r="DL1283" s="30"/>
      <c r="DM1283" s="30"/>
      <c r="DN1283" s="30"/>
      <c r="DO1283" s="30"/>
      <c r="DP1283" s="30"/>
      <c r="DQ1283" s="30"/>
      <c r="DR1283" s="30"/>
      <c r="DS1283" s="30"/>
      <c r="DT1283" s="30"/>
      <c r="DU1283" s="30"/>
      <c r="DV1283" s="30"/>
      <c r="DW1283" s="30"/>
      <c r="DX1283" s="30"/>
      <c r="DY1283" s="30"/>
      <c r="DZ1283" s="30"/>
      <c r="EA1283" s="30"/>
      <c r="EB1283" s="30"/>
      <c r="EC1283" s="30"/>
      <c r="ED1283" s="30"/>
      <c r="EE1283" s="30"/>
      <c r="EF1283" s="30"/>
      <c r="EG1283" s="30"/>
      <c r="EH1283" s="30"/>
      <c r="EI1283" s="30"/>
      <c r="EJ1283" s="30"/>
      <c r="EK1283" s="30"/>
      <c r="EL1283" s="30"/>
      <c r="EM1283" s="30"/>
      <c r="EN1283" s="30"/>
      <c r="EO1283" s="30"/>
      <c r="EP1283" s="30"/>
      <c r="EQ1283" s="30"/>
      <c r="ER1283" s="30"/>
      <c r="ES1283" s="30"/>
      <c r="ET1283" s="30"/>
      <c r="EU1283" s="30"/>
      <c r="EV1283" s="30"/>
      <c r="EW1283" s="30"/>
      <c r="EX1283" s="30"/>
      <c r="EY1283" s="30"/>
      <c r="EZ1283" s="30"/>
      <c r="FA1283" s="30"/>
      <c r="FB1283" s="30"/>
      <c r="FC1283" s="30"/>
      <c r="FD1283" s="30"/>
      <c r="FE1283" s="30"/>
      <c r="FF1283" s="30"/>
      <c r="FG1283" s="30"/>
      <c r="FH1283" s="30"/>
      <c r="FI1283" s="30"/>
      <c r="FJ1283" s="30"/>
      <c r="FK1283" s="30"/>
      <c r="FL1283" s="30"/>
      <c r="FM1283" s="30"/>
      <c r="FN1283" s="30"/>
      <c r="FO1283" s="30"/>
      <c r="FP1283" s="30"/>
      <c r="FQ1283" s="30"/>
    </row>
    <row r="1284" spans="4:173">
      <c r="D1284" s="76"/>
      <c r="E1284" s="76"/>
      <c r="F1284" s="76"/>
      <c r="G1284" s="76"/>
      <c r="H1284" s="76"/>
      <c r="I1284" s="76"/>
      <c r="J1284" s="30"/>
      <c r="K1284" s="30"/>
      <c r="L1284" s="30"/>
      <c r="M1284" s="30"/>
      <c r="N1284" s="30"/>
      <c r="O1284" s="30"/>
      <c r="P1284" s="30"/>
      <c r="Q1284" s="30"/>
      <c r="R1284" s="30"/>
      <c r="S1284" s="30"/>
      <c r="T1284" s="30"/>
      <c r="U1284" s="30"/>
      <c r="V1284" s="30"/>
      <c r="W1284" s="30"/>
      <c r="X1284" s="30"/>
      <c r="Y1284" s="30"/>
      <c r="Z1284" s="30"/>
      <c r="AA1284" s="30"/>
      <c r="AB1284" s="30"/>
      <c r="AC1284" s="30"/>
      <c r="AD1284" s="30"/>
      <c r="AE1284" s="30"/>
      <c r="AF1284" s="30"/>
      <c r="AG1284" s="30"/>
      <c r="AH1284" s="30"/>
      <c r="AI1284" s="30"/>
      <c r="AJ1284" s="30"/>
      <c r="AK1284" s="30"/>
      <c r="AL1284" s="30"/>
      <c r="AM1284" s="30"/>
      <c r="AN1284" s="30"/>
      <c r="AO1284" s="30"/>
      <c r="AP1284" s="30"/>
      <c r="AQ1284" s="30"/>
      <c r="AR1284" s="30"/>
      <c r="AS1284" s="30"/>
      <c r="AT1284" s="30"/>
      <c r="AU1284" s="30"/>
      <c r="AV1284" s="30"/>
      <c r="AW1284" s="30"/>
      <c r="AX1284" s="30"/>
      <c r="AY1284" s="30"/>
      <c r="AZ1284" s="30"/>
      <c r="BA1284" s="30"/>
      <c r="BB1284" s="30"/>
      <c r="BC1284" s="30"/>
      <c r="BD1284" s="30"/>
      <c r="BE1284" s="30"/>
      <c r="BF1284" s="30"/>
      <c r="BG1284" s="30"/>
      <c r="BH1284" s="30"/>
      <c r="BI1284" s="30"/>
      <c r="BJ1284" s="30"/>
      <c r="BK1284" s="30"/>
      <c r="BL1284" s="30"/>
      <c r="BM1284" s="30"/>
      <c r="BN1284" s="30"/>
      <c r="BO1284" s="30"/>
      <c r="BP1284" s="30"/>
      <c r="BQ1284" s="30"/>
      <c r="BR1284" s="30"/>
      <c r="BS1284" s="30"/>
      <c r="BT1284" s="30"/>
      <c r="BU1284" s="30"/>
      <c r="BV1284" s="30"/>
      <c r="BW1284" s="30"/>
      <c r="BX1284" s="30"/>
      <c r="BY1284" s="30"/>
      <c r="BZ1284" s="30"/>
      <c r="CA1284" s="30"/>
      <c r="CB1284" s="30"/>
      <c r="CC1284" s="30"/>
      <c r="CD1284" s="30"/>
      <c r="CE1284" s="30"/>
      <c r="CF1284" s="30"/>
      <c r="CG1284" s="30"/>
      <c r="CH1284" s="30"/>
      <c r="CI1284" s="30"/>
      <c r="CJ1284" s="30"/>
      <c r="CK1284" s="30"/>
      <c r="CL1284" s="30"/>
      <c r="CM1284" s="30"/>
      <c r="CN1284" s="30"/>
      <c r="CO1284" s="30"/>
      <c r="CP1284" s="30"/>
      <c r="CQ1284" s="30"/>
      <c r="CR1284" s="30"/>
      <c r="CS1284" s="30"/>
      <c r="CT1284" s="30"/>
      <c r="CU1284" s="30"/>
      <c r="CV1284" s="30"/>
      <c r="CW1284" s="30"/>
      <c r="CX1284" s="30"/>
      <c r="CY1284" s="30"/>
      <c r="CZ1284" s="30"/>
      <c r="DA1284" s="30"/>
      <c r="DB1284" s="30"/>
      <c r="DC1284" s="30"/>
      <c r="DD1284" s="30"/>
      <c r="DE1284" s="30"/>
      <c r="DF1284" s="30"/>
      <c r="DG1284" s="30"/>
      <c r="DH1284" s="30"/>
      <c r="DI1284" s="30"/>
      <c r="DJ1284" s="30"/>
      <c r="DK1284" s="30"/>
      <c r="DL1284" s="30"/>
      <c r="DM1284" s="30"/>
      <c r="DN1284" s="30"/>
      <c r="DO1284" s="30"/>
      <c r="DP1284" s="30"/>
      <c r="DQ1284" s="30"/>
      <c r="DR1284" s="30"/>
      <c r="DS1284" s="30"/>
      <c r="DT1284" s="30"/>
      <c r="DU1284" s="30"/>
      <c r="DV1284" s="30"/>
      <c r="DW1284" s="30"/>
      <c r="DX1284" s="30"/>
      <c r="DY1284" s="30"/>
      <c r="DZ1284" s="30"/>
      <c r="EA1284" s="30"/>
      <c r="EB1284" s="30"/>
      <c r="EC1284" s="30"/>
      <c r="ED1284" s="30"/>
      <c r="EE1284" s="30"/>
      <c r="EF1284" s="30"/>
      <c r="EG1284" s="30"/>
      <c r="EH1284" s="30"/>
      <c r="EI1284" s="30"/>
      <c r="EJ1284" s="30"/>
      <c r="EK1284" s="30"/>
      <c r="EL1284" s="30"/>
      <c r="EM1284" s="30"/>
      <c r="EN1284" s="30"/>
      <c r="EO1284" s="30"/>
      <c r="EP1284" s="30"/>
      <c r="EQ1284" s="30"/>
      <c r="ER1284" s="30"/>
      <c r="ES1284" s="30"/>
      <c r="ET1284" s="30"/>
      <c r="EU1284" s="30"/>
      <c r="EV1284" s="30"/>
      <c r="EW1284" s="30"/>
      <c r="EX1284" s="30"/>
      <c r="EY1284" s="30"/>
      <c r="EZ1284" s="30"/>
      <c r="FA1284" s="30"/>
      <c r="FB1284" s="30"/>
      <c r="FC1284" s="30"/>
      <c r="FD1284" s="30"/>
      <c r="FE1284" s="30"/>
      <c r="FF1284" s="30"/>
      <c r="FG1284" s="30"/>
      <c r="FH1284" s="30"/>
      <c r="FI1284" s="30"/>
      <c r="FJ1284" s="30"/>
      <c r="FK1284" s="30"/>
      <c r="FL1284" s="30"/>
      <c r="FM1284" s="30"/>
      <c r="FN1284" s="30"/>
      <c r="FO1284" s="30"/>
      <c r="FP1284" s="30"/>
      <c r="FQ1284" s="30"/>
    </row>
    <row r="1285" spans="4:173">
      <c r="D1285" s="76"/>
      <c r="E1285" s="76"/>
      <c r="F1285" s="76"/>
      <c r="G1285" s="76"/>
      <c r="H1285" s="76"/>
      <c r="I1285" s="76"/>
      <c r="J1285" s="30"/>
      <c r="K1285" s="30"/>
      <c r="L1285" s="30"/>
      <c r="M1285" s="30"/>
      <c r="N1285" s="30"/>
      <c r="O1285" s="30"/>
      <c r="P1285" s="30"/>
      <c r="Q1285" s="30"/>
      <c r="R1285" s="30"/>
      <c r="S1285" s="30"/>
      <c r="T1285" s="30"/>
      <c r="U1285" s="30"/>
      <c r="V1285" s="30"/>
      <c r="W1285" s="30"/>
      <c r="X1285" s="30"/>
      <c r="Y1285" s="30"/>
      <c r="Z1285" s="30"/>
      <c r="AA1285" s="30"/>
      <c r="AB1285" s="30"/>
      <c r="AC1285" s="30"/>
      <c r="AD1285" s="30"/>
      <c r="AE1285" s="30"/>
      <c r="AF1285" s="30"/>
      <c r="AG1285" s="30"/>
      <c r="AH1285" s="30"/>
      <c r="AI1285" s="30"/>
      <c r="AJ1285" s="30"/>
      <c r="AK1285" s="30"/>
      <c r="AL1285" s="30"/>
      <c r="AM1285" s="30"/>
      <c r="AN1285" s="30"/>
      <c r="AO1285" s="30"/>
      <c r="AP1285" s="30"/>
      <c r="AQ1285" s="30"/>
      <c r="AR1285" s="30"/>
      <c r="AS1285" s="30"/>
      <c r="AT1285" s="30"/>
      <c r="AU1285" s="30"/>
      <c r="AV1285" s="30"/>
      <c r="AW1285" s="30"/>
      <c r="AX1285" s="30"/>
      <c r="AY1285" s="30"/>
      <c r="AZ1285" s="30"/>
      <c r="BA1285" s="30"/>
      <c r="BB1285" s="30"/>
      <c r="BC1285" s="30"/>
      <c r="BD1285" s="30"/>
      <c r="BE1285" s="30"/>
      <c r="BF1285" s="30"/>
      <c r="BG1285" s="30"/>
      <c r="BH1285" s="30"/>
      <c r="BI1285" s="30"/>
      <c r="BJ1285" s="30"/>
      <c r="BK1285" s="30"/>
      <c r="BL1285" s="30"/>
      <c r="BM1285" s="30"/>
      <c r="BN1285" s="30"/>
      <c r="BO1285" s="30"/>
      <c r="BP1285" s="30"/>
      <c r="BQ1285" s="30"/>
      <c r="BR1285" s="30"/>
      <c r="BS1285" s="30"/>
      <c r="BT1285" s="30"/>
      <c r="BU1285" s="30"/>
      <c r="BV1285" s="30"/>
      <c r="BW1285" s="30"/>
      <c r="BX1285" s="30"/>
      <c r="BY1285" s="30"/>
      <c r="BZ1285" s="30"/>
      <c r="CA1285" s="30"/>
      <c r="CB1285" s="30"/>
      <c r="CC1285" s="30"/>
      <c r="CD1285" s="30"/>
      <c r="CE1285" s="30"/>
      <c r="CF1285" s="30"/>
      <c r="CG1285" s="30"/>
      <c r="CH1285" s="30"/>
      <c r="CI1285" s="30"/>
      <c r="CJ1285" s="30"/>
      <c r="CK1285" s="30"/>
      <c r="CL1285" s="30"/>
      <c r="CM1285" s="30"/>
      <c r="CN1285" s="30"/>
      <c r="CO1285" s="30"/>
      <c r="CP1285" s="30"/>
      <c r="CQ1285" s="30"/>
      <c r="CR1285" s="30"/>
      <c r="CS1285" s="30"/>
      <c r="CT1285" s="30"/>
      <c r="CU1285" s="30"/>
      <c r="CV1285" s="30"/>
      <c r="CW1285" s="30"/>
      <c r="CX1285" s="30"/>
      <c r="CY1285" s="30"/>
      <c r="CZ1285" s="30"/>
      <c r="DA1285" s="30"/>
      <c r="DB1285" s="30"/>
      <c r="DC1285" s="30"/>
      <c r="DD1285" s="30"/>
      <c r="DE1285" s="30"/>
      <c r="DF1285" s="30"/>
      <c r="DG1285" s="30"/>
      <c r="DH1285" s="30"/>
      <c r="DI1285" s="30"/>
      <c r="DJ1285" s="30"/>
      <c r="DK1285" s="30"/>
      <c r="DL1285" s="30"/>
      <c r="DM1285" s="30"/>
      <c r="DN1285" s="30"/>
      <c r="DO1285" s="30"/>
      <c r="DP1285" s="30"/>
      <c r="DQ1285" s="30"/>
      <c r="DR1285" s="30"/>
      <c r="DS1285" s="30"/>
      <c r="DT1285" s="30"/>
      <c r="DU1285" s="30"/>
      <c r="DV1285" s="30"/>
      <c r="DW1285" s="30"/>
      <c r="DX1285" s="30"/>
      <c r="DY1285" s="30"/>
      <c r="DZ1285" s="30"/>
      <c r="EA1285" s="30"/>
      <c r="EB1285" s="30"/>
      <c r="EC1285" s="30"/>
      <c r="ED1285" s="30"/>
      <c r="EE1285" s="30"/>
      <c r="EF1285" s="30"/>
      <c r="EG1285" s="30"/>
      <c r="EH1285" s="30"/>
      <c r="EI1285" s="30"/>
      <c r="EJ1285" s="30"/>
      <c r="EK1285" s="30"/>
      <c r="EL1285" s="30"/>
      <c r="EM1285" s="30"/>
      <c r="EN1285" s="30"/>
      <c r="EO1285" s="30"/>
      <c r="EP1285" s="30"/>
      <c r="EQ1285" s="30"/>
      <c r="ER1285" s="30"/>
      <c r="ES1285" s="30"/>
      <c r="ET1285" s="30"/>
      <c r="EU1285" s="30"/>
      <c r="EV1285" s="30"/>
      <c r="EW1285" s="30"/>
      <c r="EX1285" s="30"/>
      <c r="EY1285" s="30"/>
      <c r="EZ1285" s="30"/>
      <c r="FA1285" s="30"/>
      <c r="FB1285" s="30"/>
      <c r="FC1285" s="30"/>
      <c r="FD1285" s="30"/>
      <c r="FE1285" s="30"/>
      <c r="FF1285" s="30"/>
      <c r="FG1285" s="30"/>
      <c r="FH1285" s="30"/>
      <c r="FI1285" s="30"/>
      <c r="FJ1285" s="30"/>
      <c r="FK1285" s="30"/>
      <c r="FL1285" s="30"/>
      <c r="FM1285" s="30"/>
      <c r="FN1285" s="30"/>
      <c r="FO1285" s="30"/>
      <c r="FP1285" s="30"/>
      <c r="FQ1285" s="30"/>
    </row>
    <row r="1286" spans="4:173">
      <c r="D1286" s="76"/>
      <c r="E1286" s="76"/>
      <c r="F1286" s="76"/>
      <c r="G1286" s="76"/>
      <c r="H1286" s="76"/>
      <c r="I1286" s="76"/>
      <c r="J1286" s="30"/>
      <c r="K1286" s="30"/>
      <c r="L1286" s="30"/>
      <c r="M1286" s="30"/>
      <c r="N1286" s="30"/>
      <c r="O1286" s="30"/>
      <c r="P1286" s="30"/>
      <c r="Q1286" s="30"/>
      <c r="R1286" s="30"/>
      <c r="S1286" s="30"/>
      <c r="T1286" s="30"/>
      <c r="U1286" s="30"/>
      <c r="V1286" s="30"/>
      <c r="W1286" s="30"/>
      <c r="X1286" s="30"/>
      <c r="Y1286" s="30"/>
      <c r="Z1286" s="30"/>
      <c r="AA1286" s="30"/>
      <c r="AB1286" s="30"/>
      <c r="AC1286" s="30"/>
      <c r="AD1286" s="30"/>
      <c r="AE1286" s="30"/>
      <c r="AF1286" s="30"/>
      <c r="AG1286" s="30"/>
      <c r="AH1286" s="30"/>
      <c r="AI1286" s="30"/>
      <c r="AJ1286" s="30"/>
      <c r="AK1286" s="30"/>
      <c r="AL1286" s="30"/>
      <c r="AM1286" s="30"/>
      <c r="AN1286" s="30"/>
      <c r="AO1286" s="30"/>
      <c r="AP1286" s="30"/>
      <c r="AQ1286" s="30"/>
      <c r="AR1286" s="30"/>
      <c r="AS1286" s="30"/>
      <c r="AT1286" s="30"/>
      <c r="AU1286" s="30"/>
      <c r="AV1286" s="30"/>
      <c r="AW1286" s="30"/>
      <c r="AX1286" s="30"/>
      <c r="AY1286" s="30"/>
      <c r="AZ1286" s="30"/>
      <c r="BA1286" s="30"/>
      <c r="BB1286" s="30"/>
      <c r="BC1286" s="30"/>
      <c r="BD1286" s="30"/>
      <c r="BE1286" s="30"/>
      <c r="BF1286" s="30"/>
      <c r="BG1286" s="30"/>
      <c r="BH1286" s="30"/>
      <c r="BI1286" s="30"/>
      <c r="BJ1286" s="30"/>
      <c r="BK1286" s="30"/>
      <c r="BL1286" s="30"/>
      <c r="BM1286" s="30"/>
      <c r="BN1286" s="30"/>
      <c r="BO1286" s="30"/>
      <c r="BP1286" s="30"/>
      <c r="BQ1286" s="30"/>
      <c r="BR1286" s="30"/>
      <c r="BS1286" s="30"/>
      <c r="BT1286" s="30"/>
      <c r="BU1286" s="30"/>
      <c r="BV1286" s="30"/>
      <c r="BW1286" s="30"/>
      <c r="BX1286" s="30"/>
      <c r="BY1286" s="30"/>
      <c r="BZ1286" s="30"/>
      <c r="CA1286" s="30"/>
      <c r="CB1286" s="30"/>
      <c r="CC1286" s="30"/>
      <c r="CD1286" s="30"/>
      <c r="CE1286" s="30"/>
      <c r="CF1286" s="30"/>
      <c r="CG1286" s="30"/>
      <c r="CH1286" s="30"/>
      <c r="CI1286" s="30"/>
      <c r="CJ1286" s="30"/>
      <c r="CK1286" s="30"/>
      <c r="CL1286" s="30"/>
      <c r="CM1286" s="30"/>
      <c r="CN1286" s="30"/>
      <c r="CO1286" s="30"/>
      <c r="CP1286" s="30"/>
      <c r="CQ1286" s="30"/>
      <c r="CR1286" s="30"/>
      <c r="CS1286" s="30"/>
      <c r="CT1286" s="30"/>
      <c r="CU1286" s="30"/>
      <c r="CV1286" s="30"/>
      <c r="CW1286" s="30"/>
      <c r="CX1286" s="30"/>
      <c r="CY1286" s="30"/>
      <c r="CZ1286" s="30"/>
      <c r="DA1286" s="30"/>
      <c r="DB1286" s="30"/>
      <c r="DC1286" s="30"/>
      <c r="DD1286" s="30"/>
      <c r="DE1286" s="30"/>
      <c r="DF1286" s="30"/>
      <c r="DG1286" s="30"/>
      <c r="DH1286" s="30"/>
      <c r="DI1286" s="30"/>
      <c r="DJ1286" s="30"/>
      <c r="DK1286" s="30"/>
      <c r="DL1286" s="30"/>
      <c r="DM1286" s="30"/>
      <c r="DN1286" s="30"/>
      <c r="DO1286" s="30"/>
      <c r="DP1286" s="30"/>
      <c r="DQ1286" s="30"/>
      <c r="DR1286" s="30"/>
      <c r="DS1286" s="30"/>
      <c r="DT1286" s="30"/>
      <c r="DU1286" s="30"/>
      <c r="DV1286" s="30"/>
      <c r="DW1286" s="30"/>
      <c r="DX1286" s="30"/>
      <c r="DY1286" s="30"/>
      <c r="DZ1286" s="30"/>
      <c r="EA1286" s="30"/>
      <c r="EB1286" s="30"/>
      <c r="EC1286" s="30"/>
      <c r="ED1286" s="30"/>
      <c r="EE1286" s="30"/>
      <c r="EF1286" s="30"/>
      <c r="EG1286" s="30"/>
      <c r="EH1286" s="30"/>
      <c r="EI1286" s="30"/>
      <c r="EJ1286" s="30"/>
      <c r="EK1286" s="30"/>
      <c r="EL1286" s="30"/>
      <c r="EM1286" s="30"/>
      <c r="EN1286" s="30"/>
      <c r="EO1286" s="30"/>
      <c r="EP1286" s="30"/>
      <c r="EQ1286" s="30"/>
      <c r="ER1286" s="30"/>
      <c r="ES1286" s="30"/>
      <c r="ET1286" s="30"/>
      <c r="EU1286" s="30"/>
      <c r="EV1286" s="30"/>
      <c r="EW1286" s="30"/>
      <c r="EX1286" s="30"/>
      <c r="EY1286" s="30"/>
      <c r="EZ1286" s="30"/>
      <c r="FA1286" s="30"/>
      <c r="FB1286" s="30"/>
      <c r="FC1286" s="30"/>
      <c r="FD1286" s="30"/>
      <c r="FE1286" s="30"/>
      <c r="FF1286" s="30"/>
      <c r="FG1286" s="30"/>
      <c r="FH1286" s="30"/>
      <c r="FI1286" s="30"/>
      <c r="FJ1286" s="30"/>
      <c r="FK1286" s="30"/>
      <c r="FL1286" s="30"/>
      <c r="FM1286" s="30"/>
      <c r="FN1286" s="30"/>
      <c r="FO1286" s="30"/>
      <c r="FP1286" s="30"/>
      <c r="FQ1286" s="30"/>
    </row>
    <row r="1287" spans="4:173">
      <c r="D1287" s="76"/>
      <c r="E1287" s="76"/>
      <c r="F1287" s="76"/>
      <c r="G1287" s="76"/>
      <c r="H1287" s="76"/>
      <c r="I1287" s="76"/>
      <c r="J1287" s="30"/>
      <c r="K1287" s="30"/>
      <c r="L1287" s="30"/>
      <c r="M1287" s="30"/>
      <c r="N1287" s="30"/>
      <c r="O1287" s="30"/>
      <c r="P1287" s="30"/>
      <c r="Q1287" s="30"/>
      <c r="R1287" s="30"/>
      <c r="S1287" s="30"/>
      <c r="T1287" s="30"/>
      <c r="U1287" s="30"/>
      <c r="V1287" s="30"/>
      <c r="W1287" s="30"/>
      <c r="X1287" s="30"/>
      <c r="Y1287" s="30"/>
      <c r="Z1287" s="30"/>
      <c r="AA1287" s="30"/>
      <c r="AB1287" s="30"/>
      <c r="AC1287" s="30"/>
      <c r="AD1287" s="30"/>
      <c r="AE1287" s="30"/>
      <c r="AF1287" s="30"/>
      <c r="AG1287" s="30"/>
      <c r="AH1287" s="30"/>
      <c r="AI1287" s="30"/>
      <c r="AJ1287" s="30"/>
      <c r="AK1287" s="30"/>
      <c r="AL1287" s="30"/>
      <c r="AM1287" s="30"/>
      <c r="AN1287" s="30"/>
      <c r="AO1287" s="30"/>
      <c r="AP1287" s="30"/>
      <c r="AQ1287" s="30"/>
      <c r="AR1287" s="30"/>
      <c r="AS1287" s="30"/>
      <c r="AT1287" s="30"/>
      <c r="AU1287" s="30"/>
      <c r="AV1287" s="30"/>
      <c r="AW1287" s="30"/>
      <c r="AX1287" s="30"/>
      <c r="AY1287" s="30"/>
      <c r="AZ1287" s="30"/>
      <c r="BA1287" s="30"/>
      <c r="BB1287" s="30"/>
      <c r="BC1287" s="30"/>
      <c r="BD1287" s="30"/>
      <c r="BE1287" s="30"/>
      <c r="BF1287" s="30"/>
      <c r="BG1287" s="30"/>
      <c r="BH1287" s="30"/>
      <c r="BI1287" s="30"/>
      <c r="BJ1287" s="30"/>
      <c r="BK1287" s="30"/>
      <c r="BL1287" s="30"/>
      <c r="BM1287" s="30"/>
      <c r="BN1287" s="30"/>
      <c r="BO1287" s="30"/>
      <c r="BP1287" s="30"/>
      <c r="BQ1287" s="30"/>
      <c r="BR1287" s="30"/>
      <c r="BS1287" s="30"/>
      <c r="BT1287" s="30"/>
      <c r="BU1287" s="30"/>
      <c r="BV1287" s="30"/>
      <c r="BW1287" s="30"/>
      <c r="BX1287" s="30"/>
      <c r="BY1287" s="30"/>
      <c r="BZ1287" s="30"/>
      <c r="CA1287" s="30"/>
      <c r="CB1287" s="30"/>
      <c r="CC1287" s="30"/>
      <c r="CD1287" s="30"/>
      <c r="CE1287" s="30"/>
      <c r="CF1287" s="30"/>
      <c r="CG1287" s="30"/>
      <c r="CH1287" s="30"/>
      <c r="CI1287" s="30"/>
      <c r="CJ1287" s="30"/>
      <c r="CK1287" s="30"/>
      <c r="CL1287" s="30"/>
      <c r="CM1287" s="30"/>
      <c r="CN1287" s="30"/>
      <c r="CO1287" s="30"/>
      <c r="CP1287" s="30"/>
      <c r="CQ1287" s="30"/>
      <c r="CR1287" s="30"/>
      <c r="CS1287" s="30"/>
      <c r="CT1287" s="30"/>
      <c r="CU1287" s="30"/>
      <c r="CV1287" s="30"/>
      <c r="CW1287" s="30"/>
      <c r="CX1287" s="30"/>
      <c r="CY1287" s="30"/>
      <c r="CZ1287" s="30"/>
      <c r="DA1287" s="30"/>
      <c r="DB1287" s="30"/>
      <c r="DC1287" s="30"/>
      <c r="DD1287" s="30"/>
      <c r="DE1287" s="30"/>
      <c r="DF1287" s="30"/>
      <c r="DG1287" s="30"/>
      <c r="DH1287" s="30"/>
      <c r="DI1287" s="30"/>
      <c r="DJ1287" s="30"/>
      <c r="DK1287" s="30"/>
      <c r="DL1287" s="30"/>
      <c r="DM1287" s="30"/>
      <c r="DN1287" s="30"/>
      <c r="DO1287" s="30"/>
      <c r="DP1287" s="30"/>
      <c r="DQ1287" s="30"/>
      <c r="DR1287" s="30"/>
      <c r="DS1287" s="30"/>
      <c r="DT1287" s="30"/>
      <c r="DU1287" s="30"/>
      <c r="DV1287" s="30"/>
      <c r="DW1287" s="30"/>
      <c r="DX1287" s="30"/>
      <c r="DY1287" s="30"/>
      <c r="DZ1287" s="30"/>
      <c r="EA1287" s="30"/>
      <c r="EB1287" s="30"/>
      <c r="EC1287" s="30"/>
      <c r="ED1287" s="30"/>
      <c r="EE1287" s="30"/>
      <c r="EF1287" s="30"/>
      <c r="EG1287" s="30"/>
      <c r="EH1287" s="30"/>
      <c r="EI1287" s="30"/>
      <c r="EJ1287" s="30"/>
      <c r="EK1287" s="30"/>
      <c r="EL1287" s="30"/>
      <c r="EM1287" s="30"/>
      <c r="EN1287" s="30"/>
      <c r="EO1287" s="30"/>
      <c r="EP1287" s="30"/>
      <c r="EQ1287" s="30"/>
      <c r="ER1287" s="30"/>
      <c r="ES1287" s="30"/>
      <c r="ET1287" s="30"/>
      <c r="EU1287" s="30"/>
      <c r="EV1287" s="30"/>
      <c r="EW1287" s="30"/>
      <c r="EX1287" s="30"/>
      <c r="EY1287" s="30"/>
      <c r="EZ1287" s="30"/>
      <c r="FA1287" s="30"/>
      <c r="FB1287" s="30"/>
      <c r="FC1287" s="30"/>
      <c r="FD1287" s="30"/>
      <c r="FE1287" s="30"/>
      <c r="FF1287" s="30"/>
      <c r="FG1287" s="30"/>
      <c r="FH1287" s="30"/>
      <c r="FI1287" s="30"/>
      <c r="FJ1287" s="30"/>
      <c r="FK1287" s="30"/>
      <c r="FL1287" s="30"/>
      <c r="FM1287" s="30"/>
      <c r="FN1287" s="30"/>
      <c r="FO1287" s="30"/>
      <c r="FP1287" s="30"/>
      <c r="FQ1287" s="30"/>
    </row>
    <row r="1288" spans="4:173">
      <c r="D1288" s="76"/>
      <c r="E1288" s="76"/>
      <c r="F1288" s="76"/>
      <c r="G1288" s="76"/>
      <c r="H1288" s="76"/>
      <c r="I1288" s="76"/>
      <c r="J1288" s="30"/>
      <c r="K1288" s="30"/>
      <c r="L1288" s="30"/>
      <c r="M1288" s="30"/>
      <c r="N1288" s="30"/>
      <c r="O1288" s="30"/>
      <c r="P1288" s="30"/>
      <c r="Q1288" s="30"/>
      <c r="R1288" s="30"/>
      <c r="S1288" s="30"/>
      <c r="T1288" s="30"/>
      <c r="U1288" s="30"/>
      <c r="V1288" s="30"/>
      <c r="W1288" s="30"/>
      <c r="X1288" s="30"/>
      <c r="Y1288" s="30"/>
      <c r="Z1288" s="30"/>
      <c r="AA1288" s="30"/>
      <c r="AB1288" s="30"/>
      <c r="AC1288" s="30"/>
      <c r="AD1288" s="30"/>
      <c r="AE1288" s="30"/>
      <c r="AF1288" s="30"/>
      <c r="AG1288" s="30"/>
      <c r="AH1288" s="30"/>
      <c r="AI1288" s="30"/>
      <c r="AJ1288" s="30"/>
      <c r="AK1288" s="30"/>
      <c r="AL1288" s="30"/>
      <c r="AM1288" s="30"/>
      <c r="AN1288" s="30"/>
      <c r="AO1288" s="30"/>
      <c r="AP1288" s="30"/>
      <c r="AQ1288" s="30"/>
      <c r="AR1288" s="30"/>
      <c r="AS1288" s="30"/>
      <c r="AT1288" s="30"/>
      <c r="AU1288" s="30"/>
      <c r="AV1288" s="30"/>
      <c r="AW1288" s="30"/>
      <c r="AX1288" s="30"/>
      <c r="AY1288" s="30"/>
      <c r="AZ1288" s="30"/>
      <c r="BA1288" s="30"/>
      <c r="BB1288" s="30"/>
      <c r="BC1288" s="30"/>
      <c r="BD1288" s="30"/>
      <c r="BE1288" s="30"/>
      <c r="BF1288" s="30"/>
      <c r="BG1288" s="30"/>
      <c r="BH1288" s="30"/>
      <c r="BI1288" s="30"/>
      <c r="BJ1288" s="30"/>
      <c r="BK1288" s="30"/>
      <c r="BL1288" s="30"/>
      <c r="BM1288" s="30"/>
      <c r="BN1288" s="30"/>
      <c r="BO1288" s="30"/>
      <c r="BP1288" s="30"/>
      <c r="BQ1288" s="30"/>
      <c r="BR1288" s="30"/>
      <c r="BS1288" s="30"/>
      <c r="BT1288" s="30"/>
      <c r="BU1288" s="30"/>
      <c r="BV1288" s="30"/>
      <c r="BW1288" s="30"/>
      <c r="BX1288" s="30"/>
      <c r="BY1288" s="30"/>
      <c r="BZ1288" s="30"/>
      <c r="CA1288" s="30"/>
      <c r="CB1288" s="30"/>
      <c r="CC1288" s="30"/>
      <c r="CD1288" s="30"/>
      <c r="CE1288" s="30"/>
      <c r="CF1288" s="30"/>
      <c r="CG1288" s="30"/>
      <c r="CH1288" s="30"/>
      <c r="CI1288" s="30"/>
      <c r="CJ1288" s="30"/>
      <c r="CK1288" s="30"/>
      <c r="CL1288" s="30"/>
      <c r="CM1288" s="30"/>
      <c r="CN1288" s="30"/>
      <c r="CO1288" s="30"/>
      <c r="CP1288" s="30"/>
      <c r="CQ1288" s="30"/>
      <c r="CR1288" s="30"/>
      <c r="CS1288" s="30"/>
      <c r="CT1288" s="30"/>
      <c r="CU1288" s="30"/>
      <c r="CV1288" s="30"/>
      <c r="CW1288" s="30"/>
      <c r="CX1288" s="30"/>
      <c r="CY1288" s="30"/>
      <c r="CZ1288" s="30"/>
      <c r="DA1288" s="30"/>
      <c r="DB1288" s="30"/>
      <c r="DC1288" s="30"/>
      <c r="DD1288" s="30"/>
      <c r="DE1288" s="30"/>
      <c r="DF1288" s="30"/>
      <c r="DG1288" s="30"/>
      <c r="DH1288" s="30"/>
      <c r="DI1288" s="30"/>
      <c r="DJ1288" s="30"/>
      <c r="DK1288" s="30"/>
      <c r="DL1288" s="30"/>
      <c r="DM1288" s="30"/>
      <c r="DN1288" s="30"/>
      <c r="DO1288" s="30"/>
      <c r="DP1288" s="30"/>
      <c r="DQ1288" s="30"/>
      <c r="DR1288" s="30"/>
      <c r="DS1288" s="30"/>
      <c r="DT1288" s="30"/>
      <c r="DU1288" s="30"/>
      <c r="DV1288" s="30"/>
      <c r="DW1288" s="30"/>
      <c r="DX1288" s="30"/>
      <c r="DY1288" s="30"/>
      <c r="DZ1288" s="30"/>
      <c r="EA1288" s="30"/>
      <c r="EB1288" s="30"/>
      <c r="EC1288" s="30"/>
      <c r="ED1288" s="30"/>
      <c r="EE1288" s="30"/>
      <c r="EF1288" s="30"/>
      <c r="EG1288" s="30"/>
      <c r="EH1288" s="30"/>
      <c r="EI1288" s="30"/>
      <c r="EJ1288" s="30"/>
      <c r="EK1288" s="30"/>
      <c r="EL1288" s="30"/>
      <c r="EM1288" s="30"/>
      <c r="EN1288" s="30"/>
      <c r="EO1288" s="30"/>
      <c r="EP1288" s="30"/>
      <c r="EQ1288" s="30"/>
      <c r="ER1288" s="30"/>
      <c r="ES1288" s="30"/>
      <c r="ET1288" s="30"/>
      <c r="EU1288" s="30"/>
      <c r="EV1288" s="30"/>
      <c r="EW1288" s="30"/>
      <c r="EX1288" s="30"/>
      <c r="EY1288" s="30"/>
      <c r="EZ1288" s="30"/>
      <c r="FA1288" s="30"/>
      <c r="FB1288" s="30"/>
      <c r="FC1288" s="30"/>
      <c r="FD1288" s="30"/>
      <c r="FE1288" s="30"/>
      <c r="FF1288" s="30"/>
      <c r="FG1288" s="30"/>
      <c r="FH1288" s="30"/>
      <c r="FI1288" s="30"/>
      <c r="FJ1288" s="30"/>
      <c r="FK1288" s="30"/>
      <c r="FL1288" s="30"/>
      <c r="FM1288" s="30"/>
      <c r="FN1288" s="30"/>
      <c r="FO1288" s="30"/>
      <c r="FP1288" s="30"/>
      <c r="FQ1288" s="30"/>
    </row>
    <row r="1289" spans="4:173">
      <c r="D1289" s="76"/>
      <c r="E1289" s="76"/>
      <c r="F1289" s="76"/>
      <c r="G1289" s="76"/>
      <c r="H1289" s="76"/>
      <c r="I1289" s="76"/>
      <c r="J1289" s="30"/>
      <c r="K1289" s="30"/>
      <c r="L1289" s="30"/>
      <c r="M1289" s="30"/>
      <c r="N1289" s="30"/>
      <c r="O1289" s="30"/>
      <c r="P1289" s="30"/>
      <c r="Q1289" s="30"/>
      <c r="R1289" s="30"/>
      <c r="S1289" s="30"/>
      <c r="T1289" s="30"/>
      <c r="U1289" s="30"/>
      <c r="V1289" s="30"/>
      <c r="W1289" s="30"/>
      <c r="X1289" s="30"/>
      <c r="Y1289" s="30"/>
      <c r="Z1289" s="30"/>
      <c r="AA1289" s="30"/>
      <c r="AB1289" s="30"/>
      <c r="AC1289" s="30"/>
      <c r="AD1289" s="30"/>
      <c r="AE1289" s="30"/>
      <c r="AF1289" s="30"/>
      <c r="AG1289" s="30"/>
      <c r="AH1289" s="30"/>
      <c r="AI1289" s="30"/>
      <c r="AJ1289" s="30"/>
      <c r="AK1289" s="30"/>
      <c r="AL1289" s="30"/>
      <c r="AM1289" s="30"/>
      <c r="AN1289" s="30"/>
      <c r="AO1289" s="30"/>
      <c r="AP1289" s="30"/>
      <c r="AQ1289" s="30"/>
      <c r="AR1289" s="30"/>
      <c r="AS1289" s="30"/>
      <c r="AT1289" s="30"/>
      <c r="AU1289" s="30"/>
      <c r="AV1289" s="30"/>
      <c r="AW1289" s="30"/>
      <c r="AX1289" s="30"/>
      <c r="AY1289" s="30"/>
      <c r="AZ1289" s="30"/>
      <c r="BA1289" s="30"/>
      <c r="BB1289" s="30"/>
      <c r="BC1289" s="30"/>
      <c r="BD1289" s="30"/>
      <c r="BE1289" s="30"/>
      <c r="BF1289" s="30"/>
      <c r="BG1289" s="30"/>
      <c r="BH1289" s="30"/>
      <c r="BI1289" s="30"/>
      <c r="BJ1289" s="30"/>
      <c r="BK1289" s="30"/>
      <c r="BL1289" s="30"/>
      <c r="BM1289" s="30"/>
      <c r="BN1289" s="30"/>
      <c r="BO1289" s="30"/>
      <c r="BP1289" s="30"/>
      <c r="BQ1289" s="30"/>
      <c r="BR1289" s="30"/>
      <c r="BS1289" s="30"/>
      <c r="BT1289" s="30"/>
      <c r="BU1289" s="30"/>
      <c r="BV1289" s="30"/>
      <c r="BW1289" s="30"/>
      <c r="BX1289" s="30"/>
      <c r="BY1289" s="30"/>
      <c r="BZ1289" s="30"/>
      <c r="CA1289" s="30"/>
      <c r="CB1289" s="30"/>
      <c r="CC1289" s="30"/>
      <c r="CD1289" s="30"/>
      <c r="CE1289" s="30"/>
      <c r="CF1289" s="30"/>
      <c r="CG1289" s="30"/>
      <c r="CH1289" s="30"/>
      <c r="CI1289" s="30"/>
      <c r="CJ1289" s="30"/>
      <c r="CK1289" s="30"/>
      <c r="CL1289" s="30"/>
      <c r="CM1289" s="30"/>
      <c r="CN1289" s="30"/>
      <c r="CO1289" s="30"/>
      <c r="CP1289" s="30"/>
      <c r="CQ1289" s="30"/>
      <c r="CR1289" s="30"/>
      <c r="CS1289" s="30"/>
      <c r="CT1289" s="30"/>
      <c r="CU1289" s="30"/>
      <c r="CV1289" s="30"/>
      <c r="CW1289" s="30"/>
      <c r="CX1289" s="30"/>
      <c r="CY1289" s="30"/>
      <c r="CZ1289" s="30"/>
      <c r="DA1289" s="30"/>
      <c r="DB1289" s="30"/>
      <c r="DC1289" s="30"/>
      <c r="DD1289" s="30"/>
      <c r="DE1289" s="30"/>
      <c r="DF1289" s="30"/>
      <c r="DG1289" s="30"/>
      <c r="DH1289" s="30"/>
      <c r="DI1289" s="30"/>
      <c r="DJ1289" s="30"/>
      <c r="DK1289" s="30"/>
      <c r="DL1289" s="30"/>
      <c r="DM1289" s="30"/>
      <c r="DN1289" s="30"/>
      <c r="DO1289" s="30"/>
      <c r="DP1289" s="30"/>
      <c r="DQ1289" s="30"/>
      <c r="DR1289" s="30"/>
      <c r="DS1289" s="30"/>
      <c r="DT1289" s="30"/>
      <c r="DU1289" s="30"/>
      <c r="DV1289" s="30"/>
      <c r="DW1289" s="30"/>
      <c r="DX1289" s="30"/>
      <c r="DY1289" s="30"/>
      <c r="DZ1289" s="30"/>
      <c r="EA1289" s="30"/>
      <c r="EB1289" s="30"/>
      <c r="EC1289" s="30"/>
      <c r="ED1289" s="30"/>
      <c r="EE1289" s="30"/>
      <c r="EF1289" s="30"/>
      <c r="EG1289" s="30"/>
      <c r="EH1289" s="30"/>
      <c r="EI1289" s="30"/>
      <c r="EJ1289" s="30"/>
      <c r="EK1289" s="30"/>
      <c r="EL1289" s="30"/>
      <c r="EM1289" s="30"/>
      <c r="EN1289" s="30"/>
      <c r="EO1289" s="30"/>
      <c r="EP1289" s="30"/>
      <c r="EQ1289" s="30"/>
      <c r="ER1289" s="30"/>
      <c r="ES1289" s="30"/>
      <c r="ET1289" s="30"/>
      <c r="EU1289" s="30"/>
      <c r="EV1289" s="30"/>
      <c r="EW1289" s="30"/>
      <c r="EX1289" s="30"/>
      <c r="EY1289" s="30"/>
      <c r="EZ1289" s="30"/>
      <c r="FA1289" s="30"/>
      <c r="FB1289" s="30"/>
      <c r="FC1289" s="30"/>
      <c r="FD1289" s="30"/>
      <c r="FE1289" s="30"/>
      <c r="FF1289" s="30"/>
      <c r="FG1289" s="30"/>
      <c r="FH1289" s="30"/>
      <c r="FI1289" s="30"/>
      <c r="FJ1289" s="30"/>
      <c r="FK1289" s="30"/>
      <c r="FL1289" s="30"/>
      <c r="FM1289" s="30"/>
      <c r="FN1289" s="30"/>
      <c r="FO1289" s="30"/>
      <c r="FP1289" s="30"/>
      <c r="FQ1289" s="30"/>
    </row>
    <row r="1290" spans="4:173">
      <c r="D1290" s="76"/>
      <c r="E1290" s="76"/>
      <c r="F1290" s="76"/>
      <c r="G1290" s="76"/>
      <c r="H1290" s="76"/>
      <c r="I1290" s="76"/>
      <c r="J1290" s="30"/>
      <c r="K1290" s="30"/>
      <c r="L1290" s="30"/>
      <c r="M1290" s="30"/>
      <c r="N1290" s="30"/>
      <c r="O1290" s="30"/>
      <c r="P1290" s="30"/>
      <c r="Q1290" s="30"/>
      <c r="R1290" s="30"/>
      <c r="S1290" s="30"/>
      <c r="T1290" s="30"/>
      <c r="U1290" s="30"/>
      <c r="V1290" s="30"/>
      <c r="W1290" s="30"/>
      <c r="X1290" s="30"/>
      <c r="Y1290" s="30"/>
      <c r="Z1290" s="30"/>
      <c r="AA1290" s="30"/>
      <c r="AB1290" s="30"/>
      <c r="AC1290" s="30"/>
      <c r="AD1290" s="30"/>
      <c r="AE1290" s="30"/>
      <c r="AF1290" s="30"/>
      <c r="AG1290" s="30"/>
      <c r="AH1290" s="30"/>
      <c r="AI1290" s="30"/>
      <c r="AJ1290" s="30"/>
      <c r="AK1290" s="30"/>
      <c r="AL1290" s="30"/>
      <c r="AM1290" s="30"/>
      <c r="AN1290" s="30"/>
      <c r="AO1290" s="30"/>
      <c r="AP1290" s="30"/>
      <c r="AQ1290" s="30"/>
      <c r="AR1290" s="30"/>
      <c r="AS1290" s="30"/>
      <c r="AT1290" s="30"/>
      <c r="AU1290" s="30"/>
      <c r="AV1290" s="30"/>
      <c r="AW1290" s="30"/>
      <c r="AX1290" s="30"/>
      <c r="AY1290" s="30"/>
      <c r="AZ1290" s="30"/>
      <c r="BA1290" s="30"/>
      <c r="BB1290" s="30"/>
      <c r="BC1290" s="30"/>
      <c r="BD1290" s="30"/>
      <c r="BE1290" s="30"/>
      <c r="BF1290" s="30"/>
      <c r="BG1290" s="30"/>
      <c r="BH1290" s="30"/>
      <c r="BI1290" s="30"/>
      <c r="BJ1290" s="30"/>
      <c r="BK1290" s="30"/>
      <c r="BL1290" s="30"/>
      <c r="BM1290" s="30"/>
      <c r="BN1290" s="30"/>
      <c r="BO1290" s="30"/>
      <c r="BP1290" s="30"/>
      <c r="BQ1290" s="30"/>
      <c r="BR1290" s="30"/>
      <c r="BS1290" s="30"/>
      <c r="BT1290" s="30"/>
      <c r="BU1290" s="30"/>
      <c r="BV1290" s="30"/>
      <c r="BW1290" s="30"/>
      <c r="BX1290" s="30"/>
      <c r="BY1290" s="30"/>
      <c r="BZ1290" s="30"/>
      <c r="CA1290" s="30"/>
      <c r="CB1290" s="30"/>
      <c r="CC1290" s="30"/>
      <c r="CD1290" s="30"/>
      <c r="CE1290" s="30"/>
      <c r="CF1290" s="30"/>
      <c r="CG1290" s="30"/>
      <c r="CH1290" s="30"/>
      <c r="CI1290" s="30"/>
      <c r="CJ1290" s="30"/>
      <c r="CK1290" s="30"/>
      <c r="CL1290" s="30"/>
      <c r="CM1290" s="30"/>
      <c r="CN1290" s="30"/>
      <c r="CO1290" s="30"/>
      <c r="CP1290" s="30"/>
      <c r="CQ1290" s="30"/>
      <c r="CR1290" s="30"/>
      <c r="CS1290" s="30"/>
      <c r="CT1290" s="30"/>
      <c r="CU1290" s="30"/>
      <c r="CV1290" s="30"/>
      <c r="CW1290" s="30"/>
      <c r="CX1290" s="30"/>
      <c r="CY1290" s="30"/>
      <c r="CZ1290" s="30"/>
      <c r="DA1290" s="30"/>
      <c r="DB1290" s="30"/>
      <c r="DC1290" s="30"/>
      <c r="DD1290" s="30"/>
      <c r="DE1290" s="30"/>
      <c r="DF1290" s="30"/>
      <c r="DG1290" s="30"/>
      <c r="DH1290" s="30"/>
      <c r="DI1290" s="30"/>
      <c r="DJ1290" s="30"/>
      <c r="DK1290" s="30"/>
      <c r="DL1290" s="30"/>
      <c r="DM1290" s="30"/>
      <c r="DN1290" s="30"/>
      <c r="DO1290" s="30"/>
      <c r="DP1290" s="30"/>
      <c r="DQ1290" s="30"/>
      <c r="DR1290" s="30"/>
      <c r="DS1290" s="30"/>
      <c r="DT1290" s="30"/>
      <c r="DU1290" s="30"/>
      <c r="DV1290" s="30"/>
      <c r="DW1290" s="30"/>
      <c r="DX1290" s="30"/>
      <c r="DY1290" s="30"/>
      <c r="DZ1290" s="30"/>
      <c r="EA1290" s="30"/>
      <c r="EB1290" s="30"/>
      <c r="EC1290" s="30"/>
      <c r="ED1290" s="30"/>
      <c r="EE1290" s="30"/>
      <c r="EF1290" s="30"/>
      <c r="EG1290" s="30"/>
      <c r="EH1290" s="30"/>
      <c r="EI1290" s="30"/>
      <c r="EJ1290" s="30"/>
      <c r="EK1290" s="30"/>
      <c r="EL1290" s="30"/>
      <c r="EM1290" s="30"/>
      <c r="EN1290" s="30"/>
      <c r="EO1290" s="30"/>
      <c r="EP1290" s="30"/>
      <c r="EQ1290" s="30"/>
      <c r="ER1290" s="30"/>
      <c r="ES1290" s="30"/>
      <c r="ET1290" s="30"/>
      <c r="EU1290" s="30"/>
      <c r="EV1290" s="30"/>
      <c r="EW1290" s="30"/>
      <c r="EX1290" s="30"/>
      <c r="EY1290" s="30"/>
      <c r="EZ1290" s="30"/>
      <c r="FA1290" s="30"/>
      <c r="FB1290" s="30"/>
      <c r="FC1290" s="30"/>
      <c r="FD1290" s="30"/>
      <c r="FE1290" s="30"/>
      <c r="FF1290" s="30"/>
      <c r="FG1290" s="30"/>
      <c r="FH1290" s="30"/>
      <c r="FI1290" s="30"/>
      <c r="FJ1290" s="30"/>
      <c r="FK1290" s="30"/>
      <c r="FL1290" s="30"/>
      <c r="FM1290" s="30"/>
      <c r="FN1290" s="30"/>
      <c r="FO1290" s="30"/>
      <c r="FP1290" s="30"/>
      <c r="FQ1290" s="30"/>
    </row>
    <row r="1291" spans="4:173">
      <c r="D1291" s="76"/>
      <c r="E1291" s="76"/>
      <c r="F1291" s="76"/>
      <c r="G1291" s="76"/>
      <c r="H1291" s="76"/>
      <c r="I1291" s="76"/>
      <c r="J1291" s="30"/>
      <c r="K1291" s="30"/>
      <c r="L1291" s="30"/>
      <c r="M1291" s="30"/>
      <c r="N1291" s="30"/>
      <c r="O1291" s="30"/>
      <c r="P1291" s="30"/>
      <c r="Q1291" s="30"/>
      <c r="R1291" s="30"/>
      <c r="S1291" s="30"/>
      <c r="T1291" s="30"/>
      <c r="U1291" s="30"/>
      <c r="V1291" s="30"/>
      <c r="W1291" s="30"/>
      <c r="X1291" s="30"/>
      <c r="Y1291" s="30"/>
      <c r="Z1291" s="30"/>
      <c r="AA1291" s="30"/>
      <c r="AB1291" s="30"/>
      <c r="AC1291" s="30"/>
      <c r="AD1291" s="30"/>
      <c r="AE1291" s="30"/>
      <c r="AF1291" s="30"/>
      <c r="AG1291" s="30"/>
      <c r="AH1291" s="30"/>
      <c r="AI1291" s="30"/>
      <c r="AJ1291" s="30"/>
      <c r="AK1291" s="30"/>
      <c r="AL1291" s="30"/>
      <c r="AM1291" s="30"/>
      <c r="AN1291" s="30"/>
      <c r="AO1291" s="30"/>
      <c r="AP1291" s="30"/>
      <c r="AQ1291" s="30"/>
      <c r="AR1291" s="30"/>
      <c r="AS1291" s="30"/>
      <c r="AT1291" s="30"/>
      <c r="AU1291" s="30"/>
      <c r="AV1291" s="30"/>
      <c r="AW1291" s="30"/>
      <c r="AX1291" s="30"/>
      <c r="AY1291" s="30"/>
      <c r="AZ1291" s="30"/>
      <c r="BA1291" s="30"/>
      <c r="BB1291" s="30"/>
      <c r="BC1291" s="30"/>
      <c r="BD1291" s="30"/>
      <c r="BE1291" s="30"/>
      <c r="BF1291" s="30"/>
      <c r="BG1291" s="30"/>
      <c r="BH1291" s="30"/>
      <c r="BI1291" s="30"/>
      <c r="BJ1291" s="30"/>
      <c r="BK1291" s="30"/>
      <c r="BL1291" s="30"/>
      <c r="BM1291" s="30"/>
      <c r="BN1291" s="30"/>
      <c r="BO1291" s="30"/>
      <c r="BP1291" s="30"/>
      <c r="BQ1291" s="30"/>
      <c r="BR1291" s="30"/>
      <c r="BS1291" s="30"/>
      <c r="BT1291" s="30"/>
      <c r="BU1291" s="30"/>
      <c r="BV1291" s="30"/>
      <c r="BW1291" s="30"/>
      <c r="BX1291" s="30"/>
      <c r="BY1291" s="30"/>
      <c r="BZ1291" s="30"/>
      <c r="CA1291" s="30"/>
      <c r="CB1291" s="30"/>
      <c r="CC1291" s="30"/>
      <c r="CD1291" s="30"/>
      <c r="CE1291" s="30"/>
      <c r="CF1291" s="30"/>
      <c r="CG1291" s="30"/>
      <c r="CH1291" s="30"/>
      <c r="CI1291" s="30"/>
      <c r="CJ1291" s="30"/>
      <c r="CK1291" s="30"/>
      <c r="CL1291" s="30"/>
      <c r="CM1291" s="30"/>
      <c r="CN1291" s="30"/>
      <c r="CO1291" s="30"/>
      <c r="CP1291" s="30"/>
      <c r="CQ1291" s="30"/>
      <c r="CR1291" s="30"/>
      <c r="CS1291" s="30"/>
      <c r="CT1291" s="30"/>
      <c r="CU1291" s="30"/>
      <c r="CV1291" s="30"/>
      <c r="CW1291" s="30"/>
      <c r="CX1291" s="30"/>
      <c r="CY1291" s="30"/>
      <c r="CZ1291" s="30"/>
      <c r="DA1291" s="30"/>
      <c r="DB1291" s="30"/>
      <c r="DC1291" s="30"/>
      <c r="DD1291" s="30"/>
      <c r="DE1291" s="30"/>
      <c r="DF1291" s="30"/>
      <c r="DG1291" s="30"/>
      <c r="DH1291" s="30"/>
      <c r="DI1291" s="30"/>
      <c r="DJ1291" s="30"/>
      <c r="DK1291" s="30"/>
      <c r="DL1291" s="30"/>
      <c r="DM1291" s="30"/>
      <c r="DN1291" s="30"/>
      <c r="DO1291" s="30"/>
      <c r="DP1291" s="30"/>
      <c r="DQ1291" s="30"/>
      <c r="DR1291" s="30"/>
      <c r="DS1291" s="30"/>
      <c r="DT1291" s="30"/>
      <c r="DU1291" s="30"/>
      <c r="DV1291" s="30"/>
      <c r="DW1291" s="30"/>
      <c r="DX1291" s="30"/>
      <c r="DY1291" s="30"/>
      <c r="DZ1291" s="30"/>
      <c r="EA1291" s="30"/>
      <c r="EB1291" s="30"/>
      <c r="EC1291" s="30"/>
      <c r="ED1291" s="30"/>
      <c r="EE1291" s="30"/>
      <c r="EF1291" s="30"/>
      <c r="EG1291" s="30"/>
      <c r="EH1291" s="30"/>
      <c r="EI1291" s="30"/>
      <c r="EJ1291" s="30"/>
      <c r="EK1291" s="30"/>
      <c r="EL1291" s="30"/>
      <c r="EM1291" s="30"/>
      <c r="EN1291" s="30"/>
      <c r="EO1291" s="30"/>
      <c r="EP1291" s="30"/>
      <c r="EQ1291" s="30"/>
      <c r="ER1291" s="30"/>
      <c r="ES1291" s="30"/>
      <c r="ET1291" s="30"/>
      <c r="EU1291" s="30"/>
      <c r="EV1291" s="30"/>
      <c r="EW1291" s="30"/>
      <c r="EX1291" s="30"/>
      <c r="EY1291" s="30"/>
      <c r="EZ1291" s="30"/>
      <c r="FA1291" s="30"/>
      <c r="FB1291" s="30"/>
      <c r="FC1291" s="30"/>
      <c r="FD1291" s="30"/>
      <c r="FE1291" s="30"/>
      <c r="FF1291" s="30"/>
      <c r="FG1291" s="30"/>
      <c r="FH1291" s="30"/>
      <c r="FI1291" s="30"/>
      <c r="FJ1291" s="30"/>
      <c r="FK1291" s="30"/>
      <c r="FL1291" s="30"/>
      <c r="FM1291" s="30"/>
      <c r="FN1291" s="30"/>
      <c r="FO1291" s="30"/>
      <c r="FP1291" s="30"/>
      <c r="FQ1291" s="30"/>
    </row>
    <row r="1292" spans="4:173">
      <c r="D1292" s="76"/>
      <c r="E1292" s="76"/>
      <c r="F1292" s="76"/>
      <c r="G1292" s="76"/>
      <c r="H1292" s="76"/>
      <c r="I1292" s="76"/>
      <c r="J1292" s="30"/>
      <c r="K1292" s="30"/>
      <c r="L1292" s="30"/>
      <c r="M1292" s="30"/>
      <c r="N1292" s="30"/>
      <c r="O1292" s="30"/>
      <c r="P1292" s="30"/>
      <c r="Q1292" s="30"/>
      <c r="R1292" s="30"/>
      <c r="S1292" s="30"/>
      <c r="T1292" s="30"/>
      <c r="U1292" s="30"/>
      <c r="V1292" s="30"/>
      <c r="W1292" s="30"/>
      <c r="X1292" s="30"/>
      <c r="Y1292" s="30"/>
      <c r="Z1292" s="30"/>
      <c r="AA1292" s="30"/>
      <c r="AB1292" s="30"/>
      <c r="AC1292" s="30"/>
      <c r="AD1292" s="30"/>
      <c r="AE1292" s="30"/>
      <c r="AF1292" s="30"/>
      <c r="AG1292" s="30"/>
      <c r="AH1292" s="30"/>
      <c r="AI1292" s="30"/>
      <c r="AJ1292" s="30"/>
      <c r="AK1292" s="30"/>
      <c r="AL1292" s="30"/>
      <c r="AM1292" s="30"/>
      <c r="AN1292" s="30"/>
      <c r="AO1292" s="30"/>
      <c r="AP1292" s="30"/>
      <c r="AQ1292" s="30"/>
      <c r="AR1292" s="30"/>
      <c r="AS1292" s="30"/>
      <c r="AT1292" s="30"/>
      <c r="AU1292" s="30"/>
      <c r="AV1292" s="30"/>
      <c r="AW1292" s="30"/>
      <c r="AX1292" s="30"/>
      <c r="AY1292" s="30"/>
      <c r="AZ1292" s="30"/>
      <c r="BA1292" s="30"/>
      <c r="BB1292" s="30"/>
      <c r="BC1292" s="30"/>
      <c r="BD1292" s="30"/>
      <c r="BE1292" s="30"/>
      <c r="BF1292" s="30"/>
      <c r="BG1292" s="30"/>
      <c r="BH1292" s="30"/>
      <c r="BI1292" s="30"/>
      <c r="BJ1292" s="30"/>
      <c r="BK1292" s="30"/>
      <c r="BL1292" s="30"/>
      <c r="BM1292" s="30"/>
      <c r="BN1292" s="30"/>
      <c r="BO1292" s="30"/>
      <c r="BP1292" s="30"/>
      <c r="BQ1292" s="30"/>
      <c r="BR1292" s="30"/>
      <c r="BS1292" s="30"/>
      <c r="BT1292" s="30"/>
      <c r="BU1292" s="30"/>
      <c r="BV1292" s="30"/>
      <c r="BW1292" s="30"/>
      <c r="BX1292" s="30"/>
      <c r="BY1292" s="30"/>
      <c r="BZ1292" s="30"/>
      <c r="CA1292" s="30"/>
      <c r="CB1292" s="30"/>
      <c r="CC1292" s="30"/>
      <c r="CD1292" s="30"/>
      <c r="CE1292" s="30"/>
      <c r="CF1292" s="30"/>
      <c r="CG1292" s="30"/>
      <c r="CH1292" s="30"/>
      <c r="CI1292" s="30"/>
      <c r="CJ1292" s="30"/>
      <c r="CK1292" s="30"/>
      <c r="CL1292" s="30"/>
      <c r="CM1292" s="30"/>
      <c r="CN1292" s="30"/>
      <c r="CO1292" s="30"/>
      <c r="CP1292" s="30"/>
      <c r="CQ1292" s="30"/>
      <c r="CR1292" s="30"/>
      <c r="CS1292" s="30"/>
      <c r="CT1292" s="30"/>
      <c r="CU1292" s="30"/>
      <c r="CV1292" s="30"/>
      <c r="CW1292" s="30"/>
      <c r="CX1292" s="30"/>
      <c r="CY1292" s="30"/>
      <c r="CZ1292" s="30"/>
      <c r="DA1292" s="30"/>
      <c r="DB1292" s="30"/>
      <c r="DC1292" s="30"/>
      <c r="DD1292" s="30"/>
      <c r="DE1292" s="30"/>
      <c r="DF1292" s="30"/>
      <c r="DG1292" s="30"/>
      <c r="DH1292" s="30"/>
      <c r="DI1292" s="30"/>
      <c r="DJ1292" s="30"/>
      <c r="DK1292" s="30"/>
      <c r="DL1292" s="30"/>
      <c r="DM1292" s="30"/>
      <c r="DN1292" s="30"/>
      <c r="DO1292" s="30"/>
      <c r="DP1292" s="30"/>
      <c r="DQ1292" s="30"/>
      <c r="DR1292" s="30"/>
      <c r="DS1292" s="30"/>
      <c r="DT1292" s="30"/>
      <c r="DU1292" s="30"/>
      <c r="DV1292" s="30"/>
      <c r="DW1292" s="30"/>
      <c r="DX1292" s="30"/>
      <c r="DY1292" s="30"/>
      <c r="DZ1292" s="30"/>
      <c r="EA1292" s="30"/>
      <c r="EB1292" s="30"/>
      <c r="EC1292" s="30"/>
      <c r="ED1292" s="30"/>
      <c r="EE1292" s="30"/>
      <c r="EF1292" s="30"/>
      <c r="EG1292" s="30"/>
      <c r="EH1292" s="30"/>
      <c r="EI1292" s="30"/>
      <c r="EJ1292" s="30"/>
      <c r="EK1292" s="30"/>
      <c r="EL1292" s="30"/>
      <c r="EM1292" s="30"/>
      <c r="EN1292" s="30"/>
      <c r="EO1292" s="30"/>
      <c r="EP1292" s="30"/>
      <c r="EQ1292" s="30"/>
      <c r="ER1292" s="30"/>
      <c r="ES1292" s="30"/>
      <c r="ET1292" s="30"/>
      <c r="EU1292" s="30"/>
      <c r="EV1292" s="30"/>
      <c r="EW1292" s="30"/>
      <c r="EX1292" s="30"/>
      <c r="EY1292" s="30"/>
      <c r="EZ1292" s="30"/>
      <c r="FA1292" s="30"/>
      <c r="FB1292" s="30"/>
      <c r="FC1292" s="30"/>
      <c r="FD1292" s="30"/>
      <c r="FE1292" s="30"/>
      <c r="FF1292" s="30"/>
      <c r="FG1292" s="30"/>
      <c r="FH1292" s="30"/>
      <c r="FI1292" s="30"/>
      <c r="FJ1292" s="30"/>
      <c r="FK1292" s="30"/>
      <c r="FL1292" s="30"/>
      <c r="FM1292" s="30"/>
      <c r="FN1292" s="30"/>
      <c r="FO1292" s="30"/>
      <c r="FP1292" s="30"/>
      <c r="FQ1292" s="30"/>
    </row>
    <row r="1293" spans="4:173">
      <c r="D1293" s="76"/>
      <c r="E1293" s="76"/>
      <c r="F1293" s="76"/>
      <c r="G1293" s="76"/>
      <c r="H1293" s="76"/>
      <c r="I1293" s="76"/>
      <c r="J1293" s="30"/>
      <c r="K1293" s="30"/>
      <c r="L1293" s="30"/>
      <c r="M1293" s="30"/>
      <c r="N1293" s="30"/>
      <c r="O1293" s="30"/>
      <c r="P1293" s="30"/>
      <c r="Q1293" s="30"/>
      <c r="R1293" s="30"/>
      <c r="S1293" s="30"/>
      <c r="T1293" s="30"/>
      <c r="U1293" s="30"/>
      <c r="V1293" s="30"/>
      <c r="W1293" s="30"/>
      <c r="X1293" s="30"/>
      <c r="Y1293" s="30"/>
      <c r="Z1293" s="30"/>
      <c r="AA1293" s="30"/>
      <c r="AB1293" s="30"/>
      <c r="AC1293" s="30"/>
      <c r="AD1293" s="30"/>
      <c r="AE1293" s="30"/>
      <c r="AF1293" s="30"/>
      <c r="AG1293" s="30"/>
      <c r="AH1293" s="30"/>
      <c r="AI1293" s="30"/>
      <c r="AJ1293" s="30"/>
      <c r="AK1293" s="30"/>
      <c r="AL1293" s="30"/>
      <c r="AM1293" s="30"/>
      <c r="AN1293" s="30"/>
      <c r="AO1293" s="30"/>
      <c r="AP1293" s="30"/>
      <c r="AQ1293" s="30"/>
      <c r="AR1293" s="30"/>
      <c r="AS1293" s="30"/>
      <c r="AT1293" s="30"/>
      <c r="AU1293" s="30"/>
      <c r="AV1293" s="30"/>
      <c r="AW1293" s="30"/>
      <c r="AX1293" s="30"/>
      <c r="AY1293" s="30"/>
      <c r="AZ1293" s="30"/>
      <c r="BA1293" s="30"/>
      <c r="BB1293" s="30"/>
      <c r="BC1293" s="30"/>
      <c r="BD1293" s="30"/>
      <c r="BE1293" s="30"/>
      <c r="BF1293" s="30"/>
      <c r="BG1293" s="30"/>
      <c r="BH1293" s="30"/>
      <c r="BI1293" s="30"/>
      <c r="BJ1293" s="30"/>
      <c r="BK1293" s="30"/>
      <c r="BL1293" s="30"/>
      <c r="BM1293" s="30"/>
      <c r="BN1293" s="30"/>
      <c r="BO1293" s="30"/>
      <c r="BP1293" s="30"/>
      <c r="BQ1293" s="30"/>
      <c r="BR1293" s="30"/>
      <c r="BS1293" s="30"/>
      <c r="BT1293" s="30"/>
      <c r="BU1293" s="30"/>
      <c r="BV1293" s="30"/>
      <c r="BW1293" s="30"/>
      <c r="BX1293" s="30"/>
      <c r="BY1293" s="30"/>
      <c r="BZ1293" s="30"/>
      <c r="CA1293" s="30"/>
      <c r="CB1293" s="30"/>
      <c r="CC1293" s="30"/>
      <c r="CD1293" s="30"/>
      <c r="CE1293" s="30"/>
      <c r="CF1293" s="30"/>
      <c r="CG1293" s="30"/>
      <c r="CH1293" s="30"/>
      <c r="CI1293" s="30"/>
      <c r="CJ1293" s="30"/>
      <c r="CK1293" s="30"/>
      <c r="CL1293" s="30"/>
      <c r="CM1293" s="30"/>
      <c r="CN1293" s="30"/>
      <c r="CO1293" s="30"/>
      <c r="CP1293" s="30"/>
      <c r="CQ1293" s="30"/>
      <c r="CR1293" s="30"/>
      <c r="CS1293" s="30"/>
      <c r="CT1293" s="30"/>
      <c r="CU1293" s="30"/>
      <c r="CV1293" s="30"/>
      <c r="CW1293" s="30"/>
      <c r="CX1293" s="30"/>
      <c r="CY1293" s="30"/>
      <c r="CZ1293" s="30"/>
      <c r="DA1293" s="30"/>
      <c r="DB1293" s="30"/>
      <c r="DC1293" s="30"/>
      <c r="DD1293" s="30"/>
      <c r="DE1293" s="30"/>
      <c r="DF1293" s="30"/>
      <c r="DG1293" s="30"/>
      <c r="DH1293" s="30"/>
      <c r="DI1293" s="30"/>
      <c r="DJ1293" s="30"/>
      <c r="DK1293" s="30"/>
      <c r="DL1293" s="30"/>
      <c r="DM1293" s="30"/>
      <c r="DN1293" s="30"/>
      <c r="DO1293" s="30"/>
      <c r="DP1293" s="30"/>
      <c r="DQ1293" s="30"/>
      <c r="DR1293" s="30"/>
      <c r="DS1293" s="30"/>
      <c r="DT1293" s="30"/>
      <c r="DU1293" s="30"/>
      <c r="DV1293" s="30"/>
      <c r="DW1293" s="30"/>
      <c r="DX1293" s="30"/>
      <c r="DY1293" s="30"/>
      <c r="DZ1293" s="30"/>
      <c r="EA1293" s="30"/>
      <c r="EB1293" s="30"/>
      <c r="EC1293" s="30"/>
      <c r="ED1293" s="30"/>
      <c r="EE1293" s="30"/>
      <c r="EF1293" s="30"/>
      <c r="EG1293" s="30"/>
      <c r="EH1293" s="30"/>
      <c r="EI1293" s="30"/>
      <c r="EJ1293" s="30"/>
      <c r="EK1293" s="30"/>
      <c r="EL1293" s="30"/>
      <c r="EM1293" s="30"/>
      <c r="EN1293" s="30"/>
      <c r="EO1293" s="30"/>
      <c r="EP1293" s="30"/>
      <c r="EQ1293" s="30"/>
      <c r="ER1293" s="30"/>
      <c r="ES1293" s="30"/>
      <c r="ET1293" s="30"/>
      <c r="EU1293" s="30"/>
      <c r="EV1293" s="30"/>
      <c r="EW1293" s="30"/>
      <c r="EX1293" s="30"/>
      <c r="EY1293" s="30"/>
      <c r="EZ1293" s="30"/>
      <c r="FA1293" s="30"/>
      <c r="FB1293" s="30"/>
      <c r="FC1293" s="30"/>
      <c r="FD1293" s="30"/>
      <c r="FE1293" s="30"/>
      <c r="FF1293" s="30"/>
      <c r="FG1293" s="30"/>
      <c r="FH1293" s="30"/>
      <c r="FI1293" s="30"/>
      <c r="FJ1293" s="30"/>
      <c r="FK1293" s="30"/>
      <c r="FL1293" s="30"/>
      <c r="FM1293" s="30"/>
      <c r="FN1293" s="30"/>
      <c r="FO1293" s="30"/>
      <c r="FP1293" s="30"/>
      <c r="FQ1293" s="30"/>
    </row>
    <row r="1294" spans="4:173">
      <c r="D1294" s="76"/>
      <c r="E1294" s="76"/>
      <c r="F1294" s="76"/>
      <c r="G1294" s="76"/>
      <c r="H1294" s="76"/>
      <c r="I1294" s="76"/>
      <c r="J1294" s="30"/>
      <c r="K1294" s="30"/>
      <c r="L1294" s="30"/>
      <c r="M1294" s="30"/>
      <c r="N1294" s="30"/>
      <c r="O1294" s="30"/>
      <c r="P1294" s="30"/>
      <c r="Q1294" s="30"/>
      <c r="R1294" s="30"/>
      <c r="S1294" s="30"/>
      <c r="T1294" s="30"/>
      <c r="U1294" s="30"/>
      <c r="V1294" s="30"/>
      <c r="W1294" s="30"/>
      <c r="X1294" s="30"/>
      <c r="Y1294" s="30"/>
      <c r="Z1294" s="30"/>
      <c r="AA1294" s="30"/>
      <c r="AB1294" s="30"/>
      <c r="AC1294" s="30"/>
      <c r="AD1294" s="30"/>
      <c r="AE1294" s="30"/>
      <c r="AF1294" s="30"/>
      <c r="AG1294" s="30"/>
      <c r="AH1294" s="30"/>
      <c r="AI1294" s="30"/>
      <c r="AJ1294" s="30"/>
      <c r="AK1294" s="30"/>
      <c r="AL1294" s="30"/>
      <c r="AM1294" s="30"/>
      <c r="AN1294" s="30"/>
      <c r="AO1294" s="30"/>
      <c r="AP1294" s="30"/>
      <c r="AQ1294" s="30"/>
      <c r="AR1294" s="30"/>
      <c r="AS1294" s="30"/>
      <c r="AT1294" s="30"/>
      <c r="AU1294" s="30"/>
      <c r="AV1294" s="30"/>
      <c r="AW1294" s="30"/>
      <c r="AX1294" s="30"/>
      <c r="AY1294" s="30"/>
      <c r="AZ1294" s="30"/>
      <c r="BA1294" s="30"/>
      <c r="BB1294" s="30"/>
      <c r="BC1294" s="30"/>
      <c r="BD1294" s="30"/>
      <c r="BE1294" s="30"/>
      <c r="BF1294" s="30"/>
      <c r="BG1294" s="30"/>
      <c r="BH1294" s="30"/>
      <c r="BI1294" s="30"/>
      <c r="BJ1294" s="30"/>
      <c r="BK1294" s="30"/>
      <c r="BL1294" s="30"/>
      <c r="BM1294" s="30"/>
      <c r="BN1294" s="30"/>
      <c r="BO1294" s="30"/>
      <c r="BP1294" s="30"/>
      <c r="BQ1294" s="30"/>
      <c r="BR1294" s="30"/>
      <c r="BS1294" s="30"/>
      <c r="BT1294" s="30"/>
      <c r="BU1294" s="30"/>
      <c r="BV1294" s="30"/>
      <c r="BW1294" s="30"/>
      <c r="BX1294" s="30"/>
      <c r="BY1294" s="30"/>
      <c r="BZ1294" s="30"/>
      <c r="CA1294" s="30"/>
      <c r="CB1294" s="30"/>
      <c r="CC1294" s="30"/>
      <c r="CD1294" s="30"/>
      <c r="CE1294" s="30"/>
      <c r="CF1294" s="30"/>
      <c r="CG1294" s="30"/>
      <c r="CH1294" s="30"/>
      <c r="CI1294" s="30"/>
      <c r="CJ1294" s="30"/>
      <c r="CK1294" s="30"/>
      <c r="CL1294" s="30"/>
      <c r="CM1294" s="30"/>
      <c r="CN1294" s="30"/>
      <c r="CO1294" s="30"/>
      <c r="CP1294" s="30"/>
      <c r="CQ1294" s="30"/>
      <c r="CR1294" s="30"/>
      <c r="CS1294" s="30"/>
      <c r="CT1294" s="30"/>
      <c r="CU1294" s="30"/>
      <c r="CV1294" s="30"/>
      <c r="CW1294" s="30"/>
      <c r="CX1294" s="30"/>
      <c r="CY1294" s="30"/>
      <c r="CZ1294" s="30"/>
      <c r="DA1294" s="30"/>
      <c r="DB1294" s="30"/>
      <c r="DC1294" s="30"/>
      <c r="DD1294" s="30"/>
      <c r="DE1294" s="30"/>
      <c r="DF1294" s="30"/>
      <c r="DG1294" s="30"/>
      <c r="DH1294" s="30"/>
      <c r="DI1294" s="30"/>
      <c r="DJ1294" s="30"/>
      <c r="DK1294" s="30"/>
      <c r="DL1294" s="30"/>
      <c r="DM1294" s="30"/>
      <c r="DN1294" s="30"/>
      <c r="DO1294" s="30"/>
      <c r="DP1294" s="30"/>
      <c r="DQ1294" s="30"/>
      <c r="DR1294" s="30"/>
      <c r="DS1294" s="30"/>
      <c r="DT1294" s="30"/>
      <c r="DU1294" s="30"/>
      <c r="DV1294" s="30"/>
      <c r="DW1294" s="30"/>
      <c r="DX1294" s="30"/>
      <c r="DY1294" s="30"/>
      <c r="DZ1294" s="30"/>
      <c r="EA1294" s="30"/>
      <c r="EB1294" s="30"/>
      <c r="EC1294" s="30"/>
      <c r="ED1294" s="30"/>
      <c r="EE1294" s="30"/>
      <c r="EF1294" s="30"/>
      <c r="EG1294" s="30"/>
      <c r="EH1294" s="30"/>
      <c r="EI1294" s="30"/>
      <c r="EJ1294" s="30"/>
      <c r="EK1294" s="30"/>
      <c r="EL1294" s="30"/>
      <c r="EM1294" s="30"/>
      <c r="EN1294" s="30"/>
      <c r="EO1294" s="30"/>
      <c r="EP1294" s="30"/>
      <c r="EQ1294" s="30"/>
      <c r="ER1294" s="30"/>
      <c r="ES1294" s="30"/>
      <c r="ET1294" s="30"/>
      <c r="EU1294" s="30"/>
      <c r="EV1294" s="30"/>
      <c r="EW1294" s="30"/>
      <c r="EX1294" s="30"/>
      <c r="EY1294" s="30"/>
      <c r="EZ1294" s="30"/>
      <c r="FA1294" s="30"/>
      <c r="FB1294" s="30"/>
      <c r="FC1294" s="30"/>
      <c r="FD1294" s="30"/>
      <c r="FE1294" s="30"/>
      <c r="FF1294" s="30"/>
      <c r="FG1294" s="30"/>
      <c r="FH1294" s="30"/>
      <c r="FI1294" s="30"/>
      <c r="FJ1294" s="30"/>
      <c r="FK1294" s="30"/>
      <c r="FL1294" s="30"/>
      <c r="FM1294" s="30"/>
      <c r="FN1294" s="30"/>
      <c r="FO1294" s="30"/>
      <c r="FP1294" s="30"/>
      <c r="FQ1294" s="30"/>
    </row>
    <row r="1295" spans="4:173">
      <c r="D1295" s="76"/>
      <c r="E1295" s="76"/>
      <c r="F1295" s="76"/>
      <c r="G1295" s="76"/>
      <c r="H1295" s="76"/>
      <c r="I1295" s="76"/>
      <c r="J1295" s="30"/>
      <c r="K1295" s="30"/>
      <c r="L1295" s="30"/>
      <c r="M1295" s="30"/>
      <c r="N1295" s="30"/>
      <c r="O1295" s="30"/>
      <c r="P1295" s="30"/>
      <c r="Q1295" s="30"/>
      <c r="R1295" s="30"/>
      <c r="S1295" s="30"/>
      <c r="T1295" s="30"/>
      <c r="U1295" s="30"/>
      <c r="V1295" s="30"/>
      <c r="W1295" s="30"/>
      <c r="X1295" s="30"/>
      <c r="Y1295" s="30"/>
      <c r="Z1295" s="30"/>
      <c r="AA1295" s="30"/>
      <c r="AB1295" s="30"/>
      <c r="AC1295" s="30"/>
      <c r="AD1295" s="30"/>
      <c r="AE1295" s="30"/>
      <c r="AF1295" s="30"/>
      <c r="AG1295" s="30"/>
      <c r="AH1295" s="30"/>
      <c r="AI1295" s="30"/>
      <c r="AJ1295" s="30"/>
      <c r="AK1295" s="30"/>
      <c r="AL1295" s="30"/>
      <c r="AM1295" s="30"/>
      <c r="AN1295" s="30"/>
      <c r="AO1295" s="30"/>
      <c r="AP1295" s="30"/>
      <c r="AQ1295" s="30"/>
      <c r="AR1295" s="30"/>
      <c r="AS1295" s="30"/>
      <c r="AT1295" s="30"/>
      <c r="AU1295" s="30"/>
      <c r="AV1295" s="30"/>
      <c r="AW1295" s="30"/>
      <c r="AX1295" s="30"/>
      <c r="AY1295" s="30"/>
      <c r="AZ1295" s="30"/>
      <c r="BA1295" s="30"/>
      <c r="BB1295" s="30"/>
      <c r="BC1295" s="30"/>
      <c r="BD1295" s="30"/>
      <c r="BE1295" s="30"/>
      <c r="BF1295" s="30"/>
      <c r="BG1295" s="30"/>
      <c r="BH1295" s="30"/>
      <c r="BI1295" s="30"/>
      <c r="BJ1295" s="30"/>
      <c r="BK1295" s="30"/>
      <c r="BL1295" s="30"/>
      <c r="BM1295" s="30"/>
      <c r="BN1295" s="30"/>
      <c r="BO1295" s="30"/>
      <c r="BP1295" s="30"/>
      <c r="BQ1295" s="30"/>
      <c r="BR1295" s="30"/>
      <c r="BS1295" s="30"/>
      <c r="BT1295" s="30"/>
      <c r="BU1295" s="30"/>
      <c r="BV1295" s="30"/>
      <c r="BW1295" s="30"/>
      <c r="BX1295" s="30"/>
      <c r="BY1295" s="30"/>
      <c r="BZ1295" s="30"/>
      <c r="CA1295" s="30"/>
      <c r="CB1295" s="30"/>
      <c r="CC1295" s="30"/>
      <c r="CD1295" s="30"/>
      <c r="CE1295" s="30"/>
      <c r="CF1295" s="30"/>
      <c r="CG1295" s="30"/>
      <c r="CH1295" s="30"/>
      <c r="CI1295" s="30"/>
      <c r="CJ1295" s="30"/>
      <c r="CK1295" s="30"/>
      <c r="CL1295" s="30"/>
      <c r="CM1295" s="30"/>
      <c r="CN1295" s="30"/>
      <c r="CO1295" s="30"/>
      <c r="CP1295" s="30"/>
      <c r="CQ1295" s="30"/>
      <c r="CR1295" s="30"/>
      <c r="CS1295" s="30"/>
      <c r="CT1295" s="30"/>
      <c r="CU1295" s="30"/>
      <c r="CV1295" s="30"/>
      <c r="CW1295" s="30"/>
      <c r="CX1295" s="30"/>
      <c r="CY1295" s="30"/>
      <c r="CZ1295" s="30"/>
      <c r="DA1295" s="30"/>
      <c r="DB1295" s="30"/>
      <c r="DC1295" s="30"/>
      <c r="DD1295" s="30"/>
      <c r="DE1295" s="30"/>
      <c r="DF1295" s="30"/>
      <c r="DG1295" s="30"/>
      <c r="DH1295" s="30"/>
      <c r="DI1295" s="30"/>
      <c r="DJ1295" s="30"/>
      <c r="DK1295" s="30"/>
      <c r="DL1295" s="30"/>
      <c r="DM1295" s="30"/>
      <c r="DN1295" s="30"/>
      <c r="DO1295" s="30"/>
      <c r="DP1295" s="30"/>
      <c r="DQ1295" s="30"/>
      <c r="DR1295" s="30"/>
      <c r="DS1295" s="30"/>
      <c r="DT1295" s="30"/>
      <c r="DU1295" s="30"/>
      <c r="DV1295" s="30"/>
      <c r="DW1295" s="30"/>
      <c r="DX1295" s="30"/>
      <c r="DY1295" s="30"/>
      <c r="DZ1295" s="30"/>
      <c r="EA1295" s="30"/>
      <c r="EB1295" s="30"/>
      <c r="EC1295" s="30"/>
      <c r="ED1295" s="30"/>
      <c r="EE1295" s="30"/>
      <c r="EF1295" s="30"/>
      <c r="EG1295" s="30"/>
      <c r="EH1295" s="30"/>
      <c r="EI1295" s="30"/>
      <c r="EJ1295" s="30"/>
      <c r="EK1295" s="30"/>
      <c r="EL1295" s="30"/>
      <c r="EM1295" s="30"/>
      <c r="EN1295" s="30"/>
      <c r="EO1295" s="30"/>
      <c r="EP1295" s="30"/>
      <c r="EQ1295" s="30"/>
      <c r="ER1295" s="30"/>
      <c r="ES1295" s="30"/>
      <c r="ET1295" s="30"/>
      <c r="EU1295" s="30"/>
      <c r="EV1295" s="30"/>
      <c r="EW1295" s="30"/>
      <c r="EX1295" s="30"/>
      <c r="EY1295" s="30"/>
      <c r="EZ1295" s="30"/>
      <c r="FA1295" s="30"/>
      <c r="FB1295" s="30"/>
      <c r="FC1295" s="30"/>
      <c r="FD1295" s="30"/>
      <c r="FE1295" s="30"/>
      <c r="FF1295" s="30"/>
      <c r="FG1295" s="30"/>
      <c r="FH1295" s="30"/>
      <c r="FI1295" s="30"/>
      <c r="FJ1295" s="30"/>
      <c r="FK1295" s="30"/>
      <c r="FL1295" s="30"/>
      <c r="FM1295" s="30"/>
      <c r="FN1295" s="30"/>
      <c r="FO1295" s="30"/>
      <c r="FP1295" s="30"/>
      <c r="FQ1295" s="30"/>
    </row>
    <row r="1296" spans="4:173">
      <c r="D1296" s="76"/>
      <c r="E1296" s="76"/>
      <c r="F1296" s="76"/>
      <c r="G1296" s="76"/>
      <c r="H1296" s="76"/>
      <c r="I1296" s="76"/>
      <c r="J1296" s="30"/>
      <c r="K1296" s="30"/>
      <c r="L1296" s="30"/>
      <c r="M1296" s="30"/>
      <c r="N1296" s="30"/>
      <c r="O1296" s="30"/>
      <c r="P1296" s="30"/>
      <c r="Q1296" s="30"/>
      <c r="R1296" s="30"/>
      <c r="S1296" s="30"/>
      <c r="T1296" s="30"/>
      <c r="U1296" s="30"/>
      <c r="V1296" s="30"/>
      <c r="W1296" s="30"/>
      <c r="X1296" s="30"/>
      <c r="Y1296" s="30"/>
      <c r="Z1296" s="30"/>
      <c r="AA1296" s="30"/>
      <c r="AB1296" s="30"/>
      <c r="AC1296" s="30"/>
      <c r="AD1296" s="30"/>
      <c r="AE1296" s="30"/>
      <c r="AF1296" s="30"/>
      <c r="AG1296" s="30"/>
      <c r="AH1296" s="30"/>
      <c r="AI1296" s="30"/>
      <c r="AJ1296" s="30"/>
      <c r="AK1296" s="30"/>
      <c r="AL1296" s="30"/>
      <c r="AM1296" s="30"/>
      <c r="AN1296" s="30"/>
      <c r="AO1296" s="30"/>
      <c r="AP1296" s="30"/>
      <c r="AQ1296" s="30"/>
      <c r="AR1296" s="30"/>
      <c r="AS1296" s="30"/>
      <c r="AT1296" s="30"/>
      <c r="AU1296" s="30"/>
      <c r="AV1296" s="30"/>
      <c r="AW1296" s="30"/>
      <c r="AX1296" s="30"/>
      <c r="AY1296" s="30"/>
      <c r="AZ1296" s="30"/>
      <c r="BA1296" s="30"/>
      <c r="BB1296" s="30"/>
      <c r="BC1296" s="30"/>
      <c r="BD1296" s="30"/>
      <c r="BE1296" s="30"/>
      <c r="BF1296" s="30"/>
      <c r="BG1296" s="30"/>
      <c r="BH1296" s="30"/>
      <c r="BI1296" s="30"/>
      <c r="BJ1296" s="30"/>
      <c r="BK1296" s="30"/>
      <c r="BL1296" s="30"/>
      <c r="BM1296" s="30"/>
      <c r="BN1296" s="30"/>
      <c r="BO1296" s="30"/>
      <c r="BP1296" s="30"/>
      <c r="BQ1296" s="30"/>
      <c r="BR1296" s="30"/>
      <c r="BS1296" s="30"/>
      <c r="BT1296" s="30"/>
      <c r="BU1296" s="30"/>
      <c r="BV1296" s="30"/>
      <c r="BW1296" s="30"/>
      <c r="BX1296" s="30"/>
      <c r="BY1296" s="30"/>
      <c r="BZ1296" s="30"/>
      <c r="CA1296" s="30"/>
      <c r="CB1296" s="30"/>
      <c r="CC1296" s="30"/>
      <c r="CD1296" s="30"/>
      <c r="CE1296" s="30"/>
      <c r="CF1296" s="30"/>
      <c r="CG1296" s="30"/>
      <c r="CH1296" s="30"/>
      <c r="CI1296" s="30"/>
      <c r="CJ1296" s="30"/>
      <c r="CK1296" s="30"/>
      <c r="CL1296" s="30"/>
      <c r="CM1296" s="30"/>
      <c r="CN1296" s="30"/>
      <c r="CO1296" s="30"/>
      <c r="CP1296" s="30"/>
      <c r="CQ1296" s="30"/>
      <c r="CR1296" s="30"/>
      <c r="CS1296" s="30"/>
      <c r="CT1296" s="30"/>
      <c r="CU1296" s="30"/>
      <c r="CV1296" s="30"/>
      <c r="CW1296" s="30"/>
      <c r="CX1296" s="30"/>
      <c r="CY1296" s="30"/>
      <c r="CZ1296" s="30"/>
      <c r="DA1296" s="30"/>
      <c r="DB1296" s="30"/>
      <c r="DC1296" s="30"/>
      <c r="DD1296" s="30"/>
      <c r="DE1296" s="30"/>
      <c r="DF1296" s="30"/>
      <c r="DG1296" s="30"/>
      <c r="DH1296" s="30"/>
      <c r="DI1296" s="30"/>
      <c r="DJ1296" s="30"/>
      <c r="DK1296" s="30"/>
      <c r="DL1296" s="30"/>
      <c r="DM1296" s="30"/>
      <c r="DN1296" s="30"/>
      <c r="DO1296" s="30"/>
      <c r="DP1296" s="30"/>
      <c r="DQ1296" s="30"/>
      <c r="DR1296" s="30"/>
      <c r="DS1296" s="30"/>
      <c r="DT1296" s="30"/>
      <c r="DU1296" s="30"/>
      <c r="DV1296" s="30"/>
      <c r="DW1296" s="30"/>
      <c r="DX1296" s="30"/>
      <c r="DY1296" s="30"/>
      <c r="DZ1296" s="30"/>
      <c r="EA1296" s="30"/>
      <c r="EB1296" s="30"/>
      <c r="EC1296" s="30"/>
      <c r="ED1296" s="30"/>
      <c r="EE1296" s="30"/>
      <c r="EF1296" s="30"/>
      <c r="EG1296" s="30"/>
      <c r="EH1296" s="30"/>
      <c r="EI1296" s="30"/>
      <c r="EJ1296" s="30"/>
      <c r="EK1296" s="30"/>
      <c r="EL1296" s="30"/>
      <c r="EM1296" s="30"/>
      <c r="EN1296" s="30"/>
      <c r="EO1296" s="30"/>
      <c r="EP1296" s="30"/>
      <c r="EQ1296" s="30"/>
      <c r="ER1296" s="30"/>
      <c r="ES1296" s="30"/>
      <c r="ET1296" s="30"/>
      <c r="EU1296" s="30"/>
      <c r="EV1296" s="30"/>
      <c r="EW1296" s="30"/>
      <c r="EX1296" s="30"/>
      <c r="EY1296" s="30"/>
      <c r="EZ1296" s="30"/>
      <c r="FA1296" s="30"/>
      <c r="FB1296" s="30"/>
      <c r="FC1296" s="30"/>
      <c r="FD1296" s="30"/>
      <c r="FE1296" s="30"/>
      <c r="FF1296" s="30"/>
      <c r="FG1296" s="30"/>
      <c r="FH1296" s="30"/>
      <c r="FI1296" s="30"/>
      <c r="FJ1296" s="30"/>
      <c r="FK1296" s="30"/>
      <c r="FL1296" s="30"/>
      <c r="FM1296" s="30"/>
      <c r="FN1296" s="30"/>
      <c r="FO1296" s="30"/>
      <c r="FP1296" s="30"/>
      <c r="FQ1296" s="30"/>
    </row>
    <row r="1297" spans="4:173">
      <c r="D1297" s="76"/>
      <c r="E1297" s="76"/>
      <c r="F1297" s="76"/>
      <c r="G1297" s="76"/>
      <c r="H1297" s="76"/>
      <c r="I1297" s="76"/>
      <c r="J1297" s="30"/>
      <c r="K1297" s="30"/>
      <c r="L1297" s="30"/>
      <c r="M1297" s="30"/>
      <c r="N1297" s="30"/>
      <c r="O1297" s="30"/>
      <c r="P1297" s="30"/>
      <c r="Q1297" s="30"/>
      <c r="R1297" s="30"/>
      <c r="S1297" s="30"/>
      <c r="T1297" s="30"/>
      <c r="U1297" s="30"/>
      <c r="V1297" s="30"/>
      <c r="W1297" s="30"/>
      <c r="X1297" s="30"/>
      <c r="Y1297" s="30"/>
      <c r="Z1297" s="30"/>
      <c r="AA1297" s="30"/>
      <c r="AB1297" s="30"/>
      <c r="AC1297" s="30"/>
      <c r="AD1297" s="30"/>
      <c r="AE1297" s="30"/>
      <c r="AF1297" s="30"/>
      <c r="AG1297" s="30"/>
      <c r="AH1297" s="30"/>
      <c r="AI1297" s="30"/>
      <c r="AJ1297" s="30"/>
      <c r="AK1297" s="30"/>
      <c r="AL1297" s="30"/>
      <c r="AM1297" s="30"/>
      <c r="AN1297" s="30"/>
      <c r="AO1297" s="30"/>
      <c r="AP1297" s="30"/>
      <c r="AQ1297" s="30"/>
      <c r="AR1297" s="30"/>
      <c r="AS1297" s="30"/>
      <c r="AT1297" s="30"/>
      <c r="AU1297" s="30"/>
      <c r="AV1297" s="30"/>
      <c r="AW1297" s="30"/>
      <c r="AX1297" s="30"/>
      <c r="AY1297" s="30"/>
      <c r="AZ1297" s="30"/>
      <c r="BA1297" s="30"/>
      <c r="BB1297" s="30"/>
      <c r="BC1297" s="30"/>
      <c r="BD1297" s="30"/>
      <c r="BE1297" s="30"/>
      <c r="BF1297" s="30"/>
      <c r="BG1297" s="30"/>
      <c r="BH1297" s="30"/>
      <c r="BI1297" s="30"/>
      <c r="BJ1297" s="30"/>
      <c r="BK1297" s="30"/>
      <c r="BL1297" s="30"/>
      <c r="BM1297" s="30"/>
      <c r="BN1297" s="30"/>
      <c r="BO1297" s="30"/>
      <c r="BP1297" s="30"/>
      <c r="BQ1297" s="30"/>
      <c r="BR1297" s="30"/>
      <c r="BS1297" s="30"/>
      <c r="BT1297" s="30"/>
      <c r="BU1297" s="30"/>
      <c r="BV1297" s="30"/>
      <c r="BW1297" s="30"/>
      <c r="BX1297" s="30"/>
      <c r="BY1297" s="30"/>
      <c r="BZ1297" s="30"/>
      <c r="CA1297" s="30"/>
      <c r="CB1297" s="30"/>
      <c r="CC1297" s="30"/>
      <c r="CD1297" s="30"/>
      <c r="CE1297" s="30"/>
      <c r="CF1297" s="30"/>
      <c r="CG1297" s="30"/>
      <c r="CH1297" s="30"/>
      <c r="CI1297" s="30"/>
      <c r="CJ1297" s="30"/>
      <c r="CK1297" s="30"/>
      <c r="CL1297" s="30"/>
      <c r="CM1297" s="30"/>
      <c r="CN1297" s="30"/>
      <c r="CO1297" s="30"/>
      <c r="CP1297" s="30"/>
      <c r="CQ1297" s="30"/>
      <c r="CR1297" s="30"/>
      <c r="CS1297" s="30"/>
      <c r="CT1297" s="30"/>
      <c r="CU1297" s="30"/>
      <c r="CV1297" s="30"/>
      <c r="CW1297" s="30"/>
      <c r="CX1297" s="30"/>
      <c r="CY1297" s="30"/>
      <c r="CZ1297" s="30"/>
      <c r="DA1297" s="30"/>
      <c r="DB1297" s="30"/>
      <c r="DC1297" s="30"/>
      <c r="DD1297" s="30"/>
      <c r="DE1297" s="30"/>
      <c r="DF1297" s="30"/>
      <c r="DG1297" s="30"/>
      <c r="DH1297" s="30"/>
      <c r="DI1297" s="30"/>
      <c r="DJ1297" s="30"/>
      <c r="DK1297" s="30"/>
      <c r="DL1297" s="30"/>
      <c r="DM1297" s="30"/>
      <c r="DN1297" s="30"/>
      <c r="DO1297" s="30"/>
      <c r="DP1297" s="30"/>
      <c r="DQ1297" s="30"/>
      <c r="DR1297" s="30"/>
      <c r="DS1297" s="30"/>
      <c r="DT1297" s="30"/>
      <c r="DU1297" s="30"/>
      <c r="DV1297" s="30"/>
      <c r="DW1297" s="30"/>
      <c r="DX1297" s="30"/>
      <c r="DY1297" s="30"/>
      <c r="DZ1297" s="30"/>
      <c r="EA1297" s="30"/>
      <c r="EB1297" s="30"/>
      <c r="EC1297" s="30"/>
      <c r="ED1297" s="30"/>
      <c r="EE1297" s="30"/>
      <c r="EF1297" s="30"/>
      <c r="EG1297" s="30"/>
      <c r="EH1297" s="30"/>
      <c r="EI1297" s="30"/>
      <c r="EJ1297" s="30"/>
      <c r="EK1297" s="30"/>
      <c r="EL1297" s="30"/>
      <c r="EM1297" s="30"/>
      <c r="EN1297" s="30"/>
      <c r="EO1297" s="30"/>
      <c r="EP1297" s="30"/>
      <c r="EQ1297" s="30"/>
      <c r="ER1297" s="30"/>
      <c r="ES1297" s="30"/>
      <c r="ET1297" s="30"/>
      <c r="EU1297" s="30"/>
      <c r="EV1297" s="30"/>
      <c r="EW1297" s="30"/>
      <c r="EX1297" s="30"/>
      <c r="EY1297" s="30"/>
      <c r="EZ1297" s="30"/>
      <c r="FA1297" s="30"/>
      <c r="FB1297" s="30"/>
      <c r="FC1297" s="30"/>
      <c r="FD1297" s="30"/>
      <c r="FE1297" s="30"/>
      <c r="FF1297" s="30"/>
      <c r="FG1297" s="30"/>
      <c r="FH1297" s="30"/>
      <c r="FI1297" s="30"/>
      <c r="FJ1297" s="30"/>
      <c r="FK1297" s="30"/>
      <c r="FL1297" s="30"/>
      <c r="FM1297" s="30"/>
      <c r="FN1297" s="30"/>
      <c r="FO1297" s="30"/>
      <c r="FP1297" s="30"/>
      <c r="FQ1297" s="30"/>
    </row>
    <row r="1298" spans="4:173">
      <c r="D1298" s="76"/>
      <c r="E1298" s="76"/>
      <c r="F1298" s="76"/>
      <c r="G1298" s="76"/>
      <c r="H1298" s="76"/>
      <c r="I1298" s="76"/>
      <c r="J1298" s="30"/>
      <c r="K1298" s="30"/>
      <c r="L1298" s="30"/>
      <c r="M1298" s="30"/>
      <c r="N1298" s="30"/>
      <c r="O1298" s="30"/>
      <c r="P1298" s="30"/>
      <c r="Q1298" s="30"/>
      <c r="R1298" s="30"/>
      <c r="S1298" s="30"/>
      <c r="T1298" s="30"/>
      <c r="U1298" s="30"/>
      <c r="V1298" s="30"/>
      <c r="W1298" s="30"/>
      <c r="X1298" s="30"/>
      <c r="Y1298" s="30"/>
      <c r="Z1298" s="30"/>
      <c r="AA1298" s="30"/>
      <c r="AB1298" s="30"/>
      <c r="AC1298" s="30"/>
      <c r="AD1298" s="30"/>
      <c r="AE1298" s="30"/>
      <c r="AF1298" s="30"/>
      <c r="AG1298" s="30"/>
      <c r="AH1298" s="30"/>
      <c r="AI1298" s="30"/>
      <c r="AJ1298" s="30"/>
      <c r="AK1298" s="30"/>
      <c r="AL1298" s="30"/>
      <c r="AM1298" s="30"/>
      <c r="AN1298" s="30"/>
      <c r="AO1298" s="30"/>
      <c r="AP1298" s="30"/>
      <c r="AQ1298" s="30"/>
      <c r="AR1298" s="30"/>
      <c r="AS1298" s="30"/>
      <c r="AT1298" s="30"/>
      <c r="AU1298" s="30"/>
      <c r="AV1298" s="30"/>
      <c r="AW1298" s="30"/>
      <c r="AX1298" s="30"/>
      <c r="AY1298" s="30"/>
      <c r="AZ1298" s="30"/>
      <c r="BA1298" s="30"/>
      <c r="BB1298" s="30"/>
      <c r="BC1298" s="30"/>
      <c r="BD1298" s="30"/>
      <c r="BE1298" s="30"/>
      <c r="BF1298" s="30"/>
      <c r="BG1298" s="30"/>
      <c r="BH1298" s="30"/>
      <c r="BI1298" s="30"/>
      <c r="BJ1298" s="30"/>
      <c r="BK1298" s="30"/>
      <c r="BL1298" s="30"/>
      <c r="BM1298" s="30"/>
      <c r="BN1298" s="30"/>
      <c r="BO1298" s="30"/>
      <c r="BP1298" s="30"/>
      <c r="BQ1298" s="30"/>
      <c r="BR1298" s="30"/>
      <c r="BS1298" s="30"/>
      <c r="BT1298" s="30"/>
      <c r="BU1298" s="30"/>
      <c r="BV1298" s="30"/>
      <c r="BW1298" s="30"/>
      <c r="BX1298" s="30"/>
      <c r="BY1298" s="30"/>
      <c r="BZ1298" s="30"/>
      <c r="CA1298" s="30"/>
      <c r="CB1298" s="30"/>
      <c r="CC1298" s="30"/>
      <c r="CD1298" s="30"/>
      <c r="CE1298" s="30"/>
      <c r="CF1298" s="30"/>
      <c r="CG1298" s="30"/>
      <c r="CH1298" s="30"/>
      <c r="CI1298" s="30"/>
      <c r="CJ1298" s="30"/>
      <c r="CK1298" s="30"/>
      <c r="CL1298" s="30"/>
      <c r="CM1298" s="30"/>
      <c r="CN1298" s="30"/>
      <c r="CO1298" s="30"/>
      <c r="CP1298" s="30"/>
      <c r="CQ1298" s="30"/>
      <c r="CR1298" s="30"/>
      <c r="CS1298" s="30"/>
      <c r="CT1298" s="30"/>
      <c r="CU1298" s="30"/>
      <c r="CV1298" s="30"/>
      <c r="CW1298" s="30"/>
      <c r="CX1298" s="30"/>
      <c r="CY1298" s="30"/>
      <c r="CZ1298" s="30"/>
      <c r="DA1298" s="30"/>
      <c r="DB1298" s="30"/>
      <c r="DC1298" s="30"/>
      <c r="DD1298" s="30"/>
      <c r="DE1298" s="30"/>
      <c r="DF1298" s="30"/>
      <c r="DG1298" s="30"/>
      <c r="DH1298" s="30"/>
      <c r="DI1298" s="30"/>
      <c r="DJ1298" s="30"/>
      <c r="DK1298" s="30"/>
      <c r="DL1298" s="30"/>
      <c r="DM1298" s="30"/>
      <c r="DN1298" s="30"/>
      <c r="DO1298" s="30"/>
      <c r="DP1298" s="30"/>
      <c r="DQ1298" s="30"/>
      <c r="DR1298" s="30"/>
      <c r="DS1298" s="30"/>
      <c r="DT1298" s="30"/>
      <c r="DU1298" s="30"/>
      <c r="DV1298" s="30"/>
      <c r="DW1298" s="30"/>
      <c r="DX1298" s="30"/>
      <c r="DY1298" s="30"/>
      <c r="DZ1298" s="30"/>
      <c r="EA1298" s="30"/>
      <c r="EB1298" s="30"/>
      <c r="EC1298" s="30"/>
      <c r="ED1298" s="30"/>
      <c r="EE1298" s="30"/>
      <c r="EF1298" s="30"/>
      <c r="EG1298" s="30"/>
      <c r="EH1298" s="30"/>
      <c r="EI1298" s="30"/>
      <c r="EJ1298" s="30"/>
      <c r="EK1298" s="30"/>
      <c r="EL1298" s="30"/>
      <c r="EM1298" s="30"/>
      <c r="EN1298" s="30"/>
      <c r="EO1298" s="30"/>
      <c r="EP1298" s="30"/>
      <c r="EQ1298" s="30"/>
      <c r="ER1298" s="30"/>
      <c r="ES1298" s="30"/>
      <c r="ET1298" s="30"/>
      <c r="EU1298" s="30"/>
      <c r="EV1298" s="30"/>
      <c r="EW1298" s="30"/>
      <c r="EX1298" s="30"/>
      <c r="EY1298" s="30"/>
      <c r="EZ1298" s="30"/>
      <c r="FA1298" s="30"/>
      <c r="FB1298" s="30"/>
      <c r="FC1298" s="30"/>
      <c r="FD1298" s="30"/>
      <c r="FE1298" s="30"/>
      <c r="FF1298" s="30"/>
      <c r="FG1298" s="30"/>
      <c r="FH1298" s="30"/>
      <c r="FI1298" s="30"/>
      <c r="FJ1298" s="30"/>
      <c r="FK1298" s="30"/>
      <c r="FL1298" s="30"/>
      <c r="FM1298" s="30"/>
      <c r="FN1298" s="30"/>
      <c r="FO1298" s="30"/>
      <c r="FP1298" s="30"/>
      <c r="FQ1298" s="30"/>
    </row>
    <row r="1299" spans="4:173">
      <c r="D1299" s="76"/>
      <c r="E1299" s="76"/>
      <c r="F1299" s="76"/>
      <c r="G1299" s="76"/>
      <c r="H1299" s="76"/>
      <c r="I1299" s="76"/>
      <c r="J1299" s="30"/>
      <c r="K1299" s="30"/>
      <c r="L1299" s="30"/>
      <c r="M1299" s="30"/>
      <c r="N1299" s="30"/>
      <c r="O1299" s="30"/>
      <c r="P1299" s="30"/>
      <c r="Q1299" s="30"/>
      <c r="R1299" s="30"/>
      <c r="S1299" s="30"/>
      <c r="T1299" s="30"/>
      <c r="U1299" s="30"/>
      <c r="V1299" s="30"/>
      <c r="W1299" s="30"/>
      <c r="X1299" s="30"/>
      <c r="Y1299" s="30"/>
      <c r="Z1299" s="30"/>
      <c r="AA1299" s="30"/>
      <c r="AB1299" s="30"/>
      <c r="AC1299" s="30"/>
      <c r="AD1299" s="30"/>
      <c r="AE1299" s="30"/>
      <c r="AF1299" s="30"/>
      <c r="AG1299" s="30"/>
      <c r="AH1299" s="30"/>
      <c r="AI1299" s="30"/>
      <c r="AJ1299" s="30"/>
      <c r="AK1299" s="30"/>
      <c r="AL1299" s="30"/>
      <c r="AM1299" s="30"/>
      <c r="AN1299" s="30"/>
      <c r="AO1299" s="30"/>
      <c r="AP1299" s="30"/>
      <c r="AQ1299" s="30"/>
      <c r="AR1299" s="30"/>
      <c r="AS1299" s="30"/>
      <c r="AT1299" s="30"/>
      <c r="AU1299" s="30"/>
      <c r="AV1299" s="30"/>
      <c r="AW1299" s="30"/>
      <c r="AX1299" s="30"/>
      <c r="AY1299" s="30"/>
      <c r="AZ1299" s="30"/>
      <c r="BA1299" s="30"/>
      <c r="BB1299" s="30"/>
      <c r="BC1299" s="30"/>
      <c r="BD1299" s="30"/>
      <c r="BE1299" s="30"/>
      <c r="BF1299" s="30"/>
      <c r="BG1299" s="30"/>
      <c r="BH1299" s="30"/>
      <c r="BI1299" s="30"/>
      <c r="BJ1299" s="30"/>
      <c r="BK1299" s="30"/>
      <c r="BL1299" s="30"/>
      <c r="BM1299" s="30"/>
      <c r="BN1299" s="30"/>
      <c r="BO1299" s="30"/>
      <c r="BP1299" s="30"/>
      <c r="BQ1299" s="30"/>
      <c r="BR1299" s="30"/>
      <c r="BS1299" s="30"/>
      <c r="BT1299" s="30"/>
      <c r="BU1299" s="30"/>
      <c r="BV1299" s="30"/>
      <c r="BW1299" s="30"/>
      <c r="BX1299" s="30"/>
      <c r="BY1299" s="30"/>
      <c r="BZ1299" s="30"/>
      <c r="CA1299" s="30"/>
      <c r="CB1299" s="30"/>
      <c r="CC1299" s="30"/>
      <c r="CD1299" s="30"/>
      <c r="CE1299" s="30"/>
      <c r="CF1299" s="30"/>
      <c r="CG1299" s="30"/>
      <c r="CH1299" s="30"/>
      <c r="CI1299" s="30"/>
      <c r="CJ1299" s="30"/>
      <c r="CK1299" s="30"/>
      <c r="CL1299" s="30"/>
      <c r="CM1299" s="30"/>
      <c r="CN1299" s="30"/>
      <c r="CO1299" s="30"/>
      <c r="CP1299" s="30"/>
      <c r="CQ1299" s="30"/>
      <c r="CR1299" s="30"/>
      <c r="CS1299" s="30"/>
      <c r="CT1299" s="30"/>
      <c r="CU1299" s="30"/>
      <c r="CV1299" s="30"/>
      <c r="CW1299" s="30"/>
      <c r="CX1299" s="30"/>
      <c r="CY1299" s="30"/>
      <c r="CZ1299" s="30"/>
      <c r="DA1299" s="30"/>
      <c r="DB1299" s="30"/>
      <c r="DC1299" s="30"/>
      <c r="DD1299" s="30"/>
      <c r="DE1299" s="30"/>
      <c r="DF1299" s="30"/>
      <c r="DG1299" s="30"/>
      <c r="DH1299" s="30"/>
      <c r="DI1299" s="30"/>
      <c r="DJ1299" s="30"/>
      <c r="DK1299" s="30"/>
      <c r="DL1299" s="30"/>
      <c r="DM1299" s="30"/>
      <c r="DN1299" s="30"/>
      <c r="DO1299" s="30"/>
      <c r="DP1299" s="30"/>
      <c r="DQ1299" s="30"/>
      <c r="DR1299" s="30"/>
      <c r="DS1299" s="30"/>
      <c r="DT1299" s="30"/>
      <c r="DU1299" s="30"/>
      <c r="DV1299" s="30"/>
      <c r="DW1299" s="30"/>
      <c r="DX1299" s="30"/>
      <c r="DY1299" s="30"/>
      <c r="DZ1299" s="30"/>
      <c r="EA1299" s="30"/>
      <c r="EB1299" s="30"/>
      <c r="EC1299" s="30"/>
      <c r="ED1299" s="30"/>
      <c r="EE1299" s="30"/>
      <c r="EF1299" s="30"/>
      <c r="EG1299" s="30"/>
      <c r="EH1299" s="30"/>
      <c r="EI1299" s="30"/>
      <c r="EJ1299" s="30"/>
      <c r="EK1299" s="30"/>
      <c r="EL1299" s="30"/>
      <c r="EM1299" s="30"/>
      <c r="EN1299" s="30"/>
      <c r="EO1299" s="30"/>
      <c r="EP1299" s="30"/>
      <c r="EQ1299" s="30"/>
      <c r="ER1299" s="30"/>
      <c r="ES1299" s="30"/>
      <c r="ET1299" s="30"/>
      <c r="EU1299" s="30"/>
      <c r="EV1299" s="30"/>
      <c r="EW1299" s="30"/>
      <c r="EX1299" s="30"/>
      <c r="EY1299" s="30"/>
      <c r="EZ1299" s="30"/>
      <c r="FA1299" s="30"/>
      <c r="FB1299" s="30"/>
      <c r="FC1299" s="30"/>
      <c r="FD1299" s="30"/>
      <c r="FE1299" s="30"/>
      <c r="FF1299" s="30"/>
      <c r="FG1299" s="30"/>
      <c r="FH1299" s="30"/>
      <c r="FI1299" s="30"/>
      <c r="FJ1299" s="30"/>
      <c r="FK1299" s="30"/>
      <c r="FL1299" s="30"/>
      <c r="FM1299" s="30"/>
      <c r="FN1299" s="30"/>
      <c r="FO1299" s="30"/>
      <c r="FP1299" s="30"/>
      <c r="FQ1299" s="30"/>
    </row>
    <row r="1300" spans="4:173">
      <c r="D1300" s="76"/>
      <c r="E1300" s="76"/>
      <c r="F1300" s="76"/>
      <c r="G1300" s="76"/>
      <c r="H1300" s="76"/>
      <c r="I1300" s="76"/>
      <c r="J1300" s="30"/>
      <c r="K1300" s="30"/>
      <c r="L1300" s="30"/>
      <c r="M1300" s="30"/>
      <c r="N1300" s="30"/>
      <c r="O1300" s="30"/>
      <c r="P1300" s="30"/>
      <c r="Q1300" s="30"/>
      <c r="R1300" s="30"/>
      <c r="S1300" s="30"/>
      <c r="T1300" s="30"/>
      <c r="U1300" s="30"/>
      <c r="V1300" s="30"/>
      <c r="W1300" s="30"/>
      <c r="X1300" s="30"/>
      <c r="Y1300" s="30"/>
      <c r="Z1300" s="30"/>
      <c r="AA1300" s="30"/>
      <c r="AB1300" s="30"/>
      <c r="AC1300" s="30"/>
      <c r="AD1300" s="30"/>
      <c r="AE1300" s="30"/>
      <c r="AF1300" s="30"/>
      <c r="AG1300" s="30"/>
      <c r="AH1300" s="30"/>
      <c r="AI1300" s="30"/>
      <c r="AJ1300" s="30"/>
      <c r="AK1300" s="30"/>
      <c r="AL1300" s="30"/>
      <c r="AM1300" s="30"/>
      <c r="AN1300" s="30"/>
      <c r="AO1300" s="30"/>
      <c r="AP1300" s="30"/>
      <c r="AQ1300" s="30"/>
      <c r="AR1300" s="30"/>
      <c r="AS1300" s="30"/>
      <c r="AT1300" s="30"/>
      <c r="AU1300" s="30"/>
      <c r="AV1300" s="30"/>
      <c r="AW1300" s="30"/>
      <c r="AX1300" s="30"/>
      <c r="AY1300" s="30"/>
      <c r="AZ1300" s="30"/>
      <c r="BA1300" s="30"/>
      <c r="BB1300" s="30"/>
      <c r="BC1300" s="30"/>
      <c r="BD1300" s="30"/>
      <c r="BE1300" s="30"/>
      <c r="BF1300" s="30"/>
      <c r="BG1300" s="30"/>
      <c r="BH1300" s="30"/>
      <c r="BI1300" s="30"/>
      <c r="BJ1300" s="30"/>
      <c r="BK1300" s="30"/>
      <c r="BL1300" s="30"/>
      <c r="BM1300" s="30"/>
      <c r="BN1300" s="30"/>
      <c r="BO1300" s="30"/>
      <c r="BP1300" s="30"/>
      <c r="BQ1300" s="30"/>
      <c r="BR1300" s="30"/>
      <c r="BS1300" s="30"/>
      <c r="BT1300" s="30"/>
      <c r="BU1300" s="30"/>
      <c r="BV1300" s="30"/>
      <c r="BW1300" s="30"/>
      <c r="BX1300" s="30"/>
      <c r="BY1300" s="30"/>
      <c r="BZ1300" s="30"/>
      <c r="CA1300" s="30"/>
      <c r="CB1300" s="30"/>
      <c r="CC1300" s="30"/>
      <c r="CD1300" s="30"/>
      <c r="CE1300" s="30"/>
      <c r="CF1300" s="30"/>
      <c r="CG1300" s="30"/>
      <c r="CH1300" s="30"/>
      <c r="CI1300" s="30"/>
      <c r="CJ1300" s="30"/>
      <c r="CK1300" s="30"/>
      <c r="CL1300" s="30"/>
      <c r="CM1300" s="30"/>
      <c r="CN1300" s="30"/>
      <c r="CO1300" s="30"/>
      <c r="CP1300" s="30"/>
      <c r="CQ1300" s="30"/>
      <c r="CR1300" s="30"/>
      <c r="CS1300" s="30"/>
      <c r="CT1300" s="30"/>
      <c r="CU1300" s="30"/>
      <c r="CV1300" s="30"/>
      <c r="CW1300" s="30"/>
      <c r="CX1300" s="30"/>
      <c r="CY1300" s="30"/>
      <c r="CZ1300" s="30"/>
      <c r="DA1300" s="30"/>
      <c r="DB1300" s="30"/>
      <c r="DC1300" s="30"/>
      <c r="DD1300" s="30"/>
      <c r="DE1300" s="30"/>
      <c r="DF1300" s="30"/>
      <c r="DG1300" s="30"/>
      <c r="DH1300" s="30"/>
      <c r="DI1300" s="30"/>
      <c r="DJ1300" s="30"/>
      <c r="DK1300" s="30"/>
      <c r="DL1300" s="30"/>
      <c r="DM1300" s="30"/>
      <c r="DN1300" s="30"/>
      <c r="DO1300" s="30"/>
      <c r="DP1300" s="30"/>
      <c r="DQ1300" s="30"/>
      <c r="DR1300" s="30"/>
      <c r="DS1300" s="30"/>
      <c r="DT1300" s="30"/>
      <c r="DU1300" s="30"/>
      <c r="DV1300" s="30"/>
      <c r="DW1300" s="30"/>
      <c r="DX1300" s="30"/>
      <c r="DY1300" s="30"/>
      <c r="DZ1300" s="30"/>
      <c r="EA1300" s="30"/>
      <c r="EB1300" s="30"/>
      <c r="EC1300" s="30"/>
      <c r="ED1300" s="30"/>
      <c r="EE1300" s="30"/>
      <c r="EF1300" s="30"/>
      <c r="EG1300" s="30"/>
      <c r="EH1300" s="30"/>
      <c r="EI1300" s="30"/>
      <c r="EJ1300" s="30"/>
      <c r="EK1300" s="30"/>
      <c r="EL1300" s="30"/>
      <c r="EM1300" s="30"/>
      <c r="EN1300" s="30"/>
      <c r="EO1300" s="30"/>
      <c r="EP1300" s="30"/>
      <c r="EQ1300" s="30"/>
      <c r="ER1300" s="30"/>
      <c r="ES1300" s="30"/>
      <c r="ET1300" s="30"/>
      <c r="EU1300" s="30"/>
      <c r="EV1300" s="30"/>
      <c r="EW1300" s="30"/>
      <c r="EX1300" s="30"/>
      <c r="EY1300" s="30"/>
      <c r="EZ1300" s="30"/>
      <c r="FA1300" s="30"/>
      <c r="FB1300" s="30"/>
      <c r="FC1300" s="30"/>
      <c r="FD1300" s="30"/>
      <c r="FE1300" s="30"/>
      <c r="FF1300" s="30"/>
      <c r="FG1300" s="30"/>
      <c r="FH1300" s="30"/>
      <c r="FI1300" s="30"/>
      <c r="FJ1300" s="30"/>
      <c r="FK1300" s="30"/>
      <c r="FL1300" s="30"/>
      <c r="FM1300" s="30"/>
      <c r="FN1300" s="30"/>
      <c r="FO1300" s="30"/>
      <c r="FP1300" s="30"/>
      <c r="FQ1300" s="30"/>
    </row>
    <row r="1301" spans="4:173">
      <c r="D1301" s="76"/>
      <c r="E1301" s="76"/>
      <c r="F1301" s="76"/>
      <c r="G1301" s="76"/>
      <c r="H1301" s="76"/>
      <c r="I1301" s="76"/>
      <c r="J1301" s="30"/>
      <c r="K1301" s="30"/>
      <c r="L1301" s="30"/>
      <c r="M1301" s="30"/>
      <c r="N1301" s="30"/>
      <c r="O1301" s="30"/>
      <c r="P1301" s="30"/>
      <c r="Q1301" s="30"/>
      <c r="R1301" s="30"/>
      <c r="S1301" s="30"/>
      <c r="T1301" s="30"/>
      <c r="U1301" s="30"/>
      <c r="V1301" s="30"/>
      <c r="W1301" s="30"/>
      <c r="X1301" s="30"/>
      <c r="Y1301" s="30"/>
      <c r="Z1301" s="30"/>
      <c r="AA1301" s="30"/>
      <c r="AB1301" s="30"/>
      <c r="AC1301" s="30"/>
      <c r="AD1301" s="30"/>
      <c r="AE1301" s="30"/>
      <c r="AF1301" s="30"/>
      <c r="AG1301" s="30"/>
      <c r="AH1301" s="30"/>
      <c r="AI1301" s="30"/>
      <c r="AJ1301" s="30"/>
      <c r="AK1301" s="30"/>
      <c r="AL1301" s="30"/>
      <c r="AM1301" s="30"/>
      <c r="AN1301" s="30"/>
      <c r="AO1301" s="30"/>
      <c r="AP1301" s="30"/>
      <c r="AQ1301" s="30"/>
      <c r="AR1301" s="30"/>
      <c r="AS1301" s="30"/>
      <c r="AT1301" s="30"/>
      <c r="AU1301" s="30"/>
      <c r="AV1301" s="30"/>
      <c r="AW1301" s="30"/>
      <c r="AX1301" s="30"/>
      <c r="AY1301" s="30"/>
      <c r="AZ1301" s="30"/>
      <c r="BA1301" s="30"/>
      <c r="BB1301" s="30"/>
      <c r="BC1301" s="30"/>
      <c r="BD1301" s="30"/>
      <c r="BE1301" s="30"/>
      <c r="BF1301" s="30"/>
      <c r="BG1301" s="30"/>
      <c r="BH1301" s="30"/>
      <c r="BI1301" s="30"/>
      <c r="BJ1301" s="30"/>
      <c r="BK1301" s="30"/>
      <c r="BL1301" s="30"/>
      <c r="BM1301" s="30"/>
      <c r="BN1301" s="30"/>
      <c r="BO1301" s="30"/>
      <c r="BP1301" s="30"/>
      <c r="BQ1301" s="30"/>
      <c r="BR1301" s="30"/>
      <c r="BS1301" s="30"/>
      <c r="BT1301" s="30"/>
      <c r="BU1301" s="30"/>
      <c r="BV1301" s="30"/>
      <c r="BW1301" s="30"/>
      <c r="BX1301" s="30"/>
      <c r="BY1301" s="30"/>
      <c r="BZ1301" s="30"/>
      <c r="CA1301" s="30"/>
      <c r="CB1301" s="30"/>
      <c r="CC1301" s="30"/>
      <c r="CD1301" s="30"/>
      <c r="CE1301" s="30"/>
      <c r="CF1301" s="30"/>
      <c r="CG1301" s="30"/>
      <c r="CH1301" s="30"/>
      <c r="CI1301" s="30"/>
      <c r="CJ1301" s="30"/>
      <c r="CK1301" s="30"/>
      <c r="CL1301" s="30"/>
      <c r="CM1301" s="30"/>
      <c r="CN1301" s="30"/>
      <c r="CO1301" s="30"/>
      <c r="CP1301" s="30"/>
      <c r="CQ1301" s="30"/>
      <c r="CR1301" s="30"/>
      <c r="CS1301" s="30"/>
      <c r="CT1301" s="30"/>
      <c r="CU1301" s="30"/>
      <c r="CV1301" s="30"/>
      <c r="CW1301" s="30"/>
      <c r="CX1301" s="30"/>
      <c r="CY1301" s="30"/>
      <c r="CZ1301" s="30"/>
      <c r="DA1301" s="30"/>
      <c r="DB1301" s="30"/>
      <c r="DC1301" s="30"/>
      <c r="DD1301" s="30"/>
      <c r="DE1301" s="30"/>
      <c r="DF1301" s="30"/>
      <c r="DG1301" s="30"/>
      <c r="DH1301" s="30"/>
      <c r="DI1301" s="30"/>
      <c r="DJ1301" s="30"/>
      <c r="DK1301" s="30"/>
      <c r="DL1301" s="30"/>
      <c r="DM1301" s="30"/>
      <c r="DN1301" s="30"/>
      <c r="DO1301" s="30"/>
      <c r="DP1301" s="30"/>
      <c r="DQ1301" s="30"/>
      <c r="DR1301" s="30"/>
      <c r="DS1301" s="30"/>
      <c r="DT1301" s="30"/>
      <c r="DU1301" s="30"/>
      <c r="DV1301" s="30"/>
      <c r="DW1301" s="30"/>
      <c r="DX1301" s="30"/>
      <c r="DY1301" s="30"/>
      <c r="DZ1301" s="30"/>
      <c r="EA1301" s="30"/>
      <c r="EB1301" s="30"/>
      <c r="EC1301" s="30"/>
      <c r="ED1301" s="30"/>
      <c r="EE1301" s="30"/>
      <c r="EF1301" s="30"/>
      <c r="EG1301" s="30"/>
      <c r="EH1301" s="30"/>
      <c r="EI1301" s="30"/>
      <c r="EJ1301" s="30"/>
      <c r="EK1301" s="30"/>
      <c r="EL1301" s="30"/>
      <c r="EM1301" s="30"/>
      <c r="EN1301" s="30"/>
      <c r="EO1301" s="30"/>
      <c r="EP1301" s="30"/>
      <c r="EQ1301" s="30"/>
      <c r="ER1301" s="30"/>
      <c r="ES1301" s="30"/>
      <c r="ET1301" s="30"/>
      <c r="EU1301" s="30"/>
      <c r="EV1301" s="30"/>
      <c r="EW1301" s="30"/>
      <c r="EX1301" s="30"/>
      <c r="EY1301" s="30"/>
      <c r="EZ1301" s="30"/>
      <c r="FA1301" s="30"/>
      <c r="FB1301" s="30"/>
      <c r="FC1301" s="30"/>
      <c r="FD1301" s="30"/>
      <c r="FE1301" s="30"/>
      <c r="FF1301" s="30"/>
      <c r="FG1301" s="30"/>
      <c r="FH1301" s="30"/>
      <c r="FI1301" s="30"/>
      <c r="FJ1301" s="30"/>
      <c r="FK1301" s="30"/>
      <c r="FL1301" s="30"/>
      <c r="FM1301" s="30"/>
      <c r="FN1301" s="30"/>
      <c r="FO1301" s="30"/>
      <c r="FP1301" s="30"/>
      <c r="FQ1301" s="30"/>
    </row>
    <row r="1302" spans="4:173">
      <c r="D1302" s="76"/>
      <c r="E1302" s="76"/>
      <c r="F1302" s="76"/>
      <c r="G1302" s="76"/>
      <c r="H1302" s="76"/>
      <c r="I1302" s="76"/>
      <c r="J1302" s="30"/>
      <c r="K1302" s="30"/>
      <c r="L1302" s="30"/>
      <c r="M1302" s="30"/>
      <c r="N1302" s="30"/>
      <c r="O1302" s="30"/>
      <c r="P1302" s="30"/>
      <c r="Q1302" s="30"/>
      <c r="R1302" s="30"/>
      <c r="S1302" s="30"/>
      <c r="T1302" s="30"/>
      <c r="U1302" s="30"/>
      <c r="V1302" s="30"/>
      <c r="W1302" s="30"/>
      <c r="X1302" s="30"/>
      <c r="Y1302" s="30"/>
      <c r="Z1302" s="30"/>
      <c r="AA1302" s="30"/>
      <c r="AB1302" s="30"/>
      <c r="AC1302" s="30"/>
      <c r="AD1302" s="30"/>
      <c r="AE1302" s="30"/>
      <c r="AF1302" s="30"/>
      <c r="AG1302" s="30"/>
      <c r="AH1302" s="30"/>
      <c r="AI1302" s="30"/>
      <c r="AJ1302" s="30"/>
      <c r="AK1302" s="30"/>
      <c r="AL1302" s="30"/>
      <c r="AM1302" s="30"/>
      <c r="AN1302" s="30"/>
      <c r="AO1302" s="30"/>
      <c r="AP1302" s="30"/>
      <c r="AQ1302" s="30"/>
      <c r="AR1302" s="30"/>
      <c r="AS1302" s="30"/>
      <c r="AT1302" s="30"/>
      <c r="AU1302" s="30"/>
      <c r="AV1302" s="30"/>
      <c r="AW1302" s="30"/>
      <c r="AX1302" s="30"/>
      <c r="AY1302" s="30"/>
      <c r="AZ1302" s="30"/>
      <c r="BA1302" s="30"/>
      <c r="BB1302" s="30"/>
      <c r="BC1302" s="30"/>
      <c r="BD1302" s="30"/>
      <c r="BE1302" s="30"/>
      <c r="BF1302" s="30"/>
      <c r="BG1302" s="30"/>
      <c r="BH1302" s="30"/>
      <c r="BI1302" s="30"/>
      <c r="BJ1302" s="30"/>
      <c r="BK1302" s="30"/>
      <c r="BL1302" s="30"/>
      <c r="BM1302" s="30"/>
      <c r="BN1302" s="30"/>
      <c r="BO1302" s="30"/>
      <c r="BP1302" s="30"/>
      <c r="BQ1302" s="30"/>
      <c r="BR1302" s="30"/>
      <c r="BS1302" s="30"/>
      <c r="BT1302" s="30"/>
      <c r="BU1302" s="30"/>
      <c r="BV1302" s="30"/>
      <c r="BW1302" s="30"/>
      <c r="BX1302" s="30"/>
      <c r="BY1302" s="30"/>
      <c r="BZ1302" s="30"/>
      <c r="CA1302" s="30"/>
      <c r="CB1302" s="30"/>
      <c r="CC1302" s="30"/>
      <c r="CD1302" s="30"/>
      <c r="CE1302" s="30"/>
      <c r="CF1302" s="30"/>
      <c r="CG1302" s="30"/>
      <c r="CH1302" s="30"/>
      <c r="CI1302" s="30"/>
      <c r="CJ1302" s="30"/>
      <c r="CK1302" s="30"/>
      <c r="CL1302" s="30"/>
      <c r="CM1302" s="30"/>
      <c r="CN1302" s="30"/>
      <c r="CO1302" s="30"/>
      <c r="CP1302" s="30"/>
      <c r="CQ1302" s="30"/>
      <c r="CR1302" s="30"/>
      <c r="CS1302" s="30"/>
      <c r="CT1302" s="30"/>
      <c r="CU1302" s="30"/>
      <c r="CV1302" s="30"/>
      <c r="CW1302" s="30"/>
      <c r="CX1302" s="30"/>
      <c r="CY1302" s="30"/>
      <c r="CZ1302" s="30"/>
      <c r="DA1302" s="30"/>
      <c r="DB1302" s="30"/>
      <c r="DC1302" s="30"/>
      <c r="DD1302" s="30"/>
      <c r="DE1302" s="30"/>
      <c r="DF1302" s="30"/>
      <c r="DG1302" s="30"/>
      <c r="DH1302" s="30"/>
      <c r="DI1302" s="30"/>
      <c r="DJ1302" s="30"/>
      <c r="DK1302" s="30"/>
      <c r="DL1302" s="30"/>
      <c r="DM1302" s="30"/>
      <c r="DN1302" s="30"/>
      <c r="DO1302" s="30"/>
      <c r="DP1302" s="30"/>
      <c r="DQ1302" s="30"/>
      <c r="DR1302" s="30"/>
      <c r="DS1302" s="30"/>
      <c r="DT1302" s="30"/>
      <c r="DU1302" s="30"/>
      <c r="DV1302" s="30"/>
      <c r="DW1302" s="30"/>
      <c r="DX1302" s="30"/>
      <c r="DY1302" s="30"/>
      <c r="DZ1302" s="30"/>
      <c r="EA1302" s="30"/>
      <c r="EB1302" s="30"/>
      <c r="EC1302" s="30"/>
      <c r="ED1302" s="30"/>
      <c r="EE1302" s="30"/>
      <c r="EF1302" s="30"/>
      <c r="EG1302" s="30"/>
      <c r="EH1302" s="30"/>
      <c r="EI1302" s="30"/>
      <c r="EJ1302" s="30"/>
      <c r="EK1302" s="30"/>
      <c r="EL1302" s="30"/>
      <c r="EM1302" s="30"/>
      <c r="EN1302" s="30"/>
      <c r="EO1302" s="30"/>
      <c r="EP1302" s="30"/>
      <c r="EQ1302" s="30"/>
      <c r="ER1302" s="30"/>
      <c r="ES1302" s="30"/>
      <c r="ET1302" s="30"/>
      <c r="EU1302" s="30"/>
      <c r="EV1302" s="30"/>
      <c r="EW1302" s="30"/>
      <c r="EX1302" s="30"/>
      <c r="EY1302" s="30"/>
      <c r="EZ1302" s="30"/>
      <c r="FA1302" s="30"/>
      <c r="FB1302" s="30"/>
      <c r="FC1302" s="30"/>
      <c r="FD1302" s="30"/>
      <c r="FE1302" s="30"/>
      <c r="FF1302" s="30"/>
      <c r="FG1302" s="30"/>
      <c r="FH1302" s="30"/>
      <c r="FI1302" s="30"/>
      <c r="FJ1302" s="30"/>
      <c r="FK1302" s="30"/>
      <c r="FL1302" s="30"/>
      <c r="FM1302" s="30"/>
      <c r="FN1302" s="30"/>
      <c r="FO1302" s="30"/>
      <c r="FP1302" s="30"/>
      <c r="FQ1302" s="30"/>
    </row>
    <row r="1303" spans="4:173">
      <c r="D1303" s="76"/>
      <c r="E1303" s="76"/>
      <c r="F1303" s="76"/>
      <c r="G1303" s="76"/>
      <c r="H1303" s="76"/>
      <c r="I1303" s="76"/>
      <c r="J1303" s="30"/>
      <c r="K1303" s="30"/>
      <c r="L1303" s="30"/>
      <c r="M1303" s="30"/>
      <c r="N1303" s="30"/>
      <c r="O1303" s="30"/>
      <c r="P1303" s="30"/>
      <c r="Q1303" s="30"/>
      <c r="R1303" s="30"/>
      <c r="S1303" s="30"/>
      <c r="T1303" s="30"/>
      <c r="U1303" s="30"/>
      <c r="V1303" s="30"/>
      <c r="W1303" s="30"/>
      <c r="X1303" s="30"/>
      <c r="Y1303" s="30"/>
      <c r="Z1303" s="30"/>
      <c r="AA1303" s="30"/>
      <c r="AB1303" s="30"/>
      <c r="AC1303" s="30"/>
      <c r="AD1303" s="30"/>
      <c r="AE1303" s="30"/>
      <c r="AF1303" s="30"/>
      <c r="AG1303" s="30"/>
      <c r="AH1303" s="30"/>
      <c r="AI1303" s="30"/>
      <c r="AJ1303" s="30"/>
      <c r="AK1303" s="30"/>
      <c r="AL1303" s="30"/>
      <c r="AM1303" s="30"/>
      <c r="AN1303" s="30"/>
      <c r="AO1303" s="30"/>
      <c r="AP1303" s="30"/>
      <c r="AQ1303" s="30"/>
      <c r="AR1303" s="30"/>
      <c r="AS1303" s="30"/>
      <c r="AT1303" s="30"/>
      <c r="AU1303" s="30"/>
      <c r="AV1303" s="30"/>
      <c r="AW1303" s="30"/>
      <c r="AX1303" s="30"/>
      <c r="AY1303" s="30"/>
      <c r="AZ1303" s="30"/>
      <c r="BA1303" s="30"/>
      <c r="BB1303" s="30"/>
      <c r="BC1303" s="30"/>
      <c r="BD1303" s="30"/>
      <c r="BE1303" s="30"/>
      <c r="BF1303" s="30"/>
      <c r="BG1303" s="30"/>
      <c r="BH1303" s="30"/>
      <c r="BI1303" s="30"/>
      <c r="BJ1303" s="30"/>
      <c r="BK1303" s="30"/>
      <c r="BL1303" s="30"/>
      <c r="BM1303" s="30"/>
      <c r="BN1303" s="30"/>
      <c r="BO1303" s="30"/>
      <c r="BP1303" s="30"/>
      <c r="BQ1303" s="30"/>
      <c r="BR1303" s="30"/>
      <c r="BS1303" s="30"/>
      <c r="BT1303" s="30"/>
      <c r="BU1303" s="30"/>
      <c r="BV1303" s="30"/>
      <c r="BW1303" s="30"/>
      <c r="BX1303" s="30"/>
      <c r="BY1303" s="30"/>
      <c r="BZ1303" s="30"/>
      <c r="CA1303" s="30"/>
      <c r="CB1303" s="30"/>
      <c r="CC1303" s="30"/>
      <c r="CD1303" s="30"/>
      <c r="CE1303" s="30"/>
      <c r="CF1303" s="30"/>
      <c r="CG1303" s="30"/>
      <c r="CH1303" s="30"/>
      <c r="CI1303" s="30"/>
      <c r="CJ1303" s="30"/>
      <c r="CK1303" s="30"/>
      <c r="CL1303" s="30"/>
      <c r="CM1303" s="30"/>
      <c r="CN1303" s="30"/>
      <c r="CO1303" s="30"/>
      <c r="CP1303" s="30"/>
      <c r="CQ1303" s="30"/>
      <c r="CR1303" s="30"/>
      <c r="CS1303" s="30"/>
      <c r="CT1303" s="30"/>
      <c r="CU1303" s="30"/>
      <c r="CV1303" s="30"/>
      <c r="CW1303" s="30"/>
      <c r="CX1303" s="30"/>
      <c r="CY1303" s="30"/>
      <c r="CZ1303" s="30"/>
      <c r="DA1303" s="30"/>
      <c r="DB1303" s="30"/>
      <c r="DC1303" s="30"/>
      <c r="DD1303" s="30"/>
      <c r="DE1303" s="30"/>
      <c r="DF1303" s="30"/>
      <c r="DG1303" s="30"/>
      <c r="DH1303" s="30"/>
      <c r="DI1303" s="30"/>
      <c r="DJ1303" s="30"/>
      <c r="DK1303" s="30"/>
      <c r="DL1303" s="30"/>
      <c r="DM1303" s="30"/>
      <c r="DN1303" s="30"/>
      <c r="DO1303" s="30"/>
      <c r="DP1303" s="30"/>
      <c r="DQ1303" s="30"/>
      <c r="DR1303" s="30"/>
      <c r="DS1303" s="30"/>
      <c r="DT1303" s="30"/>
      <c r="DU1303" s="30"/>
      <c r="DV1303" s="30"/>
      <c r="DW1303" s="30"/>
      <c r="DX1303" s="30"/>
      <c r="DY1303" s="30"/>
      <c r="DZ1303" s="30"/>
      <c r="EA1303" s="30"/>
      <c r="EB1303" s="30"/>
      <c r="EC1303" s="30"/>
      <c r="ED1303" s="30"/>
      <c r="EE1303" s="30"/>
      <c r="EF1303" s="30"/>
      <c r="EG1303" s="30"/>
      <c r="EH1303" s="30"/>
      <c r="EI1303" s="30"/>
      <c r="EJ1303" s="30"/>
      <c r="EK1303" s="30"/>
      <c r="EL1303" s="30"/>
      <c r="EM1303" s="30"/>
      <c r="EN1303" s="30"/>
      <c r="EO1303" s="30"/>
      <c r="EP1303" s="30"/>
      <c r="EQ1303" s="30"/>
      <c r="ER1303" s="30"/>
      <c r="ES1303" s="30"/>
      <c r="ET1303" s="30"/>
      <c r="EU1303" s="30"/>
      <c r="EV1303" s="30"/>
      <c r="EW1303" s="30"/>
      <c r="EX1303" s="30"/>
      <c r="EY1303" s="30"/>
      <c r="EZ1303" s="30"/>
      <c r="FA1303" s="30"/>
      <c r="FB1303" s="30"/>
      <c r="FC1303" s="30"/>
      <c r="FD1303" s="30"/>
      <c r="FE1303" s="30"/>
      <c r="FF1303" s="30"/>
      <c r="FG1303" s="30"/>
      <c r="FH1303" s="30"/>
      <c r="FI1303" s="30"/>
      <c r="FJ1303" s="30"/>
      <c r="FK1303" s="30"/>
      <c r="FL1303" s="30"/>
      <c r="FM1303" s="30"/>
      <c r="FN1303" s="30"/>
      <c r="FO1303" s="30"/>
      <c r="FP1303" s="30"/>
      <c r="FQ1303" s="30"/>
    </row>
    <row r="1304" spans="4:173">
      <c r="D1304" s="76"/>
      <c r="E1304" s="76"/>
      <c r="F1304" s="76"/>
      <c r="G1304" s="76"/>
      <c r="H1304" s="76"/>
      <c r="I1304" s="76"/>
      <c r="J1304" s="30"/>
      <c r="K1304" s="30"/>
      <c r="L1304" s="30"/>
      <c r="M1304" s="30"/>
      <c r="N1304" s="30"/>
      <c r="O1304" s="30"/>
      <c r="P1304" s="30"/>
      <c r="Q1304" s="30"/>
      <c r="R1304" s="30"/>
      <c r="S1304" s="30"/>
      <c r="T1304" s="30"/>
      <c r="U1304" s="30"/>
      <c r="V1304" s="30"/>
      <c r="W1304" s="30"/>
      <c r="X1304" s="30"/>
      <c r="Y1304" s="30"/>
      <c r="Z1304" s="30"/>
      <c r="AA1304" s="30"/>
      <c r="AB1304" s="30"/>
      <c r="AC1304" s="30"/>
      <c r="AD1304" s="30"/>
      <c r="AE1304" s="30"/>
      <c r="AF1304" s="30"/>
      <c r="AG1304" s="30"/>
      <c r="AH1304" s="30"/>
      <c r="AI1304" s="30"/>
      <c r="AJ1304" s="30"/>
      <c r="AK1304" s="30"/>
      <c r="AL1304" s="30"/>
      <c r="AM1304" s="30"/>
      <c r="AN1304" s="30"/>
      <c r="AO1304" s="30"/>
      <c r="AP1304" s="30"/>
      <c r="AQ1304" s="30"/>
      <c r="AR1304" s="30"/>
      <c r="AS1304" s="30"/>
      <c r="AT1304" s="30"/>
      <c r="AU1304" s="30"/>
      <c r="AV1304" s="30"/>
      <c r="AW1304" s="30"/>
      <c r="AX1304" s="30"/>
      <c r="AY1304" s="30"/>
      <c r="AZ1304" s="30"/>
      <c r="BA1304" s="30"/>
      <c r="BB1304" s="30"/>
      <c r="BC1304" s="30"/>
      <c r="BD1304" s="30"/>
      <c r="BE1304" s="30"/>
      <c r="BF1304" s="30"/>
      <c r="BG1304" s="30"/>
      <c r="BH1304" s="30"/>
      <c r="BI1304" s="30"/>
      <c r="BJ1304" s="30"/>
      <c r="BK1304" s="30"/>
      <c r="BL1304" s="30"/>
      <c r="BM1304" s="30"/>
      <c r="BN1304" s="30"/>
      <c r="BO1304" s="30"/>
      <c r="BP1304" s="30"/>
      <c r="BQ1304" s="30"/>
      <c r="BR1304" s="30"/>
      <c r="BS1304" s="30"/>
      <c r="BT1304" s="30"/>
      <c r="BU1304" s="30"/>
      <c r="BV1304" s="30"/>
      <c r="BW1304" s="30"/>
      <c r="BX1304" s="30"/>
      <c r="BY1304" s="30"/>
      <c r="BZ1304" s="30"/>
      <c r="CA1304" s="30"/>
      <c r="CB1304" s="30"/>
      <c r="CC1304" s="30"/>
      <c r="CD1304" s="30"/>
      <c r="CE1304" s="30"/>
      <c r="CF1304" s="30"/>
      <c r="CG1304" s="30"/>
      <c r="CH1304" s="30"/>
      <c r="CI1304" s="30"/>
      <c r="CJ1304" s="30"/>
      <c r="CK1304" s="30"/>
      <c r="CL1304" s="30"/>
      <c r="CM1304" s="30"/>
      <c r="CN1304" s="30"/>
      <c r="CO1304" s="30"/>
      <c r="CP1304" s="30"/>
      <c r="CQ1304" s="30"/>
      <c r="CR1304" s="30"/>
      <c r="CS1304" s="30"/>
      <c r="CT1304" s="30"/>
      <c r="CU1304" s="30"/>
      <c r="CV1304" s="30"/>
      <c r="CW1304" s="30"/>
      <c r="CX1304" s="30"/>
      <c r="CY1304" s="30"/>
      <c r="CZ1304" s="30"/>
      <c r="DA1304" s="30"/>
      <c r="DB1304" s="30"/>
      <c r="DC1304" s="30"/>
      <c r="DD1304" s="30"/>
      <c r="DE1304" s="30"/>
      <c r="DF1304" s="30"/>
      <c r="DG1304" s="30"/>
      <c r="DH1304" s="30"/>
      <c r="DI1304" s="30"/>
      <c r="DJ1304" s="30"/>
      <c r="DK1304" s="30"/>
      <c r="DL1304" s="30"/>
      <c r="DM1304" s="30"/>
      <c r="DN1304" s="30"/>
      <c r="DO1304" s="30"/>
      <c r="DP1304" s="30"/>
      <c r="DQ1304" s="30"/>
      <c r="DR1304" s="30"/>
      <c r="DS1304" s="30"/>
      <c r="DT1304" s="30"/>
      <c r="DU1304" s="30"/>
      <c r="DV1304" s="30"/>
      <c r="DW1304" s="30"/>
      <c r="DX1304" s="30"/>
      <c r="DY1304" s="30"/>
      <c r="DZ1304" s="30"/>
      <c r="EA1304" s="30"/>
      <c r="EB1304" s="30"/>
      <c r="EC1304" s="30"/>
      <c r="ED1304" s="30"/>
      <c r="EE1304" s="30"/>
      <c r="EF1304" s="30"/>
      <c r="EG1304" s="30"/>
      <c r="EH1304" s="30"/>
      <c r="EI1304" s="30"/>
      <c r="EJ1304" s="30"/>
      <c r="EK1304" s="30"/>
      <c r="EL1304" s="30"/>
      <c r="EM1304" s="30"/>
      <c r="EN1304" s="30"/>
      <c r="EO1304" s="30"/>
      <c r="EP1304" s="30"/>
      <c r="EQ1304" s="30"/>
      <c r="ER1304" s="30"/>
      <c r="ES1304" s="30"/>
      <c r="ET1304" s="30"/>
      <c r="EU1304" s="30"/>
      <c r="EV1304" s="30"/>
      <c r="EW1304" s="30"/>
      <c r="EX1304" s="30"/>
      <c r="EY1304" s="30"/>
      <c r="EZ1304" s="30"/>
      <c r="FA1304" s="30"/>
      <c r="FB1304" s="30"/>
      <c r="FC1304" s="30"/>
      <c r="FD1304" s="30"/>
      <c r="FE1304" s="30"/>
      <c r="FF1304" s="30"/>
      <c r="FG1304" s="30"/>
      <c r="FH1304" s="30"/>
      <c r="FI1304" s="30"/>
      <c r="FJ1304" s="30"/>
      <c r="FK1304" s="30"/>
      <c r="FL1304" s="30"/>
      <c r="FM1304" s="30"/>
      <c r="FN1304" s="30"/>
      <c r="FO1304" s="30"/>
      <c r="FP1304" s="30"/>
      <c r="FQ1304" s="30"/>
    </row>
    <row r="1305" spans="4:173">
      <c r="D1305" s="76"/>
      <c r="E1305" s="76"/>
      <c r="F1305" s="76"/>
      <c r="G1305" s="76"/>
      <c r="H1305" s="76"/>
      <c r="I1305" s="76"/>
      <c r="J1305" s="30"/>
      <c r="K1305" s="30"/>
      <c r="L1305" s="30"/>
      <c r="M1305" s="30"/>
      <c r="N1305" s="30"/>
      <c r="O1305" s="30"/>
      <c r="P1305" s="30"/>
      <c r="Q1305" s="30"/>
      <c r="R1305" s="30"/>
      <c r="S1305" s="30"/>
      <c r="T1305" s="30"/>
      <c r="U1305" s="30"/>
      <c r="V1305" s="30"/>
      <c r="W1305" s="30"/>
      <c r="X1305" s="30"/>
      <c r="Y1305" s="30"/>
      <c r="Z1305" s="30"/>
      <c r="AA1305" s="30"/>
      <c r="AB1305" s="30"/>
      <c r="AC1305" s="30"/>
      <c r="AD1305" s="30"/>
      <c r="AE1305" s="30"/>
      <c r="AF1305" s="30"/>
      <c r="AG1305" s="30"/>
      <c r="AH1305" s="30"/>
      <c r="AI1305" s="30"/>
      <c r="AJ1305" s="30"/>
      <c r="AK1305" s="30"/>
      <c r="AL1305" s="30"/>
      <c r="AM1305" s="30"/>
      <c r="AN1305" s="30"/>
      <c r="AO1305" s="30"/>
      <c r="AP1305" s="30"/>
      <c r="AQ1305" s="30"/>
      <c r="AR1305" s="30"/>
      <c r="AS1305" s="30"/>
      <c r="AT1305" s="30"/>
      <c r="AU1305" s="30"/>
      <c r="AV1305" s="30"/>
      <c r="AW1305" s="30"/>
      <c r="AX1305" s="30"/>
      <c r="AY1305" s="30"/>
      <c r="AZ1305" s="30"/>
      <c r="BA1305" s="30"/>
      <c r="BB1305" s="30"/>
      <c r="BC1305" s="30"/>
      <c r="BD1305" s="30"/>
      <c r="BE1305" s="30"/>
      <c r="BF1305" s="30"/>
      <c r="BG1305" s="30"/>
      <c r="BH1305" s="30"/>
      <c r="BI1305" s="30"/>
      <c r="BJ1305" s="30"/>
      <c r="BK1305" s="30"/>
      <c r="BL1305" s="30"/>
      <c r="BM1305" s="30"/>
      <c r="BN1305" s="30"/>
      <c r="BO1305" s="30"/>
      <c r="BP1305" s="30"/>
      <c r="BQ1305" s="30"/>
      <c r="BR1305" s="30"/>
      <c r="BS1305" s="30"/>
      <c r="BT1305" s="30"/>
      <c r="BU1305" s="30"/>
      <c r="BV1305" s="30"/>
      <c r="BW1305" s="30"/>
      <c r="BX1305" s="30"/>
      <c r="BY1305" s="30"/>
      <c r="BZ1305" s="30"/>
      <c r="CA1305" s="30"/>
      <c r="CB1305" s="30"/>
      <c r="CC1305" s="30"/>
      <c r="CD1305" s="30"/>
      <c r="CE1305" s="30"/>
      <c r="CF1305" s="30"/>
      <c r="CG1305" s="30"/>
      <c r="CH1305" s="30"/>
      <c r="CI1305" s="30"/>
      <c r="CJ1305" s="30"/>
      <c r="CK1305" s="30"/>
      <c r="CL1305" s="30"/>
      <c r="CM1305" s="30"/>
      <c r="CN1305" s="30"/>
      <c r="CO1305" s="30"/>
      <c r="CP1305" s="30"/>
      <c r="CQ1305" s="30"/>
      <c r="CR1305" s="30"/>
      <c r="CS1305" s="30"/>
      <c r="CT1305" s="30"/>
      <c r="CU1305" s="30"/>
      <c r="CV1305" s="30"/>
      <c r="CW1305" s="30"/>
      <c r="CX1305" s="30"/>
      <c r="CY1305" s="30"/>
      <c r="CZ1305" s="30"/>
      <c r="DA1305" s="30"/>
      <c r="DB1305" s="30"/>
      <c r="DC1305" s="30"/>
      <c r="DD1305" s="30"/>
      <c r="DE1305" s="30"/>
      <c r="DF1305" s="30"/>
      <c r="DG1305" s="30"/>
      <c r="DH1305" s="30"/>
      <c r="DI1305" s="30"/>
      <c r="DJ1305" s="30"/>
      <c r="DK1305" s="30"/>
      <c r="DL1305" s="30"/>
      <c r="DM1305" s="30"/>
      <c r="DN1305" s="30"/>
      <c r="DO1305" s="30"/>
      <c r="DP1305" s="30"/>
      <c r="DQ1305" s="30"/>
      <c r="DR1305" s="30"/>
      <c r="DS1305" s="30"/>
      <c r="DT1305" s="30"/>
      <c r="DU1305" s="30"/>
      <c r="DV1305" s="30"/>
      <c r="DW1305" s="30"/>
      <c r="DX1305" s="30"/>
      <c r="DY1305" s="30"/>
      <c r="DZ1305" s="30"/>
      <c r="EA1305" s="30"/>
      <c r="EB1305" s="30"/>
      <c r="EC1305" s="30"/>
      <c r="ED1305" s="30"/>
      <c r="EE1305" s="30"/>
      <c r="EF1305" s="30"/>
      <c r="EG1305" s="30"/>
      <c r="EH1305" s="30"/>
      <c r="EI1305" s="30"/>
      <c r="EJ1305" s="30"/>
      <c r="EK1305" s="30"/>
      <c r="EL1305" s="30"/>
      <c r="EM1305" s="30"/>
      <c r="EN1305" s="30"/>
      <c r="EO1305" s="30"/>
      <c r="EP1305" s="30"/>
      <c r="EQ1305" s="30"/>
      <c r="ER1305" s="30"/>
      <c r="ES1305" s="30"/>
      <c r="ET1305" s="30"/>
      <c r="EU1305" s="30"/>
      <c r="EV1305" s="30"/>
      <c r="EW1305" s="30"/>
      <c r="EX1305" s="30"/>
      <c r="EY1305" s="30"/>
      <c r="EZ1305" s="30"/>
      <c r="FA1305" s="30"/>
      <c r="FB1305" s="30"/>
      <c r="FC1305" s="30"/>
      <c r="FD1305" s="30"/>
      <c r="FE1305" s="30"/>
      <c r="FF1305" s="30"/>
      <c r="FG1305" s="30"/>
      <c r="FH1305" s="30"/>
      <c r="FI1305" s="30"/>
      <c r="FJ1305" s="30"/>
      <c r="FK1305" s="30"/>
      <c r="FL1305" s="30"/>
      <c r="FM1305" s="30"/>
      <c r="FN1305" s="30"/>
      <c r="FO1305" s="30"/>
      <c r="FP1305" s="30"/>
      <c r="FQ1305" s="30"/>
    </row>
    <row r="1306" spans="4:173">
      <c r="D1306" s="76"/>
      <c r="E1306" s="76"/>
      <c r="F1306" s="76"/>
      <c r="G1306" s="76"/>
      <c r="H1306" s="76"/>
      <c r="I1306" s="76"/>
      <c r="J1306" s="30"/>
      <c r="K1306" s="30"/>
      <c r="L1306" s="30"/>
      <c r="M1306" s="30"/>
      <c r="N1306" s="30"/>
      <c r="O1306" s="30"/>
      <c r="P1306" s="30"/>
      <c r="Q1306" s="30"/>
      <c r="R1306" s="30"/>
      <c r="S1306" s="30"/>
      <c r="T1306" s="30"/>
      <c r="U1306" s="30"/>
      <c r="V1306" s="30"/>
      <c r="W1306" s="30"/>
      <c r="X1306" s="30"/>
      <c r="Y1306" s="30"/>
      <c r="Z1306" s="30"/>
      <c r="AA1306" s="30"/>
      <c r="AB1306" s="30"/>
      <c r="AC1306" s="30"/>
      <c r="AD1306" s="30"/>
      <c r="AE1306" s="30"/>
      <c r="AF1306" s="30"/>
      <c r="AG1306" s="30"/>
      <c r="AH1306" s="30"/>
      <c r="AI1306" s="30"/>
      <c r="AJ1306" s="30"/>
      <c r="AK1306" s="30"/>
      <c r="AL1306" s="30"/>
      <c r="AM1306" s="30"/>
      <c r="AN1306" s="30"/>
      <c r="AO1306" s="30"/>
      <c r="AP1306" s="30"/>
      <c r="AQ1306" s="30"/>
      <c r="AR1306" s="30"/>
      <c r="AS1306" s="30"/>
      <c r="AT1306" s="30"/>
      <c r="AU1306" s="30"/>
      <c r="AV1306" s="30"/>
      <c r="AW1306" s="30"/>
      <c r="AX1306" s="30"/>
      <c r="AY1306" s="30"/>
      <c r="AZ1306" s="30"/>
      <c r="BA1306" s="30"/>
      <c r="BB1306" s="30"/>
      <c r="BC1306" s="30"/>
      <c r="BD1306" s="30"/>
      <c r="BE1306" s="30"/>
      <c r="BF1306" s="30"/>
      <c r="BG1306" s="30"/>
      <c r="BH1306" s="30"/>
      <c r="BI1306" s="30"/>
      <c r="BJ1306" s="30"/>
      <c r="BK1306" s="30"/>
      <c r="BL1306" s="30"/>
      <c r="BM1306" s="30"/>
      <c r="BN1306" s="30"/>
      <c r="BO1306" s="30"/>
      <c r="BP1306" s="30"/>
      <c r="BQ1306" s="30"/>
      <c r="BR1306" s="30"/>
      <c r="BS1306" s="30"/>
      <c r="BT1306" s="30"/>
      <c r="BU1306" s="30"/>
      <c r="BV1306" s="30"/>
      <c r="BW1306" s="30"/>
      <c r="BX1306" s="30"/>
      <c r="BY1306" s="30"/>
      <c r="BZ1306" s="30"/>
      <c r="CA1306" s="30"/>
      <c r="CB1306" s="30"/>
      <c r="CC1306" s="30"/>
      <c r="CD1306" s="30"/>
      <c r="CE1306" s="30"/>
      <c r="CF1306" s="30"/>
      <c r="CG1306" s="30"/>
      <c r="CH1306" s="30"/>
      <c r="CI1306" s="30"/>
      <c r="CJ1306" s="30"/>
      <c r="CK1306" s="30"/>
      <c r="CL1306" s="30"/>
      <c r="CM1306" s="30"/>
      <c r="CN1306" s="30"/>
      <c r="CO1306" s="30"/>
      <c r="CP1306" s="30"/>
      <c r="CQ1306" s="30"/>
      <c r="CR1306" s="30"/>
      <c r="CS1306" s="30"/>
      <c r="CT1306" s="30"/>
      <c r="CU1306" s="30"/>
      <c r="CV1306" s="30"/>
      <c r="CW1306" s="30"/>
      <c r="CX1306" s="30"/>
      <c r="CY1306" s="30"/>
      <c r="CZ1306" s="30"/>
      <c r="DA1306" s="30"/>
      <c r="DB1306" s="30"/>
      <c r="DC1306" s="30"/>
      <c r="DD1306" s="30"/>
      <c r="DE1306" s="30"/>
      <c r="DF1306" s="30"/>
      <c r="DG1306" s="30"/>
      <c r="DH1306" s="30"/>
      <c r="DI1306" s="30"/>
      <c r="DJ1306" s="30"/>
      <c r="DK1306" s="30"/>
      <c r="DL1306" s="30"/>
      <c r="DM1306" s="30"/>
      <c r="DN1306" s="30"/>
      <c r="DO1306" s="30"/>
      <c r="DP1306" s="30"/>
      <c r="DQ1306" s="30"/>
      <c r="DR1306" s="30"/>
      <c r="DS1306" s="30"/>
      <c r="DT1306" s="30"/>
      <c r="DU1306" s="30"/>
      <c r="DV1306" s="30"/>
      <c r="DW1306" s="30"/>
      <c r="DX1306" s="30"/>
      <c r="DY1306" s="30"/>
      <c r="DZ1306" s="30"/>
      <c r="EA1306" s="30"/>
      <c r="EB1306" s="30"/>
      <c r="EC1306" s="30"/>
      <c r="ED1306" s="30"/>
      <c r="EE1306" s="30"/>
      <c r="EF1306" s="30"/>
      <c r="EG1306" s="30"/>
      <c r="EH1306" s="30"/>
      <c r="EI1306" s="30"/>
      <c r="EJ1306" s="30"/>
      <c r="EK1306" s="30"/>
      <c r="EL1306" s="30"/>
      <c r="EM1306" s="30"/>
      <c r="EN1306" s="30"/>
      <c r="EO1306" s="30"/>
      <c r="EP1306" s="30"/>
      <c r="EQ1306" s="30"/>
      <c r="ER1306" s="30"/>
      <c r="ES1306" s="30"/>
      <c r="ET1306" s="30"/>
      <c r="EU1306" s="30"/>
      <c r="EV1306" s="30"/>
      <c r="EW1306" s="30"/>
      <c r="EX1306" s="30"/>
      <c r="EY1306" s="30"/>
      <c r="EZ1306" s="30"/>
      <c r="FA1306" s="30"/>
      <c r="FB1306" s="30"/>
      <c r="FC1306" s="30"/>
      <c r="FD1306" s="30"/>
      <c r="FE1306" s="30"/>
      <c r="FF1306" s="30"/>
      <c r="FG1306" s="30"/>
      <c r="FH1306" s="30"/>
      <c r="FI1306" s="30"/>
      <c r="FJ1306" s="30"/>
      <c r="FK1306" s="30"/>
      <c r="FL1306" s="30"/>
      <c r="FM1306" s="30"/>
      <c r="FN1306" s="30"/>
      <c r="FO1306" s="30"/>
      <c r="FP1306" s="30"/>
      <c r="FQ1306" s="30"/>
    </row>
    <row r="1307" spans="4:173">
      <c r="D1307" s="76"/>
      <c r="E1307" s="76"/>
      <c r="F1307" s="76"/>
      <c r="G1307" s="76"/>
      <c r="H1307" s="76"/>
      <c r="I1307" s="76"/>
      <c r="J1307" s="30"/>
      <c r="K1307" s="30"/>
      <c r="L1307" s="30"/>
      <c r="M1307" s="30"/>
      <c r="N1307" s="30"/>
      <c r="O1307" s="30"/>
      <c r="P1307" s="30"/>
      <c r="Q1307" s="30"/>
      <c r="R1307" s="30"/>
      <c r="S1307" s="30"/>
      <c r="T1307" s="30"/>
      <c r="U1307" s="30"/>
      <c r="V1307" s="30"/>
      <c r="W1307" s="30"/>
      <c r="X1307" s="30"/>
      <c r="Y1307" s="30"/>
      <c r="Z1307" s="30"/>
      <c r="AA1307" s="30"/>
      <c r="AB1307" s="30"/>
      <c r="AC1307" s="30"/>
      <c r="AD1307" s="30"/>
      <c r="AE1307" s="30"/>
      <c r="AF1307" s="30"/>
      <c r="AG1307" s="30"/>
      <c r="AH1307" s="30"/>
      <c r="AI1307" s="30"/>
      <c r="AJ1307" s="30"/>
      <c r="AK1307" s="30"/>
      <c r="AL1307" s="30"/>
      <c r="AM1307" s="30"/>
      <c r="AN1307" s="30"/>
      <c r="AO1307" s="30"/>
      <c r="AP1307" s="30"/>
      <c r="AQ1307" s="30"/>
      <c r="AR1307" s="30"/>
      <c r="AS1307" s="30"/>
      <c r="AT1307" s="30"/>
      <c r="AU1307" s="30"/>
      <c r="AV1307" s="30"/>
      <c r="AW1307" s="30"/>
      <c r="AX1307" s="30"/>
      <c r="AY1307" s="30"/>
      <c r="AZ1307" s="30"/>
      <c r="BA1307" s="30"/>
      <c r="BB1307" s="30"/>
      <c r="BC1307" s="30"/>
      <c r="BD1307" s="30"/>
      <c r="BE1307" s="30"/>
      <c r="BF1307" s="30"/>
      <c r="BG1307" s="30"/>
      <c r="BH1307" s="30"/>
      <c r="BI1307" s="30"/>
      <c r="BJ1307" s="30"/>
      <c r="BK1307" s="30"/>
      <c r="BL1307" s="30"/>
      <c r="BM1307" s="30"/>
      <c r="BN1307" s="30"/>
      <c r="BO1307" s="30"/>
      <c r="BP1307" s="30"/>
      <c r="BQ1307" s="30"/>
      <c r="BR1307" s="30"/>
      <c r="BS1307" s="30"/>
      <c r="BT1307" s="30"/>
      <c r="BU1307" s="30"/>
      <c r="BV1307" s="30"/>
      <c r="BW1307" s="30"/>
      <c r="BX1307" s="30"/>
      <c r="BY1307" s="30"/>
      <c r="BZ1307" s="30"/>
      <c r="CA1307" s="30"/>
      <c r="CB1307" s="30"/>
      <c r="CC1307" s="30"/>
      <c r="CD1307" s="30"/>
      <c r="CE1307" s="30"/>
      <c r="CF1307" s="30"/>
      <c r="CG1307" s="30"/>
      <c r="CH1307" s="30"/>
      <c r="CI1307" s="30"/>
      <c r="CJ1307" s="30"/>
      <c r="CK1307" s="30"/>
      <c r="CL1307" s="30"/>
      <c r="CM1307" s="30"/>
      <c r="CN1307" s="30"/>
      <c r="CO1307" s="30"/>
      <c r="CP1307" s="30"/>
      <c r="CQ1307" s="30"/>
      <c r="CR1307" s="30"/>
      <c r="CS1307" s="30"/>
      <c r="CT1307" s="30"/>
      <c r="CU1307" s="30"/>
      <c r="CV1307" s="30"/>
      <c r="CW1307" s="30"/>
      <c r="CX1307" s="30"/>
      <c r="CY1307" s="30"/>
      <c r="CZ1307" s="30"/>
      <c r="DA1307" s="30"/>
      <c r="DB1307" s="30"/>
      <c r="DC1307" s="30"/>
      <c r="DD1307" s="30"/>
      <c r="DE1307" s="30"/>
      <c r="DF1307" s="30"/>
      <c r="DG1307" s="30"/>
      <c r="DH1307" s="30"/>
      <c r="DI1307" s="30"/>
      <c r="DJ1307" s="30"/>
      <c r="DK1307" s="30"/>
      <c r="DL1307" s="30"/>
      <c r="DM1307" s="30"/>
      <c r="DN1307" s="30"/>
      <c r="DO1307" s="30"/>
      <c r="DP1307" s="30"/>
      <c r="DQ1307" s="30"/>
      <c r="DR1307" s="30"/>
      <c r="DS1307" s="30"/>
      <c r="DT1307" s="30"/>
      <c r="DU1307" s="30"/>
      <c r="DV1307" s="30"/>
      <c r="DW1307" s="30"/>
      <c r="DX1307" s="30"/>
      <c r="DY1307" s="30"/>
      <c r="DZ1307" s="30"/>
      <c r="EA1307" s="30"/>
      <c r="EB1307" s="30"/>
      <c r="EC1307" s="30"/>
      <c r="ED1307" s="30"/>
      <c r="EE1307" s="30"/>
      <c r="EF1307" s="30"/>
      <c r="EG1307" s="30"/>
      <c r="EH1307" s="30"/>
      <c r="EI1307" s="30"/>
      <c r="EJ1307" s="30"/>
      <c r="EK1307" s="30"/>
      <c r="EL1307" s="30"/>
      <c r="EM1307" s="30"/>
      <c r="EN1307" s="30"/>
      <c r="EO1307" s="30"/>
      <c r="EP1307" s="30"/>
      <c r="EQ1307" s="30"/>
      <c r="ER1307" s="30"/>
      <c r="ES1307" s="30"/>
      <c r="ET1307" s="30"/>
      <c r="EU1307" s="30"/>
      <c r="EV1307" s="30"/>
      <c r="EW1307" s="30"/>
      <c r="EX1307" s="30"/>
      <c r="EY1307" s="30"/>
      <c r="EZ1307" s="30"/>
      <c r="FA1307" s="30"/>
      <c r="FB1307" s="30"/>
      <c r="FC1307" s="30"/>
      <c r="FD1307" s="30"/>
      <c r="FE1307" s="30"/>
      <c r="FF1307" s="30"/>
      <c r="FG1307" s="30"/>
      <c r="FH1307" s="30"/>
      <c r="FI1307" s="30"/>
      <c r="FJ1307" s="30"/>
      <c r="FK1307" s="30"/>
      <c r="FL1307" s="30"/>
      <c r="FM1307" s="30"/>
      <c r="FN1307" s="30"/>
      <c r="FO1307" s="30"/>
      <c r="FP1307" s="30"/>
      <c r="FQ1307" s="30"/>
    </row>
    <row r="1308" spans="4:173">
      <c r="D1308" s="76"/>
      <c r="E1308" s="76"/>
      <c r="F1308" s="76"/>
      <c r="G1308" s="76"/>
      <c r="H1308" s="76"/>
      <c r="I1308" s="76"/>
      <c r="J1308" s="30"/>
      <c r="K1308" s="30"/>
      <c r="L1308" s="30"/>
      <c r="M1308" s="30"/>
      <c r="N1308" s="30"/>
      <c r="O1308" s="30"/>
      <c r="P1308" s="30"/>
      <c r="Q1308" s="30"/>
      <c r="R1308" s="30"/>
      <c r="S1308" s="30"/>
      <c r="T1308" s="30"/>
      <c r="U1308" s="30"/>
      <c r="V1308" s="30"/>
      <c r="W1308" s="30"/>
      <c r="X1308" s="30"/>
      <c r="Y1308" s="30"/>
      <c r="Z1308" s="30"/>
      <c r="AA1308" s="30"/>
      <c r="AB1308" s="30"/>
      <c r="AC1308" s="30"/>
      <c r="AD1308" s="30"/>
      <c r="AE1308" s="30"/>
      <c r="AF1308" s="30"/>
      <c r="AG1308" s="30"/>
      <c r="AH1308" s="30"/>
      <c r="AI1308" s="30"/>
      <c r="AJ1308" s="30"/>
      <c r="AK1308" s="30"/>
      <c r="AL1308" s="30"/>
      <c r="AM1308" s="30"/>
      <c r="AN1308" s="30"/>
      <c r="AO1308" s="30"/>
      <c r="AP1308" s="30"/>
      <c r="AQ1308" s="30"/>
      <c r="AR1308" s="30"/>
      <c r="AS1308" s="30"/>
      <c r="AT1308" s="30"/>
      <c r="AU1308" s="30"/>
      <c r="AV1308" s="30"/>
      <c r="AW1308" s="30"/>
      <c r="AX1308" s="30"/>
      <c r="AY1308" s="30"/>
      <c r="AZ1308" s="30"/>
      <c r="BA1308" s="30"/>
      <c r="BB1308" s="30"/>
      <c r="BC1308" s="30"/>
      <c r="BD1308" s="30"/>
      <c r="BE1308" s="30"/>
      <c r="BF1308" s="30"/>
      <c r="BG1308" s="30"/>
      <c r="BH1308" s="30"/>
      <c r="BI1308" s="30"/>
      <c r="BJ1308" s="30"/>
      <c r="BK1308" s="30"/>
      <c r="BL1308" s="30"/>
      <c r="BM1308" s="30"/>
      <c r="BN1308" s="30"/>
      <c r="BO1308" s="30"/>
      <c r="BP1308" s="30"/>
      <c r="BQ1308" s="30"/>
      <c r="BR1308" s="30"/>
      <c r="BS1308" s="30"/>
      <c r="BT1308" s="30"/>
      <c r="BU1308" s="30"/>
      <c r="BV1308" s="30"/>
      <c r="BW1308" s="30"/>
      <c r="BX1308" s="30"/>
      <c r="BY1308" s="30"/>
      <c r="BZ1308" s="30"/>
      <c r="CA1308" s="30"/>
      <c r="CB1308" s="30"/>
      <c r="CC1308" s="30"/>
      <c r="CD1308" s="30"/>
      <c r="CE1308" s="30"/>
      <c r="CF1308" s="30"/>
      <c r="CG1308" s="30"/>
      <c r="CH1308" s="30"/>
      <c r="CI1308" s="30"/>
      <c r="CJ1308" s="30"/>
      <c r="CK1308" s="30"/>
      <c r="CL1308" s="30"/>
      <c r="CM1308" s="30"/>
      <c r="CN1308" s="30"/>
      <c r="CO1308" s="30"/>
      <c r="CP1308" s="30"/>
      <c r="CQ1308" s="30"/>
      <c r="CR1308" s="30"/>
      <c r="CS1308" s="30"/>
      <c r="CT1308" s="30"/>
      <c r="CU1308" s="30"/>
      <c r="CV1308" s="30"/>
      <c r="CW1308" s="30"/>
      <c r="CX1308" s="30"/>
      <c r="CY1308" s="30"/>
      <c r="CZ1308" s="30"/>
      <c r="DA1308" s="30"/>
      <c r="DB1308" s="30"/>
      <c r="DC1308" s="30"/>
      <c r="DD1308" s="30"/>
      <c r="DE1308" s="30"/>
      <c r="DF1308" s="30"/>
      <c r="DG1308" s="30"/>
      <c r="DH1308" s="30"/>
      <c r="DI1308" s="30"/>
      <c r="DJ1308" s="30"/>
      <c r="DK1308" s="30"/>
      <c r="DL1308" s="30"/>
      <c r="DM1308" s="30"/>
      <c r="DN1308" s="30"/>
      <c r="DO1308" s="30"/>
      <c r="DP1308" s="30"/>
      <c r="DQ1308" s="30"/>
      <c r="DR1308" s="30"/>
      <c r="DS1308" s="30"/>
      <c r="DT1308" s="30"/>
      <c r="DU1308" s="30"/>
      <c r="DV1308" s="30"/>
      <c r="DW1308" s="30"/>
      <c r="DX1308" s="30"/>
      <c r="DY1308" s="30"/>
      <c r="DZ1308" s="30"/>
      <c r="EA1308" s="30"/>
      <c r="EB1308" s="30"/>
      <c r="EC1308" s="30"/>
      <c r="ED1308" s="30"/>
      <c r="EE1308" s="30"/>
      <c r="EF1308" s="30"/>
      <c r="EG1308" s="30"/>
      <c r="EH1308" s="30"/>
      <c r="EI1308" s="30"/>
      <c r="EJ1308" s="30"/>
      <c r="EK1308" s="30"/>
      <c r="EL1308" s="30"/>
      <c r="EM1308" s="30"/>
      <c r="EN1308" s="30"/>
      <c r="EO1308" s="30"/>
      <c r="EP1308" s="30"/>
      <c r="EQ1308" s="30"/>
      <c r="ER1308" s="30"/>
      <c r="ES1308" s="30"/>
      <c r="ET1308" s="30"/>
      <c r="EU1308" s="30"/>
      <c r="EV1308" s="30"/>
      <c r="EW1308" s="30"/>
      <c r="EX1308" s="30"/>
      <c r="EY1308" s="30"/>
      <c r="EZ1308" s="30"/>
      <c r="FA1308" s="30"/>
      <c r="FB1308" s="30"/>
      <c r="FC1308" s="30"/>
      <c r="FD1308" s="30"/>
      <c r="FE1308" s="30"/>
      <c r="FF1308" s="30"/>
      <c r="FG1308" s="30"/>
      <c r="FH1308" s="30"/>
      <c r="FI1308" s="30"/>
      <c r="FJ1308" s="30"/>
      <c r="FK1308" s="30"/>
      <c r="FL1308" s="30"/>
      <c r="FM1308" s="30"/>
      <c r="FN1308" s="30"/>
      <c r="FO1308" s="30"/>
      <c r="FP1308" s="30"/>
      <c r="FQ1308" s="30"/>
    </row>
    <row r="1309" spans="4:173">
      <c r="D1309" s="76"/>
      <c r="E1309" s="76"/>
      <c r="F1309" s="76"/>
      <c r="G1309" s="76"/>
      <c r="H1309" s="76"/>
      <c r="I1309" s="76"/>
      <c r="J1309" s="30"/>
      <c r="K1309" s="30"/>
      <c r="L1309" s="30"/>
      <c r="M1309" s="30"/>
      <c r="N1309" s="30"/>
      <c r="O1309" s="30"/>
      <c r="P1309" s="30"/>
      <c r="Q1309" s="30"/>
      <c r="R1309" s="30"/>
      <c r="S1309" s="30"/>
      <c r="T1309" s="30"/>
      <c r="U1309" s="30"/>
      <c r="V1309" s="30"/>
      <c r="W1309" s="30"/>
      <c r="X1309" s="30"/>
      <c r="Y1309" s="30"/>
      <c r="Z1309" s="30"/>
      <c r="AA1309" s="30"/>
      <c r="AB1309" s="30"/>
      <c r="AC1309" s="30"/>
      <c r="AD1309" s="30"/>
      <c r="AE1309" s="30"/>
      <c r="AF1309" s="30"/>
      <c r="AG1309" s="30"/>
      <c r="AH1309" s="30"/>
      <c r="AI1309" s="30"/>
      <c r="AJ1309" s="30"/>
      <c r="AK1309" s="30"/>
      <c r="AL1309" s="30"/>
      <c r="AM1309" s="30"/>
      <c r="AN1309" s="30"/>
      <c r="AO1309" s="30"/>
      <c r="AP1309" s="30"/>
      <c r="AQ1309" s="30"/>
      <c r="AR1309" s="30"/>
      <c r="AS1309" s="30"/>
      <c r="AT1309" s="30"/>
      <c r="AU1309" s="30"/>
      <c r="AV1309" s="30"/>
      <c r="AW1309" s="30"/>
      <c r="AX1309" s="30"/>
      <c r="AY1309" s="30"/>
      <c r="AZ1309" s="30"/>
      <c r="BA1309" s="30"/>
      <c r="BB1309" s="30"/>
      <c r="BC1309" s="30"/>
      <c r="BD1309" s="30"/>
      <c r="BE1309" s="30"/>
      <c r="BF1309" s="30"/>
      <c r="BG1309" s="30"/>
      <c r="BH1309" s="30"/>
      <c r="BI1309" s="30"/>
      <c r="BJ1309" s="30"/>
      <c r="BK1309" s="30"/>
      <c r="BL1309" s="30"/>
      <c r="BM1309" s="30"/>
      <c r="BN1309" s="30"/>
      <c r="BO1309" s="30"/>
      <c r="BP1309" s="30"/>
      <c r="BQ1309" s="30"/>
      <c r="BR1309" s="30"/>
      <c r="BS1309" s="30"/>
      <c r="BT1309" s="30"/>
      <c r="BU1309" s="30"/>
      <c r="BV1309" s="30"/>
      <c r="BW1309" s="30"/>
      <c r="BX1309" s="30"/>
      <c r="BY1309" s="30"/>
      <c r="BZ1309" s="30"/>
      <c r="CA1309" s="30"/>
      <c r="CB1309" s="30"/>
      <c r="CC1309" s="30"/>
      <c r="CD1309" s="30"/>
      <c r="CE1309" s="30"/>
      <c r="CF1309" s="30"/>
      <c r="CG1309" s="30"/>
      <c r="CH1309" s="30"/>
      <c r="CI1309" s="30"/>
      <c r="CJ1309" s="30"/>
      <c r="CK1309" s="30"/>
      <c r="CL1309" s="30"/>
      <c r="CM1309" s="30"/>
      <c r="CN1309" s="30"/>
      <c r="CO1309" s="30"/>
      <c r="CP1309" s="30"/>
      <c r="CQ1309" s="30"/>
      <c r="CR1309" s="30"/>
      <c r="CS1309" s="30"/>
      <c r="CT1309" s="30"/>
      <c r="CU1309" s="30"/>
      <c r="CV1309" s="30"/>
      <c r="CW1309" s="30"/>
      <c r="CX1309" s="30"/>
      <c r="CY1309" s="30"/>
      <c r="CZ1309" s="30"/>
      <c r="DA1309" s="30"/>
      <c r="DB1309" s="30"/>
      <c r="DC1309" s="30"/>
      <c r="DD1309" s="30"/>
      <c r="DE1309" s="30"/>
      <c r="DF1309" s="30"/>
      <c r="DG1309" s="30"/>
      <c r="DH1309" s="30"/>
      <c r="DI1309" s="30"/>
      <c r="DJ1309" s="30"/>
      <c r="DK1309" s="30"/>
      <c r="DL1309" s="30"/>
      <c r="DM1309" s="30"/>
      <c r="DN1309" s="30"/>
      <c r="DO1309" s="30"/>
      <c r="DP1309" s="30"/>
      <c r="DQ1309" s="30"/>
      <c r="DR1309" s="30"/>
      <c r="DS1309" s="30"/>
      <c r="DT1309" s="30"/>
      <c r="DU1309" s="30"/>
      <c r="DV1309" s="30"/>
      <c r="DW1309" s="30"/>
      <c r="DX1309" s="30"/>
      <c r="DY1309" s="30"/>
      <c r="DZ1309" s="30"/>
      <c r="EA1309" s="30"/>
      <c r="EB1309" s="30"/>
      <c r="EC1309" s="30"/>
      <c r="ED1309" s="30"/>
      <c r="EE1309" s="30"/>
      <c r="EF1309" s="30"/>
      <c r="EG1309" s="30"/>
      <c r="EH1309" s="30"/>
      <c r="EI1309" s="30"/>
      <c r="EJ1309" s="30"/>
      <c r="EK1309" s="30"/>
      <c r="EL1309" s="30"/>
      <c r="EM1309" s="30"/>
      <c r="EN1309" s="30"/>
      <c r="EO1309" s="30"/>
      <c r="EP1309" s="30"/>
      <c r="EQ1309" s="30"/>
      <c r="ER1309" s="30"/>
      <c r="ES1309" s="30"/>
      <c r="ET1309" s="30"/>
      <c r="EU1309" s="30"/>
      <c r="EV1309" s="30"/>
      <c r="EW1309" s="30"/>
      <c r="EX1309" s="30"/>
      <c r="EY1309" s="30"/>
      <c r="EZ1309" s="30"/>
      <c r="FA1309" s="30"/>
      <c r="FB1309" s="30"/>
      <c r="FC1309" s="30"/>
      <c r="FD1309" s="30"/>
      <c r="FE1309" s="30"/>
      <c r="FF1309" s="30"/>
      <c r="FG1309" s="30"/>
      <c r="FH1309" s="30"/>
      <c r="FI1309" s="30"/>
      <c r="FJ1309" s="30"/>
      <c r="FK1309" s="30"/>
      <c r="FL1309" s="30"/>
      <c r="FM1309" s="30"/>
      <c r="FN1309" s="30"/>
      <c r="FO1309" s="30"/>
      <c r="FP1309" s="30"/>
      <c r="FQ1309" s="30"/>
    </row>
    <row r="1310" spans="4:173">
      <c r="D1310" s="76"/>
      <c r="E1310" s="76"/>
      <c r="F1310" s="76"/>
      <c r="G1310" s="76"/>
      <c r="H1310" s="76"/>
      <c r="I1310" s="76"/>
      <c r="J1310" s="30"/>
      <c r="K1310" s="30"/>
      <c r="L1310" s="30"/>
      <c r="M1310" s="30"/>
      <c r="N1310" s="30"/>
      <c r="O1310" s="30"/>
      <c r="P1310" s="30"/>
      <c r="Q1310" s="30"/>
      <c r="R1310" s="30"/>
      <c r="S1310" s="30"/>
      <c r="T1310" s="30"/>
      <c r="U1310" s="30"/>
      <c r="V1310" s="30"/>
      <c r="W1310" s="30"/>
      <c r="X1310" s="30"/>
      <c r="Y1310" s="30"/>
      <c r="Z1310" s="30"/>
      <c r="AA1310" s="30"/>
      <c r="AB1310" s="30"/>
      <c r="AC1310" s="30"/>
      <c r="AD1310" s="30"/>
      <c r="AE1310" s="30"/>
      <c r="AF1310" s="30"/>
      <c r="AG1310" s="30"/>
      <c r="AH1310" s="30"/>
      <c r="AI1310" s="30"/>
      <c r="AJ1310" s="30"/>
      <c r="AK1310" s="30"/>
      <c r="AL1310" s="30"/>
      <c r="AM1310" s="30"/>
      <c r="AN1310" s="30"/>
      <c r="AO1310" s="30"/>
      <c r="AP1310" s="30"/>
      <c r="AQ1310" s="30"/>
      <c r="AR1310" s="30"/>
      <c r="AS1310" s="30"/>
      <c r="AT1310" s="30"/>
      <c r="AU1310" s="30"/>
      <c r="AV1310" s="30"/>
      <c r="AW1310" s="30"/>
      <c r="AX1310" s="30"/>
      <c r="AY1310" s="30"/>
      <c r="AZ1310" s="30"/>
      <c r="BA1310" s="30"/>
      <c r="BB1310" s="30"/>
      <c r="BC1310" s="30"/>
      <c r="BD1310" s="30"/>
      <c r="BE1310" s="30"/>
      <c r="BF1310" s="30"/>
      <c r="BG1310" s="30"/>
      <c r="BH1310" s="30"/>
      <c r="BI1310" s="30"/>
      <c r="BJ1310" s="30"/>
      <c r="BK1310" s="30"/>
      <c r="BL1310" s="30"/>
      <c r="BM1310" s="30"/>
      <c r="BN1310" s="30"/>
      <c r="BO1310" s="30"/>
      <c r="BP1310" s="30"/>
      <c r="BQ1310" s="30"/>
      <c r="BR1310" s="30"/>
      <c r="BS1310" s="30"/>
      <c r="BT1310" s="30"/>
      <c r="BU1310" s="30"/>
      <c r="BV1310" s="30"/>
      <c r="BW1310" s="30"/>
      <c r="BX1310" s="30"/>
      <c r="BY1310" s="30"/>
      <c r="BZ1310" s="30"/>
      <c r="CA1310" s="30"/>
      <c r="CB1310" s="30"/>
      <c r="CC1310" s="30"/>
      <c r="CD1310" s="30"/>
      <c r="CE1310" s="30"/>
      <c r="CF1310" s="30"/>
      <c r="CG1310" s="30"/>
      <c r="CH1310" s="30"/>
      <c r="CI1310" s="30"/>
      <c r="CJ1310" s="30"/>
      <c r="CK1310" s="30"/>
      <c r="CL1310" s="30"/>
      <c r="CM1310" s="30"/>
      <c r="CN1310" s="30"/>
      <c r="CO1310" s="30"/>
      <c r="CP1310" s="30"/>
      <c r="CQ1310" s="30"/>
      <c r="CR1310" s="30"/>
      <c r="CS1310" s="30"/>
      <c r="CT1310" s="30"/>
      <c r="CU1310" s="30"/>
      <c r="CV1310" s="30"/>
      <c r="CW1310" s="30"/>
      <c r="CX1310" s="30"/>
      <c r="CY1310" s="30"/>
      <c r="CZ1310" s="30"/>
      <c r="DA1310" s="30"/>
      <c r="DB1310" s="30"/>
      <c r="DC1310" s="30"/>
      <c r="DD1310" s="30"/>
      <c r="DE1310" s="30"/>
      <c r="DF1310" s="30"/>
      <c r="DG1310" s="30"/>
      <c r="DH1310" s="30"/>
      <c r="DI1310" s="30"/>
      <c r="DJ1310" s="30"/>
      <c r="DK1310" s="30"/>
      <c r="DL1310" s="30"/>
      <c r="DM1310" s="30"/>
      <c r="DN1310" s="30"/>
      <c r="DO1310" s="30"/>
      <c r="DP1310" s="30"/>
      <c r="DQ1310" s="30"/>
      <c r="DR1310" s="30"/>
      <c r="DS1310" s="30"/>
      <c r="DT1310" s="30"/>
      <c r="DU1310" s="30"/>
      <c r="DV1310" s="30"/>
      <c r="DW1310" s="30"/>
      <c r="DX1310" s="30"/>
      <c r="DY1310" s="30"/>
      <c r="DZ1310" s="30"/>
      <c r="EA1310" s="30"/>
      <c r="EB1310" s="30"/>
      <c r="EC1310" s="30"/>
      <c r="ED1310" s="30"/>
      <c r="EE1310" s="30"/>
      <c r="EF1310" s="30"/>
      <c r="EG1310" s="30"/>
      <c r="EH1310" s="30"/>
      <c r="EI1310" s="30"/>
      <c r="EJ1310" s="30"/>
      <c r="EK1310" s="30"/>
      <c r="EL1310" s="30"/>
      <c r="EM1310" s="30"/>
      <c r="EN1310" s="30"/>
      <c r="EO1310" s="30"/>
      <c r="EP1310" s="30"/>
      <c r="EQ1310" s="30"/>
      <c r="ER1310" s="30"/>
      <c r="ES1310" s="30"/>
      <c r="ET1310" s="30"/>
      <c r="EU1310" s="30"/>
      <c r="EV1310" s="30"/>
      <c r="EW1310" s="30"/>
      <c r="EX1310" s="30"/>
      <c r="EY1310" s="30"/>
      <c r="EZ1310" s="30"/>
      <c r="FA1310" s="30"/>
      <c r="FB1310" s="30"/>
      <c r="FC1310" s="30"/>
      <c r="FD1310" s="30"/>
      <c r="FE1310" s="30"/>
      <c r="FF1310" s="30"/>
      <c r="FG1310" s="30"/>
      <c r="FH1310" s="30"/>
      <c r="FI1310" s="30"/>
      <c r="FJ1310" s="30"/>
      <c r="FK1310" s="30"/>
      <c r="FL1310" s="30"/>
      <c r="FM1310" s="30"/>
      <c r="FN1310" s="30"/>
      <c r="FO1310" s="30"/>
      <c r="FP1310" s="30"/>
      <c r="FQ1310" s="30"/>
    </row>
    <row r="1311" spans="4:173">
      <c r="D1311" s="76"/>
      <c r="E1311" s="76"/>
      <c r="F1311" s="76"/>
      <c r="G1311" s="76"/>
      <c r="H1311" s="76"/>
      <c r="I1311" s="76"/>
      <c r="J1311" s="30"/>
      <c r="K1311" s="30"/>
      <c r="L1311" s="30"/>
      <c r="M1311" s="30"/>
      <c r="N1311" s="30"/>
      <c r="O1311" s="30"/>
      <c r="P1311" s="30"/>
      <c r="Q1311" s="30"/>
      <c r="R1311" s="30"/>
      <c r="S1311" s="30"/>
      <c r="T1311" s="30"/>
      <c r="U1311" s="30"/>
      <c r="V1311" s="30"/>
      <c r="W1311" s="30"/>
      <c r="X1311" s="30"/>
      <c r="Y1311" s="30"/>
      <c r="Z1311" s="30"/>
      <c r="AA1311" s="30"/>
      <c r="AB1311" s="30"/>
      <c r="AC1311" s="30"/>
      <c r="AD1311" s="30"/>
      <c r="AE1311" s="30"/>
      <c r="AF1311" s="30"/>
      <c r="AG1311" s="30"/>
      <c r="AH1311" s="30"/>
      <c r="AI1311" s="30"/>
      <c r="AJ1311" s="30"/>
      <c r="AK1311" s="30"/>
      <c r="AL1311" s="30"/>
      <c r="AM1311" s="30"/>
      <c r="AN1311" s="30"/>
      <c r="AO1311" s="30"/>
      <c r="AP1311" s="30"/>
      <c r="AQ1311" s="30"/>
      <c r="AR1311" s="30"/>
      <c r="AS1311" s="30"/>
      <c r="AT1311" s="30"/>
      <c r="AU1311" s="30"/>
      <c r="AV1311" s="30"/>
      <c r="AW1311" s="30"/>
      <c r="AX1311" s="30"/>
      <c r="AY1311" s="30"/>
      <c r="AZ1311" s="30"/>
      <c r="BA1311" s="30"/>
      <c r="BB1311" s="30"/>
      <c r="BC1311" s="30"/>
      <c r="BD1311" s="30"/>
      <c r="BE1311" s="30"/>
      <c r="BF1311" s="30"/>
      <c r="BG1311" s="30"/>
      <c r="BH1311" s="30"/>
      <c r="BI1311" s="30"/>
      <c r="BJ1311" s="30"/>
      <c r="BK1311" s="30"/>
      <c r="BL1311" s="30"/>
      <c r="BM1311" s="30"/>
      <c r="BN1311" s="30"/>
      <c r="BO1311" s="30"/>
      <c r="BP1311" s="30"/>
      <c r="BQ1311" s="30"/>
      <c r="BR1311" s="30"/>
      <c r="BS1311" s="30"/>
      <c r="BT1311" s="30"/>
      <c r="BU1311" s="30"/>
      <c r="BV1311" s="30"/>
      <c r="BW1311" s="30"/>
      <c r="BX1311" s="30"/>
      <c r="BY1311" s="30"/>
      <c r="BZ1311" s="30"/>
      <c r="CA1311" s="30"/>
      <c r="CB1311" s="30"/>
      <c r="CC1311" s="30"/>
      <c r="CD1311" s="30"/>
      <c r="CE1311" s="30"/>
      <c r="CF1311" s="30"/>
      <c r="CG1311" s="30"/>
      <c r="CH1311" s="30"/>
      <c r="CI1311" s="30"/>
      <c r="CJ1311" s="30"/>
      <c r="CK1311" s="30"/>
      <c r="CL1311" s="30"/>
      <c r="CM1311" s="30"/>
      <c r="CN1311" s="30"/>
      <c r="CO1311" s="30"/>
      <c r="CP1311" s="30"/>
      <c r="CQ1311" s="30"/>
      <c r="CR1311" s="30"/>
      <c r="CS1311" s="30"/>
      <c r="CT1311" s="30"/>
      <c r="CU1311" s="30"/>
      <c r="CV1311" s="30"/>
      <c r="CW1311" s="30"/>
      <c r="CX1311" s="30"/>
      <c r="CY1311" s="30"/>
      <c r="CZ1311" s="30"/>
      <c r="DA1311" s="30"/>
      <c r="DB1311" s="30"/>
      <c r="DC1311" s="30"/>
      <c r="DD1311" s="30"/>
      <c r="DE1311" s="30"/>
      <c r="DF1311" s="30"/>
      <c r="DG1311" s="30"/>
      <c r="DH1311" s="30"/>
      <c r="DI1311" s="30"/>
      <c r="DJ1311" s="30"/>
      <c r="DK1311" s="30"/>
      <c r="DL1311" s="30"/>
      <c r="DM1311" s="30"/>
      <c r="DN1311" s="30"/>
      <c r="DO1311" s="30"/>
      <c r="DP1311" s="30"/>
      <c r="DQ1311" s="30"/>
      <c r="DR1311" s="30"/>
      <c r="DS1311" s="30"/>
      <c r="DT1311" s="30"/>
      <c r="DU1311" s="30"/>
      <c r="DV1311" s="30"/>
      <c r="DW1311" s="30"/>
      <c r="DX1311" s="30"/>
      <c r="DY1311" s="30"/>
      <c r="DZ1311" s="30"/>
      <c r="EA1311" s="30"/>
      <c r="EB1311" s="30"/>
      <c r="EC1311" s="30"/>
      <c r="ED1311" s="30"/>
      <c r="EE1311" s="30"/>
      <c r="EF1311" s="30"/>
      <c r="EG1311" s="30"/>
      <c r="EH1311" s="30"/>
      <c r="EI1311" s="30"/>
      <c r="EJ1311" s="30"/>
      <c r="EK1311" s="30"/>
      <c r="EL1311" s="30"/>
      <c r="EM1311" s="30"/>
      <c r="EN1311" s="30"/>
      <c r="EO1311" s="30"/>
      <c r="EP1311" s="30"/>
      <c r="EQ1311" s="30"/>
      <c r="ER1311" s="30"/>
      <c r="ES1311" s="30"/>
      <c r="ET1311" s="30"/>
      <c r="EU1311" s="30"/>
      <c r="EV1311" s="30"/>
      <c r="EW1311" s="30"/>
      <c r="EX1311" s="30"/>
      <c r="EY1311" s="30"/>
      <c r="EZ1311" s="30"/>
      <c r="FA1311" s="30"/>
      <c r="FB1311" s="30"/>
      <c r="FC1311" s="30"/>
      <c r="FD1311" s="30"/>
      <c r="FE1311" s="30"/>
      <c r="FF1311" s="30"/>
      <c r="FG1311" s="30"/>
      <c r="FH1311" s="30"/>
      <c r="FI1311" s="30"/>
      <c r="FJ1311" s="30"/>
      <c r="FK1311" s="30"/>
      <c r="FL1311" s="30"/>
      <c r="FM1311" s="30"/>
      <c r="FN1311" s="30"/>
      <c r="FO1311" s="30"/>
      <c r="FP1311" s="30"/>
      <c r="FQ1311" s="30"/>
    </row>
    <row r="1312" spans="4:173">
      <c r="D1312" s="76"/>
      <c r="E1312" s="76"/>
      <c r="F1312" s="76"/>
      <c r="G1312" s="76"/>
      <c r="H1312" s="76"/>
      <c r="I1312" s="76"/>
      <c r="J1312" s="30"/>
      <c r="K1312" s="30"/>
      <c r="L1312" s="30"/>
      <c r="M1312" s="30"/>
      <c r="N1312" s="30"/>
      <c r="O1312" s="30"/>
      <c r="P1312" s="30"/>
      <c r="Q1312" s="30"/>
      <c r="R1312" s="30"/>
      <c r="S1312" s="30"/>
      <c r="T1312" s="30"/>
      <c r="U1312" s="30"/>
      <c r="V1312" s="30"/>
      <c r="W1312" s="30"/>
      <c r="X1312" s="30"/>
      <c r="Y1312" s="30"/>
      <c r="Z1312" s="30"/>
      <c r="AA1312" s="30"/>
      <c r="AB1312" s="30"/>
      <c r="AC1312" s="30"/>
      <c r="AD1312" s="30"/>
      <c r="AE1312" s="30"/>
      <c r="AF1312" s="30"/>
      <c r="AG1312" s="30"/>
      <c r="AH1312" s="30"/>
      <c r="AI1312" s="30"/>
      <c r="AJ1312" s="30"/>
      <c r="AK1312" s="30"/>
      <c r="AL1312" s="30"/>
      <c r="AM1312" s="30"/>
      <c r="AN1312" s="30"/>
      <c r="AO1312" s="30"/>
      <c r="AP1312" s="30"/>
      <c r="AQ1312" s="30"/>
      <c r="AR1312" s="30"/>
      <c r="AS1312" s="30"/>
      <c r="AT1312" s="30"/>
      <c r="AU1312" s="30"/>
      <c r="AV1312" s="30"/>
      <c r="AW1312" s="30"/>
      <c r="AX1312" s="30"/>
      <c r="AY1312" s="30"/>
      <c r="AZ1312" s="30"/>
      <c r="BA1312" s="30"/>
      <c r="BB1312" s="30"/>
      <c r="BC1312" s="30"/>
      <c r="BD1312" s="30"/>
      <c r="BE1312" s="30"/>
      <c r="BF1312" s="30"/>
      <c r="BG1312" s="30"/>
      <c r="BH1312" s="30"/>
      <c r="BI1312" s="30"/>
      <c r="BJ1312" s="30"/>
      <c r="BK1312" s="30"/>
      <c r="BL1312" s="30"/>
      <c r="BM1312" s="30"/>
      <c r="BN1312" s="30"/>
      <c r="BO1312" s="30"/>
      <c r="BP1312" s="30"/>
      <c r="BQ1312" s="30"/>
      <c r="BR1312" s="30"/>
      <c r="BS1312" s="30"/>
      <c r="BT1312" s="30"/>
      <c r="BU1312" s="30"/>
      <c r="BV1312" s="30"/>
      <c r="BW1312" s="30"/>
      <c r="BX1312" s="30"/>
      <c r="BY1312" s="30"/>
      <c r="BZ1312" s="30"/>
      <c r="CA1312" s="30"/>
      <c r="CB1312" s="30"/>
      <c r="CC1312" s="30"/>
      <c r="CD1312" s="30"/>
      <c r="CE1312" s="30"/>
      <c r="CF1312" s="30"/>
      <c r="CG1312" s="30"/>
      <c r="CH1312" s="30"/>
      <c r="CI1312" s="30"/>
      <c r="CJ1312" s="30"/>
      <c r="CK1312" s="30"/>
      <c r="CL1312" s="30"/>
      <c r="CM1312" s="30"/>
      <c r="CN1312" s="30"/>
      <c r="CO1312" s="30"/>
      <c r="CP1312" s="30"/>
      <c r="CQ1312" s="30"/>
      <c r="CR1312" s="30"/>
      <c r="CS1312" s="30"/>
      <c r="CT1312" s="30"/>
      <c r="CU1312" s="30"/>
      <c r="CV1312" s="30"/>
      <c r="CW1312" s="30"/>
      <c r="CX1312" s="30"/>
      <c r="CY1312" s="30"/>
      <c r="CZ1312" s="30"/>
      <c r="DA1312" s="30"/>
      <c r="DB1312" s="30"/>
      <c r="DC1312" s="30"/>
      <c r="DD1312" s="30"/>
      <c r="DE1312" s="30"/>
      <c r="DF1312" s="30"/>
      <c r="DG1312" s="30"/>
      <c r="DH1312" s="30"/>
      <c r="DI1312" s="30"/>
      <c r="DJ1312" s="30"/>
      <c r="DK1312" s="30"/>
      <c r="DL1312" s="30"/>
      <c r="DM1312" s="30"/>
      <c r="DN1312" s="30"/>
      <c r="DO1312" s="30"/>
      <c r="DP1312" s="30"/>
      <c r="DQ1312" s="30"/>
      <c r="DR1312" s="30"/>
      <c r="DS1312" s="30"/>
      <c r="DT1312" s="30"/>
      <c r="DU1312" s="30"/>
      <c r="DV1312" s="30"/>
      <c r="DW1312" s="30"/>
      <c r="DX1312" s="30"/>
      <c r="DY1312" s="30"/>
      <c r="DZ1312" s="30"/>
      <c r="EA1312" s="30"/>
      <c r="EB1312" s="30"/>
      <c r="EC1312" s="30"/>
      <c r="ED1312" s="30"/>
      <c r="EE1312" s="30"/>
      <c r="EF1312" s="30"/>
      <c r="EG1312" s="30"/>
      <c r="EH1312" s="30"/>
      <c r="EI1312" s="30"/>
      <c r="EJ1312" s="30"/>
      <c r="EK1312" s="30"/>
      <c r="EL1312" s="30"/>
      <c r="EM1312" s="30"/>
      <c r="EN1312" s="30"/>
      <c r="EO1312" s="30"/>
      <c r="EP1312" s="30"/>
      <c r="EQ1312" s="30"/>
      <c r="ER1312" s="30"/>
      <c r="ES1312" s="30"/>
      <c r="ET1312" s="30"/>
      <c r="EU1312" s="30"/>
      <c r="EV1312" s="30"/>
      <c r="EW1312" s="30"/>
      <c r="EX1312" s="30"/>
      <c r="EY1312" s="30"/>
      <c r="EZ1312" s="30"/>
      <c r="FA1312" s="30"/>
      <c r="FB1312" s="30"/>
      <c r="FC1312" s="30"/>
      <c r="FD1312" s="30"/>
      <c r="FE1312" s="30"/>
      <c r="FF1312" s="30"/>
      <c r="FG1312" s="30"/>
      <c r="FH1312" s="30"/>
      <c r="FI1312" s="30"/>
      <c r="FJ1312" s="30"/>
      <c r="FK1312" s="30"/>
      <c r="FL1312" s="30"/>
      <c r="FM1312" s="30"/>
      <c r="FN1312" s="30"/>
      <c r="FO1312" s="30"/>
      <c r="FP1312" s="30"/>
      <c r="FQ1312" s="30"/>
    </row>
    <row r="1313" spans="4:173">
      <c r="D1313" s="76"/>
      <c r="E1313" s="76"/>
      <c r="F1313" s="76"/>
      <c r="G1313" s="76"/>
      <c r="H1313" s="76"/>
      <c r="I1313" s="76"/>
      <c r="J1313" s="30"/>
      <c r="K1313" s="30"/>
      <c r="L1313" s="30"/>
      <c r="M1313" s="30"/>
      <c r="N1313" s="30"/>
      <c r="O1313" s="30"/>
      <c r="P1313" s="30"/>
      <c r="Q1313" s="30"/>
      <c r="R1313" s="30"/>
      <c r="S1313" s="30"/>
      <c r="T1313" s="30"/>
      <c r="U1313" s="30"/>
      <c r="V1313" s="30"/>
      <c r="W1313" s="30"/>
      <c r="X1313" s="30"/>
      <c r="Y1313" s="30"/>
      <c r="Z1313" s="30"/>
      <c r="AA1313" s="30"/>
      <c r="AB1313" s="30"/>
      <c r="AC1313" s="30"/>
      <c r="AD1313" s="30"/>
      <c r="AE1313" s="30"/>
      <c r="AF1313" s="30"/>
      <c r="AG1313" s="30"/>
      <c r="AH1313" s="30"/>
      <c r="AI1313" s="30"/>
      <c r="AJ1313" s="30"/>
      <c r="AK1313" s="30"/>
      <c r="AL1313" s="30"/>
      <c r="AM1313" s="30"/>
      <c r="AN1313" s="30"/>
      <c r="AO1313" s="30"/>
      <c r="AP1313" s="30"/>
      <c r="AQ1313" s="30"/>
      <c r="AR1313" s="30"/>
      <c r="AS1313" s="30"/>
      <c r="AT1313" s="30"/>
      <c r="AU1313" s="30"/>
      <c r="AV1313" s="30"/>
      <c r="AW1313" s="30"/>
      <c r="AX1313" s="30"/>
      <c r="AY1313" s="30"/>
      <c r="AZ1313" s="30"/>
      <c r="BA1313" s="30"/>
      <c r="BB1313" s="30"/>
      <c r="BC1313" s="30"/>
      <c r="BD1313" s="30"/>
      <c r="BE1313" s="30"/>
      <c r="BF1313" s="30"/>
      <c r="BG1313" s="30"/>
      <c r="BH1313" s="30"/>
      <c r="BI1313" s="30"/>
      <c r="BJ1313" s="30"/>
      <c r="BK1313" s="30"/>
      <c r="BL1313" s="30"/>
      <c r="BM1313" s="30"/>
      <c r="BN1313" s="30"/>
      <c r="BO1313" s="30"/>
      <c r="BP1313" s="30"/>
      <c r="BQ1313" s="30"/>
      <c r="BR1313" s="30"/>
      <c r="BS1313" s="30"/>
      <c r="BT1313" s="30"/>
      <c r="BU1313" s="30"/>
      <c r="BV1313" s="30"/>
      <c r="BW1313" s="30"/>
      <c r="BX1313" s="30"/>
      <c r="BY1313" s="30"/>
      <c r="BZ1313" s="30"/>
      <c r="CA1313" s="30"/>
      <c r="CB1313" s="30"/>
      <c r="CC1313" s="30"/>
      <c r="CD1313" s="30"/>
      <c r="CE1313" s="30"/>
      <c r="CF1313" s="30"/>
      <c r="CG1313" s="30"/>
      <c r="CH1313" s="30"/>
      <c r="CI1313" s="30"/>
      <c r="CJ1313" s="30"/>
      <c r="CK1313" s="30"/>
      <c r="CL1313" s="30"/>
      <c r="CM1313" s="30"/>
      <c r="CN1313" s="30"/>
      <c r="CO1313" s="30"/>
      <c r="CP1313" s="30"/>
      <c r="CQ1313" s="30"/>
      <c r="CR1313" s="30"/>
      <c r="CS1313" s="30"/>
      <c r="CT1313" s="30"/>
      <c r="CU1313" s="30"/>
      <c r="CV1313" s="30"/>
      <c r="CW1313" s="30"/>
      <c r="CX1313" s="30"/>
      <c r="CY1313" s="30"/>
      <c r="CZ1313" s="30"/>
      <c r="DA1313" s="30"/>
      <c r="DB1313" s="30"/>
      <c r="DC1313" s="30"/>
      <c r="DD1313" s="30"/>
      <c r="DE1313" s="30"/>
      <c r="DF1313" s="30"/>
      <c r="DG1313" s="30"/>
      <c r="DH1313" s="30"/>
      <c r="DI1313" s="30"/>
      <c r="DJ1313" s="30"/>
      <c r="DK1313" s="30"/>
      <c r="DL1313" s="30"/>
      <c r="DM1313" s="30"/>
      <c r="DN1313" s="30"/>
      <c r="DO1313" s="30"/>
      <c r="DP1313" s="30"/>
      <c r="DQ1313" s="30"/>
      <c r="DR1313" s="30"/>
      <c r="DS1313" s="30"/>
      <c r="DT1313" s="30"/>
      <c r="DU1313" s="30"/>
      <c r="DV1313" s="30"/>
      <c r="DW1313" s="30"/>
      <c r="DX1313" s="30"/>
      <c r="DY1313" s="30"/>
      <c r="DZ1313" s="30"/>
      <c r="EA1313" s="30"/>
      <c r="EB1313" s="30"/>
      <c r="EC1313" s="30"/>
      <c r="ED1313" s="30"/>
      <c r="EE1313" s="30"/>
      <c r="EF1313" s="30"/>
      <c r="EG1313" s="30"/>
      <c r="EH1313" s="30"/>
      <c r="EI1313" s="30"/>
      <c r="EJ1313" s="30"/>
      <c r="EK1313" s="30"/>
      <c r="EL1313" s="30"/>
      <c r="EM1313" s="30"/>
      <c r="EN1313" s="30"/>
      <c r="EO1313" s="30"/>
      <c r="EP1313" s="30"/>
      <c r="EQ1313" s="30"/>
      <c r="ER1313" s="30"/>
      <c r="ES1313" s="30"/>
      <c r="ET1313" s="30"/>
      <c r="EU1313" s="30"/>
      <c r="EV1313" s="30"/>
      <c r="EW1313" s="30"/>
      <c r="EX1313" s="30"/>
      <c r="EY1313" s="30"/>
      <c r="EZ1313" s="30"/>
      <c r="FA1313" s="30"/>
      <c r="FB1313" s="30"/>
      <c r="FC1313" s="30"/>
      <c r="FD1313" s="30"/>
      <c r="FE1313" s="30"/>
      <c r="FF1313" s="30"/>
      <c r="FG1313" s="30"/>
      <c r="FH1313" s="30"/>
      <c r="FI1313" s="30"/>
      <c r="FJ1313" s="30"/>
      <c r="FK1313" s="30"/>
      <c r="FL1313" s="30"/>
      <c r="FM1313" s="30"/>
      <c r="FN1313" s="30"/>
      <c r="FO1313" s="30"/>
      <c r="FP1313" s="30"/>
      <c r="FQ1313" s="30"/>
    </row>
    <row r="1314" spans="4:173">
      <c r="D1314" s="76"/>
      <c r="E1314" s="76"/>
      <c r="F1314" s="76"/>
      <c r="G1314" s="76"/>
      <c r="H1314" s="76"/>
      <c r="I1314" s="76"/>
      <c r="J1314" s="30"/>
      <c r="K1314" s="30"/>
      <c r="L1314" s="30"/>
      <c r="M1314" s="30"/>
      <c r="N1314" s="30"/>
      <c r="O1314" s="30"/>
      <c r="P1314" s="30"/>
      <c r="Q1314" s="30"/>
      <c r="R1314" s="30"/>
      <c r="S1314" s="30"/>
      <c r="T1314" s="30"/>
      <c r="U1314" s="30"/>
      <c r="V1314" s="30"/>
      <c r="W1314" s="30"/>
      <c r="X1314" s="30"/>
      <c r="Y1314" s="30"/>
      <c r="Z1314" s="30"/>
      <c r="AA1314" s="30"/>
      <c r="AB1314" s="30"/>
      <c r="AC1314" s="30"/>
      <c r="AD1314" s="30"/>
      <c r="AE1314" s="30"/>
      <c r="AF1314" s="30"/>
      <c r="AG1314" s="30"/>
      <c r="AH1314" s="30"/>
      <c r="AI1314" s="30"/>
      <c r="AJ1314" s="30"/>
      <c r="AK1314" s="30"/>
      <c r="AL1314" s="30"/>
      <c r="AM1314" s="30"/>
      <c r="AN1314" s="30"/>
      <c r="AO1314" s="30"/>
      <c r="AP1314" s="30"/>
      <c r="AQ1314" s="30"/>
      <c r="AR1314" s="30"/>
      <c r="AS1314" s="30"/>
      <c r="AT1314" s="30"/>
      <c r="AU1314" s="30"/>
      <c r="AV1314" s="30"/>
      <c r="AW1314" s="30"/>
      <c r="AX1314" s="30"/>
      <c r="AY1314" s="30"/>
      <c r="AZ1314" s="30"/>
      <c r="BA1314" s="30"/>
      <c r="BB1314" s="30"/>
      <c r="BC1314" s="30"/>
      <c r="BD1314" s="30"/>
      <c r="BE1314" s="30"/>
      <c r="BF1314" s="30"/>
      <c r="BG1314" s="30"/>
      <c r="BH1314" s="30"/>
      <c r="BI1314" s="30"/>
      <c r="BJ1314" s="30"/>
      <c r="BK1314" s="30"/>
      <c r="BL1314" s="30"/>
      <c r="BM1314" s="30"/>
      <c r="BN1314" s="30"/>
      <c r="BO1314" s="30"/>
      <c r="BP1314" s="30"/>
      <c r="BQ1314" s="30"/>
      <c r="BR1314" s="30"/>
      <c r="BS1314" s="30"/>
      <c r="BT1314" s="30"/>
      <c r="BU1314" s="30"/>
      <c r="BV1314" s="30"/>
      <c r="BW1314" s="30"/>
      <c r="BX1314" s="30"/>
      <c r="BY1314" s="30"/>
      <c r="BZ1314" s="30"/>
      <c r="CA1314" s="30"/>
      <c r="CB1314" s="30"/>
      <c r="CC1314" s="30"/>
      <c r="CD1314" s="30"/>
      <c r="CE1314" s="30"/>
      <c r="CF1314" s="30"/>
      <c r="CG1314" s="30"/>
      <c r="CH1314" s="30"/>
      <c r="CI1314" s="30"/>
      <c r="CJ1314" s="30"/>
      <c r="CK1314" s="30"/>
      <c r="CL1314" s="30"/>
      <c r="CM1314" s="30"/>
      <c r="CN1314" s="30"/>
      <c r="CO1314" s="30"/>
      <c r="CP1314" s="30"/>
      <c r="CQ1314" s="30"/>
      <c r="CR1314" s="30"/>
      <c r="CS1314" s="30"/>
      <c r="CT1314" s="30"/>
      <c r="CU1314" s="30"/>
      <c r="CV1314" s="30"/>
      <c r="CW1314" s="30"/>
      <c r="CX1314" s="30"/>
      <c r="CY1314" s="30"/>
      <c r="CZ1314" s="30"/>
      <c r="DA1314" s="30"/>
      <c r="DB1314" s="30"/>
      <c r="DC1314" s="30"/>
      <c r="DD1314" s="30"/>
      <c r="DE1314" s="30"/>
      <c r="DF1314" s="30"/>
      <c r="DG1314" s="30"/>
      <c r="DH1314" s="30"/>
      <c r="DI1314" s="30"/>
      <c r="DJ1314" s="30"/>
      <c r="DK1314" s="30"/>
      <c r="DL1314" s="30"/>
      <c r="DM1314" s="30"/>
      <c r="DN1314" s="30"/>
      <c r="DO1314" s="30"/>
      <c r="DP1314" s="30"/>
      <c r="DQ1314" s="30"/>
      <c r="DR1314" s="30"/>
      <c r="DS1314" s="30"/>
      <c r="DT1314" s="30"/>
      <c r="DU1314" s="30"/>
      <c r="DV1314" s="30"/>
      <c r="DW1314" s="30"/>
      <c r="DX1314" s="30"/>
      <c r="DY1314" s="30"/>
      <c r="DZ1314" s="30"/>
      <c r="EA1314" s="30"/>
      <c r="EB1314" s="30"/>
      <c r="EC1314" s="30"/>
      <c r="ED1314" s="30"/>
      <c r="EE1314" s="30"/>
      <c r="EF1314" s="30"/>
      <c r="EG1314" s="30"/>
      <c r="EH1314" s="30"/>
      <c r="EI1314" s="30"/>
      <c r="EJ1314" s="30"/>
      <c r="EK1314" s="30"/>
      <c r="EL1314" s="30"/>
      <c r="EM1314" s="30"/>
      <c r="EN1314" s="30"/>
      <c r="EO1314" s="30"/>
      <c r="EP1314" s="30"/>
      <c r="EQ1314" s="30"/>
      <c r="ER1314" s="30"/>
      <c r="ES1314" s="30"/>
      <c r="ET1314" s="30"/>
      <c r="EU1314" s="30"/>
      <c r="EV1314" s="30"/>
      <c r="EW1314" s="30"/>
      <c r="EX1314" s="30"/>
      <c r="EY1314" s="30"/>
      <c r="EZ1314" s="30"/>
      <c r="FA1314" s="30"/>
      <c r="FB1314" s="30"/>
      <c r="FC1314" s="30"/>
      <c r="FD1314" s="30"/>
      <c r="FE1314" s="30"/>
      <c r="FF1314" s="30"/>
      <c r="FG1314" s="30"/>
      <c r="FH1314" s="30"/>
      <c r="FI1314" s="30"/>
      <c r="FJ1314" s="30"/>
      <c r="FK1314" s="30"/>
      <c r="FL1314" s="30"/>
      <c r="FM1314" s="30"/>
      <c r="FN1314" s="30"/>
      <c r="FO1314" s="30"/>
      <c r="FP1314" s="30"/>
      <c r="FQ1314" s="30"/>
    </row>
    <row r="1315" spans="4:173">
      <c r="D1315" s="76"/>
      <c r="E1315" s="76"/>
      <c r="F1315" s="76"/>
      <c r="G1315" s="76"/>
      <c r="H1315" s="76"/>
      <c r="I1315" s="76"/>
      <c r="J1315" s="30"/>
      <c r="K1315" s="30"/>
      <c r="L1315" s="30"/>
      <c r="M1315" s="30"/>
      <c r="N1315" s="30"/>
      <c r="O1315" s="30"/>
      <c r="P1315" s="30"/>
      <c r="Q1315" s="30"/>
      <c r="R1315" s="30"/>
      <c r="S1315" s="30"/>
      <c r="T1315" s="30"/>
      <c r="U1315" s="30"/>
      <c r="V1315" s="30"/>
      <c r="W1315" s="30"/>
      <c r="X1315" s="30"/>
      <c r="Y1315" s="30"/>
      <c r="Z1315" s="30"/>
      <c r="AA1315" s="30"/>
      <c r="AB1315" s="30"/>
      <c r="AC1315" s="30"/>
      <c r="AD1315" s="30"/>
      <c r="AE1315" s="30"/>
      <c r="AF1315" s="30"/>
      <c r="AG1315" s="30"/>
      <c r="AH1315" s="30"/>
      <c r="AI1315" s="30"/>
      <c r="AJ1315" s="30"/>
      <c r="AK1315" s="30"/>
      <c r="AL1315" s="30"/>
      <c r="AM1315" s="30"/>
      <c r="AN1315" s="30"/>
      <c r="AO1315" s="30"/>
      <c r="AP1315" s="30"/>
      <c r="AQ1315" s="30"/>
      <c r="AR1315" s="30"/>
      <c r="AS1315" s="30"/>
      <c r="AT1315" s="30"/>
      <c r="AU1315" s="30"/>
      <c r="AV1315" s="30"/>
      <c r="AW1315" s="30"/>
      <c r="AX1315" s="30"/>
      <c r="AY1315" s="30"/>
      <c r="AZ1315" s="30"/>
      <c r="BA1315" s="30"/>
      <c r="BB1315" s="30"/>
      <c r="BC1315" s="30"/>
      <c r="BD1315" s="30"/>
      <c r="BE1315" s="30"/>
      <c r="BF1315" s="30"/>
      <c r="BG1315" s="30"/>
      <c r="BH1315" s="30"/>
      <c r="BI1315" s="30"/>
      <c r="BJ1315" s="30"/>
      <c r="BK1315" s="30"/>
      <c r="BL1315" s="30"/>
      <c r="BM1315" s="30"/>
      <c r="BN1315" s="30"/>
      <c r="BO1315" s="30"/>
      <c r="BP1315" s="30"/>
      <c r="BQ1315" s="30"/>
      <c r="BR1315" s="30"/>
      <c r="BS1315" s="30"/>
      <c r="BT1315" s="30"/>
      <c r="BU1315" s="30"/>
      <c r="BV1315" s="30"/>
      <c r="BW1315" s="30"/>
      <c r="BX1315" s="30"/>
      <c r="BY1315" s="30"/>
      <c r="BZ1315" s="30"/>
      <c r="CA1315" s="30"/>
      <c r="CB1315" s="30"/>
      <c r="CC1315" s="30"/>
      <c r="CD1315" s="30"/>
      <c r="CE1315" s="30"/>
      <c r="CF1315" s="30"/>
      <c r="CG1315" s="30"/>
      <c r="CH1315" s="30"/>
      <c r="CI1315" s="30"/>
      <c r="CJ1315" s="30"/>
      <c r="CK1315" s="30"/>
      <c r="CL1315" s="30"/>
      <c r="CM1315" s="30"/>
      <c r="CN1315" s="30"/>
      <c r="CO1315" s="30"/>
      <c r="CP1315" s="30"/>
      <c r="CQ1315" s="30"/>
      <c r="CR1315" s="30"/>
      <c r="CS1315" s="30"/>
      <c r="CT1315" s="30"/>
      <c r="CU1315" s="30"/>
      <c r="CV1315" s="30"/>
      <c r="CW1315" s="30"/>
      <c r="CX1315" s="30"/>
      <c r="CY1315" s="30"/>
      <c r="CZ1315" s="30"/>
      <c r="DA1315" s="30"/>
      <c r="DB1315" s="30"/>
      <c r="DC1315" s="30"/>
      <c r="DD1315" s="30"/>
      <c r="DE1315" s="30"/>
      <c r="DF1315" s="30"/>
      <c r="DG1315" s="30"/>
      <c r="DH1315" s="30"/>
      <c r="DI1315" s="30"/>
      <c r="DJ1315" s="30"/>
      <c r="DK1315" s="30"/>
      <c r="DL1315" s="30"/>
      <c r="DM1315" s="30"/>
      <c r="DN1315" s="30"/>
      <c r="DO1315" s="30"/>
      <c r="DP1315" s="30"/>
      <c r="DQ1315" s="30"/>
      <c r="DR1315" s="30"/>
      <c r="DS1315" s="30"/>
      <c r="DT1315" s="30"/>
      <c r="DU1315" s="30"/>
      <c r="DV1315" s="30"/>
      <c r="DW1315" s="30"/>
      <c r="DX1315" s="30"/>
      <c r="DY1315" s="30"/>
      <c r="DZ1315" s="30"/>
      <c r="EA1315" s="30"/>
      <c r="EB1315" s="30"/>
      <c r="EC1315" s="30"/>
      <c r="ED1315" s="30"/>
      <c r="EE1315" s="30"/>
      <c r="EF1315" s="30"/>
      <c r="EG1315" s="30"/>
      <c r="EH1315" s="30"/>
      <c r="EI1315" s="30"/>
      <c r="EJ1315" s="30"/>
      <c r="EK1315" s="30"/>
      <c r="EL1315" s="30"/>
      <c r="EM1315" s="30"/>
      <c r="EN1315" s="30"/>
      <c r="EO1315" s="30"/>
      <c r="EP1315" s="30"/>
      <c r="EQ1315" s="30"/>
      <c r="ER1315" s="30"/>
      <c r="ES1315" s="30"/>
      <c r="ET1315" s="30"/>
      <c r="EU1315" s="30"/>
      <c r="EV1315" s="30"/>
      <c r="EW1315" s="30"/>
      <c r="EX1315" s="30"/>
      <c r="EY1315" s="30"/>
      <c r="EZ1315" s="30"/>
      <c r="FA1315" s="30"/>
      <c r="FB1315" s="30"/>
      <c r="FC1315" s="30"/>
      <c r="FD1315" s="30"/>
      <c r="FE1315" s="30"/>
      <c r="FF1315" s="30"/>
      <c r="FG1315" s="30"/>
      <c r="FH1315" s="30"/>
      <c r="FI1315" s="30"/>
      <c r="FJ1315" s="30"/>
      <c r="FK1315" s="30"/>
      <c r="FL1315" s="30"/>
      <c r="FM1315" s="30"/>
      <c r="FN1315" s="30"/>
      <c r="FO1315" s="30"/>
      <c r="FP1315" s="30"/>
      <c r="FQ1315" s="30"/>
    </row>
    <row r="1316" spans="4:173">
      <c r="D1316" s="76"/>
      <c r="E1316" s="76"/>
      <c r="F1316" s="76"/>
      <c r="G1316" s="76"/>
      <c r="H1316" s="76"/>
      <c r="I1316" s="76"/>
      <c r="J1316" s="30"/>
      <c r="K1316" s="30"/>
      <c r="L1316" s="30"/>
      <c r="M1316" s="30"/>
      <c r="N1316" s="30"/>
      <c r="O1316" s="30"/>
      <c r="P1316" s="30"/>
      <c r="Q1316" s="30"/>
      <c r="R1316" s="30"/>
      <c r="S1316" s="30"/>
      <c r="T1316" s="30"/>
      <c r="U1316" s="30"/>
      <c r="V1316" s="30"/>
      <c r="W1316" s="30"/>
      <c r="X1316" s="30"/>
      <c r="Y1316" s="30"/>
      <c r="Z1316" s="30"/>
      <c r="AA1316" s="30"/>
      <c r="AB1316" s="30"/>
      <c r="AC1316" s="30"/>
      <c r="AD1316" s="30"/>
      <c r="AE1316" s="30"/>
      <c r="AF1316" s="30"/>
      <c r="AG1316" s="30"/>
      <c r="AH1316" s="30"/>
      <c r="AI1316" s="30"/>
      <c r="AJ1316" s="30"/>
      <c r="AK1316" s="30"/>
      <c r="AL1316" s="30"/>
      <c r="AM1316" s="30"/>
      <c r="AN1316" s="30"/>
      <c r="AO1316" s="30"/>
      <c r="AP1316" s="30"/>
      <c r="AQ1316" s="30"/>
      <c r="AR1316" s="30"/>
      <c r="AS1316" s="30"/>
      <c r="AT1316" s="30"/>
      <c r="AU1316" s="30"/>
      <c r="AV1316" s="30"/>
      <c r="AW1316" s="30"/>
      <c r="AX1316" s="30"/>
      <c r="AY1316" s="30"/>
      <c r="AZ1316" s="30"/>
      <c r="BA1316" s="30"/>
      <c r="BB1316" s="30"/>
      <c r="BC1316" s="30"/>
      <c r="BD1316" s="30"/>
      <c r="BE1316" s="30"/>
      <c r="BF1316" s="30"/>
      <c r="BG1316" s="30"/>
      <c r="BH1316" s="30"/>
      <c r="BI1316" s="30"/>
      <c r="BJ1316" s="30"/>
      <c r="BK1316" s="30"/>
      <c r="BL1316" s="30"/>
      <c r="BM1316" s="30"/>
      <c r="BN1316" s="30"/>
      <c r="BO1316" s="30"/>
      <c r="BP1316" s="30"/>
      <c r="BQ1316" s="30"/>
      <c r="BR1316" s="30"/>
      <c r="BS1316" s="30"/>
      <c r="BT1316" s="30"/>
      <c r="BU1316" s="30"/>
      <c r="BV1316" s="30"/>
      <c r="BW1316" s="30"/>
      <c r="BX1316" s="30"/>
      <c r="BY1316" s="30"/>
      <c r="BZ1316" s="30"/>
      <c r="CA1316" s="30"/>
      <c r="CB1316" s="30"/>
      <c r="CC1316" s="30"/>
      <c r="CD1316" s="30"/>
      <c r="CE1316" s="30"/>
      <c r="CF1316" s="30"/>
      <c r="CG1316" s="30"/>
      <c r="CH1316" s="30"/>
      <c r="CI1316" s="30"/>
      <c r="CJ1316" s="30"/>
      <c r="CK1316" s="30"/>
      <c r="CL1316" s="30"/>
      <c r="CM1316" s="30"/>
      <c r="CN1316" s="30"/>
      <c r="CO1316" s="30"/>
      <c r="CP1316" s="30"/>
      <c r="CQ1316" s="30"/>
      <c r="CR1316" s="30"/>
      <c r="CS1316" s="30"/>
      <c r="CT1316" s="30"/>
      <c r="CU1316" s="30"/>
      <c r="CV1316" s="30"/>
      <c r="CW1316" s="30"/>
      <c r="CX1316" s="30"/>
      <c r="CY1316" s="30"/>
      <c r="CZ1316" s="30"/>
      <c r="DA1316" s="30"/>
      <c r="DB1316" s="30"/>
      <c r="DC1316" s="30"/>
      <c r="DD1316" s="30"/>
      <c r="DE1316" s="30"/>
      <c r="DF1316" s="30"/>
      <c r="DG1316" s="30"/>
      <c r="DH1316" s="30"/>
      <c r="DI1316" s="30"/>
      <c r="DJ1316" s="30"/>
      <c r="DK1316" s="30"/>
      <c r="DL1316" s="30"/>
      <c r="DM1316" s="30"/>
      <c r="DN1316" s="30"/>
      <c r="DO1316" s="30"/>
      <c r="DP1316" s="30"/>
      <c r="DQ1316" s="30"/>
      <c r="DR1316" s="30"/>
      <c r="DS1316" s="30"/>
      <c r="DT1316" s="30"/>
      <c r="DU1316" s="30"/>
      <c r="DV1316" s="30"/>
      <c r="DW1316" s="30"/>
      <c r="DX1316" s="30"/>
      <c r="DY1316" s="30"/>
      <c r="DZ1316" s="30"/>
      <c r="EA1316" s="30"/>
      <c r="EB1316" s="30"/>
      <c r="EC1316" s="30"/>
      <c r="ED1316" s="30"/>
      <c r="EE1316" s="30"/>
      <c r="EF1316" s="30"/>
      <c r="EG1316" s="30"/>
      <c r="EH1316" s="30"/>
      <c r="EI1316" s="30"/>
      <c r="EJ1316" s="30"/>
      <c r="EK1316" s="30"/>
      <c r="EL1316" s="30"/>
      <c r="EM1316" s="30"/>
      <c r="EN1316" s="30"/>
      <c r="EO1316" s="30"/>
      <c r="EP1316" s="30"/>
      <c r="EQ1316" s="30"/>
      <c r="ER1316" s="30"/>
      <c r="ES1316" s="30"/>
      <c r="ET1316" s="30"/>
      <c r="EU1316" s="30"/>
      <c r="EV1316" s="30"/>
      <c r="EW1316" s="30"/>
      <c r="EX1316" s="30"/>
      <c r="EY1316" s="30"/>
      <c r="EZ1316" s="30"/>
      <c r="FA1316" s="30"/>
      <c r="FB1316" s="30"/>
      <c r="FC1316" s="30"/>
      <c r="FD1316" s="30"/>
      <c r="FE1316" s="30"/>
      <c r="FF1316" s="30"/>
      <c r="FG1316" s="30"/>
      <c r="FH1316" s="30"/>
      <c r="FI1316" s="30"/>
      <c r="FJ1316" s="30"/>
      <c r="FK1316" s="30"/>
      <c r="FL1316" s="30"/>
      <c r="FM1316" s="30"/>
      <c r="FN1316" s="30"/>
      <c r="FO1316" s="30"/>
      <c r="FP1316" s="30"/>
      <c r="FQ1316" s="30"/>
    </row>
    <row r="1317" spans="4:173">
      <c r="D1317" s="76"/>
      <c r="E1317" s="76"/>
      <c r="F1317" s="76"/>
      <c r="G1317" s="76"/>
      <c r="H1317" s="76"/>
      <c r="I1317" s="76"/>
      <c r="J1317" s="30"/>
      <c r="K1317" s="30"/>
      <c r="L1317" s="30"/>
      <c r="M1317" s="30"/>
      <c r="N1317" s="30"/>
      <c r="O1317" s="30"/>
      <c r="P1317" s="30"/>
      <c r="Q1317" s="30"/>
      <c r="R1317" s="30"/>
      <c r="S1317" s="30"/>
      <c r="T1317" s="30"/>
      <c r="U1317" s="30"/>
      <c r="V1317" s="30"/>
      <c r="W1317" s="30"/>
      <c r="X1317" s="30"/>
      <c r="Y1317" s="30"/>
      <c r="Z1317" s="30"/>
      <c r="AA1317" s="30"/>
      <c r="AB1317" s="30"/>
      <c r="AC1317" s="30"/>
      <c r="AD1317" s="30"/>
      <c r="AE1317" s="30"/>
      <c r="AF1317" s="30"/>
      <c r="AG1317" s="30"/>
      <c r="AH1317" s="30"/>
      <c r="AI1317" s="30"/>
      <c r="AJ1317" s="30"/>
      <c r="AK1317" s="30"/>
      <c r="AL1317" s="30"/>
      <c r="AM1317" s="30"/>
      <c r="AN1317" s="30"/>
      <c r="AO1317" s="30"/>
      <c r="AP1317" s="30"/>
      <c r="AQ1317" s="30"/>
      <c r="AR1317" s="30"/>
      <c r="AS1317" s="30"/>
      <c r="AT1317" s="30"/>
      <c r="AU1317" s="30"/>
      <c r="AV1317" s="30"/>
      <c r="AW1317" s="30"/>
      <c r="AX1317" s="30"/>
      <c r="AY1317" s="30"/>
      <c r="AZ1317" s="30"/>
      <c r="BA1317" s="30"/>
      <c r="BB1317" s="30"/>
      <c r="BC1317" s="30"/>
      <c r="BD1317" s="30"/>
      <c r="BE1317" s="30"/>
      <c r="BF1317" s="30"/>
      <c r="BG1317" s="30"/>
      <c r="BH1317" s="30"/>
      <c r="BI1317" s="30"/>
      <c r="BJ1317" s="30"/>
      <c r="BK1317" s="30"/>
      <c r="BL1317" s="30"/>
      <c r="BM1317" s="30"/>
      <c r="BN1317" s="30"/>
      <c r="BO1317" s="30"/>
      <c r="BP1317" s="30"/>
      <c r="BQ1317" s="30"/>
      <c r="BR1317" s="30"/>
      <c r="BS1317" s="30"/>
      <c r="BT1317" s="30"/>
      <c r="BU1317" s="30"/>
      <c r="BV1317" s="30"/>
      <c r="BW1317" s="30"/>
      <c r="BX1317" s="30"/>
      <c r="BY1317" s="30"/>
      <c r="BZ1317" s="30"/>
      <c r="CA1317" s="30"/>
      <c r="CB1317" s="30"/>
      <c r="CC1317" s="30"/>
      <c r="CD1317" s="30"/>
      <c r="CE1317" s="30"/>
      <c r="CF1317" s="30"/>
      <c r="CG1317" s="30"/>
      <c r="CH1317" s="30"/>
      <c r="CI1317" s="30"/>
      <c r="CJ1317" s="30"/>
      <c r="CK1317" s="30"/>
      <c r="CL1317" s="30"/>
      <c r="CM1317" s="30"/>
      <c r="CN1317" s="30"/>
      <c r="CO1317" s="30"/>
      <c r="CP1317" s="30"/>
      <c r="CQ1317" s="30"/>
      <c r="CR1317" s="30"/>
      <c r="CS1317" s="30"/>
      <c r="CT1317" s="30"/>
      <c r="CU1317" s="30"/>
      <c r="CV1317" s="30"/>
      <c r="CW1317" s="30"/>
      <c r="CX1317" s="30"/>
      <c r="CY1317" s="30"/>
      <c r="CZ1317" s="30"/>
      <c r="DA1317" s="30"/>
      <c r="DB1317" s="30"/>
      <c r="DC1317" s="30"/>
      <c r="DD1317" s="30"/>
      <c r="DE1317" s="30"/>
      <c r="DF1317" s="30"/>
      <c r="DG1317" s="30"/>
      <c r="DH1317" s="30"/>
      <c r="DI1317" s="30"/>
      <c r="DJ1317" s="30"/>
      <c r="DK1317" s="30"/>
      <c r="DL1317" s="30"/>
      <c r="DM1317" s="30"/>
      <c r="DN1317" s="30"/>
      <c r="DO1317" s="30"/>
      <c r="DP1317" s="30"/>
      <c r="DQ1317" s="30"/>
      <c r="DR1317" s="30"/>
      <c r="DS1317" s="30"/>
      <c r="DT1317" s="30"/>
      <c r="DU1317" s="30"/>
      <c r="DV1317" s="30"/>
      <c r="DW1317" s="30"/>
      <c r="DX1317" s="30"/>
      <c r="DY1317" s="30"/>
      <c r="DZ1317" s="30"/>
      <c r="EA1317" s="30"/>
      <c r="EB1317" s="30"/>
      <c r="EC1317" s="30"/>
      <c r="ED1317" s="30"/>
      <c r="EE1317" s="30"/>
      <c r="EF1317" s="30"/>
      <c r="EG1317" s="30"/>
      <c r="EH1317" s="30"/>
      <c r="EI1317" s="30"/>
      <c r="EJ1317" s="30"/>
      <c r="EK1317" s="30"/>
      <c r="EL1317" s="30"/>
      <c r="EM1317" s="30"/>
      <c r="EN1317" s="30"/>
      <c r="EO1317" s="30"/>
      <c r="EP1317" s="30"/>
      <c r="EQ1317" s="30"/>
      <c r="ER1317" s="30"/>
      <c r="ES1317" s="30"/>
      <c r="ET1317" s="30"/>
      <c r="EU1317" s="30"/>
      <c r="EV1317" s="30"/>
      <c r="EW1317" s="30"/>
      <c r="EX1317" s="30"/>
      <c r="EY1317" s="30"/>
      <c r="EZ1317" s="30"/>
      <c r="FA1317" s="30"/>
      <c r="FB1317" s="30"/>
      <c r="FC1317" s="30"/>
      <c r="FD1317" s="30"/>
      <c r="FE1317" s="30"/>
      <c r="FF1317" s="30"/>
      <c r="FG1317" s="30"/>
      <c r="FH1317" s="30"/>
      <c r="FI1317" s="30"/>
      <c r="FJ1317" s="30"/>
      <c r="FK1317" s="30"/>
      <c r="FL1317" s="30"/>
      <c r="FM1317" s="30"/>
      <c r="FN1317" s="30"/>
      <c r="FO1317" s="30"/>
      <c r="FP1317" s="30"/>
      <c r="FQ1317" s="30"/>
    </row>
    <row r="1318" spans="4:173">
      <c r="D1318" s="76"/>
      <c r="E1318" s="76"/>
      <c r="F1318" s="76"/>
      <c r="G1318" s="76"/>
      <c r="H1318" s="76"/>
      <c r="I1318" s="76"/>
      <c r="J1318" s="30"/>
      <c r="K1318" s="30"/>
      <c r="L1318" s="30"/>
      <c r="M1318" s="30"/>
      <c r="N1318" s="30"/>
      <c r="O1318" s="30"/>
      <c r="P1318" s="30"/>
      <c r="Q1318" s="30"/>
      <c r="R1318" s="30"/>
      <c r="S1318" s="30"/>
      <c r="T1318" s="30"/>
      <c r="U1318" s="30"/>
      <c r="V1318" s="30"/>
      <c r="W1318" s="30"/>
      <c r="X1318" s="30"/>
      <c r="Y1318" s="30"/>
      <c r="Z1318" s="30"/>
      <c r="AA1318" s="30"/>
      <c r="AB1318" s="30"/>
      <c r="AC1318" s="30"/>
      <c r="AD1318" s="30"/>
      <c r="AE1318" s="30"/>
      <c r="AF1318" s="30"/>
      <c r="AG1318" s="30"/>
      <c r="AH1318" s="30"/>
      <c r="AI1318" s="30"/>
      <c r="AJ1318" s="30"/>
      <c r="AK1318" s="30"/>
      <c r="AL1318" s="30"/>
      <c r="AM1318" s="30"/>
      <c r="AN1318" s="30"/>
      <c r="AO1318" s="30"/>
      <c r="AP1318" s="30"/>
      <c r="AQ1318" s="30"/>
      <c r="AR1318" s="30"/>
      <c r="AS1318" s="30"/>
      <c r="AT1318" s="30"/>
      <c r="AU1318" s="30"/>
      <c r="AV1318" s="30"/>
      <c r="AW1318" s="30"/>
      <c r="AX1318" s="30"/>
      <c r="AY1318" s="30"/>
      <c r="AZ1318" s="30"/>
      <c r="BA1318" s="30"/>
      <c r="BB1318" s="30"/>
      <c r="BC1318" s="30"/>
      <c r="BD1318" s="30"/>
      <c r="BE1318" s="30"/>
      <c r="BF1318" s="30"/>
      <c r="BG1318" s="30"/>
      <c r="BH1318" s="30"/>
      <c r="BI1318" s="30"/>
      <c r="BJ1318" s="30"/>
      <c r="BK1318" s="30"/>
      <c r="BL1318" s="30"/>
      <c r="BM1318" s="30"/>
      <c r="BN1318" s="30"/>
      <c r="BO1318" s="30"/>
      <c r="BP1318" s="30"/>
      <c r="BQ1318" s="30"/>
      <c r="BR1318" s="30"/>
      <c r="BS1318" s="30"/>
      <c r="BT1318" s="30"/>
      <c r="BU1318" s="30"/>
      <c r="BV1318" s="30"/>
      <c r="BW1318" s="30"/>
      <c r="BX1318" s="30"/>
      <c r="BY1318" s="30"/>
      <c r="BZ1318" s="30"/>
      <c r="CA1318" s="30"/>
      <c r="CB1318" s="30"/>
      <c r="CC1318" s="30"/>
      <c r="CD1318" s="30"/>
      <c r="CE1318" s="30"/>
      <c r="CF1318" s="30"/>
      <c r="CG1318" s="30"/>
      <c r="CH1318" s="30"/>
      <c r="CI1318" s="30"/>
      <c r="CJ1318" s="30"/>
      <c r="CK1318" s="30"/>
      <c r="CL1318" s="30"/>
      <c r="CM1318" s="30"/>
      <c r="CN1318" s="30"/>
      <c r="CO1318" s="30"/>
      <c r="CP1318" s="30"/>
      <c r="CQ1318" s="30"/>
      <c r="CR1318" s="30"/>
      <c r="CS1318" s="30"/>
      <c r="CT1318" s="30"/>
      <c r="CU1318" s="30"/>
      <c r="CV1318" s="30"/>
      <c r="CW1318" s="30"/>
      <c r="CX1318" s="30"/>
      <c r="CY1318" s="30"/>
      <c r="CZ1318" s="30"/>
      <c r="DA1318" s="30"/>
      <c r="DB1318" s="30"/>
      <c r="DC1318" s="30"/>
      <c r="DD1318" s="30"/>
      <c r="DE1318" s="30"/>
      <c r="DF1318" s="30"/>
      <c r="DG1318" s="30"/>
      <c r="DH1318" s="30"/>
      <c r="DI1318" s="30"/>
      <c r="DJ1318" s="30"/>
      <c r="DK1318" s="30"/>
      <c r="DL1318" s="30"/>
      <c r="DM1318" s="30"/>
      <c r="DN1318" s="30"/>
      <c r="DO1318" s="30"/>
      <c r="DP1318" s="30"/>
      <c r="DQ1318" s="30"/>
      <c r="DR1318" s="30"/>
      <c r="DS1318" s="30"/>
      <c r="DT1318" s="30"/>
      <c r="DU1318" s="30"/>
      <c r="DV1318" s="30"/>
      <c r="DW1318" s="30"/>
      <c r="DX1318" s="30"/>
      <c r="DY1318" s="30"/>
      <c r="DZ1318" s="30"/>
      <c r="EA1318" s="30"/>
      <c r="EB1318" s="30"/>
      <c r="EC1318" s="30"/>
      <c r="ED1318" s="30"/>
      <c r="EE1318" s="30"/>
      <c r="EF1318" s="30"/>
      <c r="EG1318" s="30"/>
      <c r="EH1318" s="30"/>
      <c r="EI1318" s="30"/>
      <c r="EJ1318" s="30"/>
      <c r="EK1318" s="30"/>
      <c r="EL1318" s="30"/>
      <c r="EM1318" s="30"/>
      <c r="EN1318" s="30"/>
      <c r="EO1318" s="30"/>
      <c r="EP1318" s="30"/>
      <c r="EQ1318" s="30"/>
      <c r="ER1318" s="30"/>
      <c r="ES1318" s="30"/>
      <c r="ET1318" s="30"/>
      <c r="EU1318" s="30"/>
      <c r="EV1318" s="30"/>
      <c r="EW1318" s="30"/>
      <c r="EX1318" s="30"/>
      <c r="EY1318" s="30"/>
      <c r="EZ1318" s="30"/>
      <c r="FA1318" s="30"/>
      <c r="FB1318" s="30"/>
      <c r="FC1318" s="30"/>
      <c r="FD1318" s="30"/>
      <c r="FE1318" s="30"/>
      <c r="FF1318" s="30"/>
      <c r="FG1318" s="30"/>
      <c r="FH1318" s="30"/>
      <c r="FI1318" s="30"/>
      <c r="FJ1318" s="30"/>
      <c r="FK1318" s="30"/>
      <c r="FL1318" s="30"/>
      <c r="FM1318" s="30"/>
      <c r="FN1318" s="30"/>
      <c r="FO1318" s="30"/>
      <c r="FP1318" s="30"/>
      <c r="FQ1318" s="30"/>
    </row>
    <row r="1319" spans="4:173">
      <c r="D1319" s="76"/>
      <c r="E1319" s="76"/>
      <c r="F1319" s="76"/>
      <c r="G1319" s="76"/>
      <c r="H1319" s="76"/>
      <c r="I1319" s="76"/>
      <c r="J1319" s="30"/>
      <c r="K1319" s="30"/>
      <c r="L1319" s="30"/>
      <c r="M1319" s="30"/>
      <c r="N1319" s="30"/>
      <c r="O1319" s="30"/>
      <c r="P1319" s="30"/>
      <c r="Q1319" s="30"/>
      <c r="R1319" s="30"/>
      <c r="S1319" s="30"/>
      <c r="T1319" s="30"/>
      <c r="U1319" s="30"/>
      <c r="V1319" s="30"/>
      <c r="W1319" s="30"/>
      <c r="X1319" s="30"/>
      <c r="Y1319" s="30"/>
      <c r="Z1319" s="30"/>
      <c r="AA1319" s="30"/>
      <c r="AB1319" s="30"/>
      <c r="AC1319" s="30"/>
      <c r="AD1319" s="30"/>
      <c r="AE1319" s="30"/>
      <c r="AF1319" s="30"/>
      <c r="AG1319" s="30"/>
      <c r="AH1319" s="30"/>
      <c r="AI1319" s="30"/>
      <c r="AJ1319" s="30"/>
      <c r="AK1319" s="30"/>
      <c r="AL1319" s="30"/>
      <c r="AM1319" s="30"/>
      <c r="AN1319" s="30"/>
      <c r="AO1319" s="30"/>
      <c r="AP1319" s="30"/>
      <c r="AQ1319" s="30"/>
      <c r="AR1319" s="30"/>
      <c r="AS1319" s="30"/>
      <c r="AT1319" s="30"/>
      <c r="AU1319" s="30"/>
      <c r="AV1319" s="30"/>
      <c r="AW1319" s="30"/>
      <c r="AX1319" s="30"/>
      <c r="AY1319" s="30"/>
      <c r="AZ1319" s="30"/>
      <c r="BA1319" s="30"/>
      <c r="BB1319" s="30"/>
      <c r="BC1319" s="30"/>
      <c r="BD1319" s="30"/>
      <c r="BE1319" s="30"/>
      <c r="BF1319" s="30"/>
      <c r="BG1319" s="30"/>
      <c r="BH1319" s="30"/>
      <c r="BI1319" s="30"/>
      <c r="BJ1319" s="30"/>
      <c r="BK1319" s="30"/>
      <c r="BL1319" s="30"/>
      <c r="BM1319" s="30"/>
      <c r="BN1319" s="30"/>
      <c r="BO1319" s="30"/>
      <c r="BP1319" s="30"/>
      <c r="BQ1319" s="30"/>
      <c r="BR1319" s="30"/>
      <c r="BS1319" s="30"/>
      <c r="BT1319" s="30"/>
      <c r="BU1319" s="30"/>
      <c r="BV1319" s="30"/>
      <c r="BW1319" s="30"/>
      <c r="BX1319" s="30"/>
      <c r="BY1319" s="30"/>
      <c r="BZ1319" s="30"/>
      <c r="CA1319" s="30"/>
      <c r="CB1319" s="30"/>
      <c r="CC1319" s="30"/>
      <c r="CD1319" s="30"/>
      <c r="CE1319" s="30"/>
      <c r="CF1319" s="30"/>
      <c r="CG1319" s="30"/>
      <c r="CH1319" s="30"/>
      <c r="CI1319" s="30"/>
      <c r="CJ1319" s="30"/>
      <c r="CK1319" s="30"/>
      <c r="CL1319" s="30"/>
      <c r="CM1319" s="30"/>
      <c r="CN1319" s="30"/>
      <c r="CO1319" s="30"/>
      <c r="CP1319" s="30"/>
      <c r="CQ1319" s="30"/>
      <c r="CR1319" s="30"/>
      <c r="CS1319" s="30"/>
      <c r="CT1319" s="30"/>
      <c r="CU1319" s="30"/>
      <c r="CV1319" s="30"/>
      <c r="CW1319" s="30"/>
      <c r="CX1319" s="30"/>
      <c r="CY1319" s="30"/>
      <c r="CZ1319" s="30"/>
      <c r="DA1319" s="30"/>
      <c r="DB1319" s="30"/>
      <c r="DC1319" s="30"/>
      <c r="DD1319" s="30"/>
      <c r="DE1319" s="30"/>
      <c r="DF1319" s="30"/>
      <c r="DG1319" s="30"/>
      <c r="DH1319" s="30"/>
      <c r="DI1319" s="30"/>
      <c r="DJ1319" s="30"/>
      <c r="DK1319" s="30"/>
      <c r="DL1319" s="30"/>
      <c r="DM1319" s="30"/>
      <c r="DN1319" s="30"/>
      <c r="DO1319" s="30"/>
      <c r="DP1319" s="30"/>
      <c r="DQ1319" s="30"/>
      <c r="DR1319" s="30"/>
      <c r="DS1319" s="30"/>
      <c r="DT1319" s="30"/>
      <c r="DU1319" s="30"/>
      <c r="DV1319" s="30"/>
      <c r="DW1319" s="30"/>
      <c r="DX1319" s="30"/>
      <c r="DY1319" s="30"/>
      <c r="DZ1319" s="30"/>
      <c r="EA1319" s="30"/>
      <c r="EB1319" s="30"/>
      <c r="EC1319" s="30"/>
      <c r="ED1319" s="30"/>
      <c r="EE1319" s="30"/>
      <c r="EF1319" s="30"/>
      <c r="EG1319" s="30"/>
      <c r="EH1319" s="30"/>
      <c r="EI1319" s="30"/>
      <c r="EJ1319" s="30"/>
      <c r="EK1319" s="30"/>
      <c r="EL1319" s="30"/>
      <c r="EM1319" s="30"/>
      <c r="EN1319" s="30"/>
      <c r="EO1319" s="30"/>
      <c r="EP1319" s="30"/>
      <c r="EQ1319" s="30"/>
      <c r="ER1319" s="30"/>
      <c r="ES1319" s="30"/>
      <c r="ET1319" s="30"/>
      <c r="EU1319" s="30"/>
      <c r="EV1319" s="30"/>
      <c r="EW1319" s="30"/>
      <c r="EX1319" s="30"/>
      <c r="EY1319" s="30"/>
      <c r="EZ1319" s="30"/>
      <c r="FA1319" s="30"/>
      <c r="FB1319" s="30"/>
      <c r="FC1319" s="30"/>
      <c r="FD1319" s="30"/>
      <c r="FE1319" s="30"/>
      <c r="FF1319" s="30"/>
      <c r="FG1319" s="30"/>
      <c r="FH1319" s="30"/>
      <c r="FI1319" s="30"/>
      <c r="FJ1319" s="30"/>
      <c r="FK1319" s="30"/>
      <c r="FL1319" s="30"/>
      <c r="FM1319" s="30"/>
      <c r="FN1319" s="30"/>
      <c r="FO1319" s="30"/>
      <c r="FP1319" s="30"/>
      <c r="FQ1319" s="30"/>
    </row>
    <row r="1320" spans="4:173">
      <c r="D1320" s="76"/>
      <c r="E1320" s="76"/>
      <c r="F1320" s="76"/>
      <c r="G1320" s="76"/>
      <c r="H1320" s="76"/>
      <c r="I1320" s="76"/>
      <c r="J1320" s="30"/>
      <c r="K1320" s="30"/>
      <c r="L1320" s="30"/>
      <c r="M1320" s="30"/>
      <c r="N1320" s="30"/>
      <c r="O1320" s="30"/>
      <c r="P1320" s="30"/>
      <c r="Q1320" s="30"/>
      <c r="R1320" s="30"/>
      <c r="S1320" s="30"/>
      <c r="T1320" s="30"/>
      <c r="U1320" s="30"/>
      <c r="V1320" s="30"/>
      <c r="W1320" s="30"/>
      <c r="X1320" s="30"/>
      <c r="Y1320" s="30"/>
      <c r="Z1320" s="30"/>
      <c r="AA1320" s="30"/>
      <c r="AB1320" s="30"/>
      <c r="AC1320" s="30"/>
      <c r="AD1320" s="30"/>
      <c r="AE1320" s="30"/>
      <c r="AF1320" s="30"/>
      <c r="AG1320" s="30"/>
      <c r="AH1320" s="30"/>
      <c r="AI1320" s="30"/>
      <c r="AJ1320" s="30"/>
      <c r="AK1320" s="30"/>
      <c r="AL1320" s="30"/>
      <c r="AM1320" s="30"/>
      <c r="AN1320" s="30"/>
      <c r="AO1320" s="30"/>
      <c r="AP1320" s="30"/>
      <c r="AQ1320" s="30"/>
      <c r="AR1320" s="30"/>
      <c r="AS1320" s="30"/>
      <c r="AT1320" s="30"/>
      <c r="AU1320" s="30"/>
      <c r="AV1320" s="30"/>
      <c r="AW1320" s="30"/>
      <c r="AX1320" s="30"/>
      <c r="AY1320" s="30"/>
      <c r="AZ1320" s="30"/>
      <c r="BA1320" s="30"/>
      <c r="BB1320" s="30"/>
      <c r="BC1320" s="30"/>
      <c r="BD1320" s="30"/>
      <c r="BE1320" s="30"/>
      <c r="BF1320" s="30"/>
      <c r="BG1320" s="30"/>
      <c r="BH1320" s="30"/>
      <c r="BI1320" s="30"/>
      <c r="BJ1320" s="30"/>
      <c r="BK1320" s="30"/>
      <c r="BL1320" s="30"/>
      <c r="BM1320" s="30"/>
      <c r="BN1320" s="30"/>
      <c r="BO1320" s="30"/>
      <c r="BP1320" s="30"/>
      <c r="BQ1320" s="30"/>
      <c r="BR1320" s="30"/>
      <c r="BS1320" s="30"/>
      <c r="BT1320" s="30"/>
      <c r="BU1320" s="30"/>
      <c r="BV1320" s="30"/>
      <c r="BW1320" s="30"/>
      <c r="BX1320" s="30"/>
      <c r="BY1320" s="30"/>
      <c r="BZ1320" s="30"/>
      <c r="CA1320" s="30"/>
      <c r="CB1320" s="30"/>
      <c r="CC1320" s="30"/>
      <c r="CD1320" s="30"/>
      <c r="CE1320" s="30"/>
      <c r="CF1320" s="30"/>
      <c r="CG1320" s="30"/>
      <c r="CH1320" s="30"/>
      <c r="CI1320" s="30"/>
      <c r="CJ1320" s="30"/>
      <c r="CK1320" s="30"/>
      <c r="CL1320" s="30"/>
      <c r="CM1320" s="30"/>
      <c r="CN1320" s="30"/>
      <c r="CO1320" s="30"/>
      <c r="CP1320" s="30"/>
      <c r="CQ1320" s="30"/>
      <c r="CR1320" s="30"/>
      <c r="CS1320" s="30"/>
      <c r="CT1320" s="30"/>
      <c r="CU1320" s="30"/>
      <c r="CV1320" s="30"/>
      <c r="CW1320" s="30"/>
      <c r="CX1320" s="30"/>
      <c r="CY1320" s="30"/>
      <c r="CZ1320" s="30"/>
      <c r="DA1320" s="30"/>
      <c r="DB1320" s="30"/>
      <c r="DC1320" s="30"/>
      <c r="DD1320" s="30"/>
      <c r="DE1320" s="30"/>
      <c r="DF1320" s="30"/>
      <c r="DG1320" s="30"/>
      <c r="DH1320" s="30"/>
      <c r="DI1320" s="30"/>
      <c r="DJ1320" s="30"/>
      <c r="DK1320" s="30"/>
      <c r="DL1320" s="30"/>
      <c r="DM1320" s="30"/>
      <c r="DN1320" s="30"/>
      <c r="DO1320" s="30"/>
      <c r="DP1320" s="30"/>
      <c r="DQ1320" s="30"/>
      <c r="DR1320" s="30"/>
      <c r="DS1320" s="30"/>
      <c r="DT1320" s="30"/>
      <c r="DU1320" s="30"/>
      <c r="DV1320" s="30"/>
      <c r="DW1320" s="30"/>
      <c r="DX1320" s="30"/>
      <c r="DY1320" s="30"/>
      <c r="DZ1320" s="30"/>
      <c r="EA1320" s="30"/>
      <c r="EB1320" s="30"/>
      <c r="EC1320" s="30"/>
      <c r="ED1320" s="30"/>
      <c r="EE1320" s="30"/>
      <c r="EF1320" s="30"/>
      <c r="EG1320" s="30"/>
      <c r="EH1320" s="30"/>
      <c r="EI1320" s="30"/>
      <c r="EJ1320" s="30"/>
      <c r="EK1320" s="30"/>
      <c r="EL1320" s="30"/>
      <c r="EM1320" s="30"/>
      <c r="EN1320" s="30"/>
      <c r="EO1320" s="30"/>
      <c r="EP1320" s="30"/>
      <c r="EQ1320" s="30"/>
      <c r="ER1320" s="30"/>
      <c r="ES1320" s="30"/>
      <c r="ET1320" s="30"/>
      <c r="EU1320" s="30"/>
      <c r="EV1320" s="30"/>
      <c r="EW1320" s="30"/>
      <c r="EX1320" s="30"/>
      <c r="EY1320" s="30"/>
      <c r="EZ1320" s="30"/>
      <c r="FA1320" s="30"/>
      <c r="FB1320" s="30"/>
      <c r="FC1320" s="30"/>
      <c r="FD1320" s="30"/>
      <c r="FE1320" s="30"/>
      <c r="FF1320" s="30"/>
      <c r="FG1320" s="30"/>
      <c r="FH1320" s="30"/>
      <c r="FI1320" s="30"/>
      <c r="FJ1320" s="30"/>
      <c r="FK1320" s="30"/>
      <c r="FL1320" s="30"/>
      <c r="FM1320" s="30"/>
      <c r="FN1320" s="30"/>
      <c r="FO1320" s="30"/>
      <c r="FP1320" s="30"/>
      <c r="FQ1320" s="30"/>
    </row>
    <row r="1321" spans="4:173">
      <c r="D1321" s="76"/>
      <c r="E1321" s="76"/>
      <c r="F1321" s="76"/>
      <c r="G1321" s="76"/>
      <c r="H1321" s="76"/>
      <c r="I1321" s="76"/>
      <c r="J1321" s="30"/>
      <c r="K1321" s="30"/>
      <c r="L1321" s="30"/>
      <c r="M1321" s="30"/>
      <c r="N1321" s="30"/>
      <c r="O1321" s="30"/>
      <c r="P1321" s="30"/>
      <c r="Q1321" s="30"/>
      <c r="R1321" s="30"/>
      <c r="S1321" s="30"/>
      <c r="T1321" s="30"/>
      <c r="U1321" s="30"/>
      <c r="V1321" s="30"/>
      <c r="W1321" s="30"/>
      <c r="X1321" s="30"/>
      <c r="Y1321" s="30"/>
      <c r="Z1321" s="30"/>
      <c r="AA1321" s="30"/>
      <c r="AB1321" s="30"/>
      <c r="AC1321" s="30"/>
      <c r="AD1321" s="30"/>
      <c r="AE1321" s="30"/>
      <c r="AF1321" s="30"/>
      <c r="AG1321" s="30"/>
      <c r="AH1321" s="30"/>
      <c r="AI1321" s="30"/>
      <c r="AJ1321" s="30"/>
      <c r="AK1321" s="30"/>
      <c r="AL1321" s="30"/>
      <c r="AM1321" s="30"/>
      <c r="AN1321" s="30"/>
      <c r="AO1321" s="30"/>
      <c r="AP1321" s="30"/>
      <c r="AQ1321" s="30"/>
      <c r="AR1321" s="30"/>
      <c r="AS1321" s="30"/>
      <c r="AT1321" s="30"/>
      <c r="AU1321" s="30"/>
      <c r="AV1321" s="30"/>
      <c r="AW1321" s="30"/>
      <c r="AX1321" s="30"/>
      <c r="AY1321" s="30"/>
      <c r="AZ1321" s="30"/>
      <c r="BA1321" s="30"/>
      <c r="BB1321" s="30"/>
      <c r="BC1321" s="30"/>
      <c r="BD1321" s="30"/>
      <c r="BE1321" s="30"/>
      <c r="BF1321" s="30"/>
      <c r="BG1321" s="30"/>
      <c r="BH1321" s="30"/>
      <c r="BI1321" s="30"/>
      <c r="BJ1321" s="30"/>
      <c r="BK1321" s="30"/>
      <c r="BL1321" s="30"/>
      <c r="BM1321" s="30"/>
      <c r="BN1321" s="30"/>
      <c r="BO1321" s="30"/>
      <c r="BP1321" s="30"/>
      <c r="BQ1321" s="30"/>
      <c r="BR1321" s="30"/>
      <c r="BS1321" s="30"/>
      <c r="BT1321" s="30"/>
      <c r="BU1321" s="30"/>
      <c r="BV1321" s="30"/>
      <c r="BW1321" s="30"/>
      <c r="BX1321" s="30"/>
      <c r="BY1321" s="30"/>
      <c r="BZ1321" s="30"/>
      <c r="CA1321" s="30"/>
      <c r="CB1321" s="30"/>
      <c r="CC1321" s="30"/>
      <c r="CD1321" s="30"/>
      <c r="CE1321" s="30"/>
      <c r="CF1321" s="30"/>
      <c r="CG1321" s="30"/>
      <c r="CH1321" s="30"/>
      <c r="CI1321" s="30"/>
      <c r="CJ1321" s="30"/>
      <c r="CK1321" s="30"/>
      <c r="CL1321" s="30"/>
      <c r="CM1321" s="30"/>
      <c r="CN1321" s="30"/>
      <c r="CO1321" s="30"/>
      <c r="CP1321" s="30"/>
      <c r="CQ1321" s="30"/>
      <c r="CR1321" s="30"/>
      <c r="CS1321" s="30"/>
      <c r="CT1321" s="30"/>
      <c r="CU1321" s="30"/>
      <c r="CV1321" s="30"/>
      <c r="CW1321" s="30"/>
      <c r="CX1321" s="30"/>
      <c r="CY1321" s="30"/>
      <c r="CZ1321" s="30"/>
      <c r="DA1321" s="30"/>
      <c r="DB1321" s="30"/>
      <c r="DC1321" s="30"/>
      <c r="DD1321" s="30"/>
      <c r="DE1321" s="30"/>
      <c r="DF1321" s="30"/>
      <c r="DG1321" s="30"/>
      <c r="DH1321" s="30"/>
      <c r="DI1321" s="30"/>
      <c r="DJ1321" s="30"/>
      <c r="DK1321" s="30"/>
      <c r="DL1321" s="30"/>
      <c r="DM1321" s="30"/>
      <c r="DN1321" s="30"/>
      <c r="DO1321" s="30"/>
      <c r="DP1321" s="30"/>
      <c r="DQ1321" s="30"/>
      <c r="DR1321" s="30"/>
      <c r="DS1321" s="30"/>
      <c r="DT1321" s="30"/>
      <c r="DU1321" s="30"/>
      <c r="DV1321" s="30"/>
      <c r="DW1321" s="30"/>
      <c r="DX1321" s="30"/>
      <c r="DY1321" s="30"/>
      <c r="DZ1321" s="30"/>
      <c r="EA1321" s="30"/>
      <c r="EB1321" s="30"/>
      <c r="EC1321" s="30"/>
      <c r="ED1321" s="30"/>
      <c r="EE1321" s="30"/>
      <c r="EF1321" s="30"/>
      <c r="EG1321" s="30"/>
      <c r="EH1321" s="30"/>
      <c r="EI1321" s="30"/>
      <c r="EJ1321" s="30"/>
      <c r="EK1321" s="30"/>
      <c r="EL1321" s="30"/>
      <c r="EM1321" s="30"/>
      <c r="EN1321" s="30"/>
      <c r="EO1321" s="30"/>
      <c r="EP1321" s="30"/>
      <c r="EQ1321" s="30"/>
      <c r="ER1321" s="30"/>
      <c r="ES1321" s="30"/>
      <c r="ET1321" s="30"/>
      <c r="EU1321" s="30"/>
      <c r="EV1321" s="30"/>
      <c r="EW1321" s="30"/>
      <c r="EX1321" s="30"/>
      <c r="EY1321" s="30"/>
      <c r="EZ1321" s="30"/>
      <c r="FA1321" s="30"/>
      <c r="FB1321" s="30"/>
      <c r="FC1321" s="30"/>
      <c r="FD1321" s="30"/>
      <c r="FE1321" s="30"/>
      <c r="FF1321" s="30"/>
      <c r="FG1321" s="30"/>
      <c r="FH1321" s="30"/>
      <c r="FI1321" s="30"/>
      <c r="FJ1321" s="30"/>
      <c r="FK1321" s="30"/>
      <c r="FL1321" s="30"/>
      <c r="FM1321" s="30"/>
      <c r="FN1321" s="30"/>
      <c r="FO1321" s="30"/>
      <c r="FP1321" s="30"/>
      <c r="FQ1321" s="30"/>
    </row>
    <row r="1322" spans="4:173">
      <c r="D1322" s="76"/>
      <c r="E1322" s="76"/>
      <c r="F1322" s="76"/>
      <c r="G1322" s="76"/>
      <c r="H1322" s="76"/>
      <c r="I1322" s="76"/>
      <c r="J1322" s="30"/>
      <c r="K1322" s="30"/>
      <c r="L1322" s="30"/>
      <c r="M1322" s="30"/>
      <c r="N1322" s="30"/>
      <c r="O1322" s="30"/>
      <c r="P1322" s="30"/>
      <c r="Q1322" s="30"/>
      <c r="R1322" s="30"/>
      <c r="S1322" s="30"/>
      <c r="T1322" s="30"/>
      <c r="U1322" s="30"/>
      <c r="V1322" s="30"/>
      <c r="W1322" s="30"/>
      <c r="X1322" s="30"/>
      <c r="Y1322" s="30"/>
      <c r="Z1322" s="30"/>
      <c r="AA1322" s="30"/>
      <c r="AB1322" s="30"/>
      <c r="AC1322" s="30"/>
      <c r="AD1322" s="30"/>
      <c r="AE1322" s="30"/>
      <c r="AF1322" s="30"/>
      <c r="AG1322" s="30"/>
      <c r="AH1322" s="30"/>
      <c r="AI1322" s="30"/>
      <c r="AJ1322" s="30"/>
      <c r="AK1322" s="30"/>
      <c r="AL1322" s="30"/>
      <c r="AM1322" s="30"/>
      <c r="AN1322" s="30"/>
      <c r="AO1322" s="30"/>
      <c r="AP1322" s="30"/>
      <c r="AQ1322" s="30"/>
      <c r="AR1322" s="30"/>
      <c r="AS1322" s="30"/>
      <c r="AT1322" s="30"/>
      <c r="AU1322" s="30"/>
      <c r="AV1322" s="30"/>
      <c r="AW1322" s="30"/>
      <c r="AX1322" s="30"/>
      <c r="AY1322" s="30"/>
      <c r="AZ1322" s="30"/>
      <c r="BA1322" s="30"/>
      <c r="BB1322" s="30"/>
      <c r="BC1322" s="30"/>
      <c r="BD1322" s="30"/>
      <c r="BE1322" s="30"/>
      <c r="BF1322" s="30"/>
      <c r="BG1322" s="30"/>
      <c r="BH1322" s="30"/>
      <c r="BI1322" s="30"/>
      <c r="BJ1322" s="30"/>
      <c r="BK1322" s="30"/>
      <c r="BL1322" s="30"/>
      <c r="BM1322" s="30"/>
      <c r="BN1322" s="30"/>
      <c r="BO1322" s="30"/>
      <c r="BP1322" s="30"/>
      <c r="BQ1322" s="30"/>
      <c r="BR1322" s="30"/>
      <c r="BS1322" s="30"/>
      <c r="BT1322" s="30"/>
      <c r="BU1322" s="30"/>
      <c r="BV1322" s="30"/>
      <c r="BW1322" s="30"/>
      <c r="BX1322" s="30"/>
      <c r="BY1322" s="30"/>
      <c r="BZ1322" s="30"/>
      <c r="CA1322" s="30"/>
      <c r="CB1322" s="30"/>
      <c r="CC1322" s="30"/>
      <c r="CD1322" s="30"/>
      <c r="CE1322" s="30"/>
      <c r="CF1322" s="30"/>
      <c r="CG1322" s="30"/>
      <c r="CH1322" s="30"/>
      <c r="CI1322" s="30"/>
      <c r="CJ1322" s="30"/>
      <c r="CK1322" s="30"/>
      <c r="CL1322" s="30"/>
      <c r="CM1322" s="30"/>
      <c r="CN1322" s="30"/>
      <c r="CO1322" s="30"/>
      <c r="CP1322" s="30"/>
      <c r="CQ1322" s="30"/>
      <c r="CR1322" s="30"/>
      <c r="CS1322" s="30"/>
      <c r="CT1322" s="30"/>
      <c r="CU1322" s="30"/>
      <c r="CV1322" s="30"/>
      <c r="CW1322" s="30"/>
      <c r="CX1322" s="30"/>
      <c r="CY1322" s="30"/>
      <c r="CZ1322" s="30"/>
      <c r="DA1322" s="30"/>
      <c r="DB1322" s="30"/>
      <c r="DC1322" s="30"/>
      <c r="DD1322" s="30"/>
      <c r="DE1322" s="30"/>
      <c r="DF1322" s="30"/>
      <c r="DG1322" s="30"/>
      <c r="DH1322" s="30"/>
      <c r="DI1322" s="30"/>
      <c r="DJ1322" s="30"/>
      <c r="DK1322" s="30"/>
      <c r="DL1322" s="30"/>
      <c r="DM1322" s="30"/>
      <c r="DN1322" s="30"/>
      <c r="DO1322" s="30"/>
      <c r="DP1322" s="30"/>
      <c r="DQ1322" s="30"/>
      <c r="DR1322" s="30"/>
      <c r="DS1322" s="30"/>
      <c r="DT1322" s="30"/>
      <c r="DU1322" s="30"/>
      <c r="DV1322" s="30"/>
      <c r="DW1322" s="30"/>
      <c r="DX1322" s="30"/>
      <c r="DY1322" s="30"/>
      <c r="DZ1322" s="30"/>
      <c r="EA1322" s="30"/>
      <c r="EB1322" s="30"/>
      <c r="EC1322" s="30"/>
      <c r="ED1322" s="30"/>
      <c r="EE1322" s="30"/>
      <c r="EF1322" s="30"/>
      <c r="EG1322" s="30"/>
      <c r="EH1322" s="30"/>
      <c r="EI1322" s="30"/>
      <c r="EJ1322" s="30"/>
      <c r="EK1322" s="30"/>
      <c r="EL1322" s="30"/>
      <c r="EM1322" s="30"/>
      <c r="EN1322" s="30"/>
      <c r="EO1322" s="30"/>
      <c r="EP1322" s="30"/>
      <c r="EQ1322" s="30"/>
      <c r="ER1322" s="30"/>
      <c r="ES1322" s="30"/>
      <c r="ET1322" s="30"/>
      <c r="EU1322" s="30"/>
      <c r="EV1322" s="30"/>
      <c r="EW1322" s="30"/>
      <c r="EX1322" s="30"/>
      <c r="EY1322" s="30"/>
      <c r="EZ1322" s="30"/>
      <c r="FA1322" s="30"/>
      <c r="FB1322" s="30"/>
      <c r="FC1322" s="30"/>
      <c r="FD1322" s="30"/>
      <c r="FE1322" s="30"/>
      <c r="FF1322" s="30"/>
      <c r="FG1322" s="30"/>
      <c r="FH1322" s="30"/>
      <c r="FI1322" s="30"/>
      <c r="FJ1322" s="30"/>
      <c r="FK1322" s="30"/>
      <c r="FL1322" s="30"/>
      <c r="FM1322" s="30"/>
      <c r="FN1322" s="30"/>
      <c r="FO1322" s="30"/>
      <c r="FP1322" s="30"/>
      <c r="FQ1322" s="30"/>
    </row>
    <row r="1323" spans="4:173">
      <c r="D1323" s="76"/>
      <c r="E1323" s="76"/>
      <c r="F1323" s="76"/>
      <c r="G1323" s="76"/>
      <c r="H1323" s="76"/>
      <c r="I1323" s="76"/>
      <c r="J1323" s="30"/>
      <c r="K1323" s="30"/>
      <c r="L1323" s="30"/>
      <c r="M1323" s="30"/>
      <c r="N1323" s="30"/>
      <c r="O1323" s="30"/>
      <c r="P1323" s="30"/>
      <c r="Q1323" s="30"/>
      <c r="R1323" s="30"/>
      <c r="S1323" s="30"/>
      <c r="T1323" s="30"/>
      <c r="U1323" s="30"/>
      <c r="V1323" s="30"/>
      <c r="W1323" s="30"/>
      <c r="X1323" s="30"/>
      <c r="Y1323" s="30"/>
      <c r="Z1323" s="30"/>
      <c r="AA1323" s="30"/>
      <c r="AB1323" s="30"/>
      <c r="AC1323" s="30"/>
      <c r="AD1323" s="30"/>
      <c r="AE1323" s="30"/>
      <c r="AF1323" s="30"/>
      <c r="AG1323" s="30"/>
      <c r="AH1323" s="30"/>
      <c r="AI1323" s="30"/>
      <c r="AJ1323" s="30"/>
      <c r="AK1323" s="30"/>
      <c r="AL1323" s="30"/>
      <c r="AM1323" s="30"/>
      <c r="AN1323" s="30"/>
      <c r="AO1323" s="30"/>
      <c r="AP1323" s="30"/>
      <c r="AQ1323" s="30"/>
      <c r="AR1323" s="30"/>
      <c r="AS1323" s="30"/>
      <c r="AT1323" s="30"/>
      <c r="AU1323" s="30"/>
      <c r="AV1323" s="30"/>
      <c r="AW1323" s="30"/>
      <c r="AX1323" s="30"/>
      <c r="AY1323" s="30"/>
      <c r="AZ1323" s="30"/>
      <c r="BA1323" s="30"/>
      <c r="BB1323" s="30"/>
      <c r="BC1323" s="30"/>
      <c r="BD1323" s="30"/>
      <c r="BE1323" s="30"/>
      <c r="BF1323" s="30"/>
      <c r="BG1323" s="30"/>
      <c r="BH1323" s="30"/>
      <c r="BI1323" s="30"/>
      <c r="BJ1323" s="30"/>
      <c r="BK1323" s="30"/>
      <c r="BL1323" s="30"/>
      <c r="BM1323" s="30"/>
      <c r="BN1323" s="30"/>
      <c r="BO1323" s="30"/>
      <c r="BP1323" s="30"/>
      <c r="BQ1323" s="30"/>
      <c r="BR1323" s="30"/>
      <c r="BS1323" s="30"/>
      <c r="BT1323" s="30"/>
      <c r="BU1323" s="30"/>
      <c r="BV1323" s="30"/>
      <c r="BW1323" s="30"/>
      <c r="BX1323" s="30"/>
      <c r="BY1323" s="30"/>
      <c r="BZ1323" s="30"/>
      <c r="CA1323" s="30"/>
      <c r="CB1323" s="30"/>
      <c r="CC1323" s="30"/>
      <c r="CD1323" s="30"/>
      <c r="CE1323" s="30"/>
      <c r="CF1323" s="30"/>
      <c r="CG1323" s="30"/>
      <c r="CH1323" s="30"/>
      <c r="CI1323" s="30"/>
      <c r="CJ1323" s="30"/>
      <c r="CK1323" s="30"/>
      <c r="CL1323" s="30"/>
      <c r="CM1323" s="30"/>
      <c r="CN1323" s="30"/>
      <c r="CO1323" s="30"/>
      <c r="CP1323" s="30"/>
      <c r="CQ1323" s="30"/>
      <c r="CR1323" s="30"/>
      <c r="CS1323" s="30"/>
      <c r="CT1323" s="30"/>
      <c r="CU1323" s="30"/>
      <c r="CV1323" s="30"/>
      <c r="CW1323" s="30"/>
      <c r="CX1323" s="30"/>
      <c r="CY1323" s="30"/>
      <c r="CZ1323" s="30"/>
      <c r="DA1323" s="30"/>
      <c r="DB1323" s="30"/>
      <c r="DC1323" s="30"/>
      <c r="DD1323" s="30"/>
      <c r="DE1323" s="30"/>
      <c r="DF1323" s="30"/>
      <c r="DG1323" s="30"/>
      <c r="DH1323" s="30"/>
      <c r="DI1323" s="30"/>
      <c r="DJ1323" s="30"/>
      <c r="DK1323" s="30"/>
      <c r="DL1323" s="30"/>
      <c r="DM1323" s="30"/>
      <c r="DN1323" s="30"/>
      <c r="DO1323" s="30"/>
      <c r="DP1323" s="30"/>
      <c r="DQ1323" s="30"/>
      <c r="DR1323" s="30"/>
      <c r="DS1323" s="30"/>
      <c r="DT1323" s="30"/>
      <c r="DU1323" s="30"/>
      <c r="DV1323" s="30"/>
      <c r="DW1323" s="30"/>
      <c r="DX1323" s="30"/>
      <c r="DY1323" s="30"/>
      <c r="DZ1323" s="30"/>
      <c r="EA1323" s="30"/>
      <c r="EB1323" s="30"/>
      <c r="EC1323" s="30"/>
      <c r="ED1323" s="30"/>
      <c r="EE1323" s="30"/>
      <c r="EF1323" s="30"/>
      <c r="EG1323" s="30"/>
      <c r="EH1323" s="30"/>
      <c r="EI1323" s="30"/>
      <c r="EJ1323" s="30"/>
      <c r="EK1323" s="30"/>
      <c r="EL1323" s="30"/>
      <c r="EM1323" s="30"/>
      <c r="EN1323" s="30"/>
      <c r="EO1323" s="30"/>
      <c r="EP1323" s="30"/>
      <c r="EQ1323" s="30"/>
      <c r="ER1323" s="30"/>
      <c r="ES1323" s="30"/>
      <c r="ET1323" s="30"/>
      <c r="EU1323" s="30"/>
      <c r="EV1323" s="30"/>
      <c r="EW1323" s="30"/>
      <c r="EX1323" s="30"/>
      <c r="EY1323" s="30"/>
      <c r="EZ1323" s="30"/>
      <c r="FA1323" s="30"/>
      <c r="FB1323" s="30"/>
      <c r="FC1323" s="30"/>
      <c r="FD1323" s="30"/>
      <c r="FE1323" s="30"/>
      <c r="FF1323" s="30"/>
      <c r="FG1323" s="30"/>
      <c r="FH1323" s="30"/>
      <c r="FI1323" s="30"/>
      <c r="FJ1323" s="30"/>
      <c r="FK1323" s="30"/>
      <c r="FL1323" s="30"/>
      <c r="FM1323" s="30"/>
      <c r="FN1323" s="30"/>
      <c r="FO1323" s="30"/>
      <c r="FP1323" s="30"/>
      <c r="FQ1323" s="30"/>
    </row>
    <row r="1324" spans="4:173">
      <c r="D1324" s="76"/>
      <c r="E1324" s="76"/>
      <c r="F1324" s="76"/>
      <c r="G1324" s="76"/>
      <c r="H1324" s="76"/>
      <c r="I1324" s="76"/>
      <c r="J1324" s="30"/>
      <c r="K1324" s="30"/>
      <c r="L1324" s="30"/>
      <c r="M1324" s="30"/>
      <c r="N1324" s="30"/>
      <c r="O1324" s="30"/>
      <c r="P1324" s="30"/>
      <c r="Q1324" s="30"/>
      <c r="R1324" s="30"/>
      <c r="S1324" s="30"/>
      <c r="T1324" s="30"/>
      <c r="U1324" s="30"/>
      <c r="V1324" s="30"/>
      <c r="W1324" s="30"/>
      <c r="X1324" s="30"/>
      <c r="Y1324" s="30"/>
      <c r="Z1324" s="30"/>
      <c r="AA1324" s="30"/>
      <c r="AB1324" s="30"/>
      <c r="AC1324" s="30"/>
      <c r="AD1324" s="30"/>
      <c r="AE1324" s="30"/>
      <c r="AF1324" s="30"/>
      <c r="AG1324" s="30"/>
      <c r="AH1324" s="30"/>
      <c r="AI1324" s="30"/>
      <c r="AJ1324" s="30"/>
      <c r="AK1324" s="30"/>
      <c r="AL1324" s="30"/>
      <c r="AM1324" s="30"/>
      <c r="AN1324" s="30"/>
      <c r="AO1324" s="30"/>
      <c r="AP1324" s="30"/>
      <c r="AQ1324" s="30"/>
      <c r="AR1324" s="30"/>
      <c r="AS1324" s="30"/>
      <c r="AT1324" s="30"/>
      <c r="AU1324" s="30"/>
      <c r="AV1324" s="30"/>
      <c r="AW1324" s="30"/>
      <c r="AX1324" s="30"/>
      <c r="AY1324" s="30"/>
      <c r="AZ1324" s="30"/>
      <c r="BA1324" s="30"/>
      <c r="BB1324" s="30"/>
      <c r="BC1324" s="30"/>
      <c r="BD1324" s="30"/>
      <c r="BE1324" s="30"/>
      <c r="BF1324" s="30"/>
      <c r="BG1324" s="30"/>
      <c r="BH1324" s="30"/>
      <c r="BI1324" s="30"/>
      <c r="BJ1324" s="30"/>
      <c r="BK1324" s="30"/>
      <c r="BL1324" s="30"/>
      <c r="BM1324" s="30"/>
      <c r="BN1324" s="30"/>
      <c r="BO1324" s="30"/>
      <c r="BP1324" s="30"/>
      <c r="BQ1324" s="30"/>
      <c r="BR1324" s="30"/>
      <c r="BS1324" s="30"/>
      <c r="BT1324" s="30"/>
      <c r="BU1324" s="30"/>
      <c r="BV1324" s="30"/>
      <c r="BW1324" s="30"/>
      <c r="BX1324" s="30"/>
      <c r="BY1324" s="30"/>
      <c r="BZ1324" s="30"/>
      <c r="CA1324" s="30"/>
      <c r="CB1324" s="30"/>
      <c r="CC1324" s="30"/>
      <c r="CD1324" s="30"/>
      <c r="CE1324" s="30"/>
      <c r="CF1324" s="30"/>
      <c r="CG1324" s="30"/>
      <c r="CH1324" s="30"/>
      <c r="CI1324" s="30"/>
      <c r="CJ1324" s="30"/>
      <c r="CK1324" s="30"/>
      <c r="CL1324" s="30"/>
      <c r="CM1324" s="30"/>
      <c r="CN1324" s="30"/>
      <c r="CO1324" s="30"/>
      <c r="CP1324" s="30"/>
      <c r="CQ1324" s="30"/>
      <c r="CR1324" s="30"/>
      <c r="CS1324" s="30"/>
      <c r="CT1324" s="30"/>
      <c r="CU1324" s="30"/>
      <c r="CV1324" s="30"/>
      <c r="CW1324" s="30"/>
      <c r="CX1324" s="30"/>
      <c r="CY1324" s="30"/>
      <c r="CZ1324" s="30"/>
      <c r="DA1324" s="30"/>
      <c r="DB1324" s="30"/>
      <c r="DC1324" s="30"/>
      <c r="DD1324" s="30"/>
      <c r="DE1324" s="30"/>
      <c r="DF1324" s="30"/>
      <c r="DG1324" s="30"/>
      <c r="DH1324" s="30"/>
      <c r="DI1324" s="30"/>
      <c r="DJ1324" s="30"/>
      <c r="DK1324" s="30"/>
      <c r="DL1324" s="30"/>
      <c r="DM1324" s="30"/>
      <c r="DN1324" s="30"/>
      <c r="DO1324" s="30"/>
      <c r="DP1324" s="30"/>
      <c r="DQ1324" s="30"/>
      <c r="DR1324" s="30"/>
      <c r="DS1324" s="30"/>
      <c r="DT1324" s="30"/>
      <c r="DU1324" s="30"/>
      <c r="DV1324" s="30"/>
      <c r="DW1324" s="30"/>
      <c r="DX1324" s="30"/>
      <c r="DY1324" s="30"/>
      <c r="DZ1324" s="30"/>
      <c r="EA1324" s="30"/>
      <c r="EB1324" s="30"/>
      <c r="EC1324" s="30"/>
      <c r="ED1324" s="30"/>
      <c r="EE1324" s="30"/>
      <c r="EF1324" s="30"/>
      <c r="EG1324" s="30"/>
      <c r="EH1324" s="30"/>
      <c r="EI1324" s="30"/>
      <c r="EJ1324" s="30"/>
      <c r="EK1324" s="30"/>
      <c r="EL1324" s="30"/>
      <c r="EM1324" s="30"/>
      <c r="EN1324" s="30"/>
      <c r="EO1324" s="30"/>
      <c r="EP1324" s="30"/>
      <c r="EQ1324" s="30"/>
      <c r="ER1324" s="30"/>
      <c r="ES1324" s="30"/>
      <c r="ET1324" s="30"/>
      <c r="EU1324" s="30"/>
      <c r="EV1324" s="30"/>
      <c r="EW1324" s="30"/>
      <c r="EX1324" s="30"/>
      <c r="EY1324" s="30"/>
      <c r="EZ1324" s="30"/>
      <c r="FA1324" s="30"/>
      <c r="FB1324" s="30"/>
      <c r="FC1324" s="30"/>
      <c r="FD1324" s="30"/>
      <c r="FE1324" s="30"/>
      <c r="FF1324" s="30"/>
      <c r="FG1324" s="30"/>
      <c r="FH1324" s="30"/>
      <c r="FI1324" s="30"/>
      <c r="FJ1324" s="30"/>
      <c r="FK1324" s="30"/>
      <c r="FL1324" s="30"/>
      <c r="FM1324" s="30"/>
      <c r="FN1324" s="30"/>
      <c r="FO1324" s="30"/>
      <c r="FP1324" s="30"/>
      <c r="FQ1324" s="30"/>
    </row>
    <row r="1325" spans="4:173">
      <c r="D1325" s="76"/>
      <c r="E1325" s="76"/>
      <c r="F1325" s="76"/>
      <c r="G1325" s="76"/>
      <c r="H1325" s="76"/>
      <c r="I1325" s="76"/>
      <c r="J1325" s="30"/>
      <c r="K1325" s="30"/>
      <c r="L1325" s="30"/>
      <c r="M1325" s="30"/>
      <c r="N1325" s="30"/>
      <c r="O1325" s="30"/>
      <c r="P1325" s="30"/>
      <c r="Q1325" s="30"/>
      <c r="R1325" s="30"/>
      <c r="S1325" s="30"/>
      <c r="T1325" s="30"/>
      <c r="U1325" s="30"/>
      <c r="V1325" s="30"/>
      <c r="W1325" s="30"/>
      <c r="X1325" s="30"/>
      <c r="Y1325" s="30"/>
      <c r="Z1325" s="30"/>
      <c r="AA1325" s="30"/>
      <c r="AB1325" s="30"/>
      <c r="AC1325" s="30"/>
      <c r="AD1325" s="30"/>
      <c r="AE1325" s="30"/>
      <c r="AF1325" s="30"/>
      <c r="AG1325" s="30"/>
      <c r="AH1325" s="30"/>
      <c r="AI1325" s="30"/>
      <c r="AJ1325" s="30"/>
      <c r="AK1325" s="30"/>
      <c r="AL1325" s="30"/>
      <c r="AM1325" s="30"/>
      <c r="AN1325" s="30"/>
      <c r="AO1325" s="30"/>
      <c r="AP1325" s="30"/>
      <c r="AQ1325" s="30"/>
      <c r="AR1325" s="30"/>
      <c r="AS1325" s="30"/>
      <c r="AT1325" s="30"/>
      <c r="AU1325" s="30"/>
      <c r="AV1325" s="30"/>
      <c r="AW1325" s="30"/>
      <c r="AX1325" s="30"/>
      <c r="AY1325" s="30"/>
      <c r="AZ1325" s="30"/>
      <c r="BA1325" s="30"/>
      <c r="BB1325" s="30"/>
      <c r="BC1325" s="30"/>
      <c r="BD1325" s="30"/>
      <c r="BE1325" s="30"/>
      <c r="BF1325" s="30"/>
      <c r="BG1325" s="30"/>
      <c r="BH1325" s="30"/>
      <c r="BI1325" s="30"/>
      <c r="BJ1325" s="30"/>
      <c r="BK1325" s="30"/>
      <c r="BL1325" s="30"/>
      <c r="BM1325" s="30"/>
      <c r="BN1325" s="30"/>
      <c r="BO1325" s="30"/>
      <c r="BP1325" s="30"/>
      <c r="BQ1325" s="30"/>
      <c r="BR1325" s="30"/>
      <c r="BS1325" s="30"/>
      <c r="BT1325" s="30"/>
      <c r="BU1325" s="30"/>
      <c r="BV1325" s="30"/>
      <c r="BW1325" s="30"/>
      <c r="BX1325" s="30"/>
      <c r="BY1325" s="30"/>
      <c r="BZ1325" s="30"/>
      <c r="CA1325" s="30"/>
      <c r="CB1325" s="30"/>
      <c r="CC1325" s="30"/>
      <c r="CD1325" s="30"/>
      <c r="CE1325" s="30"/>
      <c r="CF1325" s="30"/>
      <c r="CG1325" s="30"/>
      <c r="CH1325" s="30"/>
      <c r="CI1325" s="30"/>
      <c r="CJ1325" s="30"/>
      <c r="CK1325" s="30"/>
      <c r="CL1325" s="30"/>
      <c r="CM1325" s="30"/>
      <c r="CN1325" s="30"/>
      <c r="CO1325" s="30"/>
      <c r="CP1325" s="30"/>
      <c r="CQ1325" s="30"/>
      <c r="CR1325" s="30"/>
      <c r="CS1325" s="30"/>
      <c r="CT1325" s="30"/>
      <c r="CU1325" s="30"/>
      <c r="CV1325" s="30"/>
      <c r="CW1325" s="30"/>
      <c r="CX1325" s="30"/>
      <c r="CY1325" s="30"/>
      <c r="CZ1325" s="30"/>
      <c r="DA1325" s="30"/>
      <c r="DB1325" s="30"/>
      <c r="DC1325" s="30"/>
      <c r="DD1325" s="30"/>
      <c r="DE1325" s="30"/>
      <c r="DF1325" s="30"/>
      <c r="DG1325" s="30"/>
      <c r="DH1325" s="30"/>
      <c r="DI1325" s="30"/>
      <c r="DJ1325" s="30"/>
      <c r="DK1325" s="30"/>
      <c r="DL1325" s="30"/>
      <c r="DM1325" s="30"/>
      <c r="DN1325" s="30"/>
      <c r="DO1325" s="30"/>
      <c r="DP1325" s="30"/>
      <c r="DQ1325" s="30"/>
      <c r="DR1325" s="30"/>
      <c r="DS1325" s="30"/>
      <c r="DT1325" s="30"/>
      <c r="DU1325" s="30"/>
      <c r="DV1325" s="30"/>
      <c r="DW1325" s="30"/>
      <c r="DX1325" s="30"/>
      <c r="DY1325" s="30"/>
      <c r="DZ1325" s="30"/>
      <c r="EA1325" s="30"/>
      <c r="EB1325" s="30"/>
      <c r="EC1325" s="30"/>
      <c r="ED1325" s="30"/>
      <c r="EE1325" s="30"/>
      <c r="EF1325" s="30"/>
      <c r="EG1325" s="30"/>
      <c r="EH1325" s="30"/>
      <c r="EI1325" s="30"/>
      <c r="EJ1325" s="30"/>
      <c r="EK1325" s="30"/>
      <c r="EL1325" s="30"/>
      <c r="EM1325" s="30"/>
      <c r="EN1325" s="30"/>
      <c r="EO1325" s="30"/>
      <c r="EP1325" s="30"/>
      <c r="EQ1325" s="30"/>
      <c r="ER1325" s="30"/>
      <c r="ES1325" s="30"/>
      <c r="ET1325" s="30"/>
      <c r="EU1325" s="30"/>
      <c r="EV1325" s="30"/>
      <c r="EW1325" s="30"/>
      <c r="EX1325" s="30"/>
      <c r="EY1325" s="30"/>
      <c r="EZ1325" s="30"/>
      <c r="FA1325" s="30"/>
      <c r="FB1325" s="30"/>
      <c r="FC1325" s="30"/>
      <c r="FD1325" s="30"/>
      <c r="FE1325" s="30"/>
      <c r="FF1325" s="30"/>
      <c r="FG1325" s="30"/>
      <c r="FH1325" s="30"/>
      <c r="FI1325" s="30"/>
      <c r="FJ1325" s="30"/>
      <c r="FK1325" s="30"/>
      <c r="FL1325" s="30"/>
      <c r="FM1325" s="30"/>
      <c r="FN1325" s="30"/>
      <c r="FO1325" s="30"/>
      <c r="FP1325" s="30"/>
      <c r="FQ1325" s="30"/>
    </row>
    <row r="1326" spans="4:173">
      <c r="D1326" s="76"/>
      <c r="E1326" s="76"/>
      <c r="F1326" s="76"/>
      <c r="G1326" s="76"/>
      <c r="H1326" s="76"/>
      <c r="I1326" s="76"/>
      <c r="J1326" s="30"/>
      <c r="K1326" s="30"/>
      <c r="L1326" s="30"/>
      <c r="M1326" s="30"/>
      <c r="N1326" s="30"/>
      <c r="O1326" s="30"/>
      <c r="P1326" s="30"/>
      <c r="Q1326" s="30"/>
      <c r="R1326" s="30"/>
      <c r="S1326" s="30"/>
      <c r="T1326" s="30"/>
      <c r="U1326" s="30"/>
      <c r="V1326" s="30"/>
      <c r="W1326" s="30"/>
      <c r="X1326" s="30"/>
      <c r="Y1326" s="30"/>
      <c r="Z1326" s="30"/>
      <c r="AA1326" s="30"/>
      <c r="AB1326" s="30"/>
      <c r="AC1326" s="30"/>
      <c r="AD1326" s="30"/>
      <c r="AE1326" s="30"/>
      <c r="AF1326" s="30"/>
      <c r="AG1326" s="30"/>
      <c r="AH1326" s="30"/>
      <c r="AI1326" s="30"/>
      <c r="AJ1326" s="30"/>
      <c r="AK1326" s="30"/>
      <c r="AL1326" s="30"/>
      <c r="AM1326" s="30"/>
      <c r="AN1326" s="30"/>
      <c r="AO1326" s="30"/>
      <c r="AP1326" s="30"/>
      <c r="AQ1326" s="30"/>
      <c r="AR1326" s="30"/>
      <c r="AS1326" s="30"/>
      <c r="AT1326" s="30"/>
      <c r="AU1326" s="30"/>
      <c r="AV1326" s="30"/>
      <c r="AW1326" s="30"/>
      <c r="AX1326" s="30"/>
      <c r="AY1326" s="30"/>
      <c r="AZ1326" s="30"/>
      <c r="BA1326" s="30"/>
      <c r="BB1326" s="30"/>
      <c r="BC1326" s="30"/>
      <c r="BD1326" s="30"/>
      <c r="BE1326" s="30"/>
      <c r="BF1326" s="30"/>
      <c r="BG1326" s="30"/>
      <c r="BH1326" s="30"/>
      <c r="BI1326" s="30"/>
      <c r="BJ1326" s="30"/>
      <c r="BK1326" s="30"/>
      <c r="BL1326" s="30"/>
      <c r="BM1326" s="30"/>
      <c r="BN1326" s="30"/>
      <c r="BO1326" s="30"/>
      <c r="BP1326" s="30"/>
      <c r="BQ1326" s="30"/>
      <c r="BR1326" s="30"/>
      <c r="BS1326" s="30"/>
      <c r="BT1326" s="30"/>
      <c r="BU1326" s="30"/>
      <c r="BV1326" s="30"/>
      <c r="BW1326" s="30"/>
      <c r="BX1326" s="30"/>
      <c r="BY1326" s="30"/>
      <c r="BZ1326" s="30"/>
      <c r="CA1326" s="30"/>
      <c r="CB1326" s="30"/>
      <c r="CC1326" s="30"/>
      <c r="CD1326" s="30"/>
      <c r="CE1326" s="30"/>
      <c r="CF1326" s="30"/>
      <c r="CG1326" s="30"/>
      <c r="CH1326" s="30"/>
      <c r="CI1326" s="30"/>
      <c r="CJ1326" s="30"/>
      <c r="CK1326" s="30"/>
      <c r="CL1326" s="30"/>
      <c r="CM1326" s="30"/>
      <c r="CN1326" s="30"/>
      <c r="CO1326" s="30"/>
      <c r="CP1326" s="30"/>
      <c r="CQ1326" s="30"/>
      <c r="CR1326" s="30"/>
      <c r="CS1326" s="30"/>
      <c r="CT1326" s="30"/>
      <c r="CU1326" s="30"/>
      <c r="CV1326" s="30"/>
      <c r="CW1326" s="30"/>
      <c r="CX1326" s="30"/>
      <c r="CY1326" s="30"/>
      <c r="CZ1326" s="30"/>
      <c r="DA1326" s="30"/>
      <c r="DB1326" s="30"/>
      <c r="DC1326" s="30"/>
      <c r="DD1326" s="30"/>
      <c r="DE1326" s="30"/>
      <c r="DF1326" s="30"/>
      <c r="DG1326" s="30"/>
      <c r="DH1326" s="30"/>
      <c r="DI1326" s="30"/>
      <c r="DJ1326" s="30"/>
      <c r="DK1326" s="30"/>
      <c r="DL1326" s="30"/>
      <c r="DM1326" s="30"/>
      <c r="DN1326" s="30"/>
      <c r="DO1326" s="30"/>
      <c r="DP1326" s="30"/>
      <c r="DQ1326" s="30"/>
      <c r="DR1326" s="30"/>
      <c r="DS1326" s="30"/>
      <c r="DT1326" s="30"/>
      <c r="DU1326" s="30"/>
      <c r="DV1326" s="30"/>
      <c r="DW1326" s="30"/>
      <c r="DX1326" s="30"/>
      <c r="DY1326" s="30"/>
      <c r="DZ1326" s="30"/>
      <c r="EA1326" s="30"/>
      <c r="EB1326" s="30"/>
      <c r="EC1326" s="30"/>
      <c r="ED1326" s="30"/>
      <c r="EE1326" s="30"/>
      <c r="EF1326" s="30"/>
      <c r="EG1326" s="30"/>
      <c r="EH1326" s="30"/>
      <c r="EI1326" s="30"/>
      <c r="EJ1326" s="30"/>
      <c r="EK1326" s="30"/>
      <c r="EL1326" s="30"/>
      <c r="EM1326" s="30"/>
      <c r="EN1326" s="30"/>
      <c r="EO1326" s="30"/>
      <c r="EP1326" s="30"/>
      <c r="EQ1326" s="30"/>
      <c r="ER1326" s="30"/>
      <c r="ES1326" s="30"/>
      <c r="ET1326" s="30"/>
      <c r="EU1326" s="30"/>
      <c r="EV1326" s="30"/>
      <c r="EW1326" s="30"/>
      <c r="EX1326" s="30"/>
      <c r="EY1326" s="30"/>
      <c r="EZ1326" s="30"/>
      <c r="FA1326" s="30"/>
      <c r="FB1326" s="30"/>
      <c r="FC1326" s="30"/>
      <c r="FD1326" s="30"/>
      <c r="FE1326" s="30"/>
      <c r="FF1326" s="30"/>
      <c r="FG1326" s="30"/>
      <c r="FH1326" s="30"/>
      <c r="FI1326" s="30"/>
      <c r="FJ1326" s="30"/>
      <c r="FK1326" s="30"/>
      <c r="FL1326" s="30"/>
      <c r="FM1326" s="30"/>
      <c r="FN1326" s="30"/>
      <c r="FO1326" s="30"/>
      <c r="FP1326" s="30"/>
      <c r="FQ1326" s="30"/>
    </row>
    <row r="1327" spans="4:173">
      <c r="D1327" s="76"/>
      <c r="E1327" s="76"/>
      <c r="F1327" s="76"/>
      <c r="G1327" s="76"/>
      <c r="H1327" s="76"/>
      <c r="I1327" s="76"/>
      <c r="J1327" s="30"/>
      <c r="K1327" s="30"/>
      <c r="L1327" s="30"/>
      <c r="M1327" s="30"/>
      <c r="N1327" s="30"/>
      <c r="O1327" s="30"/>
      <c r="P1327" s="30"/>
      <c r="Q1327" s="30"/>
      <c r="R1327" s="30"/>
      <c r="S1327" s="30"/>
      <c r="T1327" s="30"/>
      <c r="U1327" s="30"/>
      <c r="V1327" s="30"/>
      <c r="W1327" s="30"/>
      <c r="X1327" s="30"/>
      <c r="Y1327" s="30"/>
      <c r="Z1327" s="30"/>
      <c r="AA1327" s="30"/>
      <c r="AB1327" s="30"/>
      <c r="AC1327" s="30"/>
      <c r="AD1327" s="30"/>
      <c r="AE1327" s="30"/>
      <c r="AF1327" s="30"/>
      <c r="AG1327" s="30"/>
      <c r="AH1327" s="30"/>
      <c r="AI1327" s="30"/>
      <c r="AJ1327" s="30"/>
      <c r="AK1327" s="30"/>
      <c r="AL1327" s="30"/>
      <c r="AM1327" s="30"/>
      <c r="AN1327" s="30"/>
      <c r="AO1327" s="30"/>
      <c r="AP1327" s="30"/>
      <c r="AQ1327" s="30"/>
      <c r="AR1327" s="30"/>
      <c r="AS1327" s="30"/>
      <c r="AT1327" s="30"/>
      <c r="AU1327" s="30"/>
      <c r="AV1327" s="30"/>
      <c r="AW1327" s="30"/>
      <c r="AX1327" s="30"/>
      <c r="AY1327" s="30"/>
      <c r="AZ1327" s="30"/>
      <c r="BA1327" s="30"/>
      <c r="BB1327" s="30"/>
      <c r="BC1327" s="30"/>
      <c r="BD1327" s="30"/>
      <c r="BE1327" s="30"/>
      <c r="BF1327" s="30"/>
      <c r="BG1327" s="30"/>
      <c r="BH1327" s="30"/>
      <c r="BI1327" s="30"/>
      <c r="BJ1327" s="30"/>
      <c r="BK1327" s="30"/>
      <c r="BL1327" s="30"/>
      <c r="BM1327" s="30"/>
      <c r="BN1327" s="30"/>
      <c r="BO1327" s="30"/>
      <c r="BP1327" s="30"/>
      <c r="BQ1327" s="30"/>
      <c r="BR1327" s="30"/>
      <c r="BS1327" s="30"/>
      <c r="BT1327" s="30"/>
      <c r="BU1327" s="30"/>
      <c r="BV1327" s="30"/>
      <c r="BW1327" s="30"/>
      <c r="BX1327" s="30"/>
      <c r="BY1327" s="30"/>
      <c r="BZ1327" s="30"/>
      <c r="CA1327" s="30"/>
      <c r="CB1327" s="30"/>
      <c r="CC1327" s="30"/>
      <c r="CD1327" s="30"/>
      <c r="CE1327" s="30"/>
      <c r="CF1327" s="30"/>
      <c r="CG1327" s="30"/>
      <c r="CH1327" s="30"/>
      <c r="CI1327" s="30"/>
      <c r="CJ1327" s="30"/>
      <c r="CK1327" s="30"/>
      <c r="CL1327" s="30"/>
      <c r="CM1327" s="30"/>
      <c r="CN1327" s="30"/>
      <c r="CO1327" s="30"/>
      <c r="CP1327" s="30"/>
      <c r="CQ1327" s="30"/>
      <c r="CR1327" s="30"/>
      <c r="CS1327" s="30"/>
      <c r="CT1327" s="30"/>
      <c r="CU1327" s="30"/>
      <c r="CV1327" s="30"/>
      <c r="CW1327" s="30"/>
      <c r="CX1327" s="30"/>
      <c r="CY1327" s="30"/>
      <c r="CZ1327" s="30"/>
      <c r="DA1327" s="30"/>
      <c r="DB1327" s="30"/>
      <c r="DC1327" s="30"/>
      <c r="DD1327" s="30"/>
      <c r="DE1327" s="30"/>
      <c r="DF1327" s="30"/>
      <c r="DG1327" s="30"/>
      <c r="DH1327" s="30"/>
      <c r="DI1327" s="30"/>
      <c r="DJ1327" s="30"/>
      <c r="DK1327" s="30"/>
      <c r="DL1327" s="30"/>
      <c r="DM1327" s="30"/>
      <c r="DN1327" s="30"/>
      <c r="DO1327" s="30"/>
      <c r="DP1327" s="30"/>
      <c r="DQ1327" s="30"/>
      <c r="DR1327" s="30"/>
      <c r="DS1327" s="30"/>
      <c r="DT1327" s="30"/>
      <c r="DU1327" s="30"/>
      <c r="DV1327" s="30"/>
      <c r="DW1327" s="30"/>
      <c r="DX1327" s="30"/>
      <c r="DY1327" s="30"/>
      <c r="DZ1327" s="30"/>
      <c r="EA1327" s="30"/>
      <c r="EB1327" s="30"/>
      <c r="EC1327" s="30"/>
      <c r="ED1327" s="30"/>
      <c r="EE1327" s="30"/>
      <c r="EF1327" s="30"/>
      <c r="EG1327" s="30"/>
      <c r="EH1327" s="30"/>
      <c r="EI1327" s="30"/>
      <c r="EJ1327" s="30"/>
      <c r="EK1327" s="30"/>
      <c r="EL1327" s="30"/>
      <c r="EM1327" s="30"/>
      <c r="EN1327" s="30"/>
      <c r="EO1327" s="30"/>
      <c r="EP1327" s="30"/>
      <c r="EQ1327" s="30"/>
      <c r="ER1327" s="30"/>
      <c r="ES1327" s="30"/>
      <c r="ET1327" s="30"/>
      <c r="EU1327" s="30"/>
      <c r="EV1327" s="30"/>
      <c r="EW1327" s="30"/>
      <c r="EX1327" s="30"/>
      <c r="EY1327" s="30"/>
      <c r="EZ1327" s="30"/>
      <c r="FA1327" s="30"/>
      <c r="FB1327" s="30"/>
      <c r="FC1327" s="30"/>
      <c r="FD1327" s="30"/>
      <c r="FE1327" s="30"/>
      <c r="FF1327" s="30"/>
      <c r="FG1327" s="30"/>
      <c r="FH1327" s="30"/>
      <c r="FI1327" s="30"/>
      <c r="FJ1327" s="30"/>
      <c r="FK1327" s="30"/>
      <c r="FL1327" s="30"/>
      <c r="FM1327" s="30"/>
      <c r="FN1327" s="30"/>
      <c r="FO1327" s="30"/>
      <c r="FP1327" s="30"/>
      <c r="FQ1327" s="30"/>
    </row>
    <row r="1328" spans="4:173">
      <c r="D1328" s="76"/>
      <c r="E1328" s="76"/>
      <c r="F1328" s="76"/>
      <c r="G1328" s="76"/>
      <c r="H1328" s="76"/>
      <c r="I1328" s="76"/>
      <c r="J1328" s="30"/>
      <c r="K1328" s="30"/>
      <c r="L1328" s="30"/>
      <c r="M1328" s="30"/>
      <c r="N1328" s="30"/>
      <c r="O1328" s="30"/>
      <c r="P1328" s="30"/>
      <c r="Q1328" s="30"/>
      <c r="R1328" s="30"/>
      <c r="S1328" s="30"/>
      <c r="T1328" s="30"/>
      <c r="U1328" s="30"/>
      <c r="V1328" s="30"/>
      <c r="W1328" s="30"/>
      <c r="X1328" s="30"/>
      <c r="Y1328" s="30"/>
      <c r="Z1328" s="30"/>
      <c r="AA1328" s="30"/>
      <c r="AB1328" s="30"/>
      <c r="AC1328" s="30"/>
      <c r="AD1328" s="30"/>
      <c r="AE1328" s="30"/>
      <c r="AF1328" s="30"/>
      <c r="AG1328" s="30"/>
      <c r="AH1328" s="30"/>
      <c r="AI1328" s="30"/>
      <c r="AJ1328" s="30"/>
      <c r="AK1328" s="30"/>
      <c r="AL1328" s="30"/>
      <c r="AM1328" s="30"/>
      <c r="AN1328" s="30"/>
      <c r="AO1328" s="30"/>
      <c r="AP1328" s="30"/>
      <c r="AQ1328" s="30"/>
      <c r="AR1328" s="30"/>
      <c r="AS1328" s="30"/>
      <c r="AT1328" s="30"/>
      <c r="AU1328" s="30"/>
      <c r="AV1328" s="30"/>
      <c r="AW1328" s="30"/>
      <c r="AX1328" s="30"/>
      <c r="AY1328" s="30"/>
      <c r="AZ1328" s="30"/>
      <c r="BA1328" s="30"/>
      <c r="BB1328" s="30"/>
      <c r="BC1328" s="30"/>
      <c r="BD1328" s="30"/>
      <c r="BE1328" s="30"/>
      <c r="BF1328" s="30"/>
      <c r="BG1328" s="30"/>
      <c r="BH1328" s="30"/>
      <c r="BI1328" s="30"/>
      <c r="BJ1328" s="30"/>
      <c r="BK1328" s="30"/>
      <c r="BL1328" s="30"/>
      <c r="BM1328" s="30"/>
      <c r="BN1328" s="30"/>
      <c r="BO1328" s="30"/>
      <c r="BP1328" s="30"/>
      <c r="BQ1328" s="30"/>
      <c r="BR1328" s="30"/>
      <c r="BS1328" s="30"/>
      <c r="BT1328" s="30"/>
      <c r="BU1328" s="30"/>
      <c r="BV1328" s="30"/>
      <c r="BW1328" s="30"/>
      <c r="BX1328" s="30"/>
      <c r="BY1328" s="30"/>
      <c r="BZ1328" s="30"/>
      <c r="CA1328" s="30"/>
      <c r="CB1328" s="30"/>
      <c r="CC1328" s="30"/>
      <c r="CD1328" s="30"/>
      <c r="CE1328" s="30"/>
      <c r="CF1328" s="30"/>
      <c r="CG1328" s="30"/>
      <c r="CH1328" s="30"/>
      <c r="CI1328" s="30"/>
      <c r="CJ1328" s="30"/>
      <c r="CK1328" s="30"/>
      <c r="CL1328" s="30"/>
      <c r="CM1328" s="30"/>
      <c r="CN1328" s="30"/>
      <c r="CO1328" s="30"/>
      <c r="CP1328" s="30"/>
      <c r="CQ1328" s="30"/>
      <c r="CR1328" s="30"/>
      <c r="CS1328" s="30"/>
      <c r="CT1328" s="30"/>
      <c r="CU1328" s="30"/>
      <c r="CV1328" s="30"/>
      <c r="CW1328" s="30"/>
      <c r="CX1328" s="30"/>
      <c r="CY1328" s="30"/>
      <c r="CZ1328" s="30"/>
      <c r="DA1328" s="30"/>
      <c r="DB1328" s="30"/>
      <c r="DC1328" s="30"/>
      <c r="DD1328" s="30"/>
      <c r="DE1328" s="30"/>
      <c r="DF1328" s="30"/>
      <c r="DG1328" s="30"/>
      <c r="DH1328" s="30"/>
      <c r="DI1328" s="30"/>
      <c r="DJ1328" s="30"/>
      <c r="DK1328" s="30"/>
      <c r="DL1328" s="30"/>
      <c r="DM1328" s="30"/>
      <c r="DN1328" s="30"/>
      <c r="DO1328" s="30"/>
      <c r="DP1328" s="30"/>
      <c r="DQ1328" s="30"/>
      <c r="DR1328" s="30"/>
      <c r="DS1328" s="30"/>
      <c r="DT1328" s="30"/>
      <c r="DU1328" s="30"/>
      <c r="DV1328" s="30"/>
      <c r="DW1328" s="30"/>
      <c r="DX1328" s="30"/>
      <c r="DY1328" s="30"/>
      <c r="DZ1328" s="30"/>
      <c r="EA1328" s="30"/>
      <c r="EB1328" s="30"/>
      <c r="EC1328" s="30"/>
      <c r="ED1328" s="30"/>
      <c r="EE1328" s="30"/>
      <c r="EF1328" s="30"/>
      <c r="EG1328" s="30"/>
      <c r="EH1328" s="30"/>
      <c r="EI1328" s="30"/>
      <c r="EJ1328" s="30"/>
      <c r="EK1328" s="30"/>
      <c r="EL1328" s="30"/>
      <c r="EM1328" s="30"/>
      <c r="EN1328" s="30"/>
      <c r="EO1328" s="30"/>
      <c r="EP1328" s="30"/>
      <c r="EQ1328" s="30"/>
      <c r="ER1328" s="30"/>
      <c r="ES1328" s="30"/>
      <c r="ET1328" s="30"/>
      <c r="EU1328" s="30"/>
      <c r="EV1328" s="30"/>
      <c r="EW1328" s="30"/>
      <c r="EX1328" s="30"/>
      <c r="EY1328" s="30"/>
      <c r="EZ1328" s="30"/>
      <c r="FA1328" s="30"/>
      <c r="FB1328" s="30"/>
      <c r="FC1328" s="30"/>
      <c r="FD1328" s="30"/>
      <c r="FE1328" s="30"/>
      <c r="FF1328" s="30"/>
      <c r="FG1328" s="30"/>
      <c r="FH1328" s="30"/>
      <c r="FI1328" s="30"/>
      <c r="FJ1328" s="30"/>
      <c r="FK1328" s="30"/>
      <c r="FL1328" s="30"/>
      <c r="FM1328" s="30"/>
      <c r="FN1328" s="30"/>
      <c r="FO1328" s="30"/>
      <c r="FP1328" s="30"/>
      <c r="FQ1328" s="30"/>
    </row>
    <row r="1329" spans="4:173">
      <c r="D1329" s="76"/>
      <c r="E1329" s="76"/>
      <c r="F1329" s="76"/>
      <c r="G1329" s="76"/>
      <c r="H1329" s="76"/>
      <c r="I1329" s="76"/>
      <c r="J1329" s="30"/>
      <c r="K1329" s="30"/>
      <c r="L1329" s="30"/>
      <c r="M1329" s="30"/>
      <c r="N1329" s="30"/>
      <c r="O1329" s="30"/>
      <c r="P1329" s="30"/>
      <c r="Q1329" s="30"/>
      <c r="R1329" s="30"/>
      <c r="S1329" s="30"/>
      <c r="T1329" s="30"/>
      <c r="U1329" s="30"/>
      <c r="V1329" s="30"/>
      <c r="W1329" s="30"/>
      <c r="X1329" s="30"/>
      <c r="Y1329" s="30"/>
      <c r="Z1329" s="30"/>
      <c r="AA1329" s="30"/>
      <c r="AB1329" s="30"/>
      <c r="AC1329" s="30"/>
      <c r="AD1329" s="30"/>
      <c r="AE1329" s="30"/>
      <c r="AF1329" s="30"/>
      <c r="AG1329" s="30"/>
      <c r="AH1329" s="30"/>
      <c r="AI1329" s="30"/>
      <c r="AJ1329" s="30"/>
      <c r="AK1329" s="30"/>
      <c r="AL1329" s="30"/>
      <c r="AM1329" s="30"/>
      <c r="AN1329" s="30"/>
      <c r="AO1329" s="30"/>
      <c r="AP1329" s="30"/>
      <c r="AQ1329" s="30"/>
      <c r="AR1329" s="30"/>
      <c r="AS1329" s="30"/>
      <c r="AT1329" s="30"/>
      <c r="AU1329" s="30"/>
      <c r="AV1329" s="30"/>
      <c r="AW1329" s="30"/>
      <c r="AX1329" s="30"/>
      <c r="AY1329" s="30"/>
      <c r="AZ1329" s="30"/>
      <c r="BA1329" s="30"/>
      <c r="BB1329" s="30"/>
      <c r="BC1329" s="30"/>
      <c r="BD1329" s="30"/>
      <c r="BE1329" s="30"/>
      <c r="BF1329" s="30"/>
      <c r="BG1329" s="30"/>
      <c r="BH1329" s="30"/>
      <c r="BI1329" s="30"/>
      <c r="BJ1329" s="30"/>
      <c r="BK1329" s="30"/>
      <c r="BL1329" s="30"/>
      <c r="BM1329" s="30"/>
      <c r="BN1329" s="30"/>
      <c r="BO1329" s="30"/>
      <c r="BP1329" s="30"/>
      <c r="BQ1329" s="30"/>
      <c r="BR1329" s="30"/>
      <c r="BS1329" s="30"/>
      <c r="BT1329" s="30"/>
      <c r="BU1329" s="30"/>
      <c r="BV1329" s="30"/>
      <c r="BW1329" s="30"/>
      <c r="BX1329" s="30"/>
      <c r="BY1329" s="30"/>
      <c r="BZ1329" s="30"/>
      <c r="CA1329" s="30"/>
      <c r="CB1329" s="30"/>
      <c r="CC1329" s="30"/>
      <c r="CD1329" s="30"/>
      <c r="CE1329" s="30"/>
      <c r="CF1329" s="30"/>
      <c r="CG1329" s="30"/>
      <c r="CH1329" s="30"/>
      <c r="CI1329" s="30"/>
      <c r="CJ1329" s="30"/>
      <c r="CK1329" s="30"/>
      <c r="CL1329" s="30"/>
      <c r="CM1329" s="30"/>
      <c r="CN1329" s="30"/>
      <c r="CO1329" s="30"/>
      <c r="CP1329" s="30"/>
      <c r="CQ1329" s="30"/>
      <c r="CR1329" s="30"/>
      <c r="CS1329" s="30"/>
      <c r="CT1329" s="30"/>
      <c r="CU1329" s="30"/>
      <c r="CV1329" s="30"/>
      <c r="CW1329" s="30"/>
      <c r="CX1329" s="30"/>
      <c r="CY1329" s="30"/>
      <c r="CZ1329" s="30"/>
      <c r="DA1329" s="30"/>
      <c r="DB1329" s="30"/>
      <c r="DC1329" s="30"/>
      <c r="DD1329" s="30"/>
      <c r="DE1329" s="30"/>
      <c r="DF1329" s="30"/>
      <c r="DG1329" s="30"/>
      <c r="DH1329" s="30"/>
      <c r="DI1329" s="30"/>
      <c r="DJ1329" s="30"/>
      <c r="DK1329" s="30"/>
      <c r="DL1329" s="30"/>
      <c r="DM1329" s="30"/>
      <c r="DN1329" s="30"/>
      <c r="DO1329" s="30"/>
      <c r="DP1329" s="30"/>
      <c r="DQ1329" s="30"/>
      <c r="DR1329" s="30"/>
      <c r="DS1329" s="30"/>
      <c r="DT1329" s="30"/>
      <c r="DU1329" s="30"/>
      <c r="DV1329" s="30"/>
      <c r="DW1329" s="30"/>
      <c r="DX1329" s="30"/>
      <c r="DY1329" s="30"/>
      <c r="DZ1329" s="30"/>
      <c r="EA1329" s="30"/>
      <c r="EB1329" s="30"/>
      <c r="EC1329" s="30"/>
      <c r="ED1329" s="30"/>
      <c r="EE1329" s="30"/>
      <c r="EF1329" s="30"/>
      <c r="EG1329" s="30"/>
      <c r="EH1329" s="30"/>
      <c r="EI1329" s="30"/>
      <c r="EJ1329" s="30"/>
      <c r="EK1329" s="30"/>
      <c r="EL1329" s="30"/>
      <c r="EM1329" s="30"/>
      <c r="EN1329" s="30"/>
      <c r="EO1329" s="30"/>
      <c r="EP1329" s="30"/>
      <c r="EQ1329" s="30"/>
      <c r="ER1329" s="30"/>
      <c r="ES1329" s="30"/>
      <c r="ET1329" s="30"/>
      <c r="EU1329" s="30"/>
      <c r="EV1329" s="30"/>
      <c r="EW1329" s="30"/>
      <c r="EX1329" s="30"/>
      <c r="EY1329" s="30"/>
      <c r="EZ1329" s="30"/>
      <c r="FA1329" s="30"/>
      <c r="FB1329" s="30"/>
      <c r="FC1329" s="30"/>
      <c r="FD1329" s="30"/>
      <c r="FE1329" s="30"/>
      <c r="FF1329" s="30"/>
      <c r="FG1329" s="30"/>
      <c r="FH1329" s="30"/>
      <c r="FI1329" s="30"/>
      <c r="FJ1329" s="30"/>
      <c r="FK1329" s="30"/>
      <c r="FL1329" s="30"/>
      <c r="FM1329" s="30"/>
      <c r="FN1329" s="30"/>
      <c r="FO1329" s="30"/>
      <c r="FP1329" s="30"/>
      <c r="FQ1329" s="30"/>
    </row>
    <row r="1330" spans="4:173">
      <c r="D1330" s="76"/>
      <c r="E1330" s="76"/>
      <c r="F1330" s="76"/>
      <c r="G1330" s="76"/>
      <c r="H1330" s="76"/>
      <c r="I1330" s="76"/>
      <c r="J1330" s="30"/>
      <c r="K1330" s="30"/>
      <c r="L1330" s="30"/>
      <c r="M1330" s="30"/>
      <c r="N1330" s="30"/>
      <c r="O1330" s="30"/>
      <c r="P1330" s="30"/>
      <c r="Q1330" s="30"/>
      <c r="R1330" s="30"/>
      <c r="S1330" s="30"/>
      <c r="T1330" s="30"/>
      <c r="U1330" s="30"/>
      <c r="V1330" s="30"/>
      <c r="W1330" s="30"/>
      <c r="X1330" s="30"/>
      <c r="Y1330" s="30"/>
      <c r="Z1330" s="30"/>
      <c r="AA1330" s="30"/>
      <c r="AB1330" s="30"/>
      <c r="AC1330" s="30"/>
      <c r="AD1330" s="30"/>
      <c r="AE1330" s="30"/>
      <c r="AF1330" s="30"/>
      <c r="AG1330" s="30"/>
      <c r="AH1330" s="30"/>
      <c r="AI1330" s="30"/>
      <c r="AJ1330" s="30"/>
      <c r="AK1330" s="30"/>
      <c r="AL1330" s="30"/>
      <c r="AM1330" s="30"/>
      <c r="AN1330" s="30"/>
      <c r="AO1330" s="30"/>
      <c r="AP1330" s="30"/>
      <c r="AQ1330" s="30"/>
      <c r="AR1330" s="30"/>
      <c r="AS1330" s="30"/>
      <c r="AT1330" s="30"/>
      <c r="AU1330" s="30"/>
      <c r="AV1330" s="30"/>
      <c r="AW1330" s="30"/>
      <c r="AX1330" s="30"/>
      <c r="AY1330" s="30"/>
      <c r="AZ1330" s="30"/>
      <c r="BA1330" s="30"/>
      <c r="BB1330" s="30"/>
      <c r="BC1330" s="30"/>
      <c r="BD1330" s="30"/>
      <c r="BE1330" s="30"/>
      <c r="BF1330" s="30"/>
      <c r="BG1330" s="30"/>
      <c r="BH1330" s="30"/>
      <c r="BI1330" s="30"/>
      <c r="BJ1330" s="30"/>
      <c r="BK1330" s="30"/>
      <c r="BL1330" s="30"/>
      <c r="BM1330" s="30"/>
      <c r="BN1330" s="30"/>
      <c r="BO1330" s="30"/>
      <c r="BP1330" s="30"/>
      <c r="BQ1330" s="30"/>
      <c r="BR1330" s="30"/>
      <c r="BS1330" s="30"/>
      <c r="BT1330" s="30"/>
      <c r="BU1330" s="30"/>
      <c r="BV1330" s="30"/>
      <c r="BW1330" s="30"/>
      <c r="BX1330" s="30"/>
      <c r="BY1330" s="30"/>
      <c r="BZ1330" s="30"/>
      <c r="CA1330" s="30"/>
      <c r="CB1330" s="30"/>
      <c r="CC1330" s="30"/>
      <c r="CD1330" s="30"/>
      <c r="CE1330" s="30"/>
      <c r="CF1330" s="30"/>
      <c r="CG1330" s="30"/>
      <c r="CH1330" s="30"/>
      <c r="CI1330" s="30"/>
      <c r="CJ1330" s="30"/>
      <c r="CK1330" s="30"/>
      <c r="CL1330" s="30"/>
      <c r="CM1330" s="30"/>
      <c r="CN1330" s="30"/>
      <c r="CO1330" s="30"/>
      <c r="CP1330" s="30"/>
      <c r="CQ1330" s="30"/>
      <c r="CR1330" s="30"/>
      <c r="CS1330" s="30"/>
      <c r="CT1330" s="30"/>
      <c r="CU1330" s="30"/>
      <c r="CV1330" s="30"/>
      <c r="CW1330" s="30"/>
      <c r="CX1330" s="30"/>
      <c r="CY1330" s="30"/>
      <c r="CZ1330" s="30"/>
      <c r="DA1330" s="30"/>
      <c r="DB1330" s="30"/>
      <c r="DC1330" s="30"/>
      <c r="DD1330" s="30"/>
      <c r="DE1330" s="30"/>
      <c r="DF1330" s="30"/>
      <c r="DG1330" s="30"/>
      <c r="DH1330" s="30"/>
      <c r="DI1330" s="30"/>
      <c r="DJ1330" s="30"/>
      <c r="DK1330" s="30"/>
      <c r="DL1330" s="30"/>
      <c r="DM1330" s="30"/>
      <c r="DN1330" s="30"/>
      <c r="DO1330" s="30"/>
      <c r="DP1330" s="30"/>
      <c r="DQ1330" s="30"/>
      <c r="DR1330" s="30"/>
      <c r="DS1330" s="30"/>
      <c r="DT1330" s="30"/>
      <c r="DU1330" s="30"/>
      <c r="DV1330" s="30"/>
      <c r="DW1330" s="30"/>
      <c r="DX1330" s="30"/>
      <c r="DY1330" s="30"/>
      <c r="DZ1330" s="30"/>
      <c r="EA1330" s="30"/>
      <c r="EB1330" s="30"/>
      <c r="EC1330" s="30"/>
      <c r="ED1330" s="30"/>
      <c r="EE1330" s="30"/>
      <c r="EF1330" s="30"/>
      <c r="EG1330" s="30"/>
      <c r="EH1330" s="30"/>
      <c r="EI1330" s="30"/>
      <c r="EJ1330" s="30"/>
      <c r="EK1330" s="30"/>
      <c r="EL1330" s="30"/>
      <c r="EM1330" s="30"/>
      <c r="EN1330" s="30"/>
      <c r="EO1330" s="30"/>
      <c r="EP1330" s="30"/>
      <c r="EQ1330" s="30"/>
      <c r="ER1330" s="30"/>
      <c r="ES1330" s="30"/>
      <c r="ET1330" s="30"/>
      <c r="EU1330" s="30"/>
      <c r="EV1330" s="30"/>
      <c r="EW1330" s="30"/>
      <c r="EX1330" s="30"/>
      <c r="EY1330" s="30"/>
      <c r="EZ1330" s="30"/>
      <c r="FA1330" s="30"/>
      <c r="FB1330" s="30"/>
      <c r="FC1330" s="30"/>
      <c r="FD1330" s="30"/>
      <c r="FE1330" s="30"/>
      <c r="FF1330" s="30"/>
      <c r="FG1330" s="30"/>
      <c r="FH1330" s="30"/>
      <c r="FI1330" s="30"/>
      <c r="FJ1330" s="30"/>
      <c r="FK1330" s="30"/>
      <c r="FL1330" s="30"/>
      <c r="FM1330" s="30"/>
      <c r="FN1330" s="30"/>
      <c r="FO1330" s="30"/>
      <c r="FP1330" s="30"/>
      <c r="FQ1330" s="30"/>
    </row>
    <row r="1331" spans="4:173">
      <c r="D1331" s="76"/>
      <c r="E1331" s="76"/>
      <c r="F1331" s="76"/>
      <c r="G1331" s="76"/>
      <c r="H1331" s="76"/>
      <c r="I1331" s="76"/>
      <c r="J1331" s="30"/>
      <c r="K1331" s="30"/>
      <c r="L1331" s="30"/>
      <c r="M1331" s="30"/>
      <c r="N1331" s="30"/>
      <c r="O1331" s="30"/>
      <c r="P1331" s="30"/>
      <c r="Q1331" s="30"/>
      <c r="R1331" s="30"/>
      <c r="S1331" s="30"/>
      <c r="T1331" s="30"/>
      <c r="U1331" s="30"/>
      <c r="V1331" s="30"/>
      <c r="W1331" s="30"/>
      <c r="X1331" s="30"/>
      <c r="Y1331" s="30"/>
      <c r="Z1331" s="30"/>
      <c r="AA1331" s="30"/>
      <c r="AB1331" s="30"/>
      <c r="AC1331" s="30"/>
      <c r="AD1331" s="30"/>
      <c r="AE1331" s="30"/>
      <c r="AF1331" s="30"/>
      <c r="AG1331" s="30"/>
      <c r="AH1331" s="30"/>
      <c r="AI1331" s="30"/>
      <c r="AJ1331" s="30"/>
      <c r="AK1331" s="30"/>
      <c r="AL1331" s="30"/>
      <c r="AM1331" s="30"/>
      <c r="AN1331" s="30"/>
      <c r="AO1331" s="30"/>
      <c r="AP1331" s="30"/>
      <c r="AQ1331" s="30"/>
      <c r="AR1331" s="30"/>
      <c r="AS1331" s="30"/>
      <c r="AT1331" s="30"/>
      <c r="AU1331" s="30"/>
      <c r="AV1331" s="30"/>
      <c r="AW1331" s="30"/>
      <c r="AX1331" s="30"/>
      <c r="AY1331" s="30"/>
      <c r="AZ1331" s="30"/>
      <c r="BA1331" s="30"/>
      <c r="BB1331" s="30"/>
      <c r="BC1331" s="30"/>
      <c r="BD1331" s="30"/>
      <c r="BE1331" s="30"/>
      <c r="BF1331" s="30"/>
      <c r="BG1331" s="30"/>
      <c r="BH1331" s="30"/>
      <c r="BI1331" s="30"/>
      <c r="BJ1331" s="30"/>
      <c r="BK1331" s="30"/>
      <c r="BL1331" s="30"/>
      <c r="BM1331" s="30"/>
      <c r="BN1331" s="30"/>
      <c r="BO1331" s="30"/>
      <c r="BP1331" s="30"/>
      <c r="BQ1331" s="30"/>
      <c r="BR1331" s="30"/>
      <c r="BS1331" s="30"/>
      <c r="BT1331" s="30"/>
      <c r="BU1331" s="30"/>
      <c r="BV1331" s="30"/>
      <c r="BW1331" s="30"/>
      <c r="BX1331" s="30"/>
      <c r="BY1331" s="30"/>
      <c r="BZ1331" s="30"/>
      <c r="CA1331" s="30"/>
      <c r="CB1331" s="30"/>
      <c r="CC1331" s="30"/>
      <c r="CD1331" s="30"/>
      <c r="CE1331" s="30"/>
      <c r="CF1331" s="30"/>
      <c r="CG1331" s="30"/>
      <c r="CH1331" s="30"/>
      <c r="CI1331" s="30"/>
      <c r="CJ1331" s="30"/>
      <c r="CK1331" s="30"/>
      <c r="CL1331" s="30"/>
      <c r="CM1331" s="30"/>
      <c r="CN1331" s="30"/>
      <c r="CO1331" s="30"/>
      <c r="CP1331" s="30"/>
      <c r="CQ1331" s="30"/>
      <c r="CR1331" s="30"/>
      <c r="CS1331" s="30"/>
      <c r="CT1331" s="30"/>
      <c r="CU1331" s="30"/>
      <c r="CV1331" s="30"/>
      <c r="CW1331" s="30"/>
      <c r="CX1331" s="30"/>
      <c r="CY1331" s="30"/>
      <c r="CZ1331" s="30"/>
      <c r="DA1331" s="30"/>
      <c r="DB1331" s="30"/>
      <c r="DC1331" s="30"/>
      <c r="DD1331" s="30"/>
      <c r="DE1331" s="30"/>
      <c r="DF1331" s="30"/>
      <c r="DG1331" s="30"/>
      <c r="DH1331" s="30"/>
      <c r="DI1331" s="30"/>
      <c r="DJ1331" s="30"/>
      <c r="DK1331" s="30"/>
      <c r="DL1331" s="30"/>
      <c r="DM1331" s="30"/>
      <c r="DN1331" s="30"/>
      <c r="DO1331" s="30"/>
      <c r="DP1331" s="30"/>
      <c r="DQ1331" s="30"/>
      <c r="DR1331" s="30"/>
      <c r="DS1331" s="30"/>
      <c r="DT1331" s="30"/>
      <c r="DU1331" s="30"/>
      <c r="DV1331" s="30"/>
      <c r="DW1331" s="30"/>
      <c r="DX1331" s="30"/>
      <c r="DY1331" s="30"/>
      <c r="DZ1331" s="30"/>
      <c r="EA1331" s="30"/>
      <c r="EB1331" s="30"/>
      <c r="EC1331" s="30"/>
      <c r="ED1331" s="30"/>
      <c r="EE1331" s="30"/>
      <c r="EF1331" s="30"/>
      <c r="EG1331" s="30"/>
      <c r="EH1331" s="30"/>
      <c r="EI1331" s="30"/>
      <c r="EJ1331" s="30"/>
      <c r="EK1331" s="30"/>
      <c r="EL1331" s="30"/>
      <c r="EM1331" s="30"/>
      <c r="EN1331" s="30"/>
      <c r="EO1331" s="30"/>
      <c r="EP1331" s="30"/>
      <c r="EQ1331" s="30"/>
      <c r="ER1331" s="30"/>
      <c r="ES1331" s="30"/>
      <c r="ET1331" s="30"/>
      <c r="EU1331" s="30"/>
      <c r="EV1331" s="30"/>
      <c r="EW1331" s="30"/>
      <c r="EX1331" s="30"/>
      <c r="EY1331" s="30"/>
      <c r="EZ1331" s="30"/>
      <c r="FA1331" s="30"/>
      <c r="FB1331" s="30"/>
      <c r="FC1331" s="30"/>
      <c r="FD1331" s="30"/>
      <c r="FE1331" s="30"/>
      <c r="FF1331" s="30"/>
      <c r="FG1331" s="30"/>
      <c r="FH1331" s="30"/>
      <c r="FI1331" s="30"/>
      <c r="FJ1331" s="30"/>
      <c r="FK1331" s="30"/>
      <c r="FL1331" s="30"/>
      <c r="FM1331" s="30"/>
      <c r="FN1331" s="30"/>
      <c r="FO1331" s="30"/>
      <c r="FP1331" s="30"/>
      <c r="FQ1331" s="30"/>
    </row>
    <row r="1332" spans="4:173">
      <c r="D1332" s="76"/>
      <c r="E1332" s="76"/>
      <c r="F1332" s="76"/>
      <c r="G1332" s="76"/>
      <c r="H1332" s="76"/>
      <c r="I1332" s="76"/>
      <c r="J1332" s="30"/>
      <c r="K1332" s="30"/>
      <c r="L1332" s="30"/>
      <c r="M1332" s="30"/>
      <c r="N1332" s="30"/>
      <c r="O1332" s="30"/>
      <c r="P1332" s="30"/>
      <c r="Q1332" s="30"/>
      <c r="R1332" s="30"/>
      <c r="S1332" s="30"/>
      <c r="T1332" s="30"/>
      <c r="U1332" s="30"/>
      <c r="V1332" s="30"/>
      <c r="W1332" s="30"/>
      <c r="X1332" s="30"/>
      <c r="Y1332" s="30"/>
      <c r="Z1332" s="30"/>
      <c r="AA1332" s="30"/>
      <c r="AB1332" s="30"/>
      <c r="AC1332" s="30"/>
      <c r="AD1332" s="30"/>
      <c r="AE1332" s="30"/>
      <c r="AF1332" s="30"/>
      <c r="AG1332" s="30"/>
      <c r="AH1332" s="30"/>
      <c r="AI1332" s="30"/>
      <c r="AJ1332" s="30"/>
      <c r="AK1332" s="30"/>
      <c r="AL1332" s="30"/>
      <c r="AM1332" s="30"/>
      <c r="AN1332" s="30"/>
      <c r="AO1332" s="30"/>
      <c r="AP1332" s="30"/>
      <c r="AQ1332" s="30"/>
      <c r="AR1332" s="30"/>
      <c r="AS1332" s="30"/>
      <c r="AT1332" s="30"/>
      <c r="AU1332" s="30"/>
      <c r="AV1332" s="30"/>
      <c r="AW1332" s="30"/>
      <c r="AX1332" s="30"/>
      <c r="AY1332" s="30"/>
      <c r="AZ1332" s="30"/>
      <c r="BA1332" s="30"/>
      <c r="BB1332" s="30"/>
      <c r="BC1332" s="30"/>
      <c r="BD1332" s="30"/>
      <c r="BE1332" s="30"/>
      <c r="BF1332" s="30"/>
      <c r="BG1332" s="30"/>
      <c r="BH1332" s="30"/>
      <c r="BI1332" s="30"/>
      <c r="BJ1332" s="30"/>
      <c r="BK1332" s="30"/>
      <c r="BL1332" s="30"/>
      <c r="BM1332" s="30"/>
      <c r="BN1332" s="30"/>
      <c r="BO1332" s="30"/>
      <c r="BP1332" s="30"/>
      <c r="BQ1332" s="30"/>
      <c r="BR1332" s="30"/>
      <c r="BS1332" s="30"/>
      <c r="BT1332" s="30"/>
      <c r="BU1332" s="30"/>
      <c r="BV1332" s="30"/>
      <c r="BW1332" s="30"/>
      <c r="BX1332" s="30"/>
      <c r="BY1332" s="30"/>
      <c r="BZ1332" s="30"/>
      <c r="CA1332" s="30"/>
      <c r="CB1332" s="30"/>
      <c r="CC1332" s="30"/>
      <c r="CD1332" s="30"/>
      <c r="CE1332" s="30"/>
      <c r="CF1332" s="30"/>
      <c r="CG1332" s="30"/>
      <c r="CH1332" s="30"/>
      <c r="CI1332" s="30"/>
      <c r="CJ1332" s="30"/>
      <c r="CK1332" s="30"/>
      <c r="CL1332" s="30"/>
      <c r="CM1332" s="30"/>
      <c r="CN1332" s="30"/>
      <c r="CO1332" s="30"/>
      <c r="CP1332" s="30"/>
      <c r="CQ1332" s="30"/>
      <c r="CR1332" s="30"/>
      <c r="CS1332" s="30"/>
      <c r="CT1332" s="30"/>
      <c r="CU1332" s="30"/>
      <c r="CV1332" s="30"/>
      <c r="CW1332" s="30"/>
      <c r="CX1332" s="30"/>
      <c r="CY1332" s="30"/>
      <c r="CZ1332" s="30"/>
      <c r="DA1332" s="30"/>
      <c r="DB1332" s="30"/>
      <c r="DC1332" s="30"/>
      <c r="DD1332" s="30"/>
      <c r="DE1332" s="30"/>
      <c r="DF1332" s="30"/>
      <c r="DG1332" s="30"/>
      <c r="DH1332" s="30"/>
      <c r="DI1332" s="30"/>
      <c r="DJ1332" s="30"/>
      <c r="DK1332" s="30"/>
      <c r="DL1332" s="30"/>
      <c r="DM1332" s="30"/>
      <c r="DN1332" s="30"/>
      <c r="DO1332" s="30"/>
      <c r="DP1332" s="30"/>
      <c r="DQ1332" s="30"/>
      <c r="DR1332" s="30"/>
      <c r="DS1332" s="30"/>
      <c r="DT1332" s="30"/>
      <c r="DU1332" s="30"/>
      <c r="DV1332" s="30"/>
      <c r="DW1332" s="30"/>
      <c r="DX1332" s="30"/>
      <c r="DY1332" s="30"/>
      <c r="DZ1332" s="30"/>
      <c r="EA1332" s="30"/>
      <c r="EB1332" s="30"/>
      <c r="EC1332" s="30"/>
      <c r="ED1332" s="30"/>
      <c r="EE1332" s="30"/>
      <c r="EF1332" s="30"/>
      <c r="EG1332" s="30"/>
      <c r="EH1332" s="30"/>
      <c r="EI1332" s="30"/>
      <c r="EJ1332" s="30"/>
      <c r="EK1332" s="30"/>
      <c r="EL1332" s="30"/>
      <c r="EM1332" s="30"/>
      <c r="EN1332" s="30"/>
      <c r="EO1332" s="30"/>
      <c r="EP1332" s="30"/>
      <c r="EQ1332" s="30"/>
      <c r="ER1332" s="30"/>
      <c r="ES1332" s="30"/>
      <c r="ET1332" s="30"/>
      <c r="EU1332" s="30"/>
      <c r="EV1332" s="30"/>
      <c r="EW1332" s="30"/>
      <c r="EX1332" s="30"/>
      <c r="EY1332" s="30"/>
      <c r="EZ1332" s="30"/>
      <c r="FA1332" s="30"/>
      <c r="FB1332" s="30"/>
      <c r="FC1332" s="30"/>
      <c r="FD1332" s="30"/>
      <c r="FE1332" s="30"/>
      <c r="FF1332" s="30"/>
      <c r="FG1332" s="30"/>
      <c r="FH1332" s="30"/>
      <c r="FI1332" s="30"/>
      <c r="FJ1332" s="30"/>
      <c r="FK1332" s="30"/>
      <c r="FL1332" s="30"/>
      <c r="FM1332" s="30"/>
      <c r="FN1332" s="30"/>
      <c r="FO1332" s="30"/>
      <c r="FP1332" s="30"/>
      <c r="FQ1332" s="30"/>
    </row>
    <row r="1333" spans="4:173">
      <c r="D1333" s="76"/>
      <c r="E1333" s="76"/>
      <c r="F1333" s="76"/>
      <c r="G1333" s="76"/>
      <c r="H1333" s="76"/>
      <c r="I1333" s="76"/>
      <c r="J1333" s="30"/>
      <c r="K1333" s="30"/>
      <c r="L1333" s="30"/>
      <c r="M1333" s="30"/>
      <c r="N1333" s="30"/>
      <c r="O1333" s="30"/>
      <c r="P1333" s="30"/>
      <c r="Q1333" s="30"/>
      <c r="R1333" s="30"/>
      <c r="S1333" s="30"/>
      <c r="T1333" s="30"/>
      <c r="U1333" s="30"/>
      <c r="V1333" s="30"/>
      <c r="W1333" s="30"/>
      <c r="X1333" s="30"/>
      <c r="Y1333" s="30"/>
      <c r="Z1333" s="30"/>
      <c r="AA1333" s="30"/>
      <c r="AB1333" s="30"/>
      <c r="AC1333" s="30"/>
      <c r="AD1333" s="30"/>
      <c r="AE1333" s="30"/>
      <c r="AF1333" s="30"/>
      <c r="AG1333" s="30"/>
      <c r="AH1333" s="30"/>
      <c r="AI1333" s="30"/>
      <c r="AJ1333" s="30"/>
      <c r="AK1333" s="30"/>
      <c r="AL1333" s="30"/>
      <c r="AM1333" s="30"/>
      <c r="AN1333" s="30"/>
      <c r="AO1333" s="30"/>
      <c r="AP1333" s="30"/>
      <c r="AQ1333" s="30"/>
      <c r="AR1333" s="30"/>
      <c r="AS1333" s="30"/>
      <c r="AT1333" s="30"/>
      <c r="AU1333" s="30"/>
      <c r="AV1333" s="30"/>
      <c r="AW1333" s="30"/>
      <c r="AX1333" s="30"/>
      <c r="AY1333" s="30"/>
      <c r="AZ1333" s="30"/>
      <c r="BA1333" s="30"/>
      <c r="BB1333" s="30"/>
      <c r="BC1333" s="30"/>
      <c r="BD1333" s="30"/>
      <c r="BE1333" s="30"/>
      <c r="BF1333" s="30"/>
      <c r="BG1333" s="30"/>
      <c r="BH1333" s="30"/>
      <c r="BI1333" s="30"/>
      <c r="BJ1333" s="30"/>
      <c r="BK1333" s="30"/>
      <c r="BL1333" s="30"/>
      <c r="BM1333" s="30"/>
      <c r="BN1333" s="30"/>
      <c r="BO1333" s="30"/>
      <c r="BP1333" s="30"/>
      <c r="BQ1333" s="30"/>
      <c r="BR1333" s="30"/>
      <c r="BS1333" s="30"/>
      <c r="BT1333" s="30"/>
      <c r="BU1333" s="30"/>
      <c r="BV1333" s="30"/>
      <c r="BW1333" s="30"/>
      <c r="BX1333" s="30"/>
      <c r="BY1333" s="30"/>
      <c r="BZ1333" s="30"/>
      <c r="CA1333" s="30"/>
      <c r="CB1333" s="30"/>
      <c r="CC1333" s="30"/>
      <c r="CD1333" s="30"/>
      <c r="CE1333" s="30"/>
      <c r="CF1333" s="30"/>
      <c r="CG1333" s="30"/>
      <c r="CH1333" s="30"/>
      <c r="CI1333" s="30"/>
      <c r="CJ1333" s="30"/>
      <c r="CK1333" s="30"/>
      <c r="CL1333" s="30"/>
      <c r="CM1333" s="30"/>
      <c r="CN1333" s="30"/>
      <c r="CO1333" s="30"/>
      <c r="CP1333" s="30"/>
      <c r="CQ1333" s="30"/>
      <c r="CR1333" s="30"/>
      <c r="CS1333" s="30"/>
      <c r="CT1333" s="30"/>
      <c r="CU1333" s="30"/>
      <c r="CV1333" s="30"/>
      <c r="CW1333" s="30"/>
      <c r="CX1333" s="30"/>
      <c r="CY1333" s="30"/>
      <c r="CZ1333" s="30"/>
      <c r="DA1333" s="30"/>
      <c r="DB1333" s="30"/>
      <c r="DC1333" s="30"/>
      <c r="DD1333" s="30"/>
      <c r="DE1333" s="30"/>
      <c r="DF1333" s="30"/>
      <c r="DG1333" s="30"/>
      <c r="DH1333" s="30"/>
      <c r="DI1333" s="30"/>
      <c r="DJ1333" s="30"/>
      <c r="DK1333" s="30"/>
      <c r="DL1333" s="30"/>
      <c r="DM1333" s="30"/>
      <c r="DN1333" s="30"/>
      <c r="DO1333" s="30"/>
      <c r="DP1333" s="30"/>
      <c r="DQ1333" s="30"/>
      <c r="DR1333" s="30"/>
      <c r="DS1333" s="30"/>
      <c r="DT1333" s="30"/>
      <c r="DU1333" s="30"/>
      <c r="DV1333" s="30"/>
      <c r="DW1333" s="30"/>
      <c r="DX1333" s="30"/>
      <c r="DY1333" s="30"/>
      <c r="DZ1333" s="30"/>
      <c r="EA1333" s="30"/>
      <c r="EB1333" s="30"/>
      <c r="EC1333" s="30"/>
      <c r="ED1333" s="30"/>
      <c r="EE1333" s="30"/>
      <c r="EF1333" s="30"/>
      <c r="EG1333" s="30"/>
      <c r="EH1333" s="30"/>
      <c r="EI1333" s="30"/>
      <c r="EJ1333" s="30"/>
      <c r="EK1333" s="30"/>
      <c r="EL1333" s="30"/>
      <c r="EM1333" s="30"/>
      <c r="EN1333" s="30"/>
      <c r="EO1333" s="30"/>
      <c r="EP1333" s="30"/>
      <c r="EQ1333" s="30"/>
      <c r="ER1333" s="30"/>
      <c r="ES1333" s="30"/>
      <c r="ET1333" s="30"/>
      <c r="EU1333" s="30"/>
      <c r="EV1333" s="30"/>
      <c r="EW1333" s="30"/>
      <c r="EX1333" s="30"/>
      <c r="EY1333" s="30"/>
      <c r="EZ1333" s="30"/>
      <c r="FA1333" s="30"/>
      <c r="FB1333" s="30"/>
      <c r="FC1333" s="30"/>
      <c r="FD1333" s="30"/>
      <c r="FE1333" s="30"/>
      <c r="FF1333" s="30"/>
      <c r="FG1333" s="30"/>
      <c r="FH1333" s="30"/>
      <c r="FI1333" s="30"/>
      <c r="FJ1333" s="30"/>
      <c r="FK1333" s="30"/>
      <c r="FL1333" s="30"/>
      <c r="FM1333" s="30"/>
      <c r="FN1333" s="30"/>
      <c r="FO1333" s="30"/>
      <c r="FP1333" s="30"/>
      <c r="FQ1333" s="30"/>
    </row>
    <row r="1334" spans="4:173">
      <c r="D1334" s="76"/>
      <c r="E1334" s="76"/>
      <c r="F1334" s="76"/>
      <c r="G1334" s="76"/>
      <c r="H1334" s="76"/>
      <c r="I1334" s="76"/>
      <c r="J1334" s="30"/>
      <c r="K1334" s="30"/>
      <c r="L1334" s="30"/>
      <c r="M1334" s="30"/>
      <c r="N1334" s="30"/>
      <c r="O1334" s="30"/>
      <c r="P1334" s="30"/>
      <c r="Q1334" s="30"/>
      <c r="R1334" s="30"/>
      <c r="S1334" s="30"/>
      <c r="T1334" s="30"/>
      <c r="U1334" s="30"/>
      <c r="V1334" s="30"/>
      <c r="W1334" s="30"/>
      <c r="X1334" s="30"/>
      <c r="Y1334" s="30"/>
      <c r="Z1334" s="30"/>
      <c r="AA1334" s="30"/>
      <c r="AB1334" s="30"/>
      <c r="AC1334" s="30"/>
      <c r="AD1334" s="30"/>
      <c r="AE1334" s="30"/>
      <c r="AF1334" s="30"/>
      <c r="AG1334" s="30"/>
      <c r="AH1334" s="30"/>
      <c r="AI1334" s="30"/>
      <c r="AJ1334" s="30"/>
      <c r="AK1334" s="30"/>
      <c r="AL1334" s="30"/>
      <c r="AM1334" s="30"/>
      <c r="AN1334" s="30"/>
      <c r="AO1334" s="30"/>
      <c r="AP1334" s="30"/>
      <c r="AQ1334" s="30"/>
      <c r="AR1334" s="30"/>
      <c r="AS1334" s="30"/>
      <c r="AT1334" s="30"/>
      <c r="AU1334" s="30"/>
      <c r="AV1334" s="30"/>
      <c r="AW1334" s="30"/>
      <c r="AX1334" s="30"/>
      <c r="AY1334" s="30"/>
      <c r="AZ1334" s="30"/>
      <c r="BA1334" s="30"/>
      <c r="BB1334" s="30"/>
      <c r="BC1334" s="30"/>
      <c r="BD1334" s="30"/>
      <c r="BE1334" s="30"/>
      <c r="BF1334" s="30"/>
      <c r="BG1334" s="30"/>
      <c r="BH1334" s="30"/>
      <c r="BI1334" s="30"/>
      <c r="BJ1334" s="30"/>
      <c r="BK1334" s="30"/>
      <c r="BL1334" s="30"/>
      <c r="BM1334" s="30"/>
      <c r="BN1334" s="30"/>
      <c r="BO1334" s="30"/>
      <c r="BP1334" s="30"/>
      <c r="BQ1334" s="30"/>
      <c r="BR1334" s="30"/>
      <c r="BS1334" s="30"/>
      <c r="BT1334" s="30"/>
      <c r="BU1334" s="30"/>
      <c r="BV1334" s="30"/>
      <c r="BW1334" s="30"/>
      <c r="BX1334" s="30"/>
      <c r="BY1334" s="30"/>
      <c r="BZ1334" s="30"/>
      <c r="CA1334" s="30"/>
      <c r="CB1334" s="30"/>
      <c r="CC1334" s="30"/>
      <c r="CD1334" s="30"/>
      <c r="CE1334" s="30"/>
      <c r="CF1334" s="30"/>
      <c r="CG1334" s="30"/>
      <c r="CH1334" s="30"/>
      <c r="CI1334" s="30"/>
      <c r="CJ1334" s="30"/>
      <c r="CK1334" s="30"/>
      <c r="CL1334" s="30"/>
      <c r="CM1334" s="30"/>
      <c r="CN1334" s="30"/>
      <c r="CO1334" s="30"/>
      <c r="CP1334" s="30"/>
      <c r="CQ1334" s="30"/>
      <c r="CR1334" s="30"/>
      <c r="CS1334" s="30"/>
      <c r="CT1334" s="30"/>
      <c r="CU1334" s="30"/>
      <c r="CV1334" s="30"/>
      <c r="CW1334" s="30"/>
      <c r="CX1334" s="30"/>
      <c r="CY1334" s="30"/>
      <c r="CZ1334" s="30"/>
      <c r="DA1334" s="30"/>
      <c r="DB1334" s="30"/>
      <c r="DC1334" s="30"/>
      <c r="DD1334" s="30"/>
      <c r="DE1334" s="30"/>
      <c r="DF1334" s="30"/>
      <c r="DG1334" s="30"/>
      <c r="DH1334" s="30"/>
      <c r="DI1334" s="30"/>
      <c r="DJ1334" s="30"/>
      <c r="DK1334" s="30"/>
      <c r="DL1334" s="30"/>
      <c r="DM1334" s="30"/>
      <c r="DN1334" s="30"/>
      <c r="DO1334" s="30"/>
      <c r="DP1334" s="30"/>
      <c r="DQ1334" s="30"/>
      <c r="DR1334" s="30"/>
      <c r="DS1334" s="30"/>
      <c r="DT1334" s="30"/>
      <c r="DU1334" s="30"/>
      <c r="DV1334" s="30"/>
      <c r="DW1334" s="30"/>
      <c r="DX1334" s="30"/>
      <c r="DY1334" s="30"/>
      <c r="DZ1334" s="30"/>
      <c r="EA1334" s="30"/>
      <c r="EB1334" s="30"/>
      <c r="EC1334" s="30"/>
      <c r="ED1334" s="30"/>
      <c r="EE1334" s="30"/>
      <c r="EF1334" s="30"/>
      <c r="EG1334" s="30"/>
      <c r="EH1334" s="30"/>
      <c r="EI1334" s="30"/>
      <c r="EJ1334" s="30"/>
      <c r="EK1334" s="30"/>
      <c r="EL1334" s="30"/>
      <c r="EM1334" s="30"/>
      <c r="EN1334" s="30"/>
      <c r="EO1334" s="30"/>
      <c r="EP1334" s="30"/>
      <c r="EQ1334" s="30"/>
      <c r="ER1334" s="30"/>
      <c r="ES1334" s="30"/>
      <c r="ET1334" s="30"/>
      <c r="EU1334" s="30"/>
      <c r="EV1334" s="30"/>
      <c r="EW1334" s="30"/>
      <c r="EX1334" s="30"/>
      <c r="EY1334" s="30"/>
      <c r="EZ1334" s="30"/>
      <c r="FA1334" s="30"/>
      <c r="FB1334" s="30"/>
      <c r="FC1334" s="30"/>
      <c r="FD1334" s="30"/>
      <c r="FE1334" s="30"/>
      <c r="FF1334" s="30"/>
      <c r="FG1334" s="30"/>
      <c r="FH1334" s="30"/>
      <c r="FI1334" s="30"/>
      <c r="FJ1334" s="30"/>
      <c r="FK1334" s="30"/>
      <c r="FL1334" s="30"/>
      <c r="FM1334" s="30"/>
      <c r="FN1334" s="30"/>
      <c r="FO1334" s="30"/>
      <c r="FP1334" s="30"/>
      <c r="FQ1334" s="30"/>
    </row>
    <row r="1335" spans="4:173">
      <c r="D1335" s="76"/>
      <c r="E1335" s="76"/>
      <c r="F1335" s="76"/>
      <c r="G1335" s="76"/>
      <c r="H1335" s="76"/>
      <c r="I1335" s="76"/>
      <c r="J1335" s="30"/>
      <c r="K1335" s="30"/>
      <c r="L1335" s="30"/>
      <c r="M1335" s="30"/>
      <c r="N1335" s="30"/>
      <c r="O1335" s="30"/>
      <c r="P1335" s="30"/>
      <c r="Q1335" s="30"/>
      <c r="R1335" s="30"/>
      <c r="S1335" s="30"/>
      <c r="T1335" s="30"/>
      <c r="U1335" s="30"/>
      <c r="V1335" s="30"/>
      <c r="W1335" s="30"/>
      <c r="X1335" s="30"/>
      <c r="Y1335" s="30"/>
      <c r="Z1335" s="30"/>
      <c r="AA1335" s="30"/>
      <c r="AB1335" s="30"/>
      <c r="AC1335" s="30"/>
      <c r="AD1335" s="30"/>
      <c r="AE1335" s="30"/>
      <c r="AF1335" s="30"/>
      <c r="AG1335" s="30"/>
      <c r="AH1335" s="30"/>
      <c r="AI1335" s="30"/>
      <c r="AJ1335" s="30"/>
      <c r="AK1335" s="30"/>
      <c r="AL1335" s="30"/>
      <c r="AM1335" s="30"/>
      <c r="AN1335" s="30"/>
      <c r="AO1335" s="30"/>
      <c r="AP1335" s="30"/>
      <c r="AQ1335" s="30"/>
      <c r="AR1335" s="30"/>
      <c r="AS1335" s="30"/>
      <c r="AT1335" s="30"/>
      <c r="AU1335" s="30"/>
      <c r="AV1335" s="30"/>
      <c r="AW1335" s="30"/>
      <c r="AX1335" s="30"/>
      <c r="AY1335" s="30"/>
      <c r="AZ1335" s="30"/>
      <c r="BA1335" s="30"/>
      <c r="BB1335" s="30"/>
      <c r="BC1335" s="30"/>
      <c r="BD1335" s="30"/>
      <c r="BE1335" s="30"/>
      <c r="BF1335" s="30"/>
      <c r="BG1335" s="30"/>
      <c r="BH1335" s="30"/>
      <c r="BI1335" s="30"/>
      <c r="BJ1335" s="30"/>
      <c r="BK1335" s="30"/>
      <c r="BL1335" s="30"/>
      <c r="BM1335" s="30"/>
      <c r="BN1335" s="30"/>
      <c r="BO1335" s="30"/>
      <c r="BP1335" s="30"/>
      <c r="BQ1335" s="30"/>
      <c r="BR1335" s="30"/>
      <c r="BS1335" s="30"/>
      <c r="BT1335" s="30"/>
      <c r="BU1335" s="30"/>
      <c r="BV1335" s="30"/>
      <c r="BW1335" s="30"/>
      <c r="BX1335" s="30"/>
      <c r="BY1335" s="30"/>
      <c r="BZ1335" s="30"/>
      <c r="CA1335" s="30"/>
      <c r="CB1335" s="30"/>
      <c r="CC1335" s="30"/>
      <c r="CD1335" s="30"/>
      <c r="CE1335" s="30"/>
      <c r="CF1335" s="30"/>
      <c r="CG1335" s="30"/>
      <c r="CH1335" s="30"/>
      <c r="CI1335" s="30"/>
      <c r="CJ1335" s="30"/>
      <c r="CK1335" s="30"/>
      <c r="CL1335" s="30"/>
      <c r="CM1335" s="30"/>
      <c r="CN1335" s="30"/>
      <c r="CO1335" s="30"/>
      <c r="CP1335" s="30"/>
      <c r="CQ1335" s="30"/>
      <c r="CR1335" s="30"/>
      <c r="CS1335" s="30"/>
      <c r="CT1335" s="30"/>
      <c r="CU1335" s="30"/>
      <c r="CV1335" s="30"/>
      <c r="CW1335" s="30"/>
      <c r="CX1335" s="30"/>
      <c r="CY1335" s="30"/>
      <c r="CZ1335" s="30"/>
      <c r="DA1335" s="30"/>
      <c r="DB1335" s="30"/>
      <c r="DC1335" s="30"/>
      <c r="DD1335" s="30"/>
      <c r="DE1335" s="30"/>
      <c r="DF1335" s="30"/>
      <c r="DG1335" s="30"/>
      <c r="DH1335" s="30"/>
      <c r="DI1335" s="30"/>
      <c r="DJ1335" s="30"/>
      <c r="DK1335" s="30"/>
      <c r="DL1335" s="30"/>
      <c r="DM1335" s="30"/>
      <c r="DN1335" s="30"/>
      <c r="DO1335" s="30"/>
      <c r="DP1335" s="30"/>
      <c r="DQ1335" s="30"/>
      <c r="DR1335" s="30"/>
      <c r="DS1335" s="30"/>
      <c r="DT1335" s="30"/>
      <c r="DU1335" s="30"/>
      <c r="DV1335" s="30"/>
      <c r="DW1335" s="30"/>
      <c r="DX1335" s="30"/>
      <c r="DY1335" s="30"/>
      <c r="DZ1335" s="30"/>
      <c r="EA1335" s="30"/>
      <c r="EB1335" s="30"/>
      <c r="EC1335" s="30"/>
      <c r="ED1335" s="30"/>
      <c r="EE1335" s="30"/>
      <c r="EF1335" s="30"/>
      <c r="EG1335" s="30"/>
      <c r="EH1335" s="30"/>
      <c r="EI1335" s="30"/>
      <c r="EJ1335" s="30"/>
      <c r="EK1335" s="30"/>
      <c r="EL1335" s="30"/>
      <c r="EM1335" s="30"/>
      <c r="EN1335" s="30"/>
      <c r="EO1335" s="30"/>
      <c r="EP1335" s="30"/>
      <c r="EQ1335" s="30"/>
      <c r="ER1335" s="30"/>
      <c r="ES1335" s="30"/>
      <c r="ET1335" s="30"/>
      <c r="EU1335" s="30"/>
      <c r="EV1335" s="30"/>
      <c r="EW1335" s="30"/>
      <c r="EX1335" s="30"/>
      <c r="EY1335" s="30"/>
      <c r="EZ1335" s="30"/>
      <c r="FA1335" s="30"/>
      <c r="FB1335" s="30"/>
      <c r="FC1335" s="30"/>
      <c r="FD1335" s="30"/>
      <c r="FE1335" s="30"/>
      <c r="FF1335" s="30"/>
      <c r="FG1335" s="30"/>
      <c r="FH1335" s="30"/>
      <c r="FI1335" s="30"/>
      <c r="FJ1335" s="30"/>
      <c r="FK1335" s="30"/>
      <c r="FL1335" s="30"/>
      <c r="FM1335" s="30"/>
      <c r="FN1335" s="30"/>
      <c r="FO1335" s="30"/>
      <c r="FP1335" s="30"/>
      <c r="FQ1335" s="30"/>
    </row>
    <row r="1336" spans="4:173">
      <c r="D1336" s="76"/>
      <c r="E1336" s="76"/>
      <c r="F1336" s="76"/>
      <c r="G1336" s="76"/>
      <c r="H1336" s="76"/>
      <c r="I1336" s="76"/>
      <c r="J1336" s="30"/>
      <c r="K1336" s="30"/>
      <c r="L1336" s="30"/>
      <c r="M1336" s="30"/>
      <c r="N1336" s="30"/>
      <c r="O1336" s="30"/>
      <c r="P1336" s="30"/>
      <c r="Q1336" s="30"/>
      <c r="R1336" s="30"/>
      <c r="S1336" s="30"/>
      <c r="T1336" s="30"/>
      <c r="U1336" s="30"/>
      <c r="V1336" s="30"/>
      <c r="W1336" s="30"/>
      <c r="X1336" s="30"/>
      <c r="Y1336" s="30"/>
      <c r="Z1336" s="30"/>
      <c r="AA1336" s="30"/>
      <c r="AB1336" s="30"/>
      <c r="AC1336" s="30"/>
      <c r="AD1336" s="30"/>
      <c r="AE1336" s="30"/>
      <c r="AF1336" s="30"/>
      <c r="AG1336" s="30"/>
      <c r="AH1336" s="30"/>
      <c r="AI1336" s="30"/>
      <c r="AJ1336" s="30"/>
      <c r="AK1336" s="30"/>
      <c r="AL1336" s="30"/>
      <c r="AM1336" s="30"/>
      <c r="AN1336" s="30"/>
      <c r="AO1336" s="30"/>
      <c r="AP1336" s="30"/>
      <c r="AQ1336" s="30"/>
      <c r="AR1336" s="30"/>
      <c r="AS1336" s="30"/>
      <c r="AT1336" s="30"/>
      <c r="AU1336" s="30"/>
      <c r="AV1336" s="30"/>
      <c r="AW1336" s="30"/>
      <c r="AX1336" s="30"/>
      <c r="AY1336" s="30"/>
      <c r="AZ1336" s="30"/>
      <c r="BA1336" s="30"/>
      <c r="BB1336" s="30"/>
      <c r="BC1336" s="30"/>
      <c r="BD1336" s="30"/>
      <c r="BE1336" s="30"/>
      <c r="BF1336" s="30"/>
      <c r="BG1336" s="30"/>
      <c r="BH1336" s="30"/>
      <c r="BI1336" s="30"/>
      <c r="BJ1336" s="30"/>
      <c r="BK1336" s="30"/>
      <c r="BL1336" s="30"/>
      <c r="BM1336" s="30"/>
      <c r="BN1336" s="30"/>
      <c r="BO1336" s="30"/>
      <c r="BP1336" s="30"/>
      <c r="BQ1336" s="30"/>
      <c r="BR1336" s="30"/>
      <c r="BS1336" s="30"/>
      <c r="BT1336" s="30"/>
      <c r="BU1336" s="30"/>
      <c r="BV1336" s="30"/>
      <c r="BW1336" s="30"/>
      <c r="BX1336" s="30"/>
      <c r="BY1336" s="30"/>
      <c r="BZ1336" s="30"/>
      <c r="CA1336" s="30"/>
      <c r="CB1336" s="30"/>
      <c r="CC1336" s="30"/>
      <c r="CD1336" s="30"/>
      <c r="CE1336" s="30"/>
      <c r="CF1336" s="30"/>
      <c r="CG1336" s="30"/>
      <c r="CH1336" s="30"/>
      <c r="CI1336" s="30"/>
      <c r="CJ1336" s="30"/>
      <c r="CK1336" s="30"/>
      <c r="CL1336" s="30"/>
      <c r="CM1336" s="30"/>
      <c r="CN1336" s="30"/>
      <c r="CO1336" s="30"/>
      <c r="CP1336" s="30"/>
      <c r="CQ1336" s="30"/>
      <c r="CR1336" s="30"/>
      <c r="CS1336" s="30"/>
      <c r="CT1336" s="30"/>
      <c r="CU1336" s="30"/>
      <c r="CV1336" s="30"/>
      <c r="CW1336" s="30"/>
      <c r="CX1336" s="30"/>
      <c r="CY1336" s="30"/>
      <c r="CZ1336" s="30"/>
      <c r="DA1336" s="30"/>
      <c r="DB1336" s="30"/>
      <c r="DC1336" s="30"/>
      <c r="DD1336" s="30"/>
      <c r="DE1336" s="30"/>
      <c r="DF1336" s="30"/>
      <c r="DG1336" s="30"/>
      <c r="DH1336" s="30"/>
      <c r="DI1336" s="30"/>
      <c r="DJ1336" s="30"/>
      <c r="DK1336" s="30"/>
      <c r="DL1336" s="30"/>
      <c r="DM1336" s="30"/>
      <c r="DN1336" s="30"/>
      <c r="DO1336" s="30"/>
      <c r="DP1336" s="30"/>
      <c r="DQ1336" s="30"/>
      <c r="DR1336" s="30"/>
      <c r="DS1336" s="30"/>
      <c r="DT1336" s="30"/>
      <c r="DU1336" s="30"/>
      <c r="DV1336" s="30"/>
      <c r="DW1336" s="30"/>
      <c r="DX1336" s="30"/>
      <c r="DY1336" s="30"/>
      <c r="DZ1336" s="30"/>
      <c r="EA1336" s="30"/>
      <c r="EB1336" s="30"/>
      <c r="EC1336" s="30"/>
      <c r="ED1336" s="30"/>
      <c r="EE1336" s="30"/>
      <c r="EF1336" s="30"/>
      <c r="EG1336" s="30"/>
      <c r="EH1336" s="30"/>
      <c r="EI1336" s="30"/>
      <c r="EJ1336" s="30"/>
      <c r="EK1336" s="30"/>
      <c r="EL1336" s="30"/>
      <c r="EM1336" s="30"/>
      <c r="EN1336" s="30"/>
      <c r="EO1336" s="30"/>
      <c r="EP1336" s="30"/>
      <c r="EQ1336" s="30"/>
      <c r="ER1336" s="30"/>
      <c r="ES1336" s="30"/>
      <c r="ET1336" s="30"/>
      <c r="EU1336" s="30"/>
      <c r="EV1336" s="30"/>
      <c r="EW1336" s="30"/>
      <c r="EX1336" s="30"/>
      <c r="EY1336" s="30"/>
      <c r="EZ1336" s="30"/>
      <c r="FA1336" s="30"/>
      <c r="FB1336" s="30"/>
      <c r="FC1336" s="30"/>
      <c r="FD1336" s="30"/>
      <c r="FE1336" s="30"/>
      <c r="FF1336" s="30"/>
      <c r="FG1336" s="30"/>
      <c r="FH1336" s="30"/>
      <c r="FI1336" s="30"/>
      <c r="FJ1336" s="30"/>
      <c r="FK1336" s="30"/>
      <c r="FL1336" s="30"/>
      <c r="FM1336" s="30"/>
      <c r="FN1336" s="30"/>
      <c r="FO1336" s="30"/>
      <c r="FP1336" s="30"/>
      <c r="FQ1336" s="30"/>
    </row>
    <row r="1337" spans="4:173">
      <c r="D1337" s="76"/>
      <c r="E1337" s="76"/>
      <c r="F1337" s="76"/>
      <c r="G1337" s="76"/>
      <c r="H1337" s="76"/>
      <c r="I1337" s="76"/>
      <c r="J1337" s="30"/>
      <c r="K1337" s="30"/>
      <c r="L1337" s="30"/>
      <c r="M1337" s="30"/>
      <c r="N1337" s="30"/>
      <c r="O1337" s="30"/>
      <c r="P1337" s="30"/>
      <c r="Q1337" s="30"/>
      <c r="R1337" s="30"/>
      <c r="S1337" s="30"/>
      <c r="T1337" s="30"/>
      <c r="U1337" s="30"/>
      <c r="V1337" s="30"/>
      <c r="W1337" s="30"/>
      <c r="X1337" s="30"/>
      <c r="Y1337" s="30"/>
      <c r="Z1337" s="30"/>
      <c r="AA1337" s="30"/>
      <c r="AB1337" s="30"/>
      <c r="AC1337" s="30"/>
      <c r="AD1337" s="30"/>
      <c r="AE1337" s="30"/>
      <c r="AF1337" s="30"/>
      <c r="AG1337" s="30"/>
      <c r="AH1337" s="30"/>
      <c r="AI1337" s="30"/>
      <c r="AJ1337" s="30"/>
      <c r="AK1337" s="30"/>
      <c r="AL1337" s="30"/>
      <c r="AM1337" s="30"/>
      <c r="AN1337" s="30"/>
      <c r="AO1337" s="30"/>
      <c r="AP1337" s="30"/>
      <c r="AQ1337" s="30"/>
      <c r="AR1337" s="30"/>
      <c r="AS1337" s="30"/>
      <c r="AT1337" s="30"/>
      <c r="AU1337" s="30"/>
      <c r="AV1337" s="30"/>
      <c r="AW1337" s="30"/>
      <c r="AX1337" s="30"/>
      <c r="AY1337" s="30"/>
      <c r="AZ1337" s="30"/>
      <c r="BA1337" s="30"/>
      <c r="BB1337" s="30"/>
      <c r="BC1337" s="30"/>
      <c r="BD1337" s="30"/>
      <c r="BE1337" s="30"/>
      <c r="BF1337" s="30"/>
      <c r="BG1337" s="30"/>
      <c r="BH1337" s="30"/>
      <c r="BI1337" s="30"/>
      <c r="BJ1337" s="30"/>
      <c r="BK1337" s="30"/>
      <c r="BL1337" s="30"/>
      <c r="BM1337" s="30"/>
      <c r="BN1337" s="30"/>
      <c r="BO1337" s="30"/>
      <c r="BP1337" s="30"/>
      <c r="BQ1337" s="30"/>
      <c r="BR1337" s="30"/>
      <c r="BS1337" s="30"/>
      <c r="BT1337" s="30"/>
      <c r="BU1337" s="30"/>
      <c r="BV1337" s="30"/>
      <c r="BW1337" s="30"/>
      <c r="BX1337" s="30"/>
      <c r="BY1337" s="30"/>
      <c r="BZ1337" s="30"/>
      <c r="CA1337" s="30"/>
      <c r="CB1337" s="30"/>
      <c r="CC1337" s="30"/>
      <c r="CD1337" s="30"/>
      <c r="CE1337" s="30"/>
      <c r="CF1337" s="30"/>
      <c r="CG1337" s="30"/>
      <c r="CH1337" s="30"/>
      <c r="CI1337" s="30"/>
      <c r="CJ1337" s="30"/>
      <c r="CK1337" s="30"/>
      <c r="CL1337" s="30"/>
      <c r="CM1337" s="30"/>
      <c r="CN1337" s="30"/>
      <c r="CO1337" s="30"/>
      <c r="CP1337" s="30"/>
      <c r="CQ1337" s="30"/>
      <c r="CR1337" s="30"/>
      <c r="CS1337" s="30"/>
      <c r="CT1337" s="30"/>
      <c r="CU1337" s="30"/>
      <c r="CV1337" s="30"/>
      <c r="CW1337" s="30"/>
      <c r="CX1337" s="30"/>
      <c r="CY1337" s="30"/>
      <c r="CZ1337" s="30"/>
      <c r="DA1337" s="30"/>
      <c r="DB1337" s="30"/>
      <c r="DC1337" s="30"/>
      <c r="DD1337" s="30"/>
      <c r="DE1337" s="30"/>
      <c r="DF1337" s="30"/>
      <c r="DG1337" s="30"/>
      <c r="DH1337" s="30"/>
      <c r="DI1337" s="30"/>
      <c r="DJ1337" s="30"/>
      <c r="DK1337" s="30"/>
      <c r="DL1337" s="30"/>
      <c r="DM1337" s="30"/>
      <c r="DN1337" s="30"/>
      <c r="DO1337" s="30"/>
      <c r="DP1337" s="30"/>
      <c r="DQ1337" s="30"/>
      <c r="DR1337" s="30"/>
      <c r="DS1337" s="30"/>
      <c r="DT1337" s="30"/>
      <c r="DU1337" s="30"/>
      <c r="DV1337" s="30"/>
      <c r="DW1337" s="30"/>
      <c r="DX1337" s="30"/>
      <c r="DY1337" s="30"/>
      <c r="DZ1337" s="30"/>
      <c r="EA1337" s="30"/>
      <c r="EB1337" s="30"/>
      <c r="EC1337" s="30"/>
      <c r="ED1337" s="30"/>
      <c r="EE1337" s="30"/>
      <c r="EF1337" s="30"/>
      <c r="EG1337" s="30"/>
      <c r="EH1337" s="30"/>
      <c r="EI1337" s="30"/>
      <c r="EJ1337" s="30"/>
      <c r="EK1337" s="30"/>
      <c r="EL1337" s="30"/>
      <c r="EM1337" s="30"/>
      <c r="EN1337" s="30"/>
      <c r="EO1337" s="30"/>
      <c r="EP1337" s="30"/>
      <c r="EQ1337" s="30"/>
      <c r="ER1337" s="30"/>
      <c r="ES1337" s="30"/>
      <c r="ET1337" s="30"/>
      <c r="EU1337" s="30"/>
      <c r="EV1337" s="30"/>
      <c r="EW1337" s="30"/>
      <c r="EX1337" s="30"/>
      <c r="EY1337" s="30"/>
      <c r="EZ1337" s="30"/>
      <c r="FA1337" s="30"/>
      <c r="FB1337" s="30"/>
      <c r="FC1337" s="30"/>
      <c r="FD1337" s="30"/>
      <c r="FE1337" s="30"/>
      <c r="FF1337" s="30"/>
      <c r="FG1337" s="30"/>
      <c r="FH1337" s="30"/>
      <c r="FI1337" s="30"/>
      <c r="FJ1337" s="30"/>
      <c r="FK1337" s="30"/>
      <c r="FL1337" s="30"/>
      <c r="FM1337" s="30"/>
      <c r="FN1337" s="30"/>
      <c r="FO1337" s="30"/>
      <c r="FP1337" s="30"/>
      <c r="FQ1337" s="30"/>
    </row>
    <row r="1338" spans="4:173">
      <c r="D1338" s="76"/>
      <c r="E1338" s="76"/>
      <c r="F1338" s="76"/>
      <c r="G1338" s="76"/>
      <c r="H1338" s="76"/>
      <c r="I1338" s="76"/>
      <c r="J1338" s="30"/>
      <c r="K1338" s="30"/>
      <c r="L1338" s="30"/>
      <c r="M1338" s="30"/>
      <c r="N1338" s="30"/>
      <c r="O1338" s="30"/>
      <c r="P1338" s="30"/>
      <c r="Q1338" s="30"/>
      <c r="R1338" s="30"/>
      <c r="S1338" s="30"/>
      <c r="T1338" s="30"/>
      <c r="U1338" s="30"/>
      <c r="V1338" s="30"/>
      <c r="W1338" s="30"/>
      <c r="X1338" s="30"/>
      <c r="Y1338" s="30"/>
      <c r="Z1338" s="30"/>
      <c r="AA1338" s="30"/>
      <c r="AB1338" s="30"/>
      <c r="AC1338" s="30"/>
      <c r="AD1338" s="30"/>
      <c r="AE1338" s="30"/>
      <c r="AF1338" s="30"/>
      <c r="AG1338" s="30"/>
      <c r="AH1338" s="30"/>
      <c r="AI1338" s="30"/>
      <c r="AJ1338" s="30"/>
      <c r="AK1338" s="30"/>
      <c r="AL1338" s="30"/>
      <c r="AM1338" s="30"/>
      <c r="AN1338" s="30"/>
      <c r="AO1338" s="30"/>
      <c r="AP1338" s="30"/>
      <c r="AQ1338" s="30"/>
      <c r="AR1338" s="30"/>
      <c r="AS1338" s="30"/>
      <c r="AT1338" s="30"/>
      <c r="AU1338" s="30"/>
      <c r="AV1338" s="30"/>
      <c r="AW1338" s="30"/>
      <c r="AX1338" s="30"/>
      <c r="AY1338" s="30"/>
      <c r="AZ1338" s="30"/>
      <c r="BA1338" s="30"/>
      <c r="BB1338" s="30"/>
      <c r="BC1338" s="30"/>
      <c r="BD1338" s="30"/>
      <c r="BE1338" s="30"/>
      <c r="BF1338" s="30"/>
      <c r="BG1338" s="30"/>
      <c r="BH1338" s="30"/>
      <c r="BI1338" s="30"/>
      <c r="BJ1338" s="30"/>
      <c r="BK1338" s="30"/>
      <c r="BL1338" s="30"/>
      <c r="BM1338" s="30"/>
      <c r="BN1338" s="30"/>
      <c r="BO1338" s="30"/>
      <c r="BP1338" s="30"/>
      <c r="BQ1338" s="30"/>
      <c r="BR1338" s="30"/>
      <c r="BS1338" s="30"/>
      <c r="BT1338" s="30"/>
      <c r="BU1338" s="30"/>
      <c r="BV1338" s="30"/>
      <c r="BW1338" s="30"/>
      <c r="BX1338" s="30"/>
      <c r="BY1338" s="30"/>
      <c r="BZ1338" s="30"/>
      <c r="CA1338" s="30"/>
      <c r="CB1338" s="30"/>
      <c r="CC1338" s="30"/>
      <c r="CD1338" s="30"/>
      <c r="CE1338" s="30"/>
      <c r="CF1338" s="30"/>
      <c r="CG1338" s="30"/>
      <c r="CH1338" s="30"/>
      <c r="CI1338" s="30"/>
      <c r="CJ1338" s="30"/>
      <c r="CK1338" s="30"/>
      <c r="CL1338" s="30"/>
      <c r="CM1338" s="30"/>
      <c r="CN1338" s="30"/>
      <c r="CO1338" s="30"/>
      <c r="CP1338" s="30"/>
      <c r="CQ1338" s="30"/>
      <c r="CR1338" s="30"/>
      <c r="CS1338" s="30"/>
      <c r="CT1338" s="30"/>
      <c r="CU1338" s="30"/>
      <c r="CV1338" s="30"/>
      <c r="CW1338" s="30"/>
      <c r="CX1338" s="30"/>
      <c r="CY1338" s="30"/>
      <c r="CZ1338" s="30"/>
      <c r="DA1338" s="30"/>
      <c r="DB1338" s="30"/>
      <c r="DC1338" s="30"/>
      <c r="DD1338" s="30"/>
      <c r="DE1338" s="30"/>
      <c r="DF1338" s="30"/>
      <c r="DG1338" s="30"/>
      <c r="DH1338" s="30"/>
      <c r="DI1338" s="30"/>
      <c r="DJ1338" s="30"/>
      <c r="DK1338" s="30"/>
      <c r="DL1338" s="30"/>
      <c r="DM1338" s="30"/>
      <c r="DN1338" s="30"/>
      <c r="DO1338" s="30"/>
      <c r="DP1338" s="30"/>
      <c r="DQ1338" s="30"/>
      <c r="DR1338" s="30"/>
      <c r="DS1338" s="30"/>
      <c r="DT1338" s="30"/>
      <c r="DU1338" s="30"/>
      <c r="DV1338" s="30"/>
      <c r="DW1338" s="30"/>
      <c r="DX1338" s="30"/>
      <c r="DY1338" s="30"/>
      <c r="DZ1338" s="30"/>
      <c r="EA1338" s="30"/>
      <c r="EB1338" s="30"/>
      <c r="EC1338" s="30"/>
      <c r="ED1338" s="30"/>
      <c r="EE1338" s="30"/>
      <c r="EF1338" s="30"/>
      <c r="EG1338" s="30"/>
      <c r="EH1338" s="30"/>
      <c r="EI1338" s="30"/>
      <c r="EJ1338" s="30"/>
      <c r="EK1338" s="30"/>
      <c r="EL1338" s="30"/>
      <c r="EM1338" s="30"/>
      <c r="EN1338" s="30"/>
      <c r="EO1338" s="30"/>
      <c r="EP1338" s="30"/>
      <c r="EQ1338" s="30"/>
      <c r="ER1338" s="30"/>
      <c r="ES1338" s="30"/>
      <c r="ET1338" s="30"/>
      <c r="EU1338" s="30"/>
      <c r="EV1338" s="30"/>
      <c r="EW1338" s="30"/>
      <c r="EX1338" s="30"/>
      <c r="EY1338" s="30"/>
      <c r="EZ1338" s="30"/>
      <c r="FA1338" s="30"/>
      <c r="FB1338" s="30"/>
      <c r="FC1338" s="30"/>
      <c r="FD1338" s="30"/>
      <c r="FE1338" s="30"/>
      <c r="FF1338" s="30"/>
      <c r="FG1338" s="30"/>
      <c r="FH1338" s="30"/>
      <c r="FI1338" s="30"/>
      <c r="FJ1338" s="30"/>
      <c r="FK1338" s="30"/>
      <c r="FL1338" s="30"/>
      <c r="FM1338" s="30"/>
      <c r="FN1338" s="30"/>
      <c r="FO1338" s="30"/>
      <c r="FP1338" s="30"/>
      <c r="FQ1338" s="30"/>
    </row>
    <row r="1339" spans="4:173">
      <c r="D1339" s="76"/>
      <c r="E1339" s="76"/>
      <c r="F1339" s="76"/>
      <c r="G1339" s="76"/>
      <c r="H1339" s="76"/>
      <c r="Q1339" s="30"/>
      <c r="R1339" s="30"/>
      <c r="S1339" s="30"/>
      <c r="T1339" s="30"/>
      <c r="U1339" s="30"/>
      <c r="V1339" s="30"/>
      <c r="W1339" s="30"/>
      <c r="X1339" s="30"/>
      <c r="Y1339" s="30"/>
      <c r="Z1339" s="30"/>
      <c r="AA1339" s="30"/>
      <c r="AB1339" s="30"/>
      <c r="AC1339" s="30"/>
      <c r="AD1339" s="30"/>
      <c r="AE1339" s="30"/>
      <c r="AF1339" s="30"/>
      <c r="AG1339" s="30"/>
      <c r="AH1339" s="30"/>
      <c r="AI1339" s="30"/>
      <c r="AJ1339" s="30"/>
      <c r="AK1339" s="30"/>
      <c r="AL1339" s="30"/>
      <c r="AM1339" s="30"/>
      <c r="AN1339" s="30"/>
      <c r="AO1339" s="30"/>
      <c r="AP1339" s="30"/>
      <c r="AQ1339" s="30"/>
      <c r="AR1339" s="30"/>
      <c r="AS1339" s="30"/>
      <c r="AT1339" s="30"/>
      <c r="AU1339" s="30"/>
      <c r="AV1339" s="30"/>
      <c r="AW1339" s="30"/>
      <c r="AX1339" s="30"/>
      <c r="AY1339" s="30"/>
      <c r="AZ1339" s="30"/>
      <c r="BA1339" s="30"/>
      <c r="BB1339" s="30"/>
      <c r="BC1339" s="30"/>
      <c r="BD1339" s="30"/>
      <c r="BE1339" s="30"/>
      <c r="BF1339" s="30"/>
      <c r="BG1339" s="30"/>
      <c r="BH1339" s="30"/>
      <c r="BI1339" s="30"/>
      <c r="BJ1339" s="30"/>
      <c r="BK1339" s="30"/>
      <c r="BL1339" s="30"/>
      <c r="BM1339" s="30"/>
      <c r="BN1339" s="30"/>
      <c r="BO1339" s="30"/>
      <c r="BP1339" s="30"/>
      <c r="BQ1339" s="30"/>
      <c r="BR1339" s="30"/>
      <c r="BS1339" s="30"/>
      <c r="BT1339" s="30"/>
      <c r="BU1339" s="30"/>
      <c r="BV1339" s="30"/>
      <c r="BW1339" s="30"/>
      <c r="BX1339" s="30"/>
      <c r="BY1339" s="30"/>
      <c r="BZ1339" s="30"/>
      <c r="CA1339" s="30"/>
      <c r="CB1339" s="30"/>
      <c r="CC1339" s="30"/>
      <c r="CD1339" s="30"/>
      <c r="CE1339" s="30"/>
      <c r="CF1339" s="30"/>
      <c r="CG1339" s="30"/>
      <c r="CH1339" s="30"/>
      <c r="CI1339" s="30"/>
      <c r="CJ1339" s="30"/>
      <c r="CK1339" s="30"/>
      <c r="CL1339" s="30"/>
      <c r="CM1339" s="30"/>
      <c r="CN1339" s="30"/>
      <c r="CO1339" s="30"/>
      <c r="CP1339" s="30"/>
      <c r="CQ1339" s="30"/>
      <c r="CR1339" s="30"/>
      <c r="CS1339" s="30"/>
      <c r="CT1339" s="30"/>
      <c r="CU1339" s="30"/>
      <c r="CV1339" s="30"/>
      <c r="CW1339" s="30"/>
      <c r="CX1339" s="30"/>
      <c r="CY1339" s="30"/>
      <c r="CZ1339" s="30"/>
      <c r="DA1339" s="30"/>
      <c r="DB1339" s="30"/>
      <c r="DC1339" s="30"/>
      <c r="DD1339" s="30"/>
      <c r="DE1339" s="30"/>
      <c r="DF1339" s="30"/>
      <c r="DG1339" s="30"/>
      <c r="DH1339" s="30"/>
      <c r="DI1339" s="30"/>
      <c r="DJ1339" s="30"/>
      <c r="DK1339" s="30"/>
      <c r="DL1339" s="30"/>
      <c r="DM1339" s="30"/>
      <c r="DN1339" s="30"/>
      <c r="DO1339" s="30"/>
      <c r="DP1339" s="30"/>
      <c r="DQ1339" s="30"/>
      <c r="DR1339" s="30"/>
      <c r="DS1339" s="30"/>
      <c r="DT1339" s="30"/>
      <c r="DU1339" s="30"/>
      <c r="DV1339" s="30"/>
      <c r="DW1339" s="30"/>
      <c r="DX1339" s="30"/>
      <c r="DY1339" s="30"/>
      <c r="DZ1339" s="30"/>
      <c r="EA1339" s="30"/>
      <c r="EB1339" s="30"/>
      <c r="EC1339" s="30"/>
      <c r="ED1339" s="30"/>
      <c r="EE1339" s="30"/>
      <c r="EF1339" s="30"/>
      <c r="EG1339" s="30"/>
      <c r="EH1339" s="30"/>
      <c r="EI1339" s="30"/>
      <c r="EJ1339" s="30"/>
      <c r="EK1339" s="30"/>
      <c r="EL1339" s="30"/>
      <c r="EM1339" s="30"/>
      <c r="EN1339" s="30"/>
      <c r="EO1339" s="30"/>
      <c r="EP1339" s="30"/>
      <c r="EQ1339" s="30"/>
      <c r="ER1339" s="30"/>
      <c r="ES1339" s="30"/>
      <c r="ET1339" s="30"/>
      <c r="EU1339" s="30"/>
      <c r="EV1339" s="30"/>
      <c r="EW1339" s="30"/>
      <c r="EX1339" s="30"/>
      <c r="EY1339" s="30"/>
      <c r="EZ1339" s="30"/>
      <c r="FA1339" s="30"/>
      <c r="FB1339" s="30"/>
      <c r="FC1339" s="30"/>
      <c r="FD1339" s="30"/>
      <c r="FE1339" s="30"/>
      <c r="FF1339" s="30"/>
      <c r="FG1339" s="30"/>
      <c r="FH1339" s="30"/>
      <c r="FI1339" s="30"/>
      <c r="FJ1339" s="30"/>
      <c r="FK1339" s="30"/>
      <c r="FL1339" s="30"/>
      <c r="FM1339" s="30"/>
      <c r="FN1339" s="30"/>
      <c r="FO1339" s="30"/>
      <c r="FP1339" s="30"/>
      <c r="FQ1339" s="30"/>
    </row>
    <row r="1340" spans="4:173">
      <c r="D1340" s="76"/>
      <c r="E1340" s="76"/>
      <c r="F1340" s="76"/>
      <c r="G1340" s="76"/>
      <c r="H1340" s="76"/>
      <c r="Q1340" s="30"/>
      <c r="R1340" s="30"/>
      <c r="S1340" s="30"/>
      <c r="T1340" s="30"/>
      <c r="U1340" s="30"/>
      <c r="V1340" s="30"/>
      <c r="W1340" s="30"/>
      <c r="X1340" s="30"/>
      <c r="Y1340" s="30"/>
      <c r="Z1340" s="30"/>
      <c r="AA1340" s="30"/>
      <c r="AB1340" s="30"/>
      <c r="AC1340" s="30"/>
      <c r="AD1340" s="30"/>
      <c r="AE1340" s="30"/>
      <c r="AF1340" s="30"/>
      <c r="AG1340" s="30"/>
      <c r="AH1340" s="30"/>
      <c r="AI1340" s="30"/>
      <c r="AJ1340" s="30"/>
      <c r="AK1340" s="30"/>
      <c r="AL1340" s="30"/>
      <c r="AM1340" s="30"/>
      <c r="AN1340" s="30"/>
      <c r="AO1340" s="30"/>
      <c r="AP1340" s="30"/>
      <c r="AQ1340" s="30"/>
      <c r="AR1340" s="30"/>
      <c r="AS1340" s="30"/>
      <c r="AT1340" s="30"/>
      <c r="AU1340" s="30"/>
      <c r="AV1340" s="30"/>
      <c r="AW1340" s="30"/>
      <c r="AX1340" s="30"/>
      <c r="AY1340" s="30"/>
      <c r="AZ1340" s="30"/>
      <c r="BA1340" s="30"/>
      <c r="BB1340" s="30"/>
      <c r="BC1340" s="30"/>
      <c r="BD1340" s="30"/>
      <c r="BE1340" s="30"/>
      <c r="BF1340" s="30"/>
      <c r="BG1340" s="30"/>
      <c r="BH1340" s="30"/>
      <c r="BI1340" s="30"/>
      <c r="BJ1340" s="30"/>
      <c r="BK1340" s="30"/>
      <c r="BL1340" s="30"/>
      <c r="BM1340" s="30"/>
      <c r="BN1340" s="30"/>
      <c r="BO1340" s="30"/>
      <c r="BP1340" s="30"/>
      <c r="BQ1340" s="30"/>
      <c r="BR1340" s="30"/>
      <c r="BS1340" s="30"/>
      <c r="BT1340" s="30"/>
      <c r="BU1340" s="30"/>
      <c r="BV1340" s="30"/>
      <c r="BW1340" s="30"/>
      <c r="BX1340" s="30"/>
      <c r="BY1340" s="30"/>
      <c r="BZ1340" s="30"/>
      <c r="CA1340" s="30"/>
      <c r="CB1340" s="30"/>
      <c r="CC1340" s="30"/>
      <c r="CD1340" s="30"/>
      <c r="CE1340" s="30"/>
      <c r="CF1340" s="30"/>
      <c r="CG1340" s="30"/>
      <c r="CH1340" s="30"/>
      <c r="CI1340" s="30"/>
      <c r="CJ1340" s="30"/>
      <c r="CK1340" s="30"/>
      <c r="CL1340" s="30"/>
      <c r="CM1340" s="30"/>
      <c r="CN1340" s="30"/>
      <c r="CO1340" s="30"/>
      <c r="CP1340" s="30"/>
      <c r="CQ1340" s="30"/>
      <c r="CR1340" s="30"/>
      <c r="CS1340" s="30"/>
      <c r="CT1340" s="30"/>
      <c r="CU1340" s="30"/>
      <c r="CV1340" s="30"/>
      <c r="CW1340" s="30"/>
      <c r="CX1340" s="30"/>
      <c r="CY1340" s="30"/>
      <c r="CZ1340" s="30"/>
      <c r="DA1340" s="30"/>
      <c r="DB1340" s="30"/>
      <c r="DC1340" s="30"/>
      <c r="DD1340" s="30"/>
      <c r="DE1340" s="30"/>
      <c r="DF1340" s="30"/>
      <c r="DG1340" s="30"/>
      <c r="DH1340" s="30"/>
      <c r="DI1340" s="30"/>
      <c r="DJ1340" s="30"/>
      <c r="DK1340" s="30"/>
      <c r="DL1340" s="30"/>
      <c r="DM1340" s="30"/>
      <c r="DN1340" s="30"/>
      <c r="DO1340" s="30"/>
      <c r="DP1340" s="30"/>
      <c r="DQ1340" s="30"/>
      <c r="DR1340" s="30"/>
      <c r="DS1340" s="30"/>
      <c r="DT1340" s="30"/>
      <c r="DU1340" s="30"/>
      <c r="DV1340" s="30"/>
      <c r="DW1340" s="30"/>
      <c r="DX1340" s="30"/>
      <c r="DY1340" s="30"/>
      <c r="DZ1340" s="30"/>
      <c r="EA1340" s="30"/>
      <c r="EB1340" s="30"/>
      <c r="EC1340" s="30"/>
      <c r="ED1340" s="30"/>
      <c r="EE1340" s="30"/>
      <c r="EF1340" s="30"/>
      <c r="EG1340" s="30"/>
      <c r="EH1340" s="30"/>
      <c r="EI1340" s="30"/>
      <c r="EJ1340" s="30"/>
      <c r="EK1340" s="30"/>
      <c r="EL1340" s="30"/>
      <c r="EM1340" s="30"/>
      <c r="EN1340" s="30"/>
      <c r="EO1340" s="30"/>
      <c r="EP1340" s="30"/>
      <c r="EQ1340" s="30"/>
      <c r="ER1340" s="30"/>
      <c r="ES1340" s="30"/>
      <c r="ET1340" s="30"/>
      <c r="EU1340" s="30"/>
      <c r="EV1340" s="30"/>
      <c r="EW1340" s="30"/>
      <c r="EX1340" s="30"/>
      <c r="EY1340" s="30"/>
      <c r="EZ1340" s="30"/>
      <c r="FA1340" s="30"/>
      <c r="FB1340" s="30"/>
      <c r="FC1340" s="30"/>
      <c r="FD1340" s="30"/>
      <c r="FE1340" s="30"/>
      <c r="FF1340" s="30"/>
      <c r="FG1340" s="30"/>
      <c r="FH1340" s="30"/>
      <c r="FI1340" s="30"/>
      <c r="FJ1340" s="30"/>
      <c r="FK1340" s="30"/>
      <c r="FL1340" s="30"/>
      <c r="FM1340" s="30"/>
      <c r="FN1340" s="30"/>
      <c r="FO1340" s="30"/>
      <c r="FP1340" s="30"/>
      <c r="FQ1340" s="30"/>
    </row>
  </sheetData>
  <sheetProtection password="CA87" sheet="1" objects="1" scenarios="1"/>
  <mergeCells count="32">
    <mergeCell ref="P2:R4"/>
    <mergeCell ref="B2:N2"/>
    <mergeCell ref="B4:G4"/>
    <mergeCell ref="F6:G6"/>
    <mergeCell ref="K4:N4"/>
    <mergeCell ref="M6:N6"/>
    <mergeCell ref="F8:G8"/>
    <mergeCell ref="M8:N8"/>
    <mergeCell ref="B12:N12"/>
    <mergeCell ref="M18:N18"/>
    <mergeCell ref="M24:N24"/>
    <mergeCell ref="M20:N20"/>
    <mergeCell ref="F18:G18"/>
    <mergeCell ref="F24:G24"/>
    <mergeCell ref="M22:N22"/>
    <mergeCell ref="B10:C10"/>
    <mergeCell ref="M14:N14"/>
    <mergeCell ref="F10:G10"/>
    <mergeCell ref="F14:G14"/>
    <mergeCell ref="F32:G32"/>
    <mergeCell ref="M30:N30"/>
    <mergeCell ref="F28:G28"/>
    <mergeCell ref="F22:G22"/>
    <mergeCell ref="F16:G16"/>
    <mergeCell ref="F26:G26"/>
    <mergeCell ref="M28:N28"/>
    <mergeCell ref="F20:G20"/>
    <mergeCell ref="M26:N26"/>
    <mergeCell ref="M16:N16"/>
    <mergeCell ref="I16:I17"/>
    <mergeCell ref="F30:G30"/>
    <mergeCell ref="M32:N32"/>
  </mergeCells>
  <phoneticPr fontId="2" type="noConversion"/>
  <hyperlinks>
    <hyperlink ref="K4:M4" location="'Language 3'!A1" display="if you have chosen 3, click here to go to language customisation"/>
    <hyperlink ref="P2:P3" location="Start!A1" display="Home"/>
  </hyperlinks>
  <pageMargins left="0.78740157499999996" right="0.78740157499999996" top="0.984251969" bottom="0.984251969" header="0.4921259845" footer="0.4921259845"/>
  <pageSetup paperSize="9" orientation="portrait" horizontalDpi="4294967292" verticalDpi="1200" r:id="rId1"/>
  <headerFooter alignWithMargins="0"/>
  <drawing r:id="rId2"/>
</worksheet>
</file>

<file path=xl/worksheets/sheet19.xml><?xml version="1.0" encoding="utf-8"?>
<worksheet xmlns="http://schemas.openxmlformats.org/spreadsheetml/2006/main" xmlns:r="http://schemas.openxmlformats.org/officeDocument/2006/relationships">
  <dimension ref="A2:BD189"/>
  <sheetViews>
    <sheetView topLeftCell="A45" zoomScaleNormal="100" workbookViewId="0">
      <selection activeCell="A48" sqref="A48"/>
    </sheetView>
  </sheetViews>
  <sheetFormatPr baseColWidth="10" defaultColWidth="11.42578125" defaultRowHeight="12.75"/>
  <cols>
    <col min="1" max="15" width="25.28515625" style="190" customWidth="1"/>
    <col min="16" max="16" width="25.28515625" style="285" customWidth="1"/>
    <col min="17" max="17" width="25.28515625" style="295" customWidth="1"/>
    <col min="18" max="18" width="25.28515625" style="285" customWidth="1"/>
    <col min="19" max="22" width="25.42578125" style="190" customWidth="1"/>
    <col min="23" max="23" width="25.42578125" style="380" customWidth="1"/>
    <col min="24" max="16384" width="11.42578125" style="190"/>
  </cols>
  <sheetData>
    <row r="2" spans="1:56" s="196" customFormat="1">
      <c r="A2" s="196">
        <v>1</v>
      </c>
      <c r="B2" s="196">
        <v>2</v>
      </c>
      <c r="C2" s="196">
        <v>3</v>
      </c>
      <c r="D2" s="196">
        <v>4</v>
      </c>
      <c r="E2" s="196">
        <v>5</v>
      </c>
      <c r="F2" s="196">
        <v>6</v>
      </c>
      <c r="G2" s="196">
        <v>7</v>
      </c>
      <c r="H2" s="196">
        <v>8</v>
      </c>
      <c r="I2" s="196">
        <v>9</v>
      </c>
      <c r="J2" s="196">
        <v>10</v>
      </c>
      <c r="K2" s="196">
        <v>11</v>
      </c>
      <c r="L2" s="196">
        <v>12</v>
      </c>
      <c r="M2" s="196">
        <v>13</v>
      </c>
      <c r="N2" s="196">
        <v>14</v>
      </c>
      <c r="O2" s="196">
        <v>15</v>
      </c>
      <c r="P2" s="284">
        <v>16</v>
      </c>
      <c r="Q2" s="294">
        <v>17</v>
      </c>
      <c r="R2" s="284">
        <v>18</v>
      </c>
      <c r="S2" s="196">
        <v>19</v>
      </c>
      <c r="T2" s="196">
        <v>20</v>
      </c>
      <c r="U2" s="196">
        <v>21</v>
      </c>
      <c r="V2" s="196">
        <v>22</v>
      </c>
      <c r="W2" s="373">
        <v>23</v>
      </c>
    </row>
    <row r="4" spans="1:56" s="121" customFormat="1">
      <c r="A4" s="252" t="s">
        <v>1981</v>
      </c>
      <c r="B4" s="253" t="s">
        <v>1982</v>
      </c>
      <c r="C4" s="252" t="s">
        <v>1867</v>
      </c>
      <c r="D4" s="253" t="s">
        <v>699</v>
      </c>
      <c r="E4" s="252" t="s">
        <v>1972</v>
      </c>
      <c r="F4" s="253" t="s">
        <v>1995</v>
      </c>
      <c r="G4" s="252" t="s">
        <v>830</v>
      </c>
      <c r="H4" s="253" t="s">
        <v>929</v>
      </c>
      <c r="I4" s="252" t="s">
        <v>1375</v>
      </c>
      <c r="J4" s="253" t="s">
        <v>417</v>
      </c>
      <c r="K4" s="252" t="s">
        <v>2200</v>
      </c>
      <c r="L4" s="253" t="s">
        <v>1964</v>
      </c>
      <c r="M4" s="305" t="s">
        <v>2359</v>
      </c>
      <c r="N4" s="253" t="s">
        <v>2420</v>
      </c>
      <c r="O4" s="252" t="s">
        <v>459</v>
      </c>
      <c r="P4" s="286" t="s">
        <v>2485</v>
      </c>
      <c r="Q4" s="293" t="s">
        <v>2486</v>
      </c>
      <c r="R4" s="286" t="s">
        <v>2487</v>
      </c>
      <c r="S4" s="252" t="s">
        <v>227</v>
      </c>
      <c r="T4" s="253" t="s">
        <v>2290</v>
      </c>
      <c r="U4" s="252" t="s">
        <v>1</v>
      </c>
      <c r="V4" s="366" t="s">
        <v>2812</v>
      </c>
      <c r="W4" s="374" t="s">
        <v>2962</v>
      </c>
    </row>
    <row r="5" spans="1:56" ht="18">
      <c r="A5" s="248" t="s">
        <v>1684</v>
      </c>
      <c r="B5" s="247" t="s">
        <v>1684</v>
      </c>
      <c r="C5" s="248">
        <f>'Language 3'!C5</f>
        <v>0</v>
      </c>
      <c r="D5" s="247" t="s">
        <v>1503</v>
      </c>
      <c r="E5" s="248" t="s">
        <v>2311</v>
      </c>
      <c r="F5" s="247" t="s">
        <v>1497</v>
      </c>
      <c r="G5" s="248" t="s">
        <v>257</v>
      </c>
      <c r="H5" s="247" t="s">
        <v>684</v>
      </c>
      <c r="I5" s="248" t="s">
        <v>2105</v>
      </c>
      <c r="J5" s="247" t="s">
        <v>418</v>
      </c>
      <c r="K5" s="248" t="s">
        <v>2201</v>
      </c>
      <c r="L5" s="247" t="s">
        <v>1965</v>
      </c>
      <c r="M5" s="306" t="s">
        <v>2360</v>
      </c>
      <c r="N5" s="247" t="s">
        <v>2421</v>
      </c>
      <c r="O5" s="248" t="s">
        <v>460</v>
      </c>
      <c r="P5" s="287" t="s">
        <v>497</v>
      </c>
      <c r="Q5" s="296" t="s">
        <v>2488</v>
      </c>
      <c r="R5" s="300" t="s">
        <v>2623</v>
      </c>
      <c r="S5" s="248" t="s">
        <v>1183</v>
      </c>
      <c r="T5" s="247" t="s">
        <v>460</v>
      </c>
      <c r="U5" s="248" t="s">
        <v>2</v>
      </c>
      <c r="V5" s="367" t="s">
        <v>2813</v>
      </c>
      <c r="W5" s="375" t="s">
        <v>2964</v>
      </c>
    </row>
    <row r="6" spans="1:56" ht="18">
      <c r="A6" s="248" t="s">
        <v>1685</v>
      </c>
      <c r="B6" s="247" t="s">
        <v>1685</v>
      </c>
      <c r="C6" s="248">
        <f>'Language 3'!C6</f>
        <v>0</v>
      </c>
      <c r="D6" s="247" t="s">
        <v>1504</v>
      </c>
      <c r="E6" s="248" t="s">
        <v>2312</v>
      </c>
      <c r="F6" s="247" t="s">
        <v>1498</v>
      </c>
      <c r="G6" s="248" t="s">
        <v>258</v>
      </c>
      <c r="H6" s="247" t="s">
        <v>685</v>
      </c>
      <c r="I6" s="248" t="s">
        <v>2106</v>
      </c>
      <c r="J6" s="247" t="s">
        <v>419</v>
      </c>
      <c r="K6" s="248" t="s">
        <v>2202</v>
      </c>
      <c r="L6" s="247" t="s">
        <v>1966</v>
      </c>
      <c r="M6" s="306" t="s">
        <v>2361</v>
      </c>
      <c r="N6" s="247" t="s">
        <v>2422</v>
      </c>
      <c r="O6" s="248" t="s">
        <v>461</v>
      </c>
      <c r="P6" s="288" t="s">
        <v>2223</v>
      </c>
      <c r="Q6" s="297" t="s">
        <v>2489</v>
      </c>
      <c r="R6" s="300" t="s">
        <v>2489</v>
      </c>
      <c r="S6" s="248" t="s">
        <v>182</v>
      </c>
      <c r="T6" s="247" t="s">
        <v>1926</v>
      </c>
      <c r="U6" s="248" t="s">
        <v>3</v>
      </c>
      <c r="V6" s="300" t="s">
        <v>2814</v>
      </c>
      <c r="W6" s="376" t="s">
        <v>2965</v>
      </c>
    </row>
    <row r="7" spans="1:56" ht="38.25">
      <c r="A7" s="248" t="s">
        <v>1644</v>
      </c>
      <c r="B7" s="247" t="s">
        <v>1644</v>
      </c>
      <c r="C7" s="248">
        <f>'Language 3'!C7</f>
        <v>0</v>
      </c>
      <c r="D7" s="247" t="s">
        <v>2024</v>
      </c>
      <c r="E7" s="248" t="s">
        <v>2313</v>
      </c>
      <c r="F7" s="247" t="s">
        <v>1499</v>
      </c>
      <c r="G7" s="248" t="s">
        <v>259</v>
      </c>
      <c r="H7" s="247" t="s">
        <v>686</v>
      </c>
      <c r="I7" s="248" t="s">
        <v>2107</v>
      </c>
      <c r="J7" s="247" t="s">
        <v>420</v>
      </c>
      <c r="K7" s="248" t="s">
        <v>2203</v>
      </c>
      <c r="L7" s="247" t="s">
        <v>1967</v>
      </c>
      <c r="M7" s="306" t="s">
        <v>2362</v>
      </c>
      <c r="N7" s="247" t="s">
        <v>2423</v>
      </c>
      <c r="O7" s="248" t="s">
        <v>462</v>
      </c>
      <c r="P7" s="288" t="s">
        <v>498</v>
      </c>
      <c r="Q7" s="297" t="s">
        <v>2490</v>
      </c>
      <c r="R7" s="300" t="s">
        <v>2624</v>
      </c>
      <c r="S7" s="248" t="s">
        <v>2335</v>
      </c>
      <c r="T7" s="247" t="s">
        <v>1927</v>
      </c>
      <c r="U7" s="248" t="s">
        <v>4</v>
      </c>
      <c r="V7" s="300" t="s">
        <v>2815</v>
      </c>
      <c r="W7" s="376" t="s">
        <v>2966</v>
      </c>
    </row>
    <row r="8" spans="1:56" ht="18">
      <c r="A8" s="248" t="s">
        <v>1686</v>
      </c>
      <c r="B8" s="247" t="s">
        <v>1686</v>
      </c>
      <c r="C8" s="248">
        <f>'Language 3'!C8</f>
        <v>0</v>
      </c>
      <c r="D8" s="247" t="s">
        <v>2025</v>
      </c>
      <c r="E8" s="248" t="s">
        <v>2314</v>
      </c>
      <c r="F8" s="247" t="s">
        <v>1500</v>
      </c>
      <c r="G8" s="248" t="s">
        <v>260</v>
      </c>
      <c r="H8" s="247" t="s">
        <v>687</v>
      </c>
      <c r="I8" s="248" t="s">
        <v>2108</v>
      </c>
      <c r="J8" s="247" t="s">
        <v>421</v>
      </c>
      <c r="K8" s="248" t="s">
        <v>2204</v>
      </c>
      <c r="L8" s="247" t="s">
        <v>1968</v>
      </c>
      <c r="M8" s="306" t="s">
        <v>2363</v>
      </c>
      <c r="N8" s="247" t="s">
        <v>2424</v>
      </c>
      <c r="O8" s="248" t="s">
        <v>463</v>
      </c>
      <c r="P8" s="288" t="s">
        <v>499</v>
      </c>
      <c r="Q8" s="297" t="s">
        <v>2491</v>
      </c>
      <c r="R8" s="300" t="s">
        <v>2625</v>
      </c>
      <c r="S8" s="248" t="s">
        <v>2336</v>
      </c>
      <c r="T8" s="247" t="s">
        <v>463</v>
      </c>
      <c r="U8" s="248" t="s">
        <v>5</v>
      </c>
      <c r="V8" s="300" t="s">
        <v>2816</v>
      </c>
      <c r="W8" s="376" t="s">
        <v>2967</v>
      </c>
    </row>
    <row r="9" spans="1:56" ht="18">
      <c r="A9" s="248" t="s">
        <v>1452</v>
      </c>
      <c r="B9" s="247" t="s">
        <v>1452</v>
      </c>
      <c r="C9" s="248">
        <f>'Language 3'!C9</f>
        <v>0</v>
      </c>
      <c r="D9" s="247" t="s">
        <v>2026</v>
      </c>
      <c r="E9" s="248" t="s">
        <v>1453</v>
      </c>
      <c r="F9" s="247" t="s">
        <v>2768</v>
      </c>
      <c r="G9" s="248" t="s">
        <v>261</v>
      </c>
      <c r="H9" s="247" t="s">
        <v>688</v>
      </c>
      <c r="I9" s="248" t="s">
        <v>2109</v>
      </c>
      <c r="J9" s="247" t="s">
        <v>422</v>
      </c>
      <c r="K9" s="248" t="s">
        <v>2205</v>
      </c>
      <c r="L9" s="247" t="s">
        <v>955</v>
      </c>
      <c r="M9" s="306" t="s">
        <v>2364</v>
      </c>
      <c r="N9" s="247" t="s">
        <v>2425</v>
      </c>
      <c r="O9" s="248" t="s">
        <v>464</v>
      </c>
      <c r="P9" s="288" t="s">
        <v>500</v>
      </c>
      <c r="Q9" s="297" t="s">
        <v>500</v>
      </c>
      <c r="R9" s="300" t="s">
        <v>2626</v>
      </c>
      <c r="S9" s="248" t="s">
        <v>2337</v>
      </c>
      <c r="T9" s="247" t="s">
        <v>464</v>
      </c>
      <c r="U9" s="248" t="s">
        <v>6</v>
      </c>
      <c r="V9" s="300" t="s">
        <v>2817</v>
      </c>
      <c r="W9" s="376" t="s">
        <v>2968</v>
      </c>
    </row>
    <row r="10" spans="1:56" ht="25.5">
      <c r="A10" s="248" t="s">
        <v>1393</v>
      </c>
      <c r="B10" s="247" t="s">
        <v>1393</v>
      </c>
      <c r="C10" s="248">
        <f>'Language 3'!C10</f>
        <v>0</v>
      </c>
      <c r="D10" s="247" t="s">
        <v>2027</v>
      </c>
      <c r="E10" s="248" t="s">
        <v>1451</v>
      </c>
      <c r="F10" s="247" t="s">
        <v>2769</v>
      </c>
      <c r="G10" s="248" t="s">
        <v>262</v>
      </c>
      <c r="H10" s="247" t="s">
        <v>689</v>
      </c>
      <c r="I10" s="248" t="s">
        <v>2110</v>
      </c>
      <c r="J10" s="247" t="s">
        <v>423</v>
      </c>
      <c r="K10" s="248" t="s">
        <v>607</v>
      </c>
      <c r="L10" s="247" t="s">
        <v>956</v>
      </c>
      <c r="M10" s="306" t="s">
        <v>1700</v>
      </c>
      <c r="N10" s="247" t="s">
        <v>2426</v>
      </c>
      <c r="O10" s="248" t="s">
        <v>465</v>
      </c>
      <c r="P10" s="288" t="s">
        <v>501</v>
      </c>
      <c r="Q10" s="297" t="s">
        <v>2492</v>
      </c>
      <c r="R10" s="300" t="s">
        <v>2627</v>
      </c>
      <c r="S10" s="248" t="s">
        <v>2338</v>
      </c>
      <c r="T10" s="247" t="s">
        <v>1928</v>
      </c>
      <c r="U10" s="248" t="s">
        <v>136</v>
      </c>
      <c r="V10" s="300" t="s">
        <v>2818</v>
      </c>
      <c r="W10" s="376" t="s">
        <v>2969</v>
      </c>
    </row>
    <row r="11" spans="1:56" ht="25.5">
      <c r="A11" s="248" t="s">
        <v>1687</v>
      </c>
      <c r="B11" s="247" t="s">
        <v>1687</v>
      </c>
      <c r="C11" s="248">
        <f>'Language 3'!C11</f>
        <v>0</v>
      </c>
      <c r="D11" s="247" t="s">
        <v>2028</v>
      </c>
      <c r="E11" s="248" t="s">
        <v>2315</v>
      </c>
      <c r="F11" s="247" t="s">
        <v>1501</v>
      </c>
      <c r="G11" s="248" t="s">
        <v>263</v>
      </c>
      <c r="H11" s="247" t="s">
        <v>690</v>
      </c>
      <c r="I11" s="248" t="s">
        <v>2111</v>
      </c>
      <c r="J11" s="247" t="s">
        <v>424</v>
      </c>
      <c r="K11" s="248" t="s">
        <v>2206</v>
      </c>
      <c r="L11" s="247" t="s">
        <v>957</v>
      </c>
      <c r="M11" s="306" t="s">
        <v>2365</v>
      </c>
      <c r="N11" s="247" t="s">
        <v>1066</v>
      </c>
      <c r="O11" s="248" t="s">
        <v>466</v>
      </c>
      <c r="P11" s="288" t="s">
        <v>502</v>
      </c>
      <c r="Q11" s="297" t="s">
        <v>2493</v>
      </c>
      <c r="R11" s="300" t="s">
        <v>2628</v>
      </c>
      <c r="S11" s="248" t="s">
        <v>2339</v>
      </c>
      <c r="T11" s="247" t="s">
        <v>1929</v>
      </c>
      <c r="U11" s="248" t="s">
        <v>7</v>
      </c>
      <c r="V11" s="300" t="s">
        <v>2819</v>
      </c>
      <c r="W11" s="376" t="s">
        <v>2970</v>
      </c>
    </row>
    <row r="12" spans="1:56" ht="25.5">
      <c r="A12" s="248" t="s">
        <v>1688</v>
      </c>
      <c r="B12" s="247" t="s">
        <v>1688</v>
      </c>
      <c r="C12" s="248">
        <f>'Language 3'!C12</f>
        <v>0</v>
      </c>
      <c r="D12" s="247" t="s">
        <v>2029</v>
      </c>
      <c r="E12" s="248" t="s">
        <v>2316</v>
      </c>
      <c r="F12" s="247" t="s">
        <v>1502</v>
      </c>
      <c r="G12" s="248" t="s">
        <v>264</v>
      </c>
      <c r="H12" s="247" t="s">
        <v>691</v>
      </c>
      <c r="I12" s="248" t="s">
        <v>2112</v>
      </c>
      <c r="J12" s="247" t="s">
        <v>425</v>
      </c>
      <c r="K12" s="248" t="s">
        <v>2207</v>
      </c>
      <c r="L12" s="247" t="s">
        <v>958</v>
      </c>
      <c r="M12" s="306" t="s">
        <v>2366</v>
      </c>
      <c r="N12" s="247" t="s">
        <v>1067</v>
      </c>
      <c r="O12" s="248" t="s">
        <v>467</v>
      </c>
      <c r="P12" s="288" t="s">
        <v>503</v>
      </c>
      <c r="Q12" s="297" t="s">
        <v>2494</v>
      </c>
      <c r="R12" s="300" t="s">
        <v>2629</v>
      </c>
      <c r="S12" s="248" t="s">
        <v>183</v>
      </c>
      <c r="T12" s="247" t="s">
        <v>1930</v>
      </c>
      <c r="U12" s="248" t="s">
        <v>8</v>
      </c>
      <c r="V12" s="300" t="s">
        <v>2820</v>
      </c>
      <c r="W12" s="376" t="s">
        <v>2971</v>
      </c>
    </row>
    <row r="13" spans="1:56" ht="25.5">
      <c r="A13" s="248" t="s">
        <v>1984</v>
      </c>
      <c r="B13" s="247" t="s">
        <v>1568</v>
      </c>
      <c r="C13" s="248">
        <f>'Language 3'!C13</f>
        <v>0</v>
      </c>
      <c r="D13" s="247" t="s">
        <v>2030</v>
      </c>
      <c r="E13" s="248" t="s">
        <v>577</v>
      </c>
      <c r="F13" s="247" t="s">
        <v>877</v>
      </c>
      <c r="G13" s="248" t="s">
        <v>265</v>
      </c>
      <c r="H13" s="247" t="s">
        <v>692</v>
      </c>
      <c r="I13" s="248" t="s">
        <v>2113</v>
      </c>
      <c r="J13" s="247" t="s">
        <v>426</v>
      </c>
      <c r="K13" s="248" t="s">
        <v>2208</v>
      </c>
      <c r="L13" s="247" t="s">
        <v>959</v>
      </c>
      <c r="M13" s="306" t="s">
        <v>2367</v>
      </c>
      <c r="N13" s="247" t="s">
        <v>1068</v>
      </c>
      <c r="O13" s="248" t="s">
        <v>468</v>
      </c>
      <c r="P13" s="288" t="s">
        <v>2224</v>
      </c>
      <c r="Q13" s="297" t="s">
        <v>2495</v>
      </c>
      <c r="R13" s="300" t="s">
        <v>2630</v>
      </c>
      <c r="S13" s="248" t="s">
        <v>184</v>
      </c>
      <c r="T13" s="247" t="s">
        <v>1931</v>
      </c>
      <c r="U13" s="248" t="s">
        <v>9</v>
      </c>
      <c r="V13" s="300" t="s">
        <v>2821</v>
      </c>
      <c r="W13" s="376" t="s">
        <v>2972</v>
      </c>
    </row>
    <row r="14" spans="1:56" ht="51">
      <c r="A14" s="248" t="s">
        <v>1629</v>
      </c>
      <c r="B14" s="247" t="s">
        <v>1629</v>
      </c>
      <c r="C14" s="248">
        <f>'Language 3'!C14</f>
        <v>0</v>
      </c>
      <c r="D14" s="247" t="s">
        <v>1576</v>
      </c>
      <c r="E14" s="248" t="s">
        <v>2317</v>
      </c>
      <c r="F14" s="247" t="s">
        <v>846</v>
      </c>
      <c r="G14" s="280" t="s">
        <v>832</v>
      </c>
      <c r="H14" s="247" t="s">
        <v>693</v>
      </c>
      <c r="I14" s="248" t="s">
        <v>2114</v>
      </c>
      <c r="J14" s="247" t="s">
        <v>427</v>
      </c>
      <c r="K14" s="248" t="s">
        <v>2209</v>
      </c>
      <c r="L14" s="247" t="s">
        <v>960</v>
      </c>
      <c r="M14" s="306" t="s">
        <v>2368</v>
      </c>
      <c r="N14" s="247" t="s">
        <v>1069</v>
      </c>
      <c r="O14" s="248" t="s">
        <v>469</v>
      </c>
      <c r="P14" s="288" t="s">
        <v>504</v>
      </c>
      <c r="Q14" s="297" t="s">
        <v>2496</v>
      </c>
      <c r="R14" s="300" t="s">
        <v>2631</v>
      </c>
      <c r="S14" s="248" t="s">
        <v>189</v>
      </c>
      <c r="T14" s="247" t="s">
        <v>1932</v>
      </c>
      <c r="U14" s="248" t="s">
        <v>10</v>
      </c>
      <c r="V14" s="300" t="s">
        <v>2822</v>
      </c>
      <c r="W14" s="376" t="s">
        <v>2973</v>
      </c>
    </row>
    <row r="15" spans="1:56" ht="36">
      <c r="A15" s="248" t="s">
        <v>1689</v>
      </c>
      <c r="B15" s="247" t="s">
        <v>1689</v>
      </c>
      <c r="C15" s="248" t="s">
        <v>1689</v>
      </c>
      <c r="D15" s="247" t="s">
        <v>1553</v>
      </c>
      <c r="E15" s="248" t="s">
        <v>1554</v>
      </c>
      <c r="F15" s="247" t="s">
        <v>1555</v>
      </c>
      <c r="G15" s="248" t="s">
        <v>1556</v>
      </c>
      <c r="H15" s="247" t="s">
        <v>1557</v>
      </c>
      <c r="I15" s="248" t="s">
        <v>1376</v>
      </c>
      <c r="J15" s="247" t="s">
        <v>1332</v>
      </c>
      <c r="K15" s="248" t="s">
        <v>2104</v>
      </c>
      <c r="L15" s="247" t="s">
        <v>2358</v>
      </c>
      <c r="M15" s="306" t="s">
        <v>1210</v>
      </c>
      <c r="N15" s="247" t="s">
        <v>2191</v>
      </c>
      <c r="O15" s="248" t="s">
        <v>737</v>
      </c>
      <c r="P15" s="289" t="s">
        <v>2225</v>
      </c>
      <c r="Q15" s="297" t="s">
        <v>2497</v>
      </c>
      <c r="R15" s="300" t="s">
        <v>2632</v>
      </c>
      <c r="S15" s="248" t="s">
        <v>1912</v>
      </c>
      <c r="T15" s="247" t="s">
        <v>1689</v>
      </c>
      <c r="U15" s="248" t="s">
        <v>2810</v>
      </c>
      <c r="V15" s="300" t="s">
        <v>1689</v>
      </c>
      <c r="W15" s="376" t="s">
        <v>1689</v>
      </c>
    </row>
    <row r="16" spans="1:56" s="246" customFormat="1" ht="25.5">
      <c r="A16" s="248" t="s">
        <v>1393</v>
      </c>
      <c r="B16" s="247" t="s">
        <v>1393</v>
      </c>
      <c r="C16" s="248">
        <f>'Language 3'!C16</f>
        <v>0</v>
      </c>
      <c r="D16" s="247" t="s">
        <v>2027</v>
      </c>
      <c r="E16" s="248" t="s">
        <v>1451</v>
      </c>
      <c r="F16" s="247" t="s">
        <v>2769</v>
      </c>
      <c r="G16" s="248" t="s">
        <v>262</v>
      </c>
      <c r="H16" s="247" t="s">
        <v>689</v>
      </c>
      <c r="I16" s="248" t="s">
        <v>2110</v>
      </c>
      <c r="J16" s="247" t="s">
        <v>423</v>
      </c>
      <c r="K16" s="248" t="s">
        <v>607</v>
      </c>
      <c r="L16" s="247" t="s">
        <v>956</v>
      </c>
      <c r="M16" s="306" t="s">
        <v>1700</v>
      </c>
      <c r="N16" s="247" t="s">
        <v>2426</v>
      </c>
      <c r="O16" s="248" t="s">
        <v>465</v>
      </c>
      <c r="P16" s="288" t="s">
        <v>505</v>
      </c>
      <c r="Q16" s="297" t="s">
        <v>2492</v>
      </c>
      <c r="R16" s="300" t="s">
        <v>2627</v>
      </c>
      <c r="S16" s="248" t="s">
        <v>2338</v>
      </c>
      <c r="T16" s="247" t="s">
        <v>1928</v>
      </c>
      <c r="U16" s="248" t="s">
        <v>136</v>
      </c>
      <c r="V16" s="300" t="s">
        <v>2818</v>
      </c>
      <c r="W16" s="376" t="s">
        <v>2969</v>
      </c>
      <c r="X16" s="190"/>
      <c r="Y16" s="190"/>
      <c r="Z16" s="190"/>
      <c r="AA16" s="190"/>
      <c r="AB16" s="190"/>
      <c r="AC16" s="190"/>
      <c r="AD16" s="190"/>
      <c r="AE16" s="190"/>
      <c r="AF16" s="190"/>
      <c r="AG16" s="190"/>
      <c r="AH16" s="190"/>
      <c r="AI16" s="190"/>
      <c r="AJ16" s="190"/>
      <c r="AK16" s="190"/>
      <c r="AL16" s="190"/>
      <c r="AM16" s="190"/>
      <c r="AN16" s="190"/>
      <c r="AO16" s="190"/>
      <c r="AP16" s="190"/>
      <c r="AQ16" s="190"/>
      <c r="AR16" s="190"/>
      <c r="AS16" s="190"/>
      <c r="AT16" s="190"/>
      <c r="AU16" s="190"/>
      <c r="AV16" s="190"/>
      <c r="AW16" s="190"/>
      <c r="AX16" s="190"/>
      <c r="AY16" s="190"/>
      <c r="AZ16" s="190"/>
      <c r="BA16" s="190"/>
      <c r="BB16" s="190"/>
      <c r="BC16" s="190"/>
      <c r="BD16" s="190"/>
    </row>
    <row r="17" spans="1:23" ht="25.5">
      <c r="A17" s="248" t="s">
        <v>1985</v>
      </c>
      <c r="B17" s="247" t="s">
        <v>1636</v>
      </c>
      <c r="C17" s="248">
        <f>'Language 3'!C17</f>
        <v>0</v>
      </c>
      <c r="D17" s="247" t="s">
        <v>1577</v>
      </c>
      <c r="E17" s="248" t="s">
        <v>2318</v>
      </c>
      <c r="F17" s="247" t="s">
        <v>878</v>
      </c>
      <c r="G17" s="248" t="s">
        <v>266</v>
      </c>
      <c r="H17" s="247" t="s">
        <v>694</v>
      </c>
      <c r="I17" s="248" t="s">
        <v>2210</v>
      </c>
      <c r="J17" s="247" t="s">
        <v>428</v>
      </c>
      <c r="K17" s="248" t="s">
        <v>2210</v>
      </c>
      <c r="L17" s="247" t="s">
        <v>961</v>
      </c>
      <c r="M17" s="306" t="s">
        <v>2369</v>
      </c>
      <c r="N17" s="247" t="s">
        <v>1070</v>
      </c>
      <c r="O17" s="248" t="s">
        <v>470</v>
      </c>
      <c r="P17" s="289" t="s">
        <v>2226</v>
      </c>
      <c r="Q17" s="297" t="s">
        <v>2498</v>
      </c>
      <c r="R17" s="300" t="s">
        <v>2633</v>
      </c>
      <c r="S17" s="248" t="s">
        <v>2340</v>
      </c>
      <c r="T17" s="247" t="s">
        <v>1933</v>
      </c>
      <c r="U17" s="248" t="s">
        <v>11</v>
      </c>
      <c r="V17" s="300" t="s">
        <v>2823</v>
      </c>
      <c r="W17" s="376" t="s">
        <v>2974</v>
      </c>
    </row>
    <row r="18" spans="1:23" ht="18">
      <c r="A18" s="248" t="s">
        <v>1639</v>
      </c>
      <c r="B18" s="247" t="s">
        <v>1639</v>
      </c>
      <c r="C18" s="248">
        <f>'Language 3'!C18</f>
        <v>0</v>
      </c>
      <c r="D18" s="247" t="s">
        <v>1578</v>
      </c>
      <c r="E18" s="248" t="s">
        <v>2319</v>
      </c>
      <c r="F18" s="247" t="s">
        <v>847</v>
      </c>
      <c r="G18" s="248" t="s">
        <v>267</v>
      </c>
      <c r="H18" s="247" t="s">
        <v>695</v>
      </c>
      <c r="I18" s="248" t="s">
        <v>2429</v>
      </c>
      <c r="J18" s="247" t="s">
        <v>429</v>
      </c>
      <c r="K18" s="248" t="s">
        <v>2211</v>
      </c>
      <c r="L18" s="247" t="s">
        <v>962</v>
      </c>
      <c r="M18" s="306" t="s">
        <v>2370</v>
      </c>
      <c r="N18" s="247" t="s">
        <v>1071</v>
      </c>
      <c r="O18" s="248" t="s">
        <v>471</v>
      </c>
      <c r="P18" s="288" t="s">
        <v>506</v>
      </c>
      <c r="Q18" s="297" t="s">
        <v>2499</v>
      </c>
      <c r="R18" s="300" t="s">
        <v>2634</v>
      </c>
      <c r="S18" s="248" t="s">
        <v>2341</v>
      </c>
      <c r="T18" s="247" t="s">
        <v>471</v>
      </c>
      <c r="U18" s="248" t="s">
        <v>12</v>
      </c>
      <c r="V18" s="300" t="s">
        <v>2824</v>
      </c>
      <c r="W18" s="376" t="s">
        <v>2975</v>
      </c>
    </row>
    <row r="19" spans="1:23" ht="36">
      <c r="A19" s="248" t="s">
        <v>1986</v>
      </c>
      <c r="B19" s="247" t="s">
        <v>1635</v>
      </c>
      <c r="C19" s="248">
        <f>'Language 3'!C19</f>
        <v>0</v>
      </c>
      <c r="D19" s="247" t="s">
        <v>1579</v>
      </c>
      <c r="E19" s="248" t="s">
        <v>2315</v>
      </c>
      <c r="F19" s="247" t="s">
        <v>879</v>
      </c>
      <c r="G19" s="248" t="s">
        <v>268</v>
      </c>
      <c r="H19" s="247" t="s">
        <v>2127</v>
      </c>
      <c r="I19" s="248" t="s">
        <v>2430</v>
      </c>
      <c r="J19" s="247" t="s">
        <v>430</v>
      </c>
      <c r="K19" s="248" t="s">
        <v>2212</v>
      </c>
      <c r="L19" s="247" t="s">
        <v>957</v>
      </c>
      <c r="M19" s="306" t="s">
        <v>2371</v>
      </c>
      <c r="N19" s="247" t="s">
        <v>1072</v>
      </c>
      <c r="O19" s="248" t="s">
        <v>472</v>
      </c>
      <c r="P19" s="289" t="s">
        <v>2227</v>
      </c>
      <c r="Q19" s="297" t="s">
        <v>2500</v>
      </c>
      <c r="R19" s="300" t="s">
        <v>2635</v>
      </c>
      <c r="S19" s="248" t="s">
        <v>2342</v>
      </c>
      <c r="T19" s="247" t="s">
        <v>1934</v>
      </c>
      <c r="U19" s="248" t="s">
        <v>13</v>
      </c>
      <c r="V19" s="300" t="s">
        <v>2825</v>
      </c>
      <c r="W19" s="376" t="s">
        <v>2976</v>
      </c>
    </row>
    <row r="20" spans="1:23" ht="36">
      <c r="A20" s="248" t="s">
        <v>1987</v>
      </c>
      <c r="B20" s="247" t="s">
        <v>1637</v>
      </c>
      <c r="C20" s="248">
        <f>'Language 3'!C20</f>
        <v>0</v>
      </c>
      <c r="D20" s="247" t="s">
        <v>1580</v>
      </c>
      <c r="E20" s="248" t="s">
        <v>2316</v>
      </c>
      <c r="F20" s="247" t="s">
        <v>880</v>
      </c>
      <c r="G20" s="248" t="s">
        <v>269</v>
      </c>
      <c r="H20" s="247" t="s">
        <v>2128</v>
      </c>
      <c r="I20" s="248" t="s">
        <v>2431</v>
      </c>
      <c r="J20" s="247" t="s">
        <v>431</v>
      </c>
      <c r="K20" s="248" t="s">
        <v>1646</v>
      </c>
      <c r="L20" s="247" t="s">
        <v>958</v>
      </c>
      <c r="M20" s="306" t="s">
        <v>2372</v>
      </c>
      <c r="N20" s="247" t="s">
        <v>1073</v>
      </c>
      <c r="O20" s="248" t="s">
        <v>473</v>
      </c>
      <c r="P20" s="289" t="s">
        <v>2228</v>
      </c>
      <c r="Q20" s="297" t="s">
        <v>2501</v>
      </c>
      <c r="R20" s="300" t="s">
        <v>2636</v>
      </c>
      <c r="S20" s="248" t="s">
        <v>2343</v>
      </c>
      <c r="T20" s="247" t="s">
        <v>1935</v>
      </c>
      <c r="U20" s="248" t="s">
        <v>14</v>
      </c>
      <c r="V20" s="300" t="s">
        <v>2826</v>
      </c>
      <c r="W20" s="376" t="s">
        <v>2977</v>
      </c>
    </row>
    <row r="21" spans="1:23" ht="25.5">
      <c r="A21" s="248" t="s">
        <v>1989</v>
      </c>
      <c r="B21" s="247" t="s">
        <v>1640</v>
      </c>
      <c r="C21" s="248">
        <f>'Language 3'!C21</f>
        <v>0</v>
      </c>
      <c r="D21" s="247" t="s">
        <v>1581</v>
      </c>
      <c r="E21" s="248" t="s">
        <v>2320</v>
      </c>
      <c r="F21" s="247" t="s">
        <v>881</v>
      </c>
      <c r="G21" s="248" t="s">
        <v>270</v>
      </c>
      <c r="H21" s="247" t="s">
        <v>2129</v>
      </c>
      <c r="I21" s="248" t="s">
        <v>2432</v>
      </c>
      <c r="J21" s="247" t="s">
        <v>432</v>
      </c>
      <c r="K21" s="248" t="s">
        <v>609</v>
      </c>
      <c r="L21" s="247" t="s">
        <v>963</v>
      </c>
      <c r="M21" s="306" t="s">
        <v>2373</v>
      </c>
      <c r="N21" s="247" t="s">
        <v>1074</v>
      </c>
      <c r="O21" s="248" t="s">
        <v>474</v>
      </c>
      <c r="P21" s="288" t="s">
        <v>507</v>
      </c>
      <c r="Q21" s="297" t="s">
        <v>2502</v>
      </c>
      <c r="R21" s="300" t="s">
        <v>2637</v>
      </c>
      <c r="S21" s="248" t="s">
        <v>1180</v>
      </c>
      <c r="T21" s="247" t="s">
        <v>474</v>
      </c>
      <c r="U21" s="248" t="s">
        <v>15</v>
      </c>
      <c r="V21" s="300" t="s">
        <v>2827</v>
      </c>
      <c r="W21" s="376" t="s">
        <v>2978</v>
      </c>
    </row>
    <row r="22" spans="1:23" ht="25.5">
      <c r="A22" s="248" t="s">
        <v>1988</v>
      </c>
      <c r="B22" s="247" t="s">
        <v>1641</v>
      </c>
      <c r="C22" s="248">
        <f>'Language 3'!C22</f>
        <v>0</v>
      </c>
      <c r="D22" s="247" t="s">
        <v>1582</v>
      </c>
      <c r="E22" s="248" t="s">
        <v>2321</v>
      </c>
      <c r="F22" s="247" t="s">
        <v>882</v>
      </c>
      <c r="G22" s="248" t="s">
        <v>271</v>
      </c>
      <c r="H22" s="247" t="s">
        <v>2130</v>
      </c>
      <c r="I22" s="248" t="s">
        <v>2433</v>
      </c>
      <c r="J22" s="247" t="s">
        <v>433</v>
      </c>
      <c r="K22" s="248" t="s">
        <v>610</v>
      </c>
      <c r="L22" s="247" t="s">
        <v>964</v>
      </c>
      <c r="M22" s="306" t="s">
        <v>2374</v>
      </c>
      <c r="N22" s="247" t="s">
        <v>1075</v>
      </c>
      <c r="O22" s="248" t="s">
        <v>475</v>
      </c>
      <c r="P22" s="288" t="s">
        <v>508</v>
      </c>
      <c r="Q22" s="297" t="s">
        <v>2503</v>
      </c>
      <c r="R22" s="300" t="s">
        <v>2638</v>
      </c>
      <c r="S22" s="248" t="s">
        <v>1181</v>
      </c>
      <c r="T22" s="247" t="s">
        <v>475</v>
      </c>
      <c r="U22" s="248" t="s">
        <v>16</v>
      </c>
      <c r="V22" s="300" t="s">
        <v>2828</v>
      </c>
      <c r="W22" s="376" t="s">
        <v>2979</v>
      </c>
    </row>
    <row r="23" spans="1:23" ht="38.25">
      <c r="A23" s="248" t="s">
        <v>2459</v>
      </c>
      <c r="B23" s="247" t="s">
        <v>2459</v>
      </c>
      <c r="C23" s="248">
        <f>'Language 3'!C23</f>
        <v>0</v>
      </c>
      <c r="D23" s="247" t="s">
        <v>1583</v>
      </c>
      <c r="E23" s="248" t="s">
        <v>2324</v>
      </c>
      <c r="F23" s="247" t="s">
        <v>883</v>
      </c>
      <c r="G23" s="248" t="s">
        <v>272</v>
      </c>
      <c r="H23" s="247" t="s">
        <v>2131</v>
      </c>
      <c r="I23" s="248" t="s">
        <v>2434</v>
      </c>
      <c r="J23" s="247" t="s">
        <v>434</v>
      </c>
      <c r="K23" s="248" t="s">
        <v>1647</v>
      </c>
      <c r="L23" s="247" t="s">
        <v>965</v>
      </c>
      <c r="M23" s="306" t="s">
        <v>1701</v>
      </c>
      <c r="N23" s="247" t="s">
        <v>1076</v>
      </c>
      <c r="O23" s="248" t="s">
        <v>476</v>
      </c>
      <c r="P23" s="288" t="s">
        <v>509</v>
      </c>
      <c r="Q23" s="297" t="s">
        <v>2504</v>
      </c>
      <c r="R23" s="300" t="s">
        <v>2639</v>
      </c>
      <c r="S23" s="248" t="s">
        <v>185</v>
      </c>
      <c r="T23" s="247" t="s">
        <v>1936</v>
      </c>
      <c r="U23" s="248" t="s">
        <v>17</v>
      </c>
      <c r="V23" s="300" t="s">
        <v>2829</v>
      </c>
      <c r="W23" s="376" t="s">
        <v>2980</v>
      </c>
    </row>
    <row r="24" spans="1:23" ht="38.25">
      <c r="A24" s="248" t="s">
        <v>2460</v>
      </c>
      <c r="B24" s="247" t="s">
        <v>2460</v>
      </c>
      <c r="C24" s="248">
        <f>'Language 3'!C24</f>
        <v>0</v>
      </c>
      <c r="D24" s="247" t="s">
        <v>1584</v>
      </c>
      <c r="E24" s="248" t="s">
        <v>2323</v>
      </c>
      <c r="F24" s="247" t="s">
        <v>2779</v>
      </c>
      <c r="G24" s="248" t="s">
        <v>273</v>
      </c>
      <c r="H24" s="247" t="s">
        <v>2132</v>
      </c>
      <c r="I24" s="248" t="s">
        <v>2435</v>
      </c>
      <c r="J24" s="247" t="s">
        <v>435</v>
      </c>
      <c r="K24" s="248" t="s">
        <v>1648</v>
      </c>
      <c r="L24" s="247" t="s">
        <v>966</v>
      </c>
      <c r="M24" s="306" t="s">
        <v>2375</v>
      </c>
      <c r="N24" s="247" t="s">
        <v>1077</v>
      </c>
      <c r="O24" s="248" t="s">
        <v>477</v>
      </c>
      <c r="P24" s="288" t="s">
        <v>510</v>
      </c>
      <c r="Q24" s="297" t="s">
        <v>2505</v>
      </c>
      <c r="R24" s="300" t="s">
        <v>2640</v>
      </c>
      <c r="S24" s="248" t="s">
        <v>186</v>
      </c>
      <c r="T24" s="247" t="s">
        <v>1937</v>
      </c>
      <c r="U24" s="248" t="s">
        <v>2798</v>
      </c>
      <c r="V24" s="300" t="s">
        <v>2830</v>
      </c>
      <c r="W24" s="376" t="s">
        <v>2981</v>
      </c>
    </row>
    <row r="25" spans="1:23" ht="38.25">
      <c r="A25" s="248" t="s">
        <v>2461</v>
      </c>
      <c r="B25" s="247" t="s">
        <v>2461</v>
      </c>
      <c r="C25" s="248">
        <f>'Language 3'!C25</f>
        <v>0</v>
      </c>
      <c r="D25" s="247" t="s">
        <v>1585</v>
      </c>
      <c r="E25" s="248" t="s">
        <v>410</v>
      </c>
      <c r="F25" s="247" t="s">
        <v>579</v>
      </c>
      <c r="G25" s="248" t="s">
        <v>274</v>
      </c>
      <c r="H25" s="247" t="s">
        <v>2133</v>
      </c>
      <c r="I25" s="248" t="s">
        <v>2436</v>
      </c>
      <c r="J25" s="247" t="s">
        <v>436</v>
      </c>
      <c r="K25" s="248" t="s">
        <v>1806</v>
      </c>
      <c r="L25" s="247" t="s">
        <v>967</v>
      </c>
      <c r="M25" s="306" t="s">
        <v>2376</v>
      </c>
      <c r="N25" s="247" t="s">
        <v>1078</v>
      </c>
      <c r="O25" s="248" t="s">
        <v>478</v>
      </c>
      <c r="P25" s="288" t="s">
        <v>511</v>
      </c>
      <c r="Q25" s="297" t="s">
        <v>2506</v>
      </c>
      <c r="R25" s="300" t="s">
        <v>2641</v>
      </c>
      <c r="S25" s="248" t="s">
        <v>187</v>
      </c>
      <c r="T25" s="247" t="s">
        <v>1938</v>
      </c>
      <c r="U25" s="248" t="s">
        <v>19</v>
      </c>
      <c r="V25" s="300" t="s">
        <v>2831</v>
      </c>
      <c r="W25" s="376" t="s">
        <v>2982</v>
      </c>
    </row>
    <row r="26" spans="1:23" ht="38.25">
      <c r="A26" s="248" t="s">
        <v>1567</v>
      </c>
      <c r="B26" s="247" t="s">
        <v>1567</v>
      </c>
      <c r="C26" s="248">
        <f>'Language 3'!C26</f>
        <v>0</v>
      </c>
      <c r="D26" s="247" t="s">
        <v>1586</v>
      </c>
      <c r="E26" s="248" t="s">
        <v>2322</v>
      </c>
      <c r="F26" s="247" t="s">
        <v>580</v>
      </c>
      <c r="G26" s="248" t="s">
        <v>275</v>
      </c>
      <c r="H26" s="247" t="s">
        <v>2134</v>
      </c>
      <c r="I26" s="248" t="s">
        <v>2437</v>
      </c>
      <c r="J26" s="247" t="s">
        <v>1422</v>
      </c>
      <c r="K26" s="248" t="s">
        <v>1807</v>
      </c>
      <c r="L26" s="247" t="s">
        <v>968</v>
      </c>
      <c r="M26" s="306" t="s">
        <v>1702</v>
      </c>
      <c r="N26" s="247" t="s">
        <v>1079</v>
      </c>
      <c r="O26" s="248" t="s">
        <v>479</v>
      </c>
      <c r="P26" s="290" t="s">
        <v>512</v>
      </c>
      <c r="Q26" s="298" t="s">
        <v>2507</v>
      </c>
      <c r="R26" s="300" t="s">
        <v>2642</v>
      </c>
      <c r="S26" s="248" t="s">
        <v>188</v>
      </c>
      <c r="T26" s="247" t="s">
        <v>1939</v>
      </c>
      <c r="U26" s="248" t="s">
        <v>18</v>
      </c>
      <c r="V26" s="300" t="s">
        <v>2832</v>
      </c>
      <c r="W26" s="376" t="s">
        <v>2983</v>
      </c>
    </row>
    <row r="27" spans="1:23" ht="51">
      <c r="A27" s="248" t="s">
        <v>1629</v>
      </c>
      <c r="B27" s="247" t="s">
        <v>1629</v>
      </c>
      <c r="C27" s="248">
        <f>'Language 3'!C27</f>
        <v>0</v>
      </c>
      <c r="D27" s="247" t="s">
        <v>1576</v>
      </c>
      <c r="E27" s="248" t="s">
        <v>2317</v>
      </c>
      <c r="F27" s="247" t="s">
        <v>2770</v>
      </c>
      <c r="G27" s="280" t="s">
        <v>832</v>
      </c>
      <c r="H27" s="247" t="s">
        <v>693</v>
      </c>
      <c r="I27" s="248" t="s">
        <v>2114</v>
      </c>
      <c r="J27" s="247" t="s">
        <v>427</v>
      </c>
      <c r="K27" s="248" t="s">
        <v>2209</v>
      </c>
      <c r="L27" s="247" t="s">
        <v>960</v>
      </c>
      <c r="M27" s="306" t="s">
        <v>2377</v>
      </c>
      <c r="N27" s="247" t="s">
        <v>1069</v>
      </c>
      <c r="O27" s="248" t="s">
        <v>469</v>
      </c>
      <c r="P27" s="288" t="s">
        <v>504</v>
      </c>
      <c r="Q27" s="297" t="s">
        <v>2508</v>
      </c>
      <c r="R27" s="300" t="s">
        <v>2643</v>
      </c>
      <c r="S27" s="248" t="s">
        <v>189</v>
      </c>
      <c r="T27" s="247" t="s">
        <v>1932</v>
      </c>
      <c r="U27" s="248" t="s">
        <v>20</v>
      </c>
      <c r="V27" s="300" t="s">
        <v>2822</v>
      </c>
      <c r="W27" s="376" t="s">
        <v>2984</v>
      </c>
    </row>
    <row r="28" spans="1:23" ht="25.5">
      <c r="A28" s="248" t="s">
        <v>1643</v>
      </c>
      <c r="B28" s="247" t="s">
        <v>1643</v>
      </c>
      <c r="C28" s="248">
        <f>'Language 3'!C28</f>
        <v>0</v>
      </c>
      <c r="D28" s="247" t="s">
        <v>1587</v>
      </c>
      <c r="E28" s="248" t="s">
        <v>2325</v>
      </c>
      <c r="F28" s="247" t="s">
        <v>581</v>
      </c>
      <c r="G28" s="248" t="s">
        <v>276</v>
      </c>
      <c r="H28" s="247" t="s">
        <v>2135</v>
      </c>
      <c r="I28" s="248" t="s">
        <v>2438</v>
      </c>
      <c r="J28" s="247" t="s">
        <v>1423</v>
      </c>
      <c r="K28" s="248" t="s">
        <v>1808</v>
      </c>
      <c r="L28" s="247" t="s">
        <v>911</v>
      </c>
      <c r="M28" s="306" t="s">
        <v>2378</v>
      </c>
      <c r="N28" s="247" t="s">
        <v>705</v>
      </c>
      <c r="O28" s="248" t="s">
        <v>480</v>
      </c>
      <c r="P28" s="289" t="s">
        <v>513</v>
      </c>
      <c r="Q28" s="297" t="s">
        <v>2509</v>
      </c>
      <c r="R28" s="300" t="s">
        <v>2644</v>
      </c>
      <c r="S28" s="248" t="s">
        <v>2344</v>
      </c>
      <c r="T28" s="247" t="s">
        <v>1940</v>
      </c>
      <c r="U28" s="248" t="s">
        <v>21</v>
      </c>
      <c r="V28" s="300" t="s">
        <v>2833</v>
      </c>
      <c r="W28" s="376" t="s">
        <v>2985</v>
      </c>
    </row>
    <row r="29" spans="1:23" ht="25.5">
      <c r="A29" s="248" t="s">
        <v>1642</v>
      </c>
      <c r="B29" s="247" t="s">
        <v>1642</v>
      </c>
      <c r="C29" s="248">
        <f>'Language 3'!C29</f>
        <v>0</v>
      </c>
      <c r="D29" s="247" t="s">
        <v>1588</v>
      </c>
      <c r="E29" s="248" t="s">
        <v>2326</v>
      </c>
      <c r="F29" s="247" t="s">
        <v>582</v>
      </c>
      <c r="G29" s="248" t="s">
        <v>277</v>
      </c>
      <c r="H29" s="247" t="s">
        <v>2136</v>
      </c>
      <c r="I29" s="248" t="s">
        <v>2439</v>
      </c>
      <c r="J29" s="247" t="s">
        <v>1424</v>
      </c>
      <c r="K29" s="248" t="s">
        <v>1809</v>
      </c>
      <c r="L29" s="247" t="s">
        <v>912</v>
      </c>
      <c r="M29" s="306" t="s">
        <v>2379</v>
      </c>
      <c r="N29" s="247" t="s">
        <v>1080</v>
      </c>
      <c r="O29" s="248" t="s">
        <v>481</v>
      </c>
      <c r="P29" s="288" t="s">
        <v>514</v>
      </c>
      <c r="Q29" s="297" t="s">
        <v>2510</v>
      </c>
      <c r="R29" s="300" t="s">
        <v>2645</v>
      </c>
      <c r="S29" s="248" t="s">
        <v>2345</v>
      </c>
      <c r="T29" s="247" t="s">
        <v>1941</v>
      </c>
      <c r="U29" s="248" t="s">
        <v>22</v>
      </c>
      <c r="V29" s="300" t="s">
        <v>2834</v>
      </c>
      <c r="W29" s="376" t="s">
        <v>2986</v>
      </c>
    </row>
    <row r="30" spans="1:23" ht="25.5">
      <c r="A30" s="248" t="s">
        <v>1638</v>
      </c>
      <c r="B30" s="247" t="s">
        <v>1638</v>
      </c>
      <c r="C30" s="248">
        <f>'Language 3'!C30</f>
        <v>0</v>
      </c>
      <c r="D30" s="247" t="s">
        <v>1589</v>
      </c>
      <c r="E30" s="248" t="s">
        <v>2327</v>
      </c>
      <c r="F30" s="247" t="s">
        <v>583</v>
      </c>
      <c r="G30" s="248" t="s">
        <v>278</v>
      </c>
      <c r="H30" s="247" t="s">
        <v>2137</v>
      </c>
      <c r="I30" s="248" t="s">
        <v>1787</v>
      </c>
      <c r="J30" s="247" t="s">
        <v>954</v>
      </c>
      <c r="K30" s="248" t="s">
        <v>1810</v>
      </c>
      <c r="L30" s="247" t="s">
        <v>913</v>
      </c>
      <c r="M30" s="306" t="s">
        <v>578</v>
      </c>
      <c r="N30" s="247" t="s">
        <v>1081</v>
      </c>
      <c r="O30" s="248" t="s">
        <v>482</v>
      </c>
      <c r="P30" s="288" t="s">
        <v>515</v>
      </c>
      <c r="Q30" s="297" t="s">
        <v>2511</v>
      </c>
      <c r="R30" s="300" t="s">
        <v>2646</v>
      </c>
      <c r="S30" s="248" t="s">
        <v>1913</v>
      </c>
      <c r="T30" s="247" t="s">
        <v>1942</v>
      </c>
      <c r="U30" s="248" t="s">
        <v>23</v>
      </c>
      <c r="V30" s="300" t="s">
        <v>2835</v>
      </c>
      <c r="W30" s="376" t="s">
        <v>2987</v>
      </c>
    </row>
    <row r="31" spans="1:23" ht="18">
      <c r="A31" s="248" t="s">
        <v>1269</v>
      </c>
      <c r="B31" s="247" t="s">
        <v>1269</v>
      </c>
      <c r="C31" s="248">
        <f>'Language 3'!C31</f>
        <v>0</v>
      </c>
      <c r="D31" s="247" t="s">
        <v>1270</v>
      </c>
      <c r="E31" s="248" t="s">
        <v>1271</v>
      </c>
      <c r="F31" s="247" t="s">
        <v>1272</v>
      </c>
      <c r="G31" s="248" t="s">
        <v>1273</v>
      </c>
      <c r="H31" s="247" t="s">
        <v>1274</v>
      </c>
      <c r="I31" s="248" t="s">
        <v>1275</v>
      </c>
      <c r="J31" s="247" t="s">
        <v>1276</v>
      </c>
      <c r="K31" s="248" t="s">
        <v>1277</v>
      </c>
      <c r="L31" s="247" t="s">
        <v>1278</v>
      </c>
      <c r="M31" s="306" t="s">
        <v>1279</v>
      </c>
      <c r="N31" s="247" t="s">
        <v>1280</v>
      </c>
      <c r="O31" s="248" t="s">
        <v>1943</v>
      </c>
      <c r="P31" s="288" t="s">
        <v>516</v>
      </c>
      <c r="Q31" s="297" t="s">
        <v>1269</v>
      </c>
      <c r="R31" s="300" t="s">
        <v>1269</v>
      </c>
      <c r="S31" s="248" t="s">
        <v>2346</v>
      </c>
      <c r="T31" s="247" t="s">
        <v>1943</v>
      </c>
      <c r="U31" s="248" t="s">
        <v>24</v>
      </c>
      <c r="V31" s="300" t="s">
        <v>2836</v>
      </c>
      <c r="W31" s="376" t="s">
        <v>2988</v>
      </c>
    </row>
    <row r="32" spans="1:23" ht="18">
      <c r="A32" s="248" t="s">
        <v>940</v>
      </c>
      <c r="B32" s="247" t="s">
        <v>940</v>
      </c>
      <c r="C32" s="248">
        <f>'Language 3'!C32</f>
        <v>0</v>
      </c>
      <c r="D32" s="247" t="s">
        <v>1590</v>
      </c>
      <c r="E32" s="248" t="s">
        <v>2328</v>
      </c>
      <c r="F32" s="247" t="s">
        <v>584</v>
      </c>
      <c r="G32" s="248" t="s">
        <v>279</v>
      </c>
      <c r="H32" s="247" t="s">
        <v>2138</v>
      </c>
      <c r="I32" s="248" t="s">
        <v>2440</v>
      </c>
      <c r="J32" s="247" t="s">
        <v>1425</v>
      </c>
      <c r="K32" s="248" t="s">
        <v>1811</v>
      </c>
      <c r="L32" s="247" t="s">
        <v>914</v>
      </c>
      <c r="M32" s="306" t="s">
        <v>2381</v>
      </c>
      <c r="N32" s="247" t="s">
        <v>1082</v>
      </c>
      <c r="O32" s="248" t="s">
        <v>484</v>
      </c>
      <c r="P32" s="291" t="s">
        <v>517</v>
      </c>
      <c r="Q32" s="295" t="s">
        <v>2512</v>
      </c>
      <c r="R32" s="300" t="s">
        <v>2647</v>
      </c>
      <c r="S32" s="248" t="s">
        <v>2347</v>
      </c>
      <c r="T32" s="247" t="s">
        <v>1944</v>
      </c>
      <c r="U32" s="248" t="s">
        <v>25</v>
      </c>
      <c r="V32" s="300" t="s">
        <v>2837</v>
      </c>
      <c r="W32" s="376" t="s">
        <v>2989</v>
      </c>
    </row>
    <row r="33" spans="1:23" ht="36">
      <c r="A33" s="248" t="s">
        <v>2451</v>
      </c>
      <c r="B33" s="247" t="s">
        <v>2451</v>
      </c>
      <c r="C33" s="248">
        <f>'Language 3'!C33</f>
        <v>0</v>
      </c>
      <c r="D33" s="247" t="s">
        <v>1591</v>
      </c>
      <c r="E33" s="248" t="s">
        <v>2329</v>
      </c>
      <c r="F33" s="247" t="s">
        <v>180</v>
      </c>
      <c r="G33" s="248" t="s">
        <v>181</v>
      </c>
      <c r="H33" s="247" t="s">
        <v>923</v>
      </c>
      <c r="I33" s="248" t="s">
        <v>1786</v>
      </c>
      <c r="J33" s="247" t="s">
        <v>1613</v>
      </c>
      <c r="K33" s="248" t="s">
        <v>1812</v>
      </c>
      <c r="L33" s="247" t="s">
        <v>915</v>
      </c>
      <c r="M33" s="306" t="s">
        <v>2427</v>
      </c>
      <c r="N33" s="247" t="s">
        <v>706</v>
      </c>
      <c r="O33" s="248" t="s">
        <v>1550</v>
      </c>
      <c r="P33" s="288" t="s">
        <v>518</v>
      </c>
      <c r="Q33" s="297" t="s">
        <v>2513</v>
      </c>
      <c r="R33" s="300" t="s">
        <v>2648</v>
      </c>
      <c r="S33" s="248" t="s">
        <v>190</v>
      </c>
      <c r="T33" s="247" t="s">
        <v>1945</v>
      </c>
      <c r="U33" s="248" t="s">
        <v>26</v>
      </c>
      <c r="V33" s="300" t="s">
        <v>2838</v>
      </c>
      <c r="W33" s="376" t="s">
        <v>2987</v>
      </c>
    </row>
    <row r="34" spans="1:23" ht="18">
      <c r="A34" s="248" t="s">
        <v>1101</v>
      </c>
      <c r="B34" s="247" t="s">
        <v>1101</v>
      </c>
      <c r="C34" s="248">
        <f>'Language 3'!C34</f>
        <v>0</v>
      </c>
      <c r="D34" s="247" t="s">
        <v>1592</v>
      </c>
      <c r="E34" s="248" t="s">
        <v>2330</v>
      </c>
      <c r="F34" s="247" t="s">
        <v>585</v>
      </c>
      <c r="G34" s="248" t="s">
        <v>280</v>
      </c>
      <c r="H34" s="247" t="s">
        <v>2139</v>
      </c>
      <c r="I34" s="248" t="s">
        <v>1813</v>
      </c>
      <c r="J34" s="247" t="s">
        <v>1426</v>
      </c>
      <c r="K34" s="248" t="s">
        <v>1813</v>
      </c>
      <c r="L34" s="247" t="s">
        <v>916</v>
      </c>
      <c r="M34" s="306" t="s">
        <v>884</v>
      </c>
      <c r="N34" s="247" t="s">
        <v>1083</v>
      </c>
      <c r="O34" s="248" t="s">
        <v>485</v>
      </c>
      <c r="P34" s="289" t="s">
        <v>2229</v>
      </c>
      <c r="Q34" s="297" t="s">
        <v>2514</v>
      </c>
      <c r="R34" s="300" t="s">
        <v>2514</v>
      </c>
      <c r="S34" s="248" t="s">
        <v>2348</v>
      </c>
      <c r="T34" s="247" t="s">
        <v>485</v>
      </c>
      <c r="U34" s="248" t="s">
        <v>27</v>
      </c>
      <c r="V34" s="300" t="s">
        <v>2839</v>
      </c>
      <c r="W34" s="376" t="s">
        <v>2990</v>
      </c>
    </row>
    <row r="35" spans="1:23" ht="18">
      <c r="A35" s="248" t="s">
        <v>1102</v>
      </c>
      <c r="B35" s="247" t="s">
        <v>1102</v>
      </c>
      <c r="C35" s="248">
        <f>'Language 3'!C35</f>
        <v>0</v>
      </c>
      <c r="D35" s="247" t="s">
        <v>1593</v>
      </c>
      <c r="E35" s="248" t="s">
        <v>2331</v>
      </c>
      <c r="F35" s="247" t="s">
        <v>586</v>
      </c>
      <c r="G35" s="248" t="s">
        <v>281</v>
      </c>
      <c r="H35" s="247" t="s">
        <v>2140</v>
      </c>
      <c r="I35" s="248" t="s">
        <v>1814</v>
      </c>
      <c r="J35" s="247" t="s">
        <v>1427</v>
      </c>
      <c r="K35" s="248" t="s">
        <v>1814</v>
      </c>
      <c r="L35" s="247" t="s">
        <v>917</v>
      </c>
      <c r="M35" s="306" t="s">
        <v>885</v>
      </c>
      <c r="N35" s="247" t="s">
        <v>1084</v>
      </c>
      <c r="O35" s="248" t="s">
        <v>486</v>
      </c>
      <c r="P35" s="289" t="s">
        <v>2230</v>
      </c>
      <c r="Q35" s="297" t="s">
        <v>2515</v>
      </c>
      <c r="R35" s="300" t="s">
        <v>2515</v>
      </c>
      <c r="S35" s="248" t="s">
        <v>2349</v>
      </c>
      <c r="T35" s="247" t="s">
        <v>486</v>
      </c>
      <c r="U35" s="248" t="s">
        <v>28</v>
      </c>
      <c r="V35" s="300" t="s">
        <v>2840</v>
      </c>
      <c r="W35" s="376" t="s">
        <v>2991</v>
      </c>
    </row>
    <row r="36" spans="1:23" ht="18">
      <c r="A36" s="248" t="s">
        <v>2782</v>
      </c>
      <c r="B36" s="247" t="s">
        <v>2782</v>
      </c>
      <c r="C36" s="248">
        <f>'Language 3'!C36</f>
        <v>0</v>
      </c>
      <c r="D36" s="247" t="s">
        <v>1594</v>
      </c>
      <c r="E36" s="248" t="s">
        <v>2332</v>
      </c>
      <c r="F36" s="247" t="s">
        <v>2771</v>
      </c>
      <c r="G36" s="248" t="s">
        <v>282</v>
      </c>
      <c r="H36" s="247" t="s">
        <v>2141</v>
      </c>
      <c r="I36" s="248" t="s">
        <v>2441</v>
      </c>
      <c r="J36" s="247" t="s">
        <v>1428</v>
      </c>
      <c r="K36" s="248" t="s">
        <v>1815</v>
      </c>
      <c r="L36" s="247" t="s">
        <v>918</v>
      </c>
      <c r="M36" s="306" t="s">
        <v>886</v>
      </c>
      <c r="N36" s="247" t="s">
        <v>1085</v>
      </c>
      <c r="O36" s="248" t="s">
        <v>487</v>
      </c>
      <c r="P36" s="288" t="s">
        <v>519</v>
      </c>
      <c r="Q36" s="297" t="s">
        <v>519</v>
      </c>
      <c r="R36" s="300" t="s">
        <v>2649</v>
      </c>
      <c r="S36" s="248" t="s">
        <v>191</v>
      </c>
      <c r="T36" s="247" t="s">
        <v>1946</v>
      </c>
      <c r="U36" s="248" t="s">
        <v>29</v>
      </c>
      <c r="V36" s="300" t="s">
        <v>2841</v>
      </c>
      <c r="W36" s="376" t="s">
        <v>2992</v>
      </c>
    </row>
    <row r="37" spans="1:23" ht="25.5">
      <c r="A37" s="248" t="s">
        <v>852</v>
      </c>
      <c r="B37" s="247" t="s">
        <v>1096</v>
      </c>
      <c r="C37" s="248">
        <f>'Language 3'!C37</f>
        <v>0</v>
      </c>
      <c r="D37" s="247" t="s">
        <v>1595</v>
      </c>
      <c r="E37" s="248" t="s">
        <v>2333</v>
      </c>
      <c r="F37" s="247" t="s">
        <v>587</v>
      </c>
      <c r="G37" s="248" t="s">
        <v>283</v>
      </c>
      <c r="H37" s="247" t="s">
        <v>2142</v>
      </c>
      <c r="I37" s="248" t="s">
        <v>2442</v>
      </c>
      <c r="J37" s="247" t="s">
        <v>1429</v>
      </c>
      <c r="K37" s="248" t="s">
        <v>611</v>
      </c>
      <c r="L37" s="247" t="s">
        <v>919</v>
      </c>
      <c r="M37" s="306" t="s">
        <v>887</v>
      </c>
      <c r="N37" s="247" t="s">
        <v>1086</v>
      </c>
      <c r="O37" s="248" t="s">
        <v>488</v>
      </c>
      <c r="P37" s="288" t="s">
        <v>2231</v>
      </c>
      <c r="Q37" s="297" t="s">
        <v>2503</v>
      </c>
      <c r="R37" s="300" t="s">
        <v>2638</v>
      </c>
      <c r="S37" s="248" t="s">
        <v>192</v>
      </c>
      <c r="T37" s="247" t="s">
        <v>1947</v>
      </c>
      <c r="U37" s="248" t="s">
        <v>30</v>
      </c>
      <c r="V37" s="300" t="s">
        <v>2842</v>
      </c>
      <c r="W37" s="376" t="s">
        <v>2993</v>
      </c>
    </row>
    <row r="38" spans="1:23" ht="38.25">
      <c r="A38" s="248" t="s">
        <v>853</v>
      </c>
      <c r="B38" s="247" t="s">
        <v>1099</v>
      </c>
      <c r="C38" s="248">
        <f>'Language 3'!C38</f>
        <v>0</v>
      </c>
      <c r="D38" s="247" t="s">
        <v>1596</v>
      </c>
      <c r="E38" s="248" t="s">
        <v>783</v>
      </c>
      <c r="F38" s="247" t="s">
        <v>588</v>
      </c>
      <c r="G38" s="248" t="s">
        <v>284</v>
      </c>
      <c r="H38" s="247" t="s">
        <v>2143</v>
      </c>
      <c r="I38" s="248" t="s">
        <v>2443</v>
      </c>
      <c r="J38" s="247" t="s">
        <v>1430</v>
      </c>
      <c r="K38" s="248" t="s">
        <v>612</v>
      </c>
      <c r="L38" s="247" t="s">
        <v>920</v>
      </c>
      <c r="M38" s="306" t="s">
        <v>888</v>
      </c>
      <c r="N38" s="247" t="s">
        <v>700</v>
      </c>
      <c r="O38" s="248" t="s">
        <v>489</v>
      </c>
      <c r="P38" s="288" t="s">
        <v>2232</v>
      </c>
      <c r="Q38" s="297" t="s">
        <v>2516</v>
      </c>
      <c r="R38" s="300" t="s">
        <v>2650</v>
      </c>
      <c r="S38" s="248" t="s">
        <v>193</v>
      </c>
      <c r="T38" s="247" t="s">
        <v>1948</v>
      </c>
      <c r="U38" s="248" t="s">
        <v>2799</v>
      </c>
      <c r="V38" s="300" t="s">
        <v>2843</v>
      </c>
      <c r="W38" s="376" t="s">
        <v>2994</v>
      </c>
    </row>
    <row r="39" spans="1:23" ht="51">
      <c r="A39" s="248" t="s">
        <v>854</v>
      </c>
      <c r="B39" s="247" t="s">
        <v>1692</v>
      </c>
      <c r="C39" s="248">
        <f>'Language 3'!C39</f>
        <v>0</v>
      </c>
      <c r="D39" s="247" t="s">
        <v>1597</v>
      </c>
      <c r="E39" s="248" t="s">
        <v>2334</v>
      </c>
      <c r="F39" s="247" t="s">
        <v>589</v>
      </c>
      <c r="G39" s="248" t="s">
        <v>285</v>
      </c>
      <c r="H39" s="247" t="s">
        <v>2144</v>
      </c>
      <c r="I39" s="248" t="s">
        <v>2444</v>
      </c>
      <c r="J39" s="247" t="s">
        <v>1431</v>
      </c>
      <c r="K39" s="248" t="s">
        <v>613</v>
      </c>
      <c r="L39" s="247" t="s">
        <v>921</v>
      </c>
      <c r="M39" s="306" t="s">
        <v>889</v>
      </c>
      <c r="N39" s="247" t="s">
        <v>701</v>
      </c>
      <c r="O39" s="248" t="s">
        <v>490</v>
      </c>
      <c r="P39" s="288" t="s">
        <v>2233</v>
      </c>
      <c r="Q39" s="297" t="s">
        <v>2517</v>
      </c>
      <c r="R39" s="300" t="s">
        <v>2651</v>
      </c>
      <c r="S39" s="248" t="s">
        <v>194</v>
      </c>
      <c r="T39" s="247" t="s">
        <v>1949</v>
      </c>
      <c r="U39" s="248" t="s">
        <v>2800</v>
      </c>
      <c r="V39" s="300" t="s">
        <v>2844</v>
      </c>
      <c r="W39" s="376" t="s">
        <v>2995</v>
      </c>
    </row>
    <row r="40" spans="1:23" ht="25.5">
      <c r="A40" s="248" t="s">
        <v>1681</v>
      </c>
      <c r="B40" s="247" t="s">
        <v>1681</v>
      </c>
      <c r="C40" s="248">
        <f>'Language 3'!C40</f>
        <v>0</v>
      </c>
      <c r="D40" s="247" t="s">
        <v>1598</v>
      </c>
      <c r="E40" s="248" t="s">
        <v>784</v>
      </c>
      <c r="F40" s="247" t="s">
        <v>590</v>
      </c>
      <c r="G40" s="248" t="s">
        <v>286</v>
      </c>
      <c r="H40" s="247" t="s">
        <v>2145</v>
      </c>
      <c r="I40" s="248" t="s">
        <v>2445</v>
      </c>
      <c r="J40" s="247" t="s">
        <v>1432</v>
      </c>
      <c r="K40" s="248" t="s">
        <v>1816</v>
      </c>
      <c r="L40" s="247" t="s">
        <v>1652</v>
      </c>
      <c r="M40" s="306" t="s">
        <v>890</v>
      </c>
      <c r="N40" s="247" t="s">
        <v>702</v>
      </c>
      <c r="O40" s="248" t="s">
        <v>491</v>
      </c>
      <c r="P40" s="288" t="s">
        <v>520</v>
      </c>
      <c r="Q40" s="297" t="s">
        <v>2518</v>
      </c>
      <c r="R40" s="300" t="s">
        <v>2652</v>
      </c>
      <c r="S40" s="248" t="s">
        <v>1143</v>
      </c>
      <c r="T40" s="247" t="s">
        <v>1950</v>
      </c>
      <c r="U40" s="248" t="s">
        <v>31</v>
      </c>
      <c r="V40" s="300" t="s">
        <v>2845</v>
      </c>
      <c r="W40" s="376" t="s">
        <v>2996</v>
      </c>
    </row>
    <row r="41" spans="1:23" ht="25.5">
      <c r="A41" s="248" t="s">
        <v>1824</v>
      </c>
      <c r="B41" s="247" t="s">
        <v>1824</v>
      </c>
      <c r="C41" s="248">
        <f>'Language 3'!C41</f>
        <v>0</v>
      </c>
      <c r="D41" s="247" t="s">
        <v>1599</v>
      </c>
      <c r="E41" s="248" t="s">
        <v>785</v>
      </c>
      <c r="F41" s="247" t="s">
        <v>591</v>
      </c>
      <c r="G41" s="248" t="s">
        <v>287</v>
      </c>
      <c r="H41" s="247" t="s">
        <v>2146</v>
      </c>
      <c r="I41" s="248" t="s">
        <v>2446</v>
      </c>
      <c r="J41" s="247" t="s">
        <v>1433</v>
      </c>
      <c r="K41" s="248" t="s">
        <v>1817</v>
      </c>
      <c r="L41" s="247" t="s">
        <v>1653</v>
      </c>
      <c r="M41" s="306" t="s">
        <v>891</v>
      </c>
      <c r="N41" s="247" t="s">
        <v>703</v>
      </c>
      <c r="O41" s="248" t="s">
        <v>492</v>
      </c>
      <c r="P41" s="288" t="s">
        <v>521</v>
      </c>
      <c r="Q41" s="297" t="s">
        <v>2519</v>
      </c>
      <c r="R41" s="300" t="s">
        <v>2653</v>
      </c>
      <c r="S41" s="248" t="s">
        <v>2350</v>
      </c>
      <c r="T41" s="247" t="s">
        <v>1951</v>
      </c>
      <c r="U41" s="248" t="s">
        <v>2801</v>
      </c>
      <c r="V41" s="300" t="s">
        <v>2846</v>
      </c>
      <c r="W41" s="376" t="s">
        <v>2997</v>
      </c>
    </row>
    <row r="42" spans="1:23" ht="25.5">
      <c r="A42" s="248" t="s">
        <v>1825</v>
      </c>
      <c r="B42" s="247" t="s">
        <v>1825</v>
      </c>
      <c r="C42" s="248">
        <f>'Language 3'!C42</f>
        <v>0</v>
      </c>
      <c r="D42" s="247" t="s">
        <v>1600</v>
      </c>
      <c r="E42" s="248" t="s">
        <v>2102</v>
      </c>
      <c r="F42" s="247" t="s">
        <v>592</v>
      </c>
      <c r="G42" s="248" t="s">
        <v>288</v>
      </c>
      <c r="H42" s="247" t="s">
        <v>2147</v>
      </c>
      <c r="I42" s="248" t="s">
        <v>2447</v>
      </c>
      <c r="J42" s="247" t="s">
        <v>1434</v>
      </c>
      <c r="K42" s="248" t="s">
        <v>1818</v>
      </c>
      <c r="L42" s="247" t="s">
        <v>1654</v>
      </c>
      <c r="M42" s="306" t="s">
        <v>892</v>
      </c>
      <c r="N42" s="247" t="s">
        <v>704</v>
      </c>
      <c r="O42" s="248" t="s">
        <v>493</v>
      </c>
      <c r="P42" s="288" t="s">
        <v>522</v>
      </c>
      <c r="Q42" s="297" t="s">
        <v>2520</v>
      </c>
      <c r="R42" s="300" t="s">
        <v>2654</v>
      </c>
      <c r="S42" s="248" t="s">
        <v>2351</v>
      </c>
      <c r="T42" s="247" t="s">
        <v>493</v>
      </c>
      <c r="U42" s="248" t="s">
        <v>32</v>
      </c>
      <c r="V42" s="300" t="s">
        <v>2847</v>
      </c>
      <c r="W42" s="376" t="s">
        <v>2998</v>
      </c>
    </row>
    <row r="43" spans="1:23" ht="25.5">
      <c r="A43" s="248" t="s">
        <v>1826</v>
      </c>
      <c r="B43" s="247" t="s">
        <v>1826</v>
      </c>
      <c r="C43" s="248">
        <f>'Language 3'!C43</f>
        <v>0</v>
      </c>
      <c r="D43" s="247" t="s">
        <v>1601</v>
      </c>
      <c r="E43" s="248" t="s">
        <v>2103</v>
      </c>
      <c r="F43" s="247" t="s">
        <v>593</v>
      </c>
      <c r="G43" s="248" t="s">
        <v>289</v>
      </c>
      <c r="H43" s="247" t="s">
        <v>2148</v>
      </c>
      <c r="I43" s="248" t="s">
        <v>2448</v>
      </c>
      <c r="J43" s="247" t="s">
        <v>1435</v>
      </c>
      <c r="K43" s="248" t="s">
        <v>1819</v>
      </c>
      <c r="L43" s="247" t="s">
        <v>1655</v>
      </c>
      <c r="M43" s="306" t="s">
        <v>893</v>
      </c>
      <c r="N43" s="247" t="s">
        <v>707</v>
      </c>
      <c r="O43" s="248" t="s">
        <v>494</v>
      </c>
      <c r="P43" s="288" t="s">
        <v>523</v>
      </c>
      <c r="Q43" s="297" t="s">
        <v>2521</v>
      </c>
      <c r="R43" s="300" t="s">
        <v>2655</v>
      </c>
      <c r="S43" s="248" t="s">
        <v>1144</v>
      </c>
      <c r="T43" s="247" t="s">
        <v>494</v>
      </c>
      <c r="U43" s="248" t="s">
        <v>33</v>
      </c>
      <c r="V43" s="300" t="s">
        <v>2848</v>
      </c>
      <c r="W43" s="376" t="s">
        <v>2999</v>
      </c>
    </row>
    <row r="44" spans="1:23" ht="25.5">
      <c r="A44" s="248" t="s">
        <v>1645</v>
      </c>
      <c r="B44" s="247" t="s">
        <v>1645</v>
      </c>
      <c r="C44" s="248">
        <f>'Language 3'!C44</f>
        <v>0</v>
      </c>
      <c r="D44" s="247" t="s">
        <v>2155</v>
      </c>
      <c r="E44" s="248" t="s">
        <v>786</v>
      </c>
      <c r="F44" s="247" t="s">
        <v>1848</v>
      </c>
      <c r="G44" s="248" t="s">
        <v>1849</v>
      </c>
      <c r="H44" s="247" t="s">
        <v>2149</v>
      </c>
      <c r="I44" s="248" t="s">
        <v>1614</v>
      </c>
      <c r="J44" s="247" t="s">
        <v>1742</v>
      </c>
      <c r="K44" s="248" t="s">
        <v>1616</v>
      </c>
      <c r="L44" s="247" t="s">
        <v>1656</v>
      </c>
      <c r="M44" s="306" t="s">
        <v>894</v>
      </c>
      <c r="N44" s="247" t="s">
        <v>708</v>
      </c>
      <c r="O44" s="248" t="s">
        <v>495</v>
      </c>
      <c r="P44" s="288" t="s">
        <v>524</v>
      </c>
      <c r="Q44" s="297" t="s">
        <v>2522</v>
      </c>
      <c r="R44" s="300" t="s">
        <v>2656</v>
      </c>
      <c r="S44" s="248" t="s">
        <v>212</v>
      </c>
      <c r="T44" s="247" t="s">
        <v>1952</v>
      </c>
      <c r="U44" s="248" t="s">
        <v>34</v>
      </c>
      <c r="V44" s="300" t="s">
        <v>2849</v>
      </c>
      <c r="W44" s="376" t="s">
        <v>3000</v>
      </c>
    </row>
    <row r="45" spans="1:23" ht="18">
      <c r="A45" s="248" t="s">
        <v>936</v>
      </c>
      <c r="B45" s="247" t="s">
        <v>936</v>
      </c>
      <c r="C45" s="248">
        <f>'Language 3'!C45</f>
        <v>0</v>
      </c>
      <c r="D45" s="247" t="s">
        <v>2156</v>
      </c>
      <c r="E45" s="248" t="s">
        <v>787</v>
      </c>
      <c r="F45" s="247" t="s">
        <v>1850</v>
      </c>
      <c r="G45" s="248" t="s">
        <v>1851</v>
      </c>
      <c r="H45" s="247" t="s">
        <v>2150</v>
      </c>
      <c r="I45" s="248" t="s">
        <v>1615</v>
      </c>
      <c r="J45" s="247" t="s">
        <v>1743</v>
      </c>
      <c r="K45" s="248" t="s">
        <v>1617</v>
      </c>
      <c r="L45" s="247" t="s">
        <v>1657</v>
      </c>
      <c r="M45" s="306" t="s">
        <v>895</v>
      </c>
      <c r="N45" s="247" t="s">
        <v>709</v>
      </c>
      <c r="O45" s="248" t="s">
        <v>496</v>
      </c>
      <c r="P45" s="288" t="s">
        <v>525</v>
      </c>
      <c r="Q45" s="297" t="s">
        <v>2523</v>
      </c>
      <c r="R45" s="300" t="s">
        <v>2657</v>
      </c>
      <c r="S45" s="248" t="s">
        <v>213</v>
      </c>
      <c r="T45" s="247" t="s">
        <v>1953</v>
      </c>
      <c r="U45" s="248" t="s">
        <v>35</v>
      </c>
      <c r="V45" s="300" t="s">
        <v>2850</v>
      </c>
      <c r="W45" s="376" t="s">
        <v>3001</v>
      </c>
    </row>
    <row r="46" spans="1:23" ht="51">
      <c r="A46" s="248" t="s">
        <v>1281</v>
      </c>
      <c r="B46" s="247" t="s">
        <v>1283</v>
      </c>
      <c r="C46" s="248">
        <f>'Language 3'!C46</f>
        <v>0</v>
      </c>
      <c r="D46" s="247" t="s">
        <v>2157</v>
      </c>
      <c r="E46" s="248" t="s">
        <v>293</v>
      </c>
      <c r="F46" s="247" t="s">
        <v>295</v>
      </c>
      <c r="G46" s="248" t="s">
        <v>860</v>
      </c>
      <c r="H46" s="247" t="s">
        <v>862</v>
      </c>
      <c r="I46" s="248" t="s">
        <v>864</v>
      </c>
      <c r="J46" s="247" t="s">
        <v>866</v>
      </c>
      <c r="K46" s="248" t="s">
        <v>614</v>
      </c>
      <c r="L46" s="247" t="s">
        <v>868</v>
      </c>
      <c r="M46" s="306" t="s">
        <v>870</v>
      </c>
      <c r="N46" s="247" t="s">
        <v>872</v>
      </c>
      <c r="O46" s="248" t="s">
        <v>824</v>
      </c>
      <c r="P46" s="288" t="s">
        <v>2234</v>
      </c>
      <c r="Q46" s="297" t="s">
        <v>2524</v>
      </c>
      <c r="R46" s="300" t="s">
        <v>2658</v>
      </c>
      <c r="S46" s="248" t="s">
        <v>196</v>
      </c>
      <c r="T46" s="247" t="s">
        <v>1954</v>
      </c>
      <c r="U46" s="248" t="s">
        <v>36</v>
      </c>
      <c r="V46" s="300" t="s">
        <v>2851</v>
      </c>
      <c r="W46" s="376" t="s">
        <v>3002</v>
      </c>
    </row>
    <row r="47" spans="1:23" ht="54">
      <c r="A47" s="248" t="s">
        <v>1282</v>
      </c>
      <c r="B47" s="247" t="s">
        <v>292</v>
      </c>
      <c r="C47" s="248">
        <f>'Language 3'!C47</f>
        <v>0</v>
      </c>
      <c r="D47" s="247" t="s">
        <v>2158</v>
      </c>
      <c r="E47" s="248" t="s">
        <v>294</v>
      </c>
      <c r="F47" s="247" t="s">
        <v>296</v>
      </c>
      <c r="G47" s="248" t="s">
        <v>861</v>
      </c>
      <c r="H47" s="247" t="s">
        <v>863</v>
      </c>
      <c r="I47" s="248" t="s">
        <v>865</v>
      </c>
      <c r="J47" s="247" t="s">
        <v>867</v>
      </c>
      <c r="K47" s="248" t="s">
        <v>615</v>
      </c>
      <c r="L47" s="247" t="s">
        <v>869</v>
      </c>
      <c r="M47" s="306" t="s">
        <v>871</v>
      </c>
      <c r="N47" s="247" t="s">
        <v>873</v>
      </c>
      <c r="O47" s="248" t="s">
        <v>825</v>
      </c>
      <c r="P47" s="288" t="s">
        <v>2235</v>
      </c>
      <c r="Q47" s="297" t="s">
        <v>2525</v>
      </c>
      <c r="R47" s="300" t="s">
        <v>2659</v>
      </c>
      <c r="S47" s="248" t="s">
        <v>195</v>
      </c>
      <c r="T47" s="247" t="s">
        <v>1955</v>
      </c>
      <c r="U47" s="248" t="s">
        <v>37</v>
      </c>
      <c r="V47" s="300" t="s">
        <v>2852</v>
      </c>
      <c r="W47" s="376" t="s">
        <v>3003</v>
      </c>
    </row>
    <row r="48" spans="1:23" ht="139.5" customHeight="1">
      <c r="A48" s="248" t="s">
        <v>253</v>
      </c>
      <c r="B48" s="247" t="s">
        <v>254</v>
      </c>
      <c r="C48" s="248">
        <f>'Language 3'!C48</f>
        <v>0</v>
      </c>
      <c r="D48" s="247" t="s">
        <v>876</v>
      </c>
      <c r="E48" s="248" t="s">
        <v>788</v>
      </c>
      <c r="F48" s="247" t="s">
        <v>2772</v>
      </c>
      <c r="G48" s="248" t="s">
        <v>1357</v>
      </c>
      <c r="H48" s="247" t="s">
        <v>1823</v>
      </c>
      <c r="I48" s="248" t="s">
        <v>1751</v>
      </c>
      <c r="J48" s="247" t="s">
        <v>950</v>
      </c>
      <c r="K48" s="248" t="s">
        <v>1820</v>
      </c>
      <c r="L48" s="247" t="s">
        <v>1658</v>
      </c>
      <c r="M48" s="306" t="s">
        <v>1417</v>
      </c>
      <c r="N48" s="247" t="s">
        <v>710</v>
      </c>
      <c r="O48" s="248" t="s">
        <v>352</v>
      </c>
      <c r="P48" s="288" t="s">
        <v>526</v>
      </c>
      <c r="Q48" s="297" t="s">
        <v>2526</v>
      </c>
      <c r="R48" s="300" t="s">
        <v>2660</v>
      </c>
      <c r="S48" s="248" t="s">
        <v>197</v>
      </c>
      <c r="T48" s="247" t="s">
        <v>2004</v>
      </c>
      <c r="U48" s="248" t="s">
        <v>122</v>
      </c>
      <c r="V48" s="300" t="s">
        <v>2853</v>
      </c>
      <c r="W48" s="377" t="s">
        <v>3107</v>
      </c>
    </row>
    <row r="49" spans="1:23" ht="38.25">
      <c r="A49" s="248" t="s">
        <v>855</v>
      </c>
      <c r="B49" s="247" t="s">
        <v>1693</v>
      </c>
      <c r="C49" s="248">
        <f>'Language 3'!C49</f>
        <v>0</v>
      </c>
      <c r="D49" s="247" t="s">
        <v>2159</v>
      </c>
      <c r="E49" s="248" t="s">
        <v>789</v>
      </c>
      <c r="F49" s="247" t="s">
        <v>1028</v>
      </c>
      <c r="G49" s="248" t="s">
        <v>1358</v>
      </c>
      <c r="H49" s="247" t="s">
        <v>1333</v>
      </c>
      <c r="I49" s="248" t="s">
        <v>1752</v>
      </c>
      <c r="J49" s="247" t="s">
        <v>1436</v>
      </c>
      <c r="K49" s="248" t="s">
        <v>1821</v>
      </c>
      <c r="L49" s="247" t="s">
        <v>1659</v>
      </c>
      <c r="M49" s="307" t="s">
        <v>2192</v>
      </c>
      <c r="N49" s="247" t="s">
        <v>711</v>
      </c>
      <c r="O49" s="248" t="s">
        <v>353</v>
      </c>
      <c r="P49" s="289" t="s">
        <v>2236</v>
      </c>
      <c r="Q49" s="297" t="s">
        <v>2527</v>
      </c>
      <c r="R49" s="300" t="s">
        <v>2661</v>
      </c>
      <c r="S49" s="248" t="s">
        <v>243</v>
      </c>
      <c r="T49" s="247" t="s">
        <v>397</v>
      </c>
      <c r="U49" s="248" t="s">
        <v>2802</v>
      </c>
      <c r="V49" s="300" t="s">
        <v>2854</v>
      </c>
      <c r="W49" s="376" t="s">
        <v>3004</v>
      </c>
    </row>
    <row r="50" spans="1:23" ht="37.5">
      <c r="A50" s="248" t="s">
        <v>1100</v>
      </c>
      <c r="B50" s="247" t="s">
        <v>1100</v>
      </c>
      <c r="C50" s="248">
        <f>'Language 3'!C50</f>
        <v>0</v>
      </c>
      <c r="D50" s="247" t="s">
        <v>2160</v>
      </c>
      <c r="E50" s="248" t="s">
        <v>1100</v>
      </c>
      <c r="F50" s="247" t="s">
        <v>594</v>
      </c>
      <c r="G50" s="248" t="s">
        <v>1359</v>
      </c>
      <c r="H50" s="247" t="s">
        <v>1334</v>
      </c>
      <c r="I50" s="248" t="s">
        <v>1753</v>
      </c>
      <c r="J50" s="247" t="s">
        <v>1437</v>
      </c>
      <c r="K50" s="248" t="s">
        <v>1822</v>
      </c>
      <c r="L50" s="247" t="s">
        <v>1660</v>
      </c>
      <c r="M50" s="307" t="s">
        <v>2193</v>
      </c>
      <c r="N50" s="247" t="s">
        <v>712</v>
      </c>
      <c r="O50" s="248" t="s">
        <v>354</v>
      </c>
      <c r="P50" s="289" t="s">
        <v>2237</v>
      </c>
      <c r="Q50" s="297" t="s">
        <v>2528</v>
      </c>
      <c r="R50" s="300" t="s">
        <v>2662</v>
      </c>
      <c r="S50" s="248" t="s">
        <v>198</v>
      </c>
      <c r="T50" s="247" t="s">
        <v>2005</v>
      </c>
      <c r="U50" s="248" t="s">
        <v>38</v>
      </c>
      <c r="V50" s="300" t="s">
        <v>2855</v>
      </c>
      <c r="W50" s="376" t="s">
        <v>3005</v>
      </c>
    </row>
    <row r="51" spans="1:23" ht="54">
      <c r="A51" s="248" t="s">
        <v>859</v>
      </c>
      <c r="B51" s="247" t="s">
        <v>1103</v>
      </c>
      <c r="C51" s="248">
        <f>'Language 3'!C51</f>
        <v>0</v>
      </c>
      <c r="D51" s="247" t="s">
        <v>2161</v>
      </c>
      <c r="E51" s="248" t="s">
        <v>790</v>
      </c>
      <c r="F51" s="247" t="s">
        <v>595</v>
      </c>
      <c r="G51" s="248" t="s">
        <v>1360</v>
      </c>
      <c r="H51" s="247" t="s">
        <v>1335</v>
      </c>
      <c r="I51" s="248" t="s">
        <v>1754</v>
      </c>
      <c r="J51" s="247" t="s">
        <v>226</v>
      </c>
      <c r="K51" s="248" t="s">
        <v>2352</v>
      </c>
      <c r="L51" s="247" t="s">
        <v>1661</v>
      </c>
      <c r="M51" s="306" t="s">
        <v>2194</v>
      </c>
      <c r="N51" s="247" t="s">
        <v>713</v>
      </c>
      <c r="O51" s="248" t="s">
        <v>355</v>
      </c>
      <c r="P51" s="289" t="s">
        <v>2238</v>
      </c>
      <c r="Q51" s="297" t="s">
        <v>2529</v>
      </c>
      <c r="R51" s="300" t="s">
        <v>2663</v>
      </c>
      <c r="S51" s="248" t="s">
        <v>1179</v>
      </c>
      <c r="T51" s="247" t="s">
        <v>2006</v>
      </c>
      <c r="U51" s="248" t="s">
        <v>39</v>
      </c>
      <c r="V51" s="300" t="s">
        <v>2856</v>
      </c>
      <c r="W51" s="376" t="s">
        <v>3006</v>
      </c>
    </row>
    <row r="52" spans="1:23" ht="54">
      <c r="A52" s="248" t="s">
        <v>1694</v>
      </c>
      <c r="B52" s="247" t="s">
        <v>1694</v>
      </c>
      <c r="C52" s="248">
        <f>'Language 3'!C52</f>
        <v>0</v>
      </c>
      <c r="D52" s="247" t="s">
        <v>2162</v>
      </c>
      <c r="E52" s="248" t="s">
        <v>791</v>
      </c>
      <c r="F52" s="247" t="s">
        <v>1029</v>
      </c>
      <c r="G52" s="248" t="s">
        <v>1361</v>
      </c>
      <c r="H52" s="247" t="s">
        <v>1336</v>
      </c>
      <c r="I52" s="248" t="s">
        <v>1309</v>
      </c>
      <c r="J52" s="247" t="s">
        <v>1187</v>
      </c>
      <c r="K52" s="248" t="s">
        <v>2353</v>
      </c>
      <c r="L52" s="247" t="s">
        <v>1662</v>
      </c>
      <c r="M52" s="306" t="s">
        <v>2195</v>
      </c>
      <c r="N52" s="247" t="s">
        <v>714</v>
      </c>
      <c r="O52" s="248" t="s">
        <v>356</v>
      </c>
      <c r="P52" s="288" t="s">
        <v>2239</v>
      </c>
      <c r="Q52" s="297" t="s">
        <v>2530</v>
      </c>
      <c r="R52" s="300" t="s">
        <v>2664</v>
      </c>
      <c r="S52" s="248" t="s">
        <v>1142</v>
      </c>
      <c r="T52" s="247" t="s">
        <v>2007</v>
      </c>
      <c r="U52" s="248" t="s">
        <v>40</v>
      </c>
      <c r="V52" s="300" t="s">
        <v>2857</v>
      </c>
      <c r="W52" s="376" t="s">
        <v>3007</v>
      </c>
    </row>
    <row r="53" spans="1:23" ht="54">
      <c r="A53" s="248" t="s">
        <v>1695</v>
      </c>
      <c r="B53" s="247" t="s">
        <v>1695</v>
      </c>
      <c r="C53" s="248">
        <f>'Language 3'!C53</f>
        <v>0</v>
      </c>
      <c r="D53" s="247" t="s">
        <v>2163</v>
      </c>
      <c r="E53" s="248" t="s">
        <v>792</v>
      </c>
      <c r="F53" s="247" t="s">
        <v>1030</v>
      </c>
      <c r="G53" s="248" t="s">
        <v>1362</v>
      </c>
      <c r="H53" s="247" t="s">
        <v>1337</v>
      </c>
      <c r="I53" s="248" t="s">
        <v>1310</v>
      </c>
      <c r="J53" s="247" t="s">
        <v>1188</v>
      </c>
      <c r="K53" s="248" t="s">
        <v>2354</v>
      </c>
      <c r="L53" s="247" t="s">
        <v>1663</v>
      </c>
      <c r="M53" s="306" t="s">
        <v>2196</v>
      </c>
      <c r="N53" s="247" t="s">
        <v>1110</v>
      </c>
      <c r="O53" s="248" t="s">
        <v>357</v>
      </c>
      <c r="P53" s="289" t="s">
        <v>2240</v>
      </c>
      <c r="Q53" s="297" t="s">
        <v>2531</v>
      </c>
      <c r="R53" s="300" t="s">
        <v>2665</v>
      </c>
      <c r="S53" s="248" t="s">
        <v>199</v>
      </c>
      <c r="T53" s="247" t="s">
        <v>400</v>
      </c>
      <c r="U53" s="248" t="s">
        <v>41</v>
      </c>
      <c r="V53" s="300" t="s">
        <v>2858</v>
      </c>
      <c r="W53" s="376" t="s">
        <v>3008</v>
      </c>
    </row>
    <row r="54" spans="1:23" ht="38.25">
      <c r="A54" s="248" t="s">
        <v>941</v>
      </c>
      <c r="B54" s="247" t="s">
        <v>941</v>
      </c>
      <c r="C54" s="248">
        <f>'Language 3'!C54</f>
        <v>0</v>
      </c>
      <c r="D54" s="247" t="s">
        <v>2164</v>
      </c>
      <c r="E54" s="248" t="s">
        <v>793</v>
      </c>
      <c r="F54" s="247" t="s">
        <v>596</v>
      </c>
      <c r="G54" s="248" t="s">
        <v>2755</v>
      </c>
      <c r="H54" s="247" t="s">
        <v>1338</v>
      </c>
      <c r="I54" s="248" t="s">
        <v>1311</v>
      </c>
      <c r="J54" s="247" t="s">
        <v>1189</v>
      </c>
      <c r="K54" s="248" t="s">
        <v>2355</v>
      </c>
      <c r="L54" s="247" t="s">
        <v>1664</v>
      </c>
      <c r="M54" s="306" t="s">
        <v>626</v>
      </c>
      <c r="N54" s="247" t="s">
        <v>1111</v>
      </c>
      <c r="O54" s="248" t="s">
        <v>358</v>
      </c>
      <c r="P54" s="288" t="s">
        <v>527</v>
      </c>
      <c r="Q54" s="297" t="s">
        <v>2532</v>
      </c>
      <c r="R54" s="300" t="s">
        <v>2666</v>
      </c>
      <c r="S54" s="248" t="s">
        <v>200</v>
      </c>
      <c r="T54" s="247" t="s">
        <v>2008</v>
      </c>
      <c r="U54" s="248" t="s">
        <v>42</v>
      </c>
      <c r="V54" s="300" t="s">
        <v>2859</v>
      </c>
      <c r="W54" s="376" t="s">
        <v>3009</v>
      </c>
    </row>
    <row r="55" spans="1:23" ht="25.5">
      <c r="A55" s="248" t="s">
        <v>942</v>
      </c>
      <c r="B55" s="247" t="s">
        <v>942</v>
      </c>
      <c r="C55" s="248">
        <f>'Language 3'!C55</f>
        <v>0</v>
      </c>
      <c r="D55" s="247" t="s">
        <v>2165</v>
      </c>
      <c r="E55" s="248" t="s">
        <v>437</v>
      </c>
      <c r="F55" s="247" t="s">
        <v>597</v>
      </c>
      <c r="G55" s="248" t="s">
        <v>2756</v>
      </c>
      <c r="H55" s="247" t="s">
        <v>1339</v>
      </c>
      <c r="I55" s="248" t="s">
        <v>1312</v>
      </c>
      <c r="J55" s="247" t="s">
        <v>1190</v>
      </c>
      <c r="K55" s="248" t="s">
        <v>2356</v>
      </c>
      <c r="L55" s="247" t="s">
        <v>1665</v>
      </c>
      <c r="M55" s="306" t="s">
        <v>627</v>
      </c>
      <c r="N55" s="247" t="s">
        <v>1112</v>
      </c>
      <c r="O55" s="248" t="s">
        <v>359</v>
      </c>
      <c r="P55" s="288" t="s">
        <v>2241</v>
      </c>
      <c r="Q55" s="297" t="s">
        <v>2533</v>
      </c>
      <c r="R55" s="300" t="s">
        <v>2667</v>
      </c>
      <c r="S55" s="248" t="s">
        <v>244</v>
      </c>
      <c r="T55" s="247" t="s">
        <v>2009</v>
      </c>
      <c r="U55" s="248" t="s">
        <v>43</v>
      </c>
      <c r="V55" s="300" t="s">
        <v>2860</v>
      </c>
      <c r="W55" s="376" t="s">
        <v>3010</v>
      </c>
    </row>
    <row r="56" spans="1:23" ht="18">
      <c r="A56" s="248" t="s">
        <v>2449</v>
      </c>
      <c r="B56" s="247" t="s">
        <v>2449</v>
      </c>
      <c r="C56" s="248">
        <f>'Language 3'!C56</f>
        <v>0</v>
      </c>
      <c r="D56" s="247" t="s">
        <v>2449</v>
      </c>
      <c r="E56" s="248" t="s">
        <v>794</v>
      </c>
      <c r="F56" s="247" t="s">
        <v>598</v>
      </c>
      <c r="G56" s="248" t="s">
        <v>2757</v>
      </c>
      <c r="H56" s="247" t="s">
        <v>1340</v>
      </c>
      <c r="I56" s="248" t="s">
        <v>1313</v>
      </c>
      <c r="J56" s="247" t="s">
        <v>1191</v>
      </c>
      <c r="K56" s="248" t="s">
        <v>2357</v>
      </c>
      <c r="L56" s="247" t="s">
        <v>1666</v>
      </c>
      <c r="M56" s="306" t="s">
        <v>628</v>
      </c>
      <c r="N56" s="247" t="s">
        <v>1113</v>
      </c>
      <c r="O56" s="248" t="s">
        <v>360</v>
      </c>
      <c r="P56" s="288" t="s">
        <v>528</v>
      </c>
      <c r="Q56" s="297" t="s">
        <v>2534</v>
      </c>
      <c r="R56" s="300" t="s">
        <v>2668</v>
      </c>
      <c r="S56" s="248" t="s">
        <v>245</v>
      </c>
      <c r="T56" s="247" t="s">
        <v>360</v>
      </c>
      <c r="U56" s="248" t="s">
        <v>44</v>
      </c>
      <c r="V56" s="300" t="s">
        <v>2861</v>
      </c>
      <c r="W56" s="376" t="s">
        <v>3011</v>
      </c>
    </row>
    <row r="57" spans="1:23" ht="38.25">
      <c r="A57" s="248" t="s">
        <v>1696</v>
      </c>
      <c r="B57" s="247" t="s">
        <v>1696</v>
      </c>
      <c r="C57" s="248">
        <f>'Language 3'!C57</f>
        <v>0</v>
      </c>
      <c r="D57" s="247" t="s">
        <v>2166</v>
      </c>
      <c r="E57" s="248" t="s">
        <v>795</v>
      </c>
      <c r="F57" s="247" t="s">
        <v>848</v>
      </c>
      <c r="G57" s="248" t="s">
        <v>1619</v>
      </c>
      <c r="H57" s="247" t="s">
        <v>924</v>
      </c>
      <c r="I57" s="248" t="s">
        <v>1620</v>
      </c>
      <c r="J57" s="247" t="s">
        <v>1744</v>
      </c>
      <c r="K57" s="248" t="s">
        <v>983</v>
      </c>
      <c r="L57" s="247" t="s">
        <v>1667</v>
      </c>
      <c r="M57" s="306" t="s">
        <v>629</v>
      </c>
      <c r="N57" s="247" t="s">
        <v>1114</v>
      </c>
      <c r="O57" s="248" t="s">
        <v>361</v>
      </c>
      <c r="P57" s="288" t="s">
        <v>529</v>
      </c>
      <c r="Q57" s="297" t="s">
        <v>2535</v>
      </c>
      <c r="R57" s="300" t="s">
        <v>2669</v>
      </c>
      <c r="S57" s="248" t="s">
        <v>246</v>
      </c>
      <c r="T57" s="247" t="s">
        <v>361</v>
      </c>
      <c r="U57" s="248" t="s">
        <v>45</v>
      </c>
      <c r="V57" s="300" t="s">
        <v>2862</v>
      </c>
      <c r="W57" s="376" t="s">
        <v>3012</v>
      </c>
    </row>
    <row r="58" spans="1:23" ht="18">
      <c r="A58" s="248" t="s">
        <v>2450</v>
      </c>
      <c r="B58" s="247" t="s">
        <v>2450</v>
      </c>
      <c r="C58" s="248">
        <f>'Language 3'!C58</f>
        <v>0</v>
      </c>
      <c r="D58" s="247" t="s">
        <v>989</v>
      </c>
      <c r="E58" s="248" t="s">
        <v>796</v>
      </c>
      <c r="F58" s="247" t="s">
        <v>599</v>
      </c>
      <c r="G58" s="248" t="s">
        <v>2758</v>
      </c>
      <c r="H58" s="247" t="s">
        <v>1341</v>
      </c>
      <c r="I58" s="248" t="s">
        <v>984</v>
      </c>
      <c r="J58" s="247" t="s">
        <v>1192</v>
      </c>
      <c r="K58" s="248" t="s">
        <v>984</v>
      </c>
      <c r="L58" s="247" t="s">
        <v>1668</v>
      </c>
      <c r="M58" s="306" t="s">
        <v>630</v>
      </c>
      <c r="N58" s="247" t="s">
        <v>1115</v>
      </c>
      <c r="O58" s="248" t="s">
        <v>362</v>
      </c>
      <c r="P58" s="288" t="s">
        <v>530</v>
      </c>
      <c r="Q58" s="297" t="s">
        <v>530</v>
      </c>
      <c r="R58" s="300" t="s">
        <v>2670</v>
      </c>
      <c r="S58" s="248" t="s">
        <v>247</v>
      </c>
      <c r="T58" s="247" t="s">
        <v>362</v>
      </c>
      <c r="U58" s="248" t="s">
        <v>46</v>
      </c>
      <c r="V58" s="300" t="s">
        <v>2863</v>
      </c>
      <c r="W58" s="376" t="s">
        <v>3013</v>
      </c>
    </row>
    <row r="59" spans="1:23" ht="18">
      <c r="A59" s="248" t="s">
        <v>2456</v>
      </c>
      <c r="B59" s="247" t="s">
        <v>2456</v>
      </c>
      <c r="C59" s="248">
        <f>'Language 3'!C59</f>
        <v>0</v>
      </c>
      <c r="D59" s="247" t="s">
        <v>2456</v>
      </c>
      <c r="E59" s="248" t="s">
        <v>797</v>
      </c>
      <c r="F59" s="247" t="s">
        <v>1621</v>
      </c>
      <c r="G59" s="248" t="s">
        <v>1618</v>
      </c>
      <c r="H59" s="247" t="s">
        <v>2456</v>
      </c>
      <c r="I59" s="248" t="s">
        <v>2456</v>
      </c>
      <c r="J59" s="247" t="s">
        <v>1745</v>
      </c>
      <c r="K59" s="248" t="s">
        <v>2456</v>
      </c>
      <c r="L59" s="247" t="s">
        <v>1669</v>
      </c>
      <c r="M59" s="306" t="s">
        <v>631</v>
      </c>
      <c r="N59" s="247" t="s">
        <v>1116</v>
      </c>
      <c r="O59" s="248" t="s">
        <v>363</v>
      </c>
      <c r="P59" s="288" t="s">
        <v>531</v>
      </c>
      <c r="Q59" s="297" t="s">
        <v>2536</v>
      </c>
      <c r="R59" s="300" t="s">
        <v>2671</v>
      </c>
      <c r="S59" s="248" t="s">
        <v>2456</v>
      </c>
      <c r="T59" s="247" t="s">
        <v>363</v>
      </c>
      <c r="U59" s="248" t="s">
        <v>47</v>
      </c>
      <c r="V59" s="300" t="s">
        <v>2864</v>
      </c>
      <c r="W59" s="376" t="s">
        <v>3014</v>
      </c>
    </row>
    <row r="60" spans="1:23" ht="25.5">
      <c r="A60" s="248" t="s">
        <v>1697</v>
      </c>
      <c r="B60" s="247" t="s">
        <v>1697</v>
      </c>
      <c r="C60" s="248">
        <f>'Language 3'!C60</f>
        <v>0</v>
      </c>
      <c r="D60" s="247" t="s">
        <v>990</v>
      </c>
      <c r="E60" s="248" t="s">
        <v>438</v>
      </c>
      <c r="F60" s="247" t="s">
        <v>600</v>
      </c>
      <c r="G60" s="248" t="s">
        <v>2759</v>
      </c>
      <c r="H60" s="247" t="s">
        <v>1342</v>
      </c>
      <c r="I60" s="248" t="s">
        <v>1314</v>
      </c>
      <c r="J60" s="247" t="s">
        <v>1193</v>
      </c>
      <c r="K60" s="248" t="s">
        <v>985</v>
      </c>
      <c r="L60" s="247" t="s">
        <v>1670</v>
      </c>
      <c r="M60" s="306" t="s">
        <v>632</v>
      </c>
      <c r="N60" s="247" t="s">
        <v>1117</v>
      </c>
      <c r="O60" s="248" t="s">
        <v>364</v>
      </c>
      <c r="P60" s="288" t="s">
        <v>532</v>
      </c>
      <c r="Q60" s="297" t="s">
        <v>2537</v>
      </c>
      <c r="R60" s="300" t="s">
        <v>2672</v>
      </c>
      <c r="S60" s="248" t="s">
        <v>201</v>
      </c>
      <c r="T60" s="247" t="s">
        <v>2010</v>
      </c>
      <c r="U60" s="248" t="s">
        <v>48</v>
      </c>
      <c r="V60" s="300" t="s">
        <v>2865</v>
      </c>
      <c r="W60" s="376" t="s">
        <v>3015</v>
      </c>
    </row>
    <row r="61" spans="1:23" ht="25.5">
      <c r="A61" s="248" t="s">
        <v>1698</v>
      </c>
      <c r="B61" s="247" t="s">
        <v>1698</v>
      </c>
      <c r="C61" s="248">
        <f>'Language 3'!C61</f>
        <v>0</v>
      </c>
      <c r="D61" s="247" t="s">
        <v>991</v>
      </c>
      <c r="E61" s="248" t="s">
        <v>798</v>
      </c>
      <c r="F61" s="247" t="s">
        <v>1622</v>
      </c>
      <c r="G61" s="248" t="s">
        <v>1623</v>
      </c>
      <c r="H61" s="247" t="s">
        <v>1343</v>
      </c>
      <c r="I61" s="248" t="s">
        <v>1624</v>
      </c>
      <c r="J61" s="247" t="s">
        <v>1746</v>
      </c>
      <c r="K61" s="248" t="s">
        <v>986</v>
      </c>
      <c r="L61" s="247" t="s">
        <v>1671</v>
      </c>
      <c r="M61" s="306" t="s">
        <v>633</v>
      </c>
      <c r="N61" s="247" t="s">
        <v>1118</v>
      </c>
      <c r="O61" s="248" t="s">
        <v>365</v>
      </c>
      <c r="P61" s="288" t="s">
        <v>533</v>
      </c>
      <c r="Q61" s="297" t="s">
        <v>2538</v>
      </c>
      <c r="R61" s="300" t="s">
        <v>2673</v>
      </c>
      <c r="S61" s="248" t="s">
        <v>1184</v>
      </c>
      <c r="T61" s="247" t="s">
        <v>2011</v>
      </c>
      <c r="U61" s="248" t="s">
        <v>49</v>
      </c>
      <c r="V61" s="300" t="s">
        <v>2866</v>
      </c>
      <c r="W61" s="376" t="s">
        <v>3016</v>
      </c>
    </row>
    <row r="62" spans="1:23" ht="18">
      <c r="A62" s="248" t="s">
        <v>938</v>
      </c>
      <c r="B62" s="247" t="s">
        <v>938</v>
      </c>
      <c r="C62" s="248">
        <f>'Language 3'!C62</f>
        <v>0</v>
      </c>
      <c r="D62" s="247" t="s">
        <v>938</v>
      </c>
      <c r="E62" s="248" t="s">
        <v>938</v>
      </c>
      <c r="F62" s="247" t="s">
        <v>601</v>
      </c>
      <c r="G62" s="248" t="s">
        <v>2760</v>
      </c>
      <c r="H62" s="247" t="s">
        <v>938</v>
      </c>
      <c r="I62" s="248" t="s">
        <v>987</v>
      </c>
      <c r="J62" s="247" t="s">
        <v>1194</v>
      </c>
      <c r="K62" s="248" t="s">
        <v>987</v>
      </c>
      <c r="L62" s="247" t="s">
        <v>938</v>
      </c>
      <c r="M62" s="306" t="s">
        <v>884</v>
      </c>
      <c r="N62" s="247" t="s">
        <v>1119</v>
      </c>
      <c r="O62" s="248" t="s">
        <v>938</v>
      </c>
      <c r="P62" s="288" t="s">
        <v>534</v>
      </c>
      <c r="Q62" s="297" t="s">
        <v>2539</v>
      </c>
      <c r="R62" s="300" t="s">
        <v>2539</v>
      </c>
      <c r="S62" s="248" t="s">
        <v>938</v>
      </c>
      <c r="T62" s="247" t="s">
        <v>2012</v>
      </c>
      <c r="U62" s="248" t="s">
        <v>50</v>
      </c>
      <c r="V62" s="300" t="s">
        <v>2867</v>
      </c>
      <c r="W62" s="376" t="s">
        <v>3017</v>
      </c>
    </row>
    <row r="63" spans="1:23" ht="18">
      <c r="A63" s="248" t="s">
        <v>939</v>
      </c>
      <c r="B63" s="247" t="s">
        <v>939</v>
      </c>
      <c r="C63" s="248">
        <f>'Language 3'!C63</f>
        <v>0</v>
      </c>
      <c r="D63" s="247" t="s">
        <v>939</v>
      </c>
      <c r="E63" s="248" t="s">
        <v>939</v>
      </c>
      <c r="F63" s="247" t="s">
        <v>602</v>
      </c>
      <c r="G63" s="248" t="s">
        <v>2761</v>
      </c>
      <c r="H63" s="247" t="s">
        <v>1344</v>
      </c>
      <c r="I63" s="248" t="s">
        <v>988</v>
      </c>
      <c r="J63" s="247" t="s">
        <v>1195</v>
      </c>
      <c r="K63" s="248" t="s">
        <v>988</v>
      </c>
      <c r="L63" s="247" t="s">
        <v>939</v>
      </c>
      <c r="M63" s="306" t="s">
        <v>885</v>
      </c>
      <c r="N63" s="247" t="s">
        <v>1120</v>
      </c>
      <c r="O63" s="248" t="s">
        <v>1344</v>
      </c>
      <c r="P63" s="288" t="s">
        <v>535</v>
      </c>
      <c r="Q63" s="297" t="s">
        <v>2540</v>
      </c>
      <c r="R63" s="300" t="s">
        <v>2540</v>
      </c>
      <c r="S63" s="248" t="s">
        <v>939</v>
      </c>
      <c r="T63" s="247" t="s">
        <v>1344</v>
      </c>
      <c r="U63" s="248" t="s">
        <v>51</v>
      </c>
      <c r="V63" s="300" t="s">
        <v>2868</v>
      </c>
      <c r="W63" s="376" t="s">
        <v>3018</v>
      </c>
    </row>
    <row r="64" spans="1:23" ht="18">
      <c r="A64" s="248" t="s">
        <v>940</v>
      </c>
      <c r="B64" s="247" t="s">
        <v>940</v>
      </c>
      <c r="C64" s="248">
        <f>'Language 3'!C64</f>
        <v>0</v>
      </c>
      <c r="D64" s="247" t="s">
        <v>1590</v>
      </c>
      <c r="E64" s="248" t="s">
        <v>2328</v>
      </c>
      <c r="F64" s="247" t="s">
        <v>584</v>
      </c>
      <c r="G64" s="248" t="s">
        <v>279</v>
      </c>
      <c r="H64" s="247" t="s">
        <v>2138</v>
      </c>
      <c r="I64" s="248" t="s">
        <v>2440</v>
      </c>
      <c r="J64" s="247" t="s">
        <v>1196</v>
      </c>
      <c r="K64" s="248" t="s">
        <v>1811</v>
      </c>
      <c r="L64" s="247" t="s">
        <v>1672</v>
      </c>
      <c r="M64" s="306" t="s">
        <v>2381</v>
      </c>
      <c r="N64" s="247" t="s">
        <v>1082</v>
      </c>
      <c r="O64" s="248" t="s">
        <v>366</v>
      </c>
      <c r="P64" s="288" t="s">
        <v>517</v>
      </c>
      <c r="Q64" s="297" t="s">
        <v>2512</v>
      </c>
      <c r="R64" s="300" t="s">
        <v>2647</v>
      </c>
      <c r="S64" s="248" t="s">
        <v>2347</v>
      </c>
      <c r="T64" s="247" t="s">
        <v>1944</v>
      </c>
      <c r="U64" s="248" t="s">
        <v>25</v>
      </c>
      <c r="V64" s="300" t="s">
        <v>2837</v>
      </c>
      <c r="W64" s="376" t="s">
        <v>2989</v>
      </c>
    </row>
    <row r="65" spans="1:23" ht="114.75">
      <c r="A65" s="248" t="s">
        <v>1286</v>
      </c>
      <c r="B65" s="247" t="s">
        <v>1286</v>
      </c>
      <c r="C65" s="248">
        <f>'Language 3'!C65</f>
        <v>0</v>
      </c>
      <c r="D65" s="247" t="s">
        <v>992</v>
      </c>
      <c r="E65" s="248" t="s">
        <v>799</v>
      </c>
      <c r="F65" s="247" t="s">
        <v>1611</v>
      </c>
      <c r="G65" s="248" t="s">
        <v>715</v>
      </c>
      <c r="H65" s="247" t="s">
        <v>716</v>
      </c>
      <c r="I65" s="248" t="s">
        <v>717</v>
      </c>
      <c r="J65" s="247" t="s">
        <v>718</v>
      </c>
      <c r="K65" s="248" t="s">
        <v>1377</v>
      </c>
      <c r="L65" s="247" t="s">
        <v>1673</v>
      </c>
      <c r="M65" s="306" t="s">
        <v>1418</v>
      </c>
      <c r="N65" s="247" t="s">
        <v>1121</v>
      </c>
      <c r="O65" s="248" t="s">
        <v>367</v>
      </c>
      <c r="P65" s="289" t="s">
        <v>2242</v>
      </c>
      <c r="Q65" s="297" t="s">
        <v>2541</v>
      </c>
      <c r="R65" s="300" t="s">
        <v>2674</v>
      </c>
      <c r="S65" s="248" t="s">
        <v>738</v>
      </c>
      <c r="T65" s="247" t="s">
        <v>399</v>
      </c>
      <c r="U65" s="248" t="s">
        <v>123</v>
      </c>
      <c r="V65" s="300" t="s">
        <v>2869</v>
      </c>
      <c r="W65" s="376" t="s">
        <v>3019</v>
      </c>
    </row>
    <row r="66" spans="1:23" ht="38.25">
      <c r="A66" s="248" t="s">
        <v>2453</v>
      </c>
      <c r="B66" s="247" t="s">
        <v>2453</v>
      </c>
      <c r="C66" s="248">
        <f>'Language 3'!C66</f>
        <v>0</v>
      </c>
      <c r="D66" s="247" t="s">
        <v>993</v>
      </c>
      <c r="E66" s="248" t="s">
        <v>328</v>
      </c>
      <c r="F66" s="247" t="s">
        <v>1090</v>
      </c>
      <c r="G66" s="248" t="s">
        <v>2762</v>
      </c>
      <c r="H66" s="247" t="s">
        <v>1345</v>
      </c>
      <c r="I66" s="248" t="s">
        <v>1315</v>
      </c>
      <c r="J66" s="247" t="s">
        <v>1197</v>
      </c>
      <c r="K66" s="248" t="s">
        <v>1378</v>
      </c>
      <c r="L66" s="247" t="s">
        <v>1674</v>
      </c>
      <c r="M66" s="306" t="s">
        <v>634</v>
      </c>
      <c r="N66" s="247" t="s">
        <v>1122</v>
      </c>
      <c r="O66" s="248" t="s">
        <v>368</v>
      </c>
      <c r="P66" s="288" t="s">
        <v>2243</v>
      </c>
      <c r="Q66" s="297" t="s">
        <v>2542</v>
      </c>
      <c r="R66" s="300" t="s">
        <v>2675</v>
      </c>
      <c r="S66" s="248" t="s">
        <v>202</v>
      </c>
      <c r="T66" s="247" t="s">
        <v>2013</v>
      </c>
      <c r="U66" s="248" t="s">
        <v>52</v>
      </c>
      <c r="V66" s="300" t="s">
        <v>2870</v>
      </c>
      <c r="W66" s="376" t="s">
        <v>3020</v>
      </c>
    </row>
    <row r="67" spans="1:23" ht="25.5">
      <c r="A67" s="248" t="s">
        <v>2457</v>
      </c>
      <c r="B67" s="247" t="s">
        <v>2457</v>
      </c>
      <c r="C67" s="248">
        <f>'Language 3'!C67</f>
        <v>0</v>
      </c>
      <c r="D67" s="247" t="s">
        <v>994</v>
      </c>
      <c r="E67" s="248" t="s">
        <v>799</v>
      </c>
      <c r="F67" s="247" t="s">
        <v>1091</v>
      </c>
      <c r="G67" s="248" t="s">
        <v>2763</v>
      </c>
      <c r="H67" s="247" t="s">
        <v>1346</v>
      </c>
      <c r="I67" s="248" t="s">
        <v>1316</v>
      </c>
      <c r="J67" s="247" t="s">
        <v>1198</v>
      </c>
      <c r="K67" s="248" t="s">
        <v>1379</v>
      </c>
      <c r="L67" s="247" t="s">
        <v>1675</v>
      </c>
      <c r="M67" s="306" t="s">
        <v>635</v>
      </c>
      <c r="N67" s="247" t="s">
        <v>1123</v>
      </c>
      <c r="O67" s="248" t="s">
        <v>369</v>
      </c>
      <c r="P67" s="288" t="s">
        <v>2244</v>
      </c>
      <c r="Q67" s="297" t="s">
        <v>2543</v>
      </c>
      <c r="R67" s="300" t="s">
        <v>2676</v>
      </c>
      <c r="S67" s="248" t="s">
        <v>248</v>
      </c>
      <c r="T67" s="247" t="s">
        <v>2014</v>
      </c>
      <c r="U67" s="248" t="s">
        <v>53</v>
      </c>
      <c r="V67" s="300" t="s">
        <v>2871</v>
      </c>
      <c r="W67" s="376" t="s">
        <v>3021</v>
      </c>
    </row>
    <row r="68" spans="1:23" ht="63.75">
      <c r="A68" s="248" t="s">
        <v>1287</v>
      </c>
      <c r="B68" s="247" t="s">
        <v>1287</v>
      </c>
      <c r="C68" s="248">
        <f>'Language 3'!C68</f>
        <v>0</v>
      </c>
      <c r="D68" s="247" t="s">
        <v>995</v>
      </c>
      <c r="E68" s="248" t="s">
        <v>329</v>
      </c>
      <c r="F68" s="247" t="s">
        <v>1625</v>
      </c>
      <c r="G68" s="248" t="s">
        <v>1830</v>
      </c>
      <c r="H68" s="247" t="s">
        <v>1347</v>
      </c>
      <c r="I68" s="248" t="s">
        <v>1831</v>
      </c>
      <c r="J68" s="247" t="s">
        <v>1747</v>
      </c>
      <c r="K68" s="248" t="s">
        <v>1380</v>
      </c>
      <c r="L68" s="247" t="s">
        <v>1676</v>
      </c>
      <c r="M68" s="306" t="s">
        <v>1703</v>
      </c>
      <c r="N68" s="247" t="s">
        <v>2179</v>
      </c>
      <c r="O68" s="248" t="s">
        <v>370</v>
      </c>
      <c r="P68" s="289" t="s">
        <v>2245</v>
      </c>
      <c r="Q68" s="297" t="s">
        <v>2544</v>
      </c>
      <c r="R68" s="300" t="s">
        <v>2677</v>
      </c>
      <c r="S68" s="248" t="s">
        <v>203</v>
      </c>
      <c r="T68" s="247" t="s">
        <v>2015</v>
      </c>
      <c r="U68" s="248" t="s">
        <v>2803</v>
      </c>
      <c r="V68" s="300" t="s">
        <v>2872</v>
      </c>
      <c r="W68" s="376" t="s">
        <v>3022</v>
      </c>
    </row>
    <row r="69" spans="1:23" ht="63.75">
      <c r="A69" s="248" t="s">
        <v>1870</v>
      </c>
      <c r="B69" s="247" t="s">
        <v>1288</v>
      </c>
      <c r="C69" s="248">
        <f>'Language 3'!C69</f>
        <v>0</v>
      </c>
      <c r="D69" s="247" t="s">
        <v>996</v>
      </c>
      <c r="E69" s="248" t="s">
        <v>330</v>
      </c>
      <c r="F69" s="247" t="s">
        <v>1832</v>
      </c>
      <c r="G69" s="248" t="s">
        <v>1833</v>
      </c>
      <c r="H69" s="247" t="s">
        <v>1915</v>
      </c>
      <c r="I69" s="248" t="s">
        <v>1834</v>
      </c>
      <c r="J69" s="247" t="s">
        <v>1748</v>
      </c>
      <c r="K69" s="248" t="s">
        <v>1381</v>
      </c>
      <c r="L69" s="247" t="s">
        <v>1677</v>
      </c>
      <c r="M69" s="306" t="s">
        <v>636</v>
      </c>
      <c r="N69" s="247" t="s">
        <v>2180</v>
      </c>
      <c r="O69" s="248" t="s">
        <v>371</v>
      </c>
      <c r="P69" s="289" t="s">
        <v>2246</v>
      </c>
      <c r="Q69" s="297" t="s">
        <v>2545</v>
      </c>
      <c r="R69" s="300" t="s">
        <v>2678</v>
      </c>
      <c r="S69" s="248" t="s">
        <v>204</v>
      </c>
      <c r="T69" s="247" t="s">
        <v>2016</v>
      </c>
      <c r="U69" s="248" t="s">
        <v>2804</v>
      </c>
      <c r="V69" s="300" t="s">
        <v>2873</v>
      </c>
      <c r="W69" s="376" t="s">
        <v>3023</v>
      </c>
    </row>
    <row r="70" spans="1:23" ht="18">
      <c r="A70" s="248" t="s">
        <v>930</v>
      </c>
      <c r="B70" s="247" t="s">
        <v>930</v>
      </c>
      <c r="C70" s="248">
        <f>'Language 3'!C70</f>
        <v>0</v>
      </c>
      <c r="D70" s="247" t="s">
        <v>997</v>
      </c>
      <c r="E70" s="248" t="s">
        <v>331</v>
      </c>
      <c r="F70" s="247" t="s">
        <v>1092</v>
      </c>
      <c r="G70" s="248" t="s">
        <v>2765</v>
      </c>
      <c r="H70" s="247" t="s">
        <v>1916</v>
      </c>
      <c r="I70" s="248" t="s">
        <v>1317</v>
      </c>
      <c r="J70" s="247" t="s">
        <v>1199</v>
      </c>
      <c r="K70" s="248" t="s">
        <v>1617</v>
      </c>
      <c r="L70" s="247" t="s">
        <v>1678</v>
      </c>
      <c r="M70" s="306" t="s">
        <v>637</v>
      </c>
      <c r="N70" s="247" t="s">
        <v>1124</v>
      </c>
      <c r="O70" s="248" t="s">
        <v>372</v>
      </c>
      <c r="P70" s="288" t="s">
        <v>536</v>
      </c>
      <c r="Q70" s="297" t="s">
        <v>2546</v>
      </c>
      <c r="R70" s="300" t="s">
        <v>536</v>
      </c>
      <c r="S70" s="248" t="s">
        <v>249</v>
      </c>
      <c r="T70" s="247" t="s">
        <v>2017</v>
      </c>
      <c r="U70" s="248" t="s">
        <v>54</v>
      </c>
      <c r="V70" s="300" t="s">
        <v>2874</v>
      </c>
      <c r="W70" s="376" t="s">
        <v>3024</v>
      </c>
    </row>
    <row r="71" spans="1:23" ht="25.5">
      <c r="A71" s="248" t="s">
        <v>932</v>
      </c>
      <c r="B71" s="247" t="s">
        <v>932</v>
      </c>
      <c r="C71" s="248">
        <f>'Language 3'!C71</f>
        <v>0</v>
      </c>
      <c r="D71" s="247" t="s">
        <v>998</v>
      </c>
      <c r="E71" s="248" t="s">
        <v>332</v>
      </c>
      <c r="F71" s="247" t="s">
        <v>1093</v>
      </c>
      <c r="G71" s="248" t="s">
        <v>2766</v>
      </c>
      <c r="H71" s="247" t="s">
        <v>1917</v>
      </c>
      <c r="I71" s="248" t="s">
        <v>1318</v>
      </c>
      <c r="J71" s="247" t="s">
        <v>1200</v>
      </c>
      <c r="K71" s="248" t="s">
        <v>1382</v>
      </c>
      <c r="L71" s="247" t="s">
        <v>1679</v>
      </c>
      <c r="M71" s="306" t="s">
        <v>638</v>
      </c>
      <c r="N71" s="247" t="s">
        <v>1125</v>
      </c>
      <c r="O71" s="248" t="s">
        <v>373</v>
      </c>
      <c r="P71" s="288" t="s">
        <v>537</v>
      </c>
      <c r="Q71" s="297" t="s">
        <v>2547</v>
      </c>
      <c r="R71" s="300" t="s">
        <v>2679</v>
      </c>
      <c r="S71" s="248" t="s">
        <v>205</v>
      </c>
      <c r="T71" s="247" t="s">
        <v>2018</v>
      </c>
      <c r="U71" s="248" t="s">
        <v>55</v>
      </c>
      <c r="V71" s="300" t="s">
        <v>2875</v>
      </c>
      <c r="W71" s="376" t="s">
        <v>3025</v>
      </c>
    </row>
    <row r="72" spans="1:23" ht="18">
      <c r="A72" s="248" t="s">
        <v>1289</v>
      </c>
      <c r="B72" s="247" t="s">
        <v>1289</v>
      </c>
      <c r="C72" s="248">
        <f>'Language 3'!C72</f>
        <v>0</v>
      </c>
      <c r="D72" s="247" t="s">
        <v>999</v>
      </c>
      <c r="E72" s="248" t="s">
        <v>333</v>
      </c>
      <c r="F72" s="247" t="s">
        <v>1094</v>
      </c>
      <c r="G72" s="248" t="s">
        <v>681</v>
      </c>
      <c r="H72" s="247" t="s">
        <v>1289</v>
      </c>
      <c r="I72" s="248" t="s">
        <v>1383</v>
      </c>
      <c r="J72" s="247" t="s">
        <v>1289</v>
      </c>
      <c r="K72" s="248" t="s">
        <v>1383</v>
      </c>
      <c r="L72" s="247" t="s">
        <v>217</v>
      </c>
      <c r="M72" s="306" t="s">
        <v>639</v>
      </c>
      <c r="N72" s="247" t="s">
        <v>1126</v>
      </c>
      <c r="O72" s="248" t="s">
        <v>374</v>
      </c>
      <c r="P72" s="288" t="s">
        <v>538</v>
      </c>
      <c r="Q72" s="297" t="s">
        <v>2548</v>
      </c>
      <c r="R72" s="300" t="s">
        <v>2680</v>
      </c>
      <c r="S72" s="248" t="s">
        <v>250</v>
      </c>
      <c r="T72" s="247" t="s">
        <v>2019</v>
      </c>
      <c r="U72" s="248" t="s">
        <v>374</v>
      </c>
      <c r="V72" s="300" t="s">
        <v>2876</v>
      </c>
      <c r="W72" s="376" t="s">
        <v>3026</v>
      </c>
    </row>
    <row r="73" spans="1:23" ht="25.5">
      <c r="A73" s="248" t="s">
        <v>933</v>
      </c>
      <c r="B73" s="247" t="s">
        <v>933</v>
      </c>
      <c r="C73" s="248">
        <f>'Language 3'!C73</f>
        <v>0</v>
      </c>
      <c r="D73" s="247" t="s">
        <v>1000</v>
      </c>
      <c r="E73" s="248" t="s">
        <v>408</v>
      </c>
      <c r="F73" s="247" t="s">
        <v>1095</v>
      </c>
      <c r="G73" s="248" t="s">
        <v>2767</v>
      </c>
      <c r="H73" s="247" t="s">
        <v>1918</v>
      </c>
      <c r="I73" s="248" t="s">
        <v>1319</v>
      </c>
      <c r="J73" s="247" t="s">
        <v>1201</v>
      </c>
      <c r="K73" s="248" t="s">
        <v>1384</v>
      </c>
      <c r="L73" s="247" t="s">
        <v>218</v>
      </c>
      <c r="M73" s="306" t="s">
        <v>640</v>
      </c>
      <c r="N73" s="247" t="s">
        <v>1127</v>
      </c>
      <c r="O73" s="248" t="s">
        <v>375</v>
      </c>
      <c r="P73" s="288" t="s">
        <v>2247</v>
      </c>
      <c r="Q73" s="297" t="s">
        <v>2549</v>
      </c>
      <c r="R73" s="300" t="s">
        <v>2681</v>
      </c>
      <c r="S73" s="248" t="s">
        <v>251</v>
      </c>
      <c r="T73" s="247" t="s">
        <v>2020</v>
      </c>
      <c r="U73" s="248" t="s">
        <v>56</v>
      </c>
      <c r="V73" s="300" t="s">
        <v>2877</v>
      </c>
      <c r="W73" s="376" t="s">
        <v>3027</v>
      </c>
    </row>
    <row r="74" spans="1:23" ht="36">
      <c r="A74" s="248" t="s">
        <v>1290</v>
      </c>
      <c r="B74" s="247" t="s">
        <v>1290</v>
      </c>
      <c r="C74" s="248">
        <f>'Language 3'!C74</f>
        <v>0</v>
      </c>
      <c r="D74" s="247" t="s">
        <v>1001</v>
      </c>
      <c r="E74" s="248" t="s">
        <v>409</v>
      </c>
      <c r="F74" s="247" t="s">
        <v>719</v>
      </c>
      <c r="G74" s="248" t="s">
        <v>720</v>
      </c>
      <c r="H74" s="247" t="s">
        <v>925</v>
      </c>
      <c r="I74" s="248" t="s">
        <v>1835</v>
      </c>
      <c r="J74" s="247" t="s">
        <v>1749</v>
      </c>
      <c r="K74" s="248" t="s">
        <v>1385</v>
      </c>
      <c r="L74" s="247" t="s">
        <v>219</v>
      </c>
      <c r="M74" s="306" t="s">
        <v>641</v>
      </c>
      <c r="N74" s="247" t="s">
        <v>1128</v>
      </c>
      <c r="O74" s="248" t="s">
        <v>376</v>
      </c>
      <c r="P74" s="288" t="s">
        <v>539</v>
      </c>
      <c r="Q74" s="297" t="s">
        <v>2550</v>
      </c>
      <c r="R74" s="300" t="s">
        <v>2682</v>
      </c>
      <c r="S74" s="248" t="s">
        <v>252</v>
      </c>
      <c r="T74" s="247" t="s">
        <v>2021</v>
      </c>
      <c r="U74" s="248" t="s">
        <v>124</v>
      </c>
      <c r="V74" s="300" t="s">
        <v>2878</v>
      </c>
      <c r="W74" s="376" t="s">
        <v>3028</v>
      </c>
    </row>
    <row r="75" spans="1:23" ht="36">
      <c r="A75" s="248" t="s">
        <v>934</v>
      </c>
      <c r="B75" s="247" t="s">
        <v>934</v>
      </c>
      <c r="C75" s="248">
        <f>'Language 3'!C75</f>
        <v>0</v>
      </c>
      <c r="D75" s="247" t="s">
        <v>1002</v>
      </c>
      <c r="E75" s="248" t="s">
        <v>407</v>
      </c>
      <c r="F75" s="247" t="s">
        <v>721</v>
      </c>
      <c r="G75" s="248" t="s">
        <v>722</v>
      </c>
      <c r="H75" s="247" t="s">
        <v>926</v>
      </c>
      <c r="I75" s="248" t="s">
        <v>723</v>
      </c>
      <c r="J75" s="247" t="s">
        <v>724</v>
      </c>
      <c r="K75" s="248" t="s">
        <v>1836</v>
      </c>
      <c r="L75" s="247" t="s">
        <v>725</v>
      </c>
      <c r="M75" s="306" t="s">
        <v>642</v>
      </c>
      <c r="N75" s="247" t="s">
        <v>2181</v>
      </c>
      <c r="O75" s="248" t="s">
        <v>377</v>
      </c>
      <c r="P75" s="288" t="s">
        <v>540</v>
      </c>
      <c r="Q75" s="297" t="s">
        <v>2551</v>
      </c>
      <c r="R75" s="300" t="s">
        <v>2683</v>
      </c>
      <c r="S75" s="248" t="s">
        <v>2197</v>
      </c>
      <c r="T75" s="247" t="s">
        <v>2034</v>
      </c>
      <c r="U75" s="248" t="s">
        <v>125</v>
      </c>
      <c r="V75" s="300" t="s">
        <v>2879</v>
      </c>
      <c r="W75" s="376" t="s">
        <v>3029</v>
      </c>
    </row>
    <row r="76" spans="1:23" ht="36">
      <c r="A76" s="248" t="s">
        <v>935</v>
      </c>
      <c r="B76" s="247" t="s">
        <v>935</v>
      </c>
      <c r="C76" s="248">
        <f>'Language 3'!C76</f>
        <v>0</v>
      </c>
      <c r="D76" s="247" t="s">
        <v>1003</v>
      </c>
      <c r="E76" s="248" t="s">
        <v>406</v>
      </c>
      <c r="F76" s="247" t="s">
        <v>730</v>
      </c>
      <c r="G76" s="248" t="s">
        <v>729</v>
      </c>
      <c r="H76" s="247" t="s">
        <v>927</v>
      </c>
      <c r="I76" s="248" t="s">
        <v>728</v>
      </c>
      <c r="J76" s="247" t="s">
        <v>727</v>
      </c>
      <c r="K76" s="248" t="s">
        <v>1837</v>
      </c>
      <c r="L76" s="247" t="s">
        <v>726</v>
      </c>
      <c r="M76" s="306" t="s">
        <v>643</v>
      </c>
      <c r="N76" s="247" t="s">
        <v>2182</v>
      </c>
      <c r="O76" s="248" t="s">
        <v>378</v>
      </c>
      <c r="P76" s="288" t="s">
        <v>541</v>
      </c>
      <c r="Q76" s="297" t="s">
        <v>2552</v>
      </c>
      <c r="R76" s="300" t="s">
        <v>2684</v>
      </c>
      <c r="S76" s="248" t="s">
        <v>214</v>
      </c>
      <c r="T76" s="247" t="s">
        <v>2035</v>
      </c>
      <c r="U76" s="248" t="s">
        <v>126</v>
      </c>
      <c r="V76" s="300" t="s">
        <v>2880</v>
      </c>
      <c r="W76" s="376" t="s">
        <v>3030</v>
      </c>
    </row>
    <row r="77" spans="1:23" ht="38.25">
      <c r="A77" s="248" t="s">
        <v>937</v>
      </c>
      <c r="B77" s="247" t="s">
        <v>937</v>
      </c>
      <c r="C77" s="248">
        <f>'Language 3'!C77</f>
        <v>0</v>
      </c>
      <c r="D77" s="247" t="s">
        <v>1004</v>
      </c>
      <c r="E77" s="248" t="s">
        <v>334</v>
      </c>
      <c r="F77" s="247" t="s">
        <v>1838</v>
      </c>
      <c r="G77" s="248" t="s">
        <v>1839</v>
      </c>
      <c r="H77" s="247" t="s">
        <v>1919</v>
      </c>
      <c r="I77" s="248" t="s">
        <v>1840</v>
      </c>
      <c r="J77" s="247" t="s">
        <v>1750</v>
      </c>
      <c r="K77" s="248" t="s">
        <v>1386</v>
      </c>
      <c r="L77" s="247" t="s">
        <v>220</v>
      </c>
      <c r="M77" s="306" t="s">
        <v>644</v>
      </c>
      <c r="N77" s="247" t="s">
        <v>2183</v>
      </c>
      <c r="O77" s="248" t="s">
        <v>379</v>
      </c>
      <c r="P77" s="288" t="s">
        <v>542</v>
      </c>
      <c r="Q77" s="297" t="s">
        <v>2553</v>
      </c>
      <c r="R77" s="300" t="s">
        <v>2685</v>
      </c>
      <c r="S77" s="248" t="s">
        <v>215</v>
      </c>
      <c r="T77" s="247" t="s">
        <v>2036</v>
      </c>
      <c r="U77" s="248" t="s">
        <v>127</v>
      </c>
      <c r="V77" s="300" t="s">
        <v>2881</v>
      </c>
      <c r="W77" s="376" t="s">
        <v>3031</v>
      </c>
    </row>
    <row r="78" spans="1:23" ht="18">
      <c r="A78" s="248" t="s">
        <v>2458</v>
      </c>
      <c r="B78" s="247" t="s">
        <v>2458</v>
      </c>
      <c r="C78" s="248">
        <f>'Language 3'!C78</f>
        <v>0</v>
      </c>
      <c r="D78" s="247" t="s">
        <v>1005</v>
      </c>
      <c r="E78" s="248" t="s">
        <v>335</v>
      </c>
      <c r="F78" s="247" t="s">
        <v>833</v>
      </c>
      <c r="G78" s="248" t="s">
        <v>144</v>
      </c>
      <c r="H78" s="247" t="s">
        <v>1920</v>
      </c>
      <c r="I78" s="248" t="s">
        <v>1320</v>
      </c>
      <c r="J78" s="247" t="s">
        <v>1202</v>
      </c>
      <c r="K78" s="248" t="s">
        <v>1387</v>
      </c>
      <c r="L78" s="247" t="s">
        <v>221</v>
      </c>
      <c r="M78" s="306" t="s">
        <v>645</v>
      </c>
      <c r="N78" s="247" t="s">
        <v>1129</v>
      </c>
      <c r="O78" s="248" t="s">
        <v>380</v>
      </c>
      <c r="P78" s="288" t="s">
        <v>543</v>
      </c>
      <c r="Q78" s="297" t="s">
        <v>543</v>
      </c>
      <c r="R78" s="300" t="s">
        <v>543</v>
      </c>
      <c r="S78" s="248" t="s">
        <v>206</v>
      </c>
      <c r="T78" s="247" t="s">
        <v>2037</v>
      </c>
      <c r="U78" s="248" t="s">
        <v>57</v>
      </c>
      <c r="V78" s="300" t="s">
        <v>2882</v>
      </c>
      <c r="W78" s="376" t="s">
        <v>3032</v>
      </c>
    </row>
    <row r="79" spans="1:23" ht="36">
      <c r="A79" s="248" t="s">
        <v>1880</v>
      </c>
      <c r="B79" s="247" t="s">
        <v>1880</v>
      </c>
      <c r="C79" s="248">
        <f>'Language 3'!C79</f>
        <v>0</v>
      </c>
      <c r="D79" s="247" t="s">
        <v>1881</v>
      </c>
      <c r="E79" s="248" t="s">
        <v>1882</v>
      </c>
      <c r="F79" s="247" t="s">
        <v>1883</v>
      </c>
      <c r="G79" s="248" t="s">
        <v>1884</v>
      </c>
      <c r="H79" s="247" t="s">
        <v>1885</v>
      </c>
      <c r="I79" s="248" t="s">
        <v>1886</v>
      </c>
      <c r="J79" s="247" t="s">
        <v>1887</v>
      </c>
      <c r="K79" s="248" t="s">
        <v>1888</v>
      </c>
      <c r="L79" s="247" t="s">
        <v>1889</v>
      </c>
      <c r="M79" s="306" t="s">
        <v>1890</v>
      </c>
      <c r="N79" s="247" t="s">
        <v>1891</v>
      </c>
      <c r="O79" s="248" t="s">
        <v>826</v>
      </c>
      <c r="P79" s="288" t="s">
        <v>2248</v>
      </c>
      <c r="Q79" s="297" t="s">
        <v>2554</v>
      </c>
      <c r="R79" s="300" t="s">
        <v>2686</v>
      </c>
      <c r="S79" s="248" t="s">
        <v>216</v>
      </c>
      <c r="T79" s="247" t="s">
        <v>2038</v>
      </c>
      <c r="U79" s="248" t="s">
        <v>58</v>
      </c>
      <c r="V79" s="300" t="s">
        <v>2883</v>
      </c>
      <c r="W79" s="376" t="s">
        <v>3033</v>
      </c>
    </row>
    <row r="80" spans="1:23" ht="18">
      <c r="A80" s="248" t="s">
        <v>1683</v>
      </c>
      <c r="B80" s="247" t="s">
        <v>1683</v>
      </c>
      <c r="C80" s="248">
        <f>'Language 3'!C80</f>
        <v>0</v>
      </c>
      <c r="D80" s="247" t="s">
        <v>1006</v>
      </c>
      <c r="E80" s="248" t="s">
        <v>402</v>
      </c>
      <c r="F80" s="247" t="s">
        <v>1612</v>
      </c>
      <c r="G80" s="248" t="s">
        <v>145</v>
      </c>
      <c r="H80" s="247" t="s">
        <v>1921</v>
      </c>
      <c r="I80" s="248" t="s">
        <v>1321</v>
      </c>
      <c r="J80" s="247" t="s">
        <v>1203</v>
      </c>
      <c r="K80" s="248" t="s">
        <v>1388</v>
      </c>
      <c r="L80" s="247" t="s">
        <v>222</v>
      </c>
      <c r="M80" s="306" t="s">
        <v>646</v>
      </c>
      <c r="N80" s="247" t="s">
        <v>1130</v>
      </c>
      <c r="O80" s="248" t="s">
        <v>381</v>
      </c>
      <c r="P80" s="288" t="s">
        <v>544</v>
      </c>
      <c r="Q80" s="297" t="s">
        <v>2555</v>
      </c>
      <c r="R80" s="300" t="s">
        <v>2687</v>
      </c>
      <c r="S80" s="248" t="s">
        <v>1185</v>
      </c>
      <c r="T80" s="247" t="s">
        <v>2039</v>
      </c>
      <c r="U80" s="248" t="s">
        <v>59</v>
      </c>
      <c r="V80" s="300" t="s">
        <v>2884</v>
      </c>
      <c r="W80" s="376" t="s">
        <v>3034</v>
      </c>
    </row>
    <row r="81" spans="1:56" ht="25.5">
      <c r="A81" s="248" t="s">
        <v>1827</v>
      </c>
      <c r="B81" s="247" t="s">
        <v>1827</v>
      </c>
      <c r="C81" s="248">
        <f>'Language 3'!C81</f>
        <v>0</v>
      </c>
      <c r="D81" s="247" t="s">
        <v>1007</v>
      </c>
      <c r="E81" s="248" t="s">
        <v>403</v>
      </c>
      <c r="F81" s="247" t="s">
        <v>834</v>
      </c>
      <c r="G81" s="248" t="s">
        <v>1031</v>
      </c>
      <c r="H81" s="247" t="s">
        <v>1922</v>
      </c>
      <c r="I81" s="248" t="s">
        <v>1322</v>
      </c>
      <c r="J81" s="247" t="s">
        <v>1204</v>
      </c>
      <c r="K81" s="248" t="s">
        <v>1389</v>
      </c>
      <c r="L81" s="247" t="s">
        <v>223</v>
      </c>
      <c r="M81" s="306" t="s">
        <v>647</v>
      </c>
      <c r="N81" s="247" t="s">
        <v>396</v>
      </c>
      <c r="O81" s="248" t="s">
        <v>382</v>
      </c>
      <c r="P81" s="288" t="s">
        <v>545</v>
      </c>
      <c r="Q81" s="297" t="s">
        <v>545</v>
      </c>
      <c r="R81" s="300" t="s">
        <v>2688</v>
      </c>
      <c r="S81" s="248" t="s">
        <v>1604</v>
      </c>
      <c r="T81" s="247" t="s">
        <v>2040</v>
      </c>
      <c r="U81" s="248" t="s">
        <v>60</v>
      </c>
      <c r="V81" s="300" t="s">
        <v>2885</v>
      </c>
      <c r="W81" s="376" t="s">
        <v>3035</v>
      </c>
    </row>
    <row r="82" spans="1:56" s="206" customFormat="1" ht="51">
      <c r="A82" s="248" t="s">
        <v>1348</v>
      </c>
      <c r="B82" s="247" t="s">
        <v>1348</v>
      </c>
      <c r="C82" s="248">
        <f>'Language 3'!C82</f>
        <v>0</v>
      </c>
      <c r="D82" s="247" t="s">
        <v>1008</v>
      </c>
      <c r="E82" s="248" t="s">
        <v>1914</v>
      </c>
      <c r="F82" s="247" t="s">
        <v>849</v>
      </c>
      <c r="G82" s="248" t="s">
        <v>1032</v>
      </c>
      <c r="H82" s="247" t="s">
        <v>1923</v>
      </c>
      <c r="I82" s="248" t="s">
        <v>1323</v>
      </c>
      <c r="J82" s="247" t="s">
        <v>1205</v>
      </c>
      <c r="K82" s="248" t="s">
        <v>1401</v>
      </c>
      <c r="L82" s="247" t="s">
        <v>224</v>
      </c>
      <c r="M82" s="306" t="s">
        <v>648</v>
      </c>
      <c r="N82" s="247" t="s">
        <v>2184</v>
      </c>
      <c r="O82" s="248" t="s">
        <v>383</v>
      </c>
      <c r="P82" s="289" t="s">
        <v>2249</v>
      </c>
      <c r="Q82" s="297" t="s">
        <v>2556</v>
      </c>
      <c r="R82" s="300" t="s">
        <v>2689</v>
      </c>
      <c r="S82" s="248" t="s">
        <v>1186</v>
      </c>
      <c r="T82" s="247" t="s">
        <v>2041</v>
      </c>
      <c r="U82" s="248" t="s">
        <v>61</v>
      </c>
      <c r="V82" s="300" t="s">
        <v>2886</v>
      </c>
      <c r="W82" s="376" t="s">
        <v>3036</v>
      </c>
      <c r="X82" s="190"/>
      <c r="Y82" s="190"/>
      <c r="Z82" s="190"/>
      <c r="AA82" s="190"/>
      <c r="AB82" s="190"/>
      <c r="AC82" s="190"/>
      <c r="AD82" s="190"/>
      <c r="AE82" s="190"/>
      <c r="AF82" s="190"/>
      <c r="AG82" s="190"/>
      <c r="AH82" s="190"/>
      <c r="AI82" s="190"/>
      <c r="AJ82" s="190"/>
      <c r="AK82" s="190"/>
      <c r="AL82" s="190"/>
      <c r="AM82" s="190"/>
      <c r="AN82" s="190"/>
      <c r="AO82" s="190"/>
      <c r="AP82" s="190"/>
      <c r="AQ82" s="190"/>
      <c r="AR82" s="190"/>
      <c r="AS82" s="190"/>
      <c r="AT82" s="190"/>
      <c r="AU82" s="190"/>
      <c r="AV82" s="190"/>
      <c r="AW82" s="190"/>
      <c r="AX82" s="190"/>
      <c r="AY82" s="190"/>
      <c r="AZ82" s="190"/>
      <c r="BA82" s="190"/>
      <c r="BB82" s="190"/>
      <c r="BC82" s="190"/>
      <c r="BD82" s="190"/>
    </row>
    <row r="83" spans="1:56" ht="18">
      <c r="A83" s="248" t="s">
        <v>1828</v>
      </c>
      <c r="B83" s="247" t="s">
        <v>1828</v>
      </c>
      <c r="C83" s="248">
        <f>'Language 3'!C83</f>
        <v>0</v>
      </c>
      <c r="D83" s="247" t="s">
        <v>1349</v>
      </c>
      <c r="E83" s="248" t="s">
        <v>336</v>
      </c>
      <c r="F83" s="247" t="s">
        <v>835</v>
      </c>
      <c r="G83" s="248" t="s">
        <v>1033</v>
      </c>
      <c r="H83" s="247" t="s">
        <v>1828</v>
      </c>
      <c r="I83" s="248" t="s">
        <v>1402</v>
      </c>
      <c r="J83" s="247" t="s">
        <v>1828</v>
      </c>
      <c r="K83" s="248" t="s">
        <v>1402</v>
      </c>
      <c r="L83" s="247" t="s">
        <v>1033</v>
      </c>
      <c r="M83" s="306" t="s">
        <v>649</v>
      </c>
      <c r="N83" s="247" t="s">
        <v>1355</v>
      </c>
      <c r="O83" s="248" t="s">
        <v>384</v>
      </c>
      <c r="P83" s="292" t="s">
        <v>546</v>
      </c>
      <c r="Q83" s="299" t="s">
        <v>546</v>
      </c>
      <c r="R83" s="300" t="s">
        <v>2690</v>
      </c>
      <c r="S83" s="248" t="s">
        <v>1605</v>
      </c>
      <c r="T83" s="247" t="s">
        <v>384</v>
      </c>
      <c r="U83" s="248" t="s">
        <v>62</v>
      </c>
      <c r="V83" s="300" t="s">
        <v>2887</v>
      </c>
      <c r="W83" s="376" t="s">
        <v>3037</v>
      </c>
    </row>
    <row r="84" spans="1:56" ht="18">
      <c r="A84" s="248" t="s">
        <v>1829</v>
      </c>
      <c r="B84" s="247" t="s">
        <v>1829</v>
      </c>
      <c r="C84" s="248">
        <f>'Language 3'!C84</f>
        <v>0</v>
      </c>
      <c r="D84" s="247" t="s">
        <v>1009</v>
      </c>
      <c r="E84" s="248" t="s">
        <v>337</v>
      </c>
      <c r="F84" s="247" t="s">
        <v>836</v>
      </c>
      <c r="G84" s="248" t="s">
        <v>1034</v>
      </c>
      <c r="H84" s="247" t="s">
        <v>1924</v>
      </c>
      <c r="I84" s="248" t="s">
        <v>1324</v>
      </c>
      <c r="J84" s="247" t="s">
        <v>874</v>
      </c>
      <c r="K84" s="248" t="s">
        <v>1403</v>
      </c>
      <c r="L84" s="247" t="s">
        <v>225</v>
      </c>
      <c r="M84" s="306" t="s">
        <v>650</v>
      </c>
      <c r="N84" s="247" t="s">
        <v>1356</v>
      </c>
      <c r="O84" s="248" t="s">
        <v>1606</v>
      </c>
      <c r="P84" s="288" t="s">
        <v>547</v>
      </c>
      <c r="Q84" s="297" t="s">
        <v>547</v>
      </c>
      <c r="R84" s="300" t="s">
        <v>2691</v>
      </c>
      <c r="S84" s="248" t="s">
        <v>1606</v>
      </c>
      <c r="T84" s="247" t="s">
        <v>1606</v>
      </c>
      <c r="U84" s="248" t="s">
        <v>63</v>
      </c>
      <c r="V84" s="300" t="s">
        <v>2888</v>
      </c>
      <c r="W84" s="376" t="s">
        <v>3038</v>
      </c>
    </row>
    <row r="85" spans="1:56" ht="229.5" customHeight="1">
      <c r="A85" s="249" t="s">
        <v>1602</v>
      </c>
      <c r="B85" s="250" t="s">
        <v>1602</v>
      </c>
      <c r="C85" s="248">
        <f>'Language 3'!C85</f>
        <v>0</v>
      </c>
      <c r="D85" s="250" t="s">
        <v>1010</v>
      </c>
      <c r="E85" s="249" t="s">
        <v>404</v>
      </c>
      <c r="F85" s="250" t="s">
        <v>1649</v>
      </c>
      <c r="G85" s="281" t="s">
        <v>2022</v>
      </c>
      <c r="H85" s="250" t="s">
        <v>1254</v>
      </c>
      <c r="I85" s="249" t="s">
        <v>1325</v>
      </c>
      <c r="J85" s="250" t="s">
        <v>740</v>
      </c>
      <c r="K85" s="249" t="s">
        <v>1404</v>
      </c>
      <c r="L85" s="250" t="s">
        <v>2382</v>
      </c>
      <c r="M85" s="306" t="s">
        <v>1364</v>
      </c>
      <c r="N85" s="250" t="s">
        <v>1438</v>
      </c>
      <c r="O85" s="249" t="s">
        <v>385</v>
      </c>
      <c r="P85" s="289" t="s">
        <v>2250</v>
      </c>
      <c r="Q85" s="297" t="s">
        <v>2557</v>
      </c>
      <c r="R85" s="301" t="s">
        <v>2692</v>
      </c>
      <c r="S85" s="249" t="s">
        <v>1145</v>
      </c>
      <c r="T85" s="250" t="s">
        <v>2042</v>
      </c>
      <c r="U85" s="249" t="s">
        <v>64</v>
      </c>
      <c r="V85" s="301" t="s">
        <v>2889</v>
      </c>
      <c r="W85" s="378" t="s">
        <v>3039</v>
      </c>
    </row>
    <row r="86" spans="1:56" ht="38.25">
      <c r="A86" s="248" t="s">
        <v>1603</v>
      </c>
      <c r="B86" s="247" t="s">
        <v>1603</v>
      </c>
      <c r="C86" s="248">
        <f>'Language 3'!C86</f>
        <v>0</v>
      </c>
      <c r="D86" s="247" t="s">
        <v>1011</v>
      </c>
      <c r="E86" s="248" t="s">
        <v>338</v>
      </c>
      <c r="F86" s="247" t="s">
        <v>850</v>
      </c>
      <c r="G86" s="248" t="s">
        <v>1035</v>
      </c>
      <c r="H86" s="247" t="s">
        <v>1255</v>
      </c>
      <c r="I86" s="248" t="s">
        <v>1326</v>
      </c>
      <c r="J86" s="247" t="s">
        <v>741</v>
      </c>
      <c r="K86" s="248" t="s">
        <v>1405</v>
      </c>
      <c r="L86" s="247" t="s">
        <v>2383</v>
      </c>
      <c r="M86" s="306" t="s">
        <v>651</v>
      </c>
      <c r="N86" s="247" t="s">
        <v>1439</v>
      </c>
      <c r="O86" s="248" t="s">
        <v>386</v>
      </c>
      <c r="P86" s="289" t="s">
        <v>2251</v>
      </c>
      <c r="Q86" s="297" t="s">
        <v>2558</v>
      </c>
      <c r="R86" s="300" t="s">
        <v>2693</v>
      </c>
      <c r="S86" s="248" t="s">
        <v>207</v>
      </c>
      <c r="T86" s="247" t="s">
        <v>2043</v>
      </c>
      <c r="U86" s="248" t="s">
        <v>65</v>
      </c>
      <c r="V86" s="300" t="s">
        <v>2890</v>
      </c>
      <c r="W86" s="376" t="s">
        <v>3040</v>
      </c>
    </row>
    <row r="87" spans="1:56" s="246" customFormat="1" ht="36.75">
      <c r="A87" s="248" t="s">
        <v>910</v>
      </c>
      <c r="B87" s="270" t="s">
        <v>910</v>
      </c>
      <c r="C87" s="248">
        <f>'Language 3'!C87</f>
        <v>0</v>
      </c>
      <c r="D87" s="245" t="s">
        <v>910</v>
      </c>
      <c r="E87" s="248" t="s">
        <v>1268</v>
      </c>
      <c r="F87" s="245" t="s">
        <v>910</v>
      </c>
      <c r="G87" s="302" t="s">
        <v>1258</v>
      </c>
      <c r="H87" s="247" t="s">
        <v>3156</v>
      </c>
      <c r="I87" s="245" t="s">
        <v>910</v>
      </c>
      <c r="J87" s="245" t="s">
        <v>910</v>
      </c>
      <c r="K87" s="248" t="s">
        <v>608</v>
      </c>
      <c r="L87" s="245" t="s">
        <v>910</v>
      </c>
      <c r="M87" s="308" t="s">
        <v>910</v>
      </c>
      <c r="N87" s="247" t="s">
        <v>439</v>
      </c>
      <c r="O87" s="248" t="s">
        <v>969</v>
      </c>
      <c r="P87" s="288" t="s">
        <v>2252</v>
      </c>
      <c r="Q87" s="297" t="s">
        <v>2559</v>
      </c>
      <c r="R87" s="300" t="s">
        <v>2694</v>
      </c>
      <c r="S87" s="248" t="s">
        <v>1607</v>
      </c>
      <c r="T87" s="247" t="s">
        <v>2044</v>
      </c>
      <c r="U87" s="248" t="s">
        <v>66</v>
      </c>
      <c r="V87" s="300" t="s">
        <v>2891</v>
      </c>
      <c r="W87" s="376" t="s">
        <v>3041</v>
      </c>
      <c r="X87" s="190"/>
      <c r="Y87" s="190"/>
      <c r="Z87" s="190"/>
      <c r="AA87" s="190"/>
      <c r="AB87" s="190"/>
      <c r="AC87" s="190"/>
      <c r="AD87" s="190"/>
      <c r="AE87" s="190"/>
      <c r="AF87" s="190"/>
      <c r="AG87" s="190"/>
      <c r="AH87" s="190"/>
      <c r="AI87" s="190"/>
      <c r="AJ87" s="190"/>
      <c r="AK87" s="190"/>
      <c r="AL87" s="190"/>
      <c r="AM87" s="190"/>
      <c r="AN87" s="190"/>
      <c r="AO87" s="190"/>
      <c r="AP87" s="190"/>
      <c r="AQ87" s="190"/>
      <c r="AR87" s="190"/>
      <c r="AS87" s="190"/>
      <c r="AT87" s="190"/>
      <c r="AU87" s="190"/>
      <c r="AV87" s="190"/>
      <c r="AW87" s="190"/>
      <c r="AX87" s="190"/>
      <c r="AY87" s="190"/>
      <c r="AZ87" s="190"/>
      <c r="BA87" s="190"/>
      <c r="BB87" s="190"/>
      <c r="BC87" s="190"/>
      <c r="BD87" s="190"/>
    </row>
    <row r="88" spans="1:56" ht="38.25">
      <c r="A88" s="248" t="s">
        <v>1682</v>
      </c>
      <c r="B88" s="247" t="s">
        <v>1682</v>
      </c>
      <c r="C88" s="248">
        <f>'Language 3'!C88</f>
        <v>0</v>
      </c>
      <c r="D88" s="247" t="s">
        <v>1012</v>
      </c>
      <c r="E88" s="248" t="s">
        <v>339</v>
      </c>
      <c r="F88" s="247" t="s">
        <v>851</v>
      </c>
      <c r="G88" s="248" t="s">
        <v>1036</v>
      </c>
      <c r="H88" s="247" t="s">
        <v>1256</v>
      </c>
      <c r="I88" s="248" t="s">
        <v>297</v>
      </c>
      <c r="J88" s="247" t="s">
        <v>742</v>
      </c>
      <c r="K88" s="248" t="s">
        <v>1406</v>
      </c>
      <c r="L88" s="247" t="s">
        <v>2384</v>
      </c>
      <c r="M88" s="248" t="s">
        <v>652</v>
      </c>
      <c r="N88" s="247" t="s">
        <v>1440</v>
      </c>
      <c r="O88" s="248" t="s">
        <v>387</v>
      </c>
      <c r="P88" s="289" t="s">
        <v>2253</v>
      </c>
      <c r="Q88" s="297" t="s">
        <v>2560</v>
      </c>
      <c r="R88" s="300" t="s">
        <v>2695</v>
      </c>
      <c r="S88" s="248" t="s">
        <v>208</v>
      </c>
      <c r="T88" s="247" t="s">
        <v>2045</v>
      </c>
      <c r="U88" s="248" t="s">
        <v>67</v>
      </c>
      <c r="V88" s="300" t="s">
        <v>2892</v>
      </c>
      <c r="W88" s="376" t="s">
        <v>3042</v>
      </c>
    </row>
    <row r="89" spans="1:56" ht="38.25">
      <c r="A89" s="248" t="s">
        <v>1680</v>
      </c>
      <c r="B89" s="247" t="s">
        <v>1680</v>
      </c>
      <c r="C89" s="248">
        <f>'Language 3'!C89</f>
        <v>0</v>
      </c>
      <c r="D89" s="247" t="s">
        <v>1013</v>
      </c>
      <c r="E89" s="248" t="s">
        <v>340</v>
      </c>
      <c r="F89" s="247" t="s">
        <v>837</v>
      </c>
      <c r="G89" s="248" t="s">
        <v>1037</v>
      </c>
      <c r="H89" s="247" t="s">
        <v>1257</v>
      </c>
      <c r="I89" s="248" t="s">
        <v>298</v>
      </c>
      <c r="J89" s="247" t="s">
        <v>743</v>
      </c>
      <c r="K89" s="248" t="s">
        <v>1407</v>
      </c>
      <c r="L89" s="247" t="s">
        <v>2462</v>
      </c>
      <c r="M89" s="248" t="s">
        <v>653</v>
      </c>
      <c r="N89" s="247" t="s">
        <v>2185</v>
      </c>
      <c r="O89" s="248" t="s">
        <v>388</v>
      </c>
      <c r="P89" s="289" t="s">
        <v>2254</v>
      </c>
      <c r="Q89" s="297" t="s">
        <v>2561</v>
      </c>
      <c r="R89" s="300" t="s">
        <v>2696</v>
      </c>
      <c r="S89" s="248" t="s">
        <v>739</v>
      </c>
      <c r="T89" s="247" t="s">
        <v>388</v>
      </c>
      <c r="U89" s="248" t="s">
        <v>68</v>
      </c>
      <c r="V89" s="300" t="s">
        <v>2893</v>
      </c>
      <c r="W89" s="376" t="s">
        <v>3043</v>
      </c>
    </row>
    <row r="90" spans="1:56" ht="38.25">
      <c r="A90" s="248" t="s">
        <v>1634</v>
      </c>
      <c r="B90" s="247" t="s">
        <v>1634</v>
      </c>
      <c r="C90" s="248">
        <f>'Language 3'!C90</f>
        <v>0</v>
      </c>
      <c r="D90" s="247" t="s">
        <v>1014</v>
      </c>
      <c r="E90" s="248" t="s">
        <v>341</v>
      </c>
      <c r="F90" s="247" t="s">
        <v>838</v>
      </c>
      <c r="G90" s="248" t="s">
        <v>1038</v>
      </c>
      <c r="H90" s="247" t="s">
        <v>2773</v>
      </c>
      <c r="I90" s="248" t="s">
        <v>299</v>
      </c>
      <c r="J90" s="247" t="s">
        <v>744</v>
      </c>
      <c r="K90" s="248" t="s">
        <v>1408</v>
      </c>
      <c r="L90" s="247" t="s">
        <v>2463</v>
      </c>
      <c r="M90" s="248" t="s">
        <v>654</v>
      </c>
      <c r="N90" s="247" t="s">
        <v>2186</v>
      </c>
      <c r="O90" s="248" t="s">
        <v>389</v>
      </c>
      <c r="P90" s="289" t="s">
        <v>2255</v>
      </c>
      <c r="Q90" s="297" t="s">
        <v>2562</v>
      </c>
      <c r="R90" s="300" t="s">
        <v>2697</v>
      </c>
      <c r="S90" s="248" t="s">
        <v>945</v>
      </c>
      <c r="T90" s="247" t="s">
        <v>2046</v>
      </c>
      <c r="U90" s="248" t="s">
        <v>69</v>
      </c>
      <c r="V90" s="300" t="s">
        <v>2894</v>
      </c>
      <c r="W90" s="376" t="s">
        <v>3044</v>
      </c>
    </row>
    <row r="91" spans="1:56">
      <c r="A91" s="248" t="s">
        <v>1877</v>
      </c>
      <c r="B91" s="247" t="s">
        <v>1877</v>
      </c>
      <c r="C91" s="248">
        <f>'Language 3'!C91</f>
        <v>0</v>
      </c>
      <c r="D91" s="247" t="s">
        <v>1877</v>
      </c>
      <c r="E91" s="248" t="s">
        <v>1877</v>
      </c>
      <c r="F91" s="247" t="s">
        <v>1878</v>
      </c>
      <c r="G91" s="248" t="s">
        <v>1877</v>
      </c>
      <c r="H91" s="247" t="s">
        <v>1877</v>
      </c>
      <c r="I91" s="248" t="s">
        <v>1877</v>
      </c>
      <c r="J91" s="247" t="s">
        <v>1877</v>
      </c>
      <c r="K91" s="248" t="s">
        <v>1877</v>
      </c>
      <c r="L91" s="247" t="s">
        <v>1877</v>
      </c>
      <c r="M91" s="248" t="s">
        <v>2380</v>
      </c>
      <c r="N91" s="247" t="s">
        <v>1879</v>
      </c>
      <c r="O91" s="248" t="s">
        <v>1877</v>
      </c>
      <c r="P91" s="288" t="s">
        <v>516</v>
      </c>
      <c r="Q91" s="297" t="s">
        <v>2563</v>
      </c>
      <c r="R91" s="300" t="s">
        <v>1877</v>
      </c>
      <c r="S91" s="248" t="s">
        <v>1877</v>
      </c>
      <c r="T91" s="247" t="s">
        <v>1877</v>
      </c>
      <c r="U91" s="248" t="s">
        <v>70</v>
      </c>
      <c r="V91" s="300" t="s">
        <v>2895</v>
      </c>
      <c r="W91" s="376" t="s">
        <v>3045</v>
      </c>
    </row>
    <row r="92" spans="1:56">
      <c r="A92" s="248" t="s">
        <v>1571</v>
      </c>
      <c r="B92" s="247" t="s">
        <v>1571</v>
      </c>
      <c r="C92" s="248">
        <f>'Language 3'!C92</f>
        <v>0</v>
      </c>
      <c r="D92" s="247" t="s">
        <v>1015</v>
      </c>
      <c r="E92" s="248" t="s">
        <v>342</v>
      </c>
      <c r="F92" s="247" t="s">
        <v>839</v>
      </c>
      <c r="G92" s="248" t="s">
        <v>1039</v>
      </c>
      <c r="H92" s="247" t="s">
        <v>2774</v>
      </c>
      <c r="I92" s="248" t="s">
        <v>300</v>
      </c>
      <c r="J92" s="247" t="s">
        <v>745</v>
      </c>
      <c r="K92" s="248" t="s">
        <v>1409</v>
      </c>
      <c r="L92" s="247" t="s">
        <v>2464</v>
      </c>
      <c r="M92" s="248" t="s">
        <v>655</v>
      </c>
      <c r="N92" s="247" t="s">
        <v>1441</v>
      </c>
      <c r="O92" s="248" t="s">
        <v>390</v>
      </c>
      <c r="P92" s="288" t="s">
        <v>548</v>
      </c>
      <c r="Q92" s="297" t="s">
        <v>2564</v>
      </c>
      <c r="R92" s="300" t="s">
        <v>2698</v>
      </c>
      <c r="S92" s="248" t="s">
        <v>209</v>
      </c>
      <c r="T92" s="247" t="s">
        <v>2047</v>
      </c>
      <c r="U92" s="248" t="s">
        <v>71</v>
      </c>
      <c r="V92" s="300" t="s">
        <v>2896</v>
      </c>
      <c r="W92" s="376" t="s">
        <v>3046</v>
      </c>
    </row>
    <row r="93" spans="1:56" ht="25.5">
      <c r="A93" s="248" t="s">
        <v>1570</v>
      </c>
      <c r="B93" s="247" t="s">
        <v>1570</v>
      </c>
      <c r="C93" s="248">
        <f>'Language 3'!C93</f>
        <v>0</v>
      </c>
      <c r="D93" s="247" t="s">
        <v>1016</v>
      </c>
      <c r="E93" s="248" t="s">
        <v>343</v>
      </c>
      <c r="F93" s="247" t="s">
        <v>840</v>
      </c>
      <c r="G93" s="248" t="s">
        <v>1040</v>
      </c>
      <c r="H93" s="247" t="s">
        <v>2775</v>
      </c>
      <c r="I93" s="248" t="s">
        <v>301</v>
      </c>
      <c r="J93" s="247" t="s">
        <v>746</v>
      </c>
      <c r="K93" s="248" t="s">
        <v>1410</v>
      </c>
      <c r="L93" s="247" t="s">
        <v>2465</v>
      </c>
      <c r="M93" s="248" t="s">
        <v>656</v>
      </c>
      <c r="N93" s="247" t="s">
        <v>1442</v>
      </c>
      <c r="O93" s="248" t="s">
        <v>391</v>
      </c>
      <c r="P93" s="288" t="s">
        <v>549</v>
      </c>
      <c r="Q93" s="297" t="s">
        <v>2565</v>
      </c>
      <c r="R93" s="300" t="s">
        <v>549</v>
      </c>
      <c r="S93" s="248" t="s">
        <v>946</v>
      </c>
      <c r="T93" s="247" t="s">
        <v>2048</v>
      </c>
      <c r="U93" s="248" t="s">
        <v>72</v>
      </c>
      <c r="V93" s="300" t="s">
        <v>2897</v>
      </c>
      <c r="W93" s="376" t="s">
        <v>3047</v>
      </c>
    </row>
    <row r="94" spans="1:56" ht="25.5">
      <c r="A94" s="248" t="s">
        <v>856</v>
      </c>
      <c r="B94" s="247" t="s">
        <v>1291</v>
      </c>
      <c r="C94" s="248">
        <f>'Language 3'!C94</f>
        <v>0</v>
      </c>
      <c r="D94" s="247" t="s">
        <v>1017</v>
      </c>
      <c r="E94" s="248" t="s">
        <v>405</v>
      </c>
      <c r="F94" s="247" t="s">
        <v>1841</v>
      </c>
      <c r="G94" s="248" t="s">
        <v>1842</v>
      </c>
      <c r="H94" s="247" t="s">
        <v>928</v>
      </c>
      <c r="I94" s="248" t="s">
        <v>1843</v>
      </c>
      <c r="J94" s="247" t="s">
        <v>1327</v>
      </c>
      <c r="K94" s="248" t="s">
        <v>1411</v>
      </c>
      <c r="L94" s="247" t="s">
        <v>2466</v>
      </c>
      <c r="M94" s="248" t="s">
        <v>657</v>
      </c>
      <c r="N94" s="247" t="s">
        <v>1443</v>
      </c>
      <c r="O94" s="248" t="s">
        <v>392</v>
      </c>
      <c r="P94" s="288" t="s">
        <v>2256</v>
      </c>
      <c r="Q94" s="297" t="s">
        <v>2566</v>
      </c>
      <c r="R94" s="300" t="s">
        <v>2699</v>
      </c>
      <c r="S94" s="248" t="s">
        <v>1608</v>
      </c>
      <c r="T94" s="247" t="s">
        <v>2049</v>
      </c>
      <c r="U94" s="248" t="s">
        <v>128</v>
      </c>
      <c r="V94" s="300" t="s">
        <v>2898</v>
      </c>
      <c r="W94" s="376" t="s">
        <v>3048</v>
      </c>
    </row>
    <row r="95" spans="1:56" ht="25.5">
      <c r="A95" s="248" t="s">
        <v>902</v>
      </c>
      <c r="B95" s="247" t="s">
        <v>902</v>
      </c>
      <c r="C95" s="248">
        <f>'Language 3'!C95</f>
        <v>0</v>
      </c>
      <c r="D95" s="247" t="s">
        <v>902</v>
      </c>
      <c r="E95" s="248" t="s">
        <v>903</v>
      </c>
      <c r="F95" s="247" t="s">
        <v>904</v>
      </c>
      <c r="G95" s="248" t="s">
        <v>905</v>
      </c>
      <c r="H95" s="247" t="s">
        <v>902</v>
      </c>
      <c r="I95" s="248" t="s">
        <v>902</v>
      </c>
      <c r="J95" s="247" t="s">
        <v>906</v>
      </c>
      <c r="K95" s="248" t="s">
        <v>902</v>
      </c>
      <c r="L95" s="247" t="s">
        <v>907</v>
      </c>
      <c r="M95" s="248" t="s">
        <v>908</v>
      </c>
      <c r="N95" s="247" t="s">
        <v>909</v>
      </c>
      <c r="O95" s="248" t="s">
        <v>2050</v>
      </c>
      <c r="P95" s="288" t="s">
        <v>550</v>
      </c>
      <c r="Q95" s="297" t="s">
        <v>2567</v>
      </c>
      <c r="R95" s="300" t="s">
        <v>2700</v>
      </c>
      <c r="S95" s="248" t="s">
        <v>1609</v>
      </c>
      <c r="T95" s="247" t="s">
        <v>2050</v>
      </c>
      <c r="U95" s="248" t="s">
        <v>129</v>
      </c>
      <c r="V95" s="300" t="s">
        <v>2899</v>
      </c>
      <c r="W95" s="376" t="s">
        <v>3049</v>
      </c>
    </row>
    <row r="96" spans="1:56" ht="25.5">
      <c r="A96" s="248" t="s">
        <v>857</v>
      </c>
      <c r="B96" s="247" t="s">
        <v>1292</v>
      </c>
      <c r="C96" s="248">
        <f>'Language 3'!C96</f>
        <v>0</v>
      </c>
      <c r="D96" s="247" t="s">
        <v>1018</v>
      </c>
      <c r="E96" s="248" t="s">
        <v>344</v>
      </c>
      <c r="F96" s="247" t="s">
        <v>1844</v>
      </c>
      <c r="G96" s="248" t="s">
        <v>733</v>
      </c>
      <c r="H96" s="247" t="s">
        <v>2776</v>
      </c>
      <c r="I96" s="248" t="s">
        <v>732</v>
      </c>
      <c r="J96" s="247" t="s">
        <v>1328</v>
      </c>
      <c r="K96" s="248" t="s">
        <v>731</v>
      </c>
      <c r="L96" s="247" t="s">
        <v>2467</v>
      </c>
      <c r="M96" s="248" t="s">
        <v>658</v>
      </c>
      <c r="N96" s="247" t="s">
        <v>2187</v>
      </c>
      <c r="O96" s="248" t="s">
        <v>393</v>
      </c>
      <c r="P96" s="288" t="s">
        <v>2257</v>
      </c>
      <c r="Q96" s="297" t="s">
        <v>2568</v>
      </c>
      <c r="R96" s="300" t="s">
        <v>2701</v>
      </c>
      <c r="S96" s="248" t="s">
        <v>1610</v>
      </c>
      <c r="T96" s="247" t="s">
        <v>2051</v>
      </c>
      <c r="U96" s="248" t="s">
        <v>130</v>
      </c>
      <c r="V96" s="300" t="s">
        <v>2900</v>
      </c>
      <c r="W96" s="376" t="s">
        <v>3050</v>
      </c>
    </row>
    <row r="97" spans="1:23" ht="25.5">
      <c r="A97" s="248" t="s">
        <v>858</v>
      </c>
      <c r="B97" s="247" t="s">
        <v>1293</v>
      </c>
      <c r="C97" s="248">
        <f>'Language 3'!C97</f>
        <v>0</v>
      </c>
      <c r="D97" s="247" t="s">
        <v>1019</v>
      </c>
      <c r="E97" s="248" t="s">
        <v>345</v>
      </c>
      <c r="F97" s="247" t="s">
        <v>736</v>
      </c>
      <c r="G97" s="248" t="s">
        <v>1845</v>
      </c>
      <c r="H97" s="247" t="s">
        <v>2777</v>
      </c>
      <c r="I97" s="248" t="s">
        <v>735</v>
      </c>
      <c r="J97" s="247" t="s">
        <v>1329</v>
      </c>
      <c r="K97" s="248" t="s">
        <v>734</v>
      </c>
      <c r="L97" s="247" t="s">
        <v>2468</v>
      </c>
      <c r="M97" s="248" t="s">
        <v>659</v>
      </c>
      <c r="N97" s="247" t="s">
        <v>2188</v>
      </c>
      <c r="O97" s="248" t="s">
        <v>392</v>
      </c>
      <c r="P97" s="288" t="s">
        <v>2258</v>
      </c>
      <c r="Q97" s="297" t="s">
        <v>2569</v>
      </c>
      <c r="R97" s="300" t="s">
        <v>2702</v>
      </c>
      <c r="S97" s="248" t="s">
        <v>210</v>
      </c>
      <c r="T97" s="247" t="s">
        <v>2052</v>
      </c>
      <c r="U97" s="248" t="s">
        <v>131</v>
      </c>
      <c r="V97" s="300" t="s">
        <v>2901</v>
      </c>
      <c r="W97" s="376" t="s">
        <v>3051</v>
      </c>
    </row>
    <row r="98" spans="1:23" ht="38.25">
      <c r="A98" s="248" t="s">
        <v>901</v>
      </c>
      <c r="B98" s="247" t="s">
        <v>900</v>
      </c>
      <c r="C98" s="248">
        <f>'Language 3'!C98</f>
        <v>0</v>
      </c>
      <c r="D98" s="247" t="s">
        <v>899</v>
      </c>
      <c r="E98" s="248" t="s">
        <v>898</v>
      </c>
      <c r="F98" s="247" t="s">
        <v>1911</v>
      </c>
      <c r="G98" s="248" t="s">
        <v>1910</v>
      </c>
      <c r="H98" s="247" t="s">
        <v>1909</v>
      </c>
      <c r="I98" s="248" t="s">
        <v>1908</v>
      </c>
      <c r="J98" s="247" t="s">
        <v>1907</v>
      </c>
      <c r="K98" s="248" t="s">
        <v>1906</v>
      </c>
      <c r="L98" s="247" t="s">
        <v>1905</v>
      </c>
      <c r="M98" s="248" t="s">
        <v>1904</v>
      </c>
      <c r="N98" s="247" t="s">
        <v>1903</v>
      </c>
      <c r="O98" s="248" t="s">
        <v>827</v>
      </c>
      <c r="P98" s="289" t="s">
        <v>2259</v>
      </c>
      <c r="Q98" s="297" t="s">
        <v>2570</v>
      </c>
      <c r="R98" s="300" t="s">
        <v>2703</v>
      </c>
      <c r="S98" s="248" t="s">
        <v>211</v>
      </c>
      <c r="T98" s="247" t="s">
        <v>2053</v>
      </c>
      <c r="U98" s="248" t="s">
        <v>132</v>
      </c>
      <c r="V98" s="300" t="s">
        <v>2958</v>
      </c>
      <c r="W98" s="376" t="s">
        <v>3052</v>
      </c>
    </row>
    <row r="99" spans="1:23" ht="38.25">
      <c r="A99" s="248" t="s">
        <v>1630</v>
      </c>
      <c r="B99" s="247" t="s">
        <v>1630</v>
      </c>
      <c r="C99" s="248">
        <f>'Language 3'!C99</f>
        <v>0</v>
      </c>
      <c r="D99" s="247" t="s">
        <v>1020</v>
      </c>
      <c r="E99" s="248" t="s">
        <v>346</v>
      </c>
      <c r="F99" s="247" t="s">
        <v>841</v>
      </c>
      <c r="G99" s="248" t="s">
        <v>1041</v>
      </c>
      <c r="H99" s="247" t="s">
        <v>2778</v>
      </c>
      <c r="I99" s="248" t="s">
        <v>302</v>
      </c>
      <c r="J99" s="247" t="s">
        <v>747</v>
      </c>
      <c r="K99" s="248" t="s">
        <v>1412</v>
      </c>
      <c r="L99" s="247" t="s">
        <v>2469</v>
      </c>
      <c r="M99" s="248" t="s">
        <v>660</v>
      </c>
      <c r="N99" s="247" t="s">
        <v>1444</v>
      </c>
      <c r="O99" s="248" t="s">
        <v>394</v>
      </c>
      <c r="P99" s="288" t="s">
        <v>2260</v>
      </c>
      <c r="Q99" s="297" t="s">
        <v>2571</v>
      </c>
      <c r="R99" s="300" t="s">
        <v>2704</v>
      </c>
      <c r="S99" s="248" t="s">
        <v>146</v>
      </c>
      <c r="T99" s="247" t="s">
        <v>2054</v>
      </c>
      <c r="U99" s="248" t="s">
        <v>73</v>
      </c>
      <c r="V99" s="300" t="s">
        <v>2902</v>
      </c>
      <c r="W99" s="376" t="s">
        <v>3053</v>
      </c>
    </row>
    <row r="100" spans="1:23" ht="89.25">
      <c r="A100" s="248" t="s">
        <v>1631</v>
      </c>
      <c r="B100" s="247" t="s">
        <v>1631</v>
      </c>
      <c r="C100" s="248">
        <f>'Language 3'!C100</f>
        <v>0</v>
      </c>
      <c r="D100" s="247" t="s">
        <v>1021</v>
      </c>
      <c r="E100" s="248" t="s">
        <v>347</v>
      </c>
      <c r="F100" s="247" t="s">
        <v>842</v>
      </c>
      <c r="G100" s="248" t="s">
        <v>1042</v>
      </c>
      <c r="H100" s="247" t="s">
        <v>2216</v>
      </c>
      <c r="I100" s="248" t="s">
        <v>303</v>
      </c>
      <c r="J100" s="247" t="s">
        <v>748</v>
      </c>
      <c r="K100" s="248" t="s">
        <v>2417</v>
      </c>
      <c r="L100" s="247" t="s">
        <v>2470</v>
      </c>
      <c r="M100" s="248" t="s">
        <v>661</v>
      </c>
      <c r="N100" s="247" t="s">
        <v>1445</v>
      </c>
      <c r="O100" s="248" t="s">
        <v>395</v>
      </c>
      <c r="P100" s="288" t="s">
        <v>2261</v>
      </c>
      <c r="Q100" s="297" t="s">
        <v>2572</v>
      </c>
      <c r="R100" s="300" t="s">
        <v>2705</v>
      </c>
      <c r="S100" s="248" t="s">
        <v>147</v>
      </c>
      <c r="T100" s="247" t="s">
        <v>2055</v>
      </c>
      <c r="U100" s="248" t="s">
        <v>74</v>
      </c>
      <c r="V100" s="300" t="s">
        <v>2903</v>
      </c>
      <c r="W100" s="376" t="s">
        <v>3054</v>
      </c>
    </row>
    <row r="101" spans="1:23" ht="63.75">
      <c r="A101" s="248" t="s">
        <v>1294</v>
      </c>
      <c r="B101" s="247" t="s">
        <v>1294</v>
      </c>
      <c r="C101" s="248">
        <f>'Language 3'!C101</f>
        <v>0</v>
      </c>
      <c r="D101" s="247" t="s">
        <v>1022</v>
      </c>
      <c r="E101" s="248" t="s">
        <v>348</v>
      </c>
      <c r="F101" s="247" t="s">
        <v>843</v>
      </c>
      <c r="G101" s="248" t="s">
        <v>1043</v>
      </c>
      <c r="H101" s="247" t="s">
        <v>2217</v>
      </c>
      <c r="I101" s="248" t="s">
        <v>304</v>
      </c>
      <c r="J101" s="247" t="s">
        <v>749</v>
      </c>
      <c r="K101" s="248" t="s">
        <v>2418</v>
      </c>
      <c r="L101" s="247" t="s">
        <v>2471</v>
      </c>
      <c r="M101" s="248" t="s">
        <v>662</v>
      </c>
      <c r="N101" s="247" t="s">
        <v>1446</v>
      </c>
      <c r="O101" s="248" t="s">
        <v>1507</v>
      </c>
      <c r="P101" s="288" t="s">
        <v>2262</v>
      </c>
      <c r="Q101" s="297" t="s">
        <v>2573</v>
      </c>
      <c r="R101" s="300" t="s">
        <v>2706</v>
      </c>
      <c r="S101" s="248" t="s">
        <v>1148</v>
      </c>
      <c r="T101" s="247" t="s">
        <v>2056</v>
      </c>
      <c r="U101" s="248" t="s">
        <v>75</v>
      </c>
      <c r="V101" s="300" t="s">
        <v>2904</v>
      </c>
      <c r="W101" s="376" t="s">
        <v>3055</v>
      </c>
    </row>
    <row r="102" spans="1:23" ht="38.25">
      <c r="A102" s="248" t="s">
        <v>1295</v>
      </c>
      <c r="B102" s="247" t="s">
        <v>1295</v>
      </c>
      <c r="C102" s="248">
        <f>'Language 3'!C102</f>
        <v>0</v>
      </c>
      <c r="D102" s="247" t="s">
        <v>1023</v>
      </c>
      <c r="E102" s="248" t="s">
        <v>349</v>
      </c>
      <c r="F102" s="247" t="s">
        <v>1990</v>
      </c>
      <c r="G102" s="248" t="s">
        <v>1044</v>
      </c>
      <c r="H102" s="247" t="s">
        <v>1087</v>
      </c>
      <c r="I102" s="248" t="s">
        <v>305</v>
      </c>
      <c r="J102" s="247" t="s">
        <v>750</v>
      </c>
      <c r="K102" s="248" t="s">
        <v>2419</v>
      </c>
      <c r="L102" s="247" t="s">
        <v>2472</v>
      </c>
      <c r="M102" s="248" t="s">
        <v>663</v>
      </c>
      <c r="N102" s="247" t="s">
        <v>896</v>
      </c>
      <c r="O102" s="248" t="s">
        <v>1508</v>
      </c>
      <c r="P102" s="289" t="s">
        <v>2263</v>
      </c>
      <c r="Q102" s="297" t="s">
        <v>2574</v>
      </c>
      <c r="R102" s="300" t="s">
        <v>2707</v>
      </c>
      <c r="S102" s="248" t="s">
        <v>1146</v>
      </c>
      <c r="T102" s="247" t="s">
        <v>2057</v>
      </c>
      <c r="U102" s="248" t="s">
        <v>76</v>
      </c>
      <c r="V102" s="300" t="s">
        <v>2905</v>
      </c>
      <c r="W102" s="376" t="s">
        <v>3056</v>
      </c>
    </row>
    <row r="103" spans="1:23" ht="63.75">
      <c r="A103" s="248" t="s">
        <v>255</v>
      </c>
      <c r="B103" s="247" t="s">
        <v>255</v>
      </c>
      <c r="C103" s="248">
        <f>'Language 3'!C103</f>
        <v>0</v>
      </c>
      <c r="D103" s="247" t="s">
        <v>1024</v>
      </c>
      <c r="E103" s="248" t="s">
        <v>256</v>
      </c>
      <c r="F103" s="247" t="s">
        <v>669</v>
      </c>
      <c r="G103" s="248" t="s">
        <v>167</v>
      </c>
      <c r="H103" s="247" t="s">
        <v>1088</v>
      </c>
      <c r="I103" s="248" t="s">
        <v>306</v>
      </c>
      <c r="J103" s="247" t="s">
        <v>751</v>
      </c>
      <c r="K103" s="248" t="s">
        <v>2394</v>
      </c>
      <c r="L103" s="247" t="s">
        <v>2473</v>
      </c>
      <c r="M103" s="248" t="s">
        <v>664</v>
      </c>
      <c r="N103" s="247" t="s">
        <v>625</v>
      </c>
      <c r="O103" s="248" t="s">
        <v>1509</v>
      </c>
      <c r="P103" s="288" t="s">
        <v>2264</v>
      </c>
      <c r="Q103" s="297" t="s">
        <v>2575</v>
      </c>
      <c r="R103" s="300" t="s">
        <v>2708</v>
      </c>
      <c r="S103" s="248" t="s">
        <v>1149</v>
      </c>
      <c r="T103" s="247" t="s">
        <v>2058</v>
      </c>
      <c r="U103" s="248" t="s">
        <v>77</v>
      </c>
      <c r="V103" s="300" t="s">
        <v>2906</v>
      </c>
      <c r="W103" s="376" t="s">
        <v>3057</v>
      </c>
    </row>
    <row r="104" spans="1:23" ht="38.25">
      <c r="A104" s="248" t="s">
        <v>1634</v>
      </c>
      <c r="B104" s="247" t="s">
        <v>1634</v>
      </c>
      <c r="C104" s="248">
        <f>'Language 3'!C104</f>
        <v>0</v>
      </c>
      <c r="D104" s="247" t="s">
        <v>1023</v>
      </c>
      <c r="E104" s="248" t="s">
        <v>341</v>
      </c>
      <c r="F104" s="247" t="s">
        <v>838</v>
      </c>
      <c r="G104" s="248" t="s">
        <v>1045</v>
      </c>
      <c r="H104" s="247" t="s">
        <v>2773</v>
      </c>
      <c r="I104" s="248" t="s">
        <v>299</v>
      </c>
      <c r="J104" s="247" t="s">
        <v>744</v>
      </c>
      <c r="K104" s="248" t="s">
        <v>1408</v>
      </c>
      <c r="L104" s="247" t="s">
        <v>2463</v>
      </c>
      <c r="M104" s="248" t="s">
        <v>665</v>
      </c>
      <c r="N104" s="247" t="s">
        <v>2189</v>
      </c>
      <c r="O104" s="248" t="s">
        <v>1510</v>
      </c>
      <c r="P104" s="289" t="s">
        <v>2265</v>
      </c>
      <c r="Q104" s="297" t="s">
        <v>2562</v>
      </c>
      <c r="R104" s="300" t="s">
        <v>2697</v>
      </c>
      <c r="S104" s="248" t="s">
        <v>1147</v>
      </c>
      <c r="T104" s="247" t="s">
        <v>2046</v>
      </c>
      <c r="U104" s="248" t="s">
        <v>78</v>
      </c>
      <c r="V104" s="300" t="s">
        <v>2907</v>
      </c>
      <c r="W104" s="376" t="s">
        <v>3044</v>
      </c>
    </row>
    <row r="105" spans="1:23" ht="25.5">
      <c r="A105" s="248" t="s">
        <v>1632</v>
      </c>
      <c r="B105" s="247" t="s">
        <v>1632</v>
      </c>
      <c r="C105" s="248">
        <f>'Language 3'!C105</f>
        <v>0</v>
      </c>
      <c r="D105" s="247" t="s">
        <v>1025</v>
      </c>
      <c r="E105" s="248" t="s">
        <v>350</v>
      </c>
      <c r="F105" s="247" t="s">
        <v>1991</v>
      </c>
      <c r="G105" s="248" t="s">
        <v>1046</v>
      </c>
      <c r="H105" s="247" t="s">
        <v>1089</v>
      </c>
      <c r="I105" s="248" t="s">
        <v>307</v>
      </c>
      <c r="J105" s="247" t="s">
        <v>752</v>
      </c>
      <c r="K105" s="248" t="s">
        <v>2395</v>
      </c>
      <c r="L105" s="247" t="s">
        <v>2474</v>
      </c>
      <c r="M105" s="248" t="s">
        <v>666</v>
      </c>
      <c r="N105" s="247" t="s">
        <v>1447</v>
      </c>
      <c r="O105" s="248" t="s">
        <v>1511</v>
      </c>
      <c r="P105" s="289" t="s">
        <v>2266</v>
      </c>
      <c r="Q105" s="297" t="s">
        <v>2576</v>
      </c>
      <c r="R105" s="300" t="s">
        <v>2709</v>
      </c>
      <c r="S105" s="248" t="s">
        <v>1150</v>
      </c>
      <c r="T105" s="247" t="s">
        <v>398</v>
      </c>
      <c r="U105" s="248" t="s">
        <v>79</v>
      </c>
      <c r="V105" s="300" t="s">
        <v>2908</v>
      </c>
      <c r="W105" s="376" t="s">
        <v>3058</v>
      </c>
    </row>
    <row r="106" spans="1:23" ht="38.25">
      <c r="A106" s="248" t="s">
        <v>1633</v>
      </c>
      <c r="B106" s="247" t="s">
        <v>1633</v>
      </c>
      <c r="C106" s="248">
        <f>'Language 3'!C106</f>
        <v>0</v>
      </c>
      <c r="D106" s="247" t="s">
        <v>1026</v>
      </c>
      <c r="E106" s="248" t="s">
        <v>351</v>
      </c>
      <c r="F106" s="247" t="s">
        <v>1992</v>
      </c>
      <c r="G106" s="248" t="s">
        <v>159</v>
      </c>
      <c r="H106" s="247" t="s">
        <v>844</v>
      </c>
      <c r="I106" s="248" t="s">
        <v>308</v>
      </c>
      <c r="J106" s="247" t="s">
        <v>753</v>
      </c>
      <c r="K106" s="248" t="s">
        <v>2396</v>
      </c>
      <c r="L106" s="247" t="s">
        <v>2475</v>
      </c>
      <c r="M106" s="248" t="s">
        <v>1788</v>
      </c>
      <c r="N106" s="247" t="s">
        <v>2190</v>
      </c>
      <c r="O106" s="248" t="s">
        <v>1512</v>
      </c>
      <c r="P106" s="288" t="s">
        <v>551</v>
      </c>
      <c r="Q106" s="297" t="s">
        <v>2577</v>
      </c>
      <c r="R106" s="300" t="s">
        <v>2710</v>
      </c>
      <c r="S106" s="248" t="s">
        <v>1151</v>
      </c>
      <c r="T106" s="247" t="s">
        <v>2059</v>
      </c>
      <c r="U106" s="248" t="s">
        <v>2805</v>
      </c>
      <c r="V106" s="300" t="s">
        <v>2909</v>
      </c>
      <c r="W106" s="376" t="s">
        <v>3059</v>
      </c>
    </row>
    <row r="107" spans="1:23" ht="38.25">
      <c r="A107" s="248" t="s">
        <v>413</v>
      </c>
      <c r="B107" s="247" t="s">
        <v>413</v>
      </c>
      <c r="C107" s="248">
        <f>'Language 3'!C107</f>
        <v>0</v>
      </c>
      <c r="D107" s="247" t="s">
        <v>1350</v>
      </c>
      <c r="E107" s="248" t="s">
        <v>2310</v>
      </c>
      <c r="F107" s="247" t="s">
        <v>290</v>
      </c>
      <c r="G107" s="248" t="s">
        <v>683</v>
      </c>
      <c r="H107" s="247" t="s">
        <v>845</v>
      </c>
      <c r="I107" s="248" t="s">
        <v>1351</v>
      </c>
      <c r="J107" s="247" t="s">
        <v>951</v>
      </c>
      <c r="K107" s="248" t="s">
        <v>2397</v>
      </c>
      <c r="L107" s="247" t="s">
        <v>2476</v>
      </c>
      <c r="M107" s="248" t="s">
        <v>1789</v>
      </c>
      <c r="N107" s="247" t="s">
        <v>1448</v>
      </c>
      <c r="O107" s="248" t="s">
        <v>1513</v>
      </c>
      <c r="P107" s="288" t="s">
        <v>552</v>
      </c>
      <c r="Q107" s="297" t="s">
        <v>2578</v>
      </c>
      <c r="R107" s="300" t="s">
        <v>2711</v>
      </c>
      <c r="S107" s="248" t="s">
        <v>2294</v>
      </c>
      <c r="T107" s="247" t="s">
        <v>2060</v>
      </c>
      <c r="U107" s="248" t="s">
        <v>133</v>
      </c>
      <c r="V107" s="300" t="s">
        <v>2910</v>
      </c>
      <c r="W107" s="376" t="s">
        <v>3060</v>
      </c>
    </row>
    <row r="108" spans="1:23" ht="38.25">
      <c r="A108" s="248" t="s">
        <v>1892</v>
      </c>
      <c r="B108" s="247" t="s">
        <v>1892</v>
      </c>
      <c r="C108" s="248">
        <f>'Language 3'!C108</f>
        <v>0</v>
      </c>
      <c r="D108" s="247" t="s">
        <v>1893</v>
      </c>
      <c r="E108" s="248" t="s">
        <v>1894</v>
      </c>
      <c r="F108" s="247" t="s">
        <v>1895</v>
      </c>
      <c r="G108" s="248" t="s">
        <v>897</v>
      </c>
      <c r="H108" s="247" t="s">
        <v>1896</v>
      </c>
      <c r="I108" s="248" t="s">
        <v>1897</v>
      </c>
      <c r="J108" s="247" t="s">
        <v>1898</v>
      </c>
      <c r="K108" s="248" t="s">
        <v>1899</v>
      </c>
      <c r="L108" s="247" t="s">
        <v>1900</v>
      </c>
      <c r="M108" s="248" t="s">
        <v>1901</v>
      </c>
      <c r="N108" s="247" t="s">
        <v>1902</v>
      </c>
      <c r="O108" s="248" t="s">
        <v>828</v>
      </c>
      <c r="P108" s="288" t="s">
        <v>2267</v>
      </c>
      <c r="Q108" s="297" t="s">
        <v>2579</v>
      </c>
      <c r="R108" s="300" t="s">
        <v>2712</v>
      </c>
      <c r="S108" s="248" t="s">
        <v>2295</v>
      </c>
      <c r="T108" s="247" t="s">
        <v>2061</v>
      </c>
      <c r="U108" s="248" t="s">
        <v>80</v>
      </c>
      <c r="V108" s="300" t="s">
        <v>2911</v>
      </c>
      <c r="W108" s="376" t="s">
        <v>3061</v>
      </c>
    </row>
    <row r="109" spans="1:23">
      <c r="A109" s="248" t="s">
        <v>1627</v>
      </c>
      <c r="B109" s="247" t="s">
        <v>1627</v>
      </c>
      <c r="C109" s="248">
        <f>'Language 3'!C109</f>
        <v>0</v>
      </c>
      <c r="D109" s="247" t="s">
        <v>1420</v>
      </c>
      <c r="E109" s="248" t="s">
        <v>573</v>
      </c>
      <c r="F109" s="247" t="s">
        <v>1846</v>
      </c>
      <c r="G109" s="248" t="s">
        <v>1847</v>
      </c>
      <c r="H109" s="247" t="s">
        <v>2115</v>
      </c>
      <c r="I109" s="248" t="s">
        <v>1421</v>
      </c>
      <c r="J109" s="247" t="s">
        <v>1330</v>
      </c>
      <c r="K109" s="248" t="s">
        <v>2398</v>
      </c>
      <c r="L109" s="247" t="s">
        <v>2477</v>
      </c>
      <c r="M109" s="248" t="s">
        <v>1790</v>
      </c>
      <c r="N109" s="247" t="s">
        <v>1449</v>
      </c>
      <c r="O109" s="248" t="s">
        <v>1514</v>
      </c>
      <c r="P109" s="288" t="s">
        <v>2268</v>
      </c>
      <c r="Q109" s="297" t="s">
        <v>2580</v>
      </c>
      <c r="R109" s="300" t="s">
        <v>2580</v>
      </c>
      <c r="S109" s="248" t="s">
        <v>2296</v>
      </c>
      <c r="T109" s="247" t="s">
        <v>1514</v>
      </c>
      <c r="U109" s="248" t="s">
        <v>81</v>
      </c>
      <c r="V109" s="300" t="s">
        <v>2912</v>
      </c>
      <c r="W109" s="376" t="s">
        <v>3062</v>
      </c>
    </row>
    <row r="110" spans="1:23" ht="25.5">
      <c r="A110" s="248" t="s">
        <v>1569</v>
      </c>
      <c r="B110" s="247" t="s">
        <v>1569</v>
      </c>
      <c r="C110" s="248">
        <f>'Language 3'!C110</f>
        <v>0</v>
      </c>
      <c r="D110" s="247" t="s">
        <v>1755</v>
      </c>
      <c r="E110" s="248" t="s">
        <v>574</v>
      </c>
      <c r="F110" s="247" t="s">
        <v>1993</v>
      </c>
      <c r="G110" s="248" t="s">
        <v>160</v>
      </c>
      <c r="H110" s="247" t="s">
        <v>2116</v>
      </c>
      <c r="I110" s="248" t="s">
        <v>309</v>
      </c>
      <c r="J110" s="247" t="s">
        <v>952</v>
      </c>
      <c r="K110" s="248" t="s">
        <v>2399</v>
      </c>
      <c r="L110" s="247" t="s">
        <v>2478</v>
      </c>
      <c r="M110" s="248" t="s">
        <v>1791</v>
      </c>
      <c r="N110" s="247" t="s">
        <v>1450</v>
      </c>
      <c r="O110" s="248" t="s">
        <v>1515</v>
      </c>
      <c r="P110" s="288" t="s">
        <v>2269</v>
      </c>
      <c r="Q110" s="297" t="s">
        <v>2581</v>
      </c>
      <c r="R110" s="300" t="s">
        <v>2713</v>
      </c>
      <c r="S110" s="248" t="s">
        <v>1152</v>
      </c>
      <c r="T110" s="247" t="s">
        <v>2062</v>
      </c>
      <c r="U110" s="248" t="s">
        <v>82</v>
      </c>
      <c r="V110" s="300" t="s">
        <v>2913</v>
      </c>
      <c r="W110" s="376" t="s">
        <v>3063</v>
      </c>
    </row>
    <row r="111" spans="1:23" ht="25.5">
      <c r="A111" s="248" t="s">
        <v>1626</v>
      </c>
      <c r="B111" s="247" t="s">
        <v>1626</v>
      </c>
      <c r="C111" s="248">
        <f>'Language 3'!C111</f>
        <v>0</v>
      </c>
      <c r="D111" s="247" t="s">
        <v>1756</v>
      </c>
      <c r="E111" s="248" t="s">
        <v>575</v>
      </c>
      <c r="F111" s="247" t="s">
        <v>1994</v>
      </c>
      <c r="G111" s="248" t="s">
        <v>161</v>
      </c>
      <c r="H111" s="247" t="s">
        <v>2117</v>
      </c>
      <c r="I111" s="248" t="s">
        <v>310</v>
      </c>
      <c r="J111" s="247" t="s">
        <v>953</v>
      </c>
      <c r="K111" s="248" t="s">
        <v>2400</v>
      </c>
      <c r="L111" s="247" t="s">
        <v>2479</v>
      </c>
      <c r="M111" s="248" t="s">
        <v>1792</v>
      </c>
      <c r="N111" s="247" t="s">
        <v>1047</v>
      </c>
      <c r="O111" s="248" t="s">
        <v>1516</v>
      </c>
      <c r="P111" s="288" t="s">
        <v>2270</v>
      </c>
      <c r="Q111" s="297" t="s">
        <v>2582</v>
      </c>
      <c r="R111" s="300" t="s">
        <v>2714</v>
      </c>
      <c r="S111" s="248" t="s">
        <v>1153</v>
      </c>
      <c r="T111" s="247" t="s">
        <v>2063</v>
      </c>
      <c r="U111" s="248" t="s">
        <v>83</v>
      </c>
      <c r="V111" s="300" t="s">
        <v>2959</v>
      </c>
      <c r="W111" s="376" t="s">
        <v>3064</v>
      </c>
    </row>
    <row r="112" spans="1:23" ht="63.75">
      <c r="A112" s="248" t="s">
        <v>1628</v>
      </c>
      <c r="B112" s="247" t="s">
        <v>1628</v>
      </c>
      <c r="C112" s="248">
        <f>'Language 3'!C112</f>
        <v>0</v>
      </c>
      <c r="D112" s="247" t="s">
        <v>1757</v>
      </c>
      <c r="E112" s="248" t="s">
        <v>576</v>
      </c>
      <c r="F112" s="247" t="s">
        <v>670</v>
      </c>
      <c r="G112" s="248" t="s">
        <v>162</v>
      </c>
      <c r="H112" s="247" t="s">
        <v>2118</v>
      </c>
      <c r="I112" s="248" t="s">
        <v>311</v>
      </c>
      <c r="J112" s="247" t="s">
        <v>2764</v>
      </c>
      <c r="K112" s="248" t="s">
        <v>2401</v>
      </c>
      <c r="L112" s="247" t="s">
        <v>2480</v>
      </c>
      <c r="M112" s="248" t="s">
        <v>1793</v>
      </c>
      <c r="N112" s="247" t="s">
        <v>1048</v>
      </c>
      <c r="O112" s="248" t="s">
        <v>1517</v>
      </c>
      <c r="P112" s="288" t="s">
        <v>553</v>
      </c>
      <c r="Q112" s="297" t="s">
        <v>2583</v>
      </c>
      <c r="R112" s="300" t="s">
        <v>2715</v>
      </c>
      <c r="S112" s="248" t="s">
        <v>1154</v>
      </c>
      <c r="T112" s="247" t="s">
        <v>2064</v>
      </c>
      <c r="U112" s="248" t="s">
        <v>84</v>
      </c>
      <c r="V112" s="300" t="s">
        <v>2914</v>
      </c>
      <c r="W112" s="376" t="s">
        <v>3065</v>
      </c>
    </row>
    <row r="113" spans="1:23">
      <c r="A113" s="248" t="s">
        <v>1454</v>
      </c>
      <c r="B113" s="247" t="s">
        <v>1454</v>
      </c>
      <c r="C113" s="248">
        <f>'Language 3'!C113</f>
        <v>0</v>
      </c>
      <c r="D113" s="247" t="s">
        <v>1758</v>
      </c>
      <c r="E113" s="248" t="s">
        <v>1455</v>
      </c>
      <c r="F113" s="247" t="s">
        <v>671</v>
      </c>
      <c r="G113" s="248" t="s">
        <v>163</v>
      </c>
      <c r="H113" s="247" t="s">
        <v>1454</v>
      </c>
      <c r="I113" s="248" t="s">
        <v>312</v>
      </c>
      <c r="J113" s="247" t="s">
        <v>754</v>
      </c>
      <c r="K113" s="248" t="s">
        <v>2402</v>
      </c>
      <c r="L113" s="247" t="s">
        <v>2481</v>
      </c>
      <c r="M113" s="248" t="s">
        <v>1794</v>
      </c>
      <c r="N113" s="247" t="s">
        <v>1049</v>
      </c>
      <c r="O113" s="248" t="s">
        <v>1518</v>
      </c>
      <c r="P113" s="288" t="s">
        <v>554</v>
      </c>
      <c r="Q113" s="297" t="s">
        <v>554</v>
      </c>
      <c r="R113" s="300" t="s">
        <v>2716</v>
      </c>
      <c r="S113" s="248" t="s">
        <v>2297</v>
      </c>
      <c r="T113" s="247" t="s">
        <v>1518</v>
      </c>
      <c r="U113" s="248" t="s">
        <v>85</v>
      </c>
      <c r="V113" s="300" t="s">
        <v>2915</v>
      </c>
      <c r="W113" s="376" t="s">
        <v>671</v>
      </c>
    </row>
    <row r="114" spans="1:23">
      <c r="A114" s="248" t="s">
        <v>1459</v>
      </c>
      <c r="B114" s="247" t="s">
        <v>1459</v>
      </c>
      <c r="C114" s="248">
        <f>'Language 3'!C114</f>
        <v>0</v>
      </c>
      <c r="D114" s="247" t="s">
        <v>1759</v>
      </c>
      <c r="E114" s="248" t="s">
        <v>1460</v>
      </c>
      <c r="F114" s="247" t="s">
        <v>672</v>
      </c>
      <c r="G114" s="248" t="s">
        <v>164</v>
      </c>
      <c r="H114" s="247" t="s">
        <v>1459</v>
      </c>
      <c r="I114" s="248" t="s">
        <v>313</v>
      </c>
      <c r="J114" s="247" t="s">
        <v>755</v>
      </c>
      <c r="K114" s="248" t="s">
        <v>2403</v>
      </c>
      <c r="L114" s="247" t="s">
        <v>2482</v>
      </c>
      <c r="M114" s="248" t="s">
        <v>1795</v>
      </c>
      <c r="N114" s="247" t="s">
        <v>1050</v>
      </c>
      <c r="O114" s="248" t="s">
        <v>1519</v>
      </c>
      <c r="P114" s="288" t="s">
        <v>555</v>
      </c>
      <c r="Q114" s="297" t="s">
        <v>2584</v>
      </c>
      <c r="R114" s="300" t="s">
        <v>2717</v>
      </c>
      <c r="S114" s="248" t="s">
        <v>2298</v>
      </c>
      <c r="T114" s="247" t="s">
        <v>2065</v>
      </c>
      <c r="U114" s="248" t="s">
        <v>86</v>
      </c>
      <c r="V114" s="300" t="s">
        <v>2916</v>
      </c>
      <c r="W114" s="376" t="s">
        <v>3066</v>
      </c>
    </row>
    <row r="115" spans="1:23">
      <c r="A115" s="248" t="s">
        <v>1461</v>
      </c>
      <c r="B115" s="247" t="s">
        <v>1461</v>
      </c>
      <c r="C115" s="248">
        <f>'Language 3'!C115</f>
        <v>0</v>
      </c>
      <c r="D115" s="247" t="s">
        <v>1760</v>
      </c>
      <c r="E115" s="248" t="s">
        <v>1462</v>
      </c>
      <c r="F115" s="247" t="s">
        <v>673</v>
      </c>
      <c r="G115" s="248" t="s">
        <v>165</v>
      </c>
      <c r="H115" s="247" t="s">
        <v>2119</v>
      </c>
      <c r="I115" s="248" t="s">
        <v>2404</v>
      </c>
      <c r="J115" s="247" t="s">
        <v>756</v>
      </c>
      <c r="K115" s="248" t="s">
        <v>2404</v>
      </c>
      <c r="L115" s="247" t="s">
        <v>2483</v>
      </c>
      <c r="M115" s="248" t="s">
        <v>1796</v>
      </c>
      <c r="N115" s="247" t="s">
        <v>1051</v>
      </c>
      <c r="O115" s="248" t="s">
        <v>1520</v>
      </c>
      <c r="P115" s="288" t="s">
        <v>556</v>
      </c>
      <c r="Q115" s="297" t="s">
        <v>2585</v>
      </c>
      <c r="R115" s="300" t="s">
        <v>2718</v>
      </c>
      <c r="S115" s="248" t="s">
        <v>2299</v>
      </c>
      <c r="T115" s="247" t="s">
        <v>1520</v>
      </c>
      <c r="U115" s="248" t="s">
        <v>87</v>
      </c>
      <c r="V115" s="300" t="s">
        <v>2917</v>
      </c>
      <c r="W115" s="376" t="s">
        <v>3067</v>
      </c>
    </row>
    <row r="116" spans="1:23">
      <c r="A116" s="248" t="s">
        <v>1472</v>
      </c>
      <c r="B116" s="247" t="s">
        <v>1472</v>
      </c>
      <c r="C116" s="248">
        <f>'Language 3'!C116</f>
        <v>0</v>
      </c>
      <c r="D116" s="247" t="s">
        <v>1761</v>
      </c>
      <c r="E116" s="248" t="s">
        <v>1473</v>
      </c>
      <c r="F116" s="247" t="s">
        <v>674</v>
      </c>
      <c r="G116" s="248" t="s">
        <v>166</v>
      </c>
      <c r="H116" s="247" t="s">
        <v>2120</v>
      </c>
      <c r="I116" s="248" t="s">
        <v>314</v>
      </c>
      <c r="J116" s="247" t="s">
        <v>757</v>
      </c>
      <c r="K116" s="248" t="s">
        <v>2405</v>
      </c>
      <c r="L116" s="247" t="s">
        <v>2484</v>
      </c>
      <c r="M116" s="248" t="s">
        <v>1797</v>
      </c>
      <c r="N116" s="247" t="s">
        <v>1052</v>
      </c>
      <c r="O116" s="248" t="s">
        <v>1521</v>
      </c>
      <c r="P116" s="288" t="s">
        <v>557</v>
      </c>
      <c r="Q116" s="297" t="s">
        <v>2586</v>
      </c>
      <c r="R116" s="300" t="s">
        <v>2719</v>
      </c>
      <c r="S116" s="248" t="s">
        <v>2300</v>
      </c>
      <c r="T116" s="247" t="s">
        <v>1521</v>
      </c>
      <c r="U116" s="248" t="s">
        <v>88</v>
      </c>
      <c r="V116" s="300" t="s">
        <v>2918</v>
      </c>
      <c r="W116" s="376" t="s">
        <v>3068</v>
      </c>
    </row>
    <row r="117" spans="1:23" ht="38.25">
      <c r="A117" s="248" t="s">
        <v>1996</v>
      </c>
      <c r="B117" s="247" t="s">
        <v>1996</v>
      </c>
      <c r="C117" s="248">
        <f>'Language 3'!C117</f>
        <v>0</v>
      </c>
      <c r="D117" s="247" t="s">
        <v>1762</v>
      </c>
      <c r="E117" s="248" t="s">
        <v>231</v>
      </c>
      <c r="F117" s="247" t="s">
        <v>675</v>
      </c>
      <c r="G117" s="248" t="s">
        <v>168</v>
      </c>
      <c r="H117" s="247" t="s">
        <v>2121</v>
      </c>
      <c r="I117" s="248" t="s">
        <v>315</v>
      </c>
      <c r="J117" s="247" t="s">
        <v>758</v>
      </c>
      <c r="K117" s="248" t="s">
        <v>2406</v>
      </c>
      <c r="L117" s="247" t="s">
        <v>1235</v>
      </c>
      <c r="M117" s="248" t="s">
        <v>1798</v>
      </c>
      <c r="N117" s="247" t="s">
        <v>1053</v>
      </c>
      <c r="O117" s="248" t="s">
        <v>1522</v>
      </c>
      <c r="P117" s="289" t="s">
        <v>2271</v>
      </c>
      <c r="Q117" s="297" t="s">
        <v>2587</v>
      </c>
      <c r="R117" s="300" t="s">
        <v>2720</v>
      </c>
      <c r="S117" s="248" t="s">
        <v>2301</v>
      </c>
      <c r="T117" s="247" t="s">
        <v>2066</v>
      </c>
      <c r="U117" s="248" t="s">
        <v>2806</v>
      </c>
      <c r="V117" s="300" t="s">
        <v>2919</v>
      </c>
      <c r="W117" s="376" t="s">
        <v>3069</v>
      </c>
    </row>
    <row r="118" spans="1:23" ht="25.5">
      <c r="A118" s="248" t="s">
        <v>1999</v>
      </c>
      <c r="B118" s="247" t="s">
        <v>1999</v>
      </c>
      <c r="C118" s="248">
        <f>'Language 3'!C118</f>
        <v>0</v>
      </c>
      <c r="D118" s="247" t="s">
        <v>1763</v>
      </c>
      <c r="E118" s="248" t="s">
        <v>232</v>
      </c>
      <c r="F118" s="247" t="s">
        <v>676</v>
      </c>
      <c r="G118" s="248" t="s">
        <v>169</v>
      </c>
      <c r="H118" s="247" t="s">
        <v>2122</v>
      </c>
      <c r="I118" s="248" t="s">
        <v>316</v>
      </c>
      <c r="J118" s="247" t="s">
        <v>759</v>
      </c>
      <c r="K118" s="248" t="s">
        <v>2407</v>
      </c>
      <c r="L118" s="247" t="s">
        <v>1236</v>
      </c>
      <c r="M118" s="248" t="s">
        <v>1799</v>
      </c>
      <c r="N118" s="247" t="s">
        <v>1054</v>
      </c>
      <c r="O118" s="248" t="s">
        <v>1523</v>
      </c>
      <c r="P118" s="288" t="s">
        <v>2272</v>
      </c>
      <c r="Q118" s="297" t="s">
        <v>2588</v>
      </c>
      <c r="R118" s="300" t="s">
        <v>2721</v>
      </c>
      <c r="S118" s="248" t="s">
        <v>1155</v>
      </c>
      <c r="T118" s="247" t="s">
        <v>2067</v>
      </c>
      <c r="U118" s="248" t="s">
        <v>89</v>
      </c>
      <c r="V118" s="300" t="s">
        <v>2920</v>
      </c>
      <c r="W118" s="376" t="s">
        <v>3070</v>
      </c>
    </row>
    <row r="119" spans="1:23">
      <c r="A119" s="248" t="s">
        <v>2001</v>
      </c>
      <c r="B119" s="247" t="s">
        <v>2001</v>
      </c>
      <c r="C119" s="248">
        <f>'Language 3'!C119</f>
        <v>0</v>
      </c>
      <c r="D119" s="247" t="s">
        <v>1764</v>
      </c>
      <c r="E119" s="248" t="s">
        <v>233</v>
      </c>
      <c r="F119" s="247" t="s">
        <v>677</v>
      </c>
      <c r="G119" s="248" t="s">
        <v>170</v>
      </c>
      <c r="H119" s="247" t="s">
        <v>2123</v>
      </c>
      <c r="I119" s="248" t="s">
        <v>317</v>
      </c>
      <c r="J119" s="247" t="s">
        <v>760</v>
      </c>
      <c r="K119" s="248" t="s">
        <v>2408</v>
      </c>
      <c r="L119" s="247" t="s">
        <v>1237</v>
      </c>
      <c r="M119" s="248" t="s">
        <v>1800</v>
      </c>
      <c r="N119" s="247" t="s">
        <v>1055</v>
      </c>
      <c r="O119" s="248" t="s">
        <v>1524</v>
      </c>
      <c r="P119" s="288" t="s">
        <v>558</v>
      </c>
      <c r="Q119" s="297" t="s">
        <v>2589</v>
      </c>
      <c r="R119" s="300" t="s">
        <v>2589</v>
      </c>
      <c r="S119" s="248" t="s">
        <v>2302</v>
      </c>
      <c r="T119" s="247" t="s">
        <v>2068</v>
      </c>
      <c r="U119" s="248" t="s">
        <v>90</v>
      </c>
      <c r="V119" s="300" t="s">
        <v>2921</v>
      </c>
      <c r="W119" s="376" t="s">
        <v>3071</v>
      </c>
    </row>
    <row r="120" spans="1:23" ht="38.25">
      <c r="A120" s="248" t="s">
        <v>2000</v>
      </c>
      <c r="B120" s="247" t="s">
        <v>2000</v>
      </c>
      <c r="C120" s="248">
        <f>'Language 3'!C120</f>
        <v>0</v>
      </c>
      <c r="D120" s="247" t="s">
        <v>1765</v>
      </c>
      <c r="E120" s="248" t="s">
        <v>234</v>
      </c>
      <c r="F120" s="247" t="s">
        <v>678</v>
      </c>
      <c r="G120" s="248" t="s">
        <v>171</v>
      </c>
      <c r="H120" s="247" t="s">
        <v>2124</v>
      </c>
      <c r="I120" s="248" t="s">
        <v>318</v>
      </c>
      <c r="J120" s="247" t="s">
        <v>761</v>
      </c>
      <c r="K120" s="248" t="s">
        <v>2409</v>
      </c>
      <c r="L120" s="247" t="s">
        <v>1238</v>
      </c>
      <c r="M120" s="248" t="s">
        <v>1801</v>
      </c>
      <c r="N120" s="247" t="s">
        <v>1056</v>
      </c>
      <c r="O120" s="248" t="s">
        <v>1525</v>
      </c>
      <c r="P120" s="288" t="s">
        <v>2273</v>
      </c>
      <c r="Q120" s="297" t="s">
        <v>2590</v>
      </c>
      <c r="R120" s="300" t="s">
        <v>2722</v>
      </c>
      <c r="S120" s="248" t="s">
        <v>2303</v>
      </c>
      <c r="T120" s="247" t="s">
        <v>2069</v>
      </c>
      <c r="U120" s="248" t="s">
        <v>91</v>
      </c>
      <c r="V120" s="300" t="s">
        <v>2922</v>
      </c>
      <c r="W120" s="376" t="s">
        <v>3072</v>
      </c>
    </row>
    <row r="121" spans="1:23" ht="38.25">
      <c r="A121" s="248" t="s">
        <v>1997</v>
      </c>
      <c r="B121" s="247" t="s">
        <v>1997</v>
      </c>
      <c r="C121" s="248">
        <f>'Language 3'!C121</f>
        <v>0</v>
      </c>
      <c r="D121" s="247" t="s">
        <v>1766</v>
      </c>
      <c r="E121" s="248" t="s">
        <v>235</v>
      </c>
      <c r="F121" s="247" t="s">
        <v>679</v>
      </c>
      <c r="G121" s="248" t="s">
        <v>172</v>
      </c>
      <c r="H121" s="247" t="s">
        <v>2125</v>
      </c>
      <c r="I121" s="248" t="s">
        <v>319</v>
      </c>
      <c r="J121" s="247" t="s">
        <v>762</v>
      </c>
      <c r="K121" s="248" t="s">
        <v>2410</v>
      </c>
      <c r="L121" s="247" t="s">
        <v>1239</v>
      </c>
      <c r="M121" s="248" t="s">
        <v>1802</v>
      </c>
      <c r="N121" s="247" t="s">
        <v>1057</v>
      </c>
      <c r="O121" s="248" t="s">
        <v>1526</v>
      </c>
      <c r="P121" s="288" t="s">
        <v>559</v>
      </c>
      <c r="Q121" s="297" t="s">
        <v>559</v>
      </c>
      <c r="R121" s="300" t="s">
        <v>2723</v>
      </c>
      <c r="S121" s="248" t="s">
        <v>1156</v>
      </c>
      <c r="T121" s="247" t="s">
        <v>2070</v>
      </c>
      <c r="U121" s="248" t="s">
        <v>92</v>
      </c>
      <c r="V121" s="300" t="s">
        <v>2923</v>
      </c>
      <c r="W121" s="376" t="s">
        <v>3073</v>
      </c>
    </row>
    <row r="122" spans="1:23">
      <c r="A122" s="248"/>
      <c r="B122" s="247"/>
      <c r="C122" s="248"/>
      <c r="D122" s="247"/>
      <c r="E122" s="248"/>
      <c r="F122" s="247"/>
      <c r="G122" s="248"/>
      <c r="H122" s="247"/>
      <c r="I122" s="248"/>
      <c r="J122" s="247">
        <v>0</v>
      </c>
      <c r="K122" s="248">
        <v>0</v>
      </c>
      <c r="L122" s="247"/>
      <c r="M122" s="248"/>
      <c r="N122" s="247"/>
      <c r="O122" s="248"/>
      <c r="P122" s="288"/>
      <c r="Q122" s="297"/>
      <c r="R122" s="300"/>
      <c r="S122" s="248"/>
      <c r="T122" s="247">
        <v>0</v>
      </c>
      <c r="U122" s="248"/>
      <c r="V122" s="300"/>
      <c r="W122" s="376"/>
    </row>
    <row r="123" spans="1:23" ht="38.25">
      <c r="A123" s="248" t="s">
        <v>1739</v>
      </c>
      <c r="B123" s="247" t="s">
        <v>1739</v>
      </c>
      <c r="C123" s="248">
        <f>'Language 3'!C123</f>
        <v>0</v>
      </c>
      <c r="D123" s="247" t="s">
        <v>1767</v>
      </c>
      <c r="E123" s="248" t="s">
        <v>236</v>
      </c>
      <c r="F123" s="247" t="s">
        <v>680</v>
      </c>
      <c r="G123" s="248" t="s">
        <v>173</v>
      </c>
      <c r="H123" s="247" t="s">
        <v>2126</v>
      </c>
      <c r="I123" s="248" t="s">
        <v>320</v>
      </c>
      <c r="J123" s="247" t="s">
        <v>763</v>
      </c>
      <c r="K123" s="248" t="s">
        <v>616</v>
      </c>
      <c r="L123" s="247" t="s">
        <v>1240</v>
      </c>
      <c r="M123" s="248" t="s">
        <v>1803</v>
      </c>
      <c r="N123" s="247" t="s">
        <v>1058</v>
      </c>
      <c r="O123" s="248" t="s">
        <v>1527</v>
      </c>
      <c r="P123" s="288" t="s">
        <v>2274</v>
      </c>
      <c r="Q123" s="297" t="s">
        <v>2591</v>
      </c>
      <c r="R123" s="300" t="s">
        <v>2724</v>
      </c>
      <c r="S123" s="248" t="s">
        <v>2304</v>
      </c>
      <c r="T123" s="247" t="s">
        <v>2071</v>
      </c>
      <c r="U123" s="248" t="s">
        <v>93</v>
      </c>
      <c r="V123" s="300" t="s">
        <v>2924</v>
      </c>
      <c r="W123" s="376" t="s">
        <v>3074</v>
      </c>
    </row>
    <row r="124" spans="1:23" ht="38.25">
      <c r="A124" s="248" t="s">
        <v>1299</v>
      </c>
      <c r="B124" s="247" t="s">
        <v>1299</v>
      </c>
      <c r="C124" s="248">
        <f>'Language 3'!C124</f>
        <v>0</v>
      </c>
      <c r="D124" s="247" t="s">
        <v>1768</v>
      </c>
      <c r="E124" s="248" t="s">
        <v>237</v>
      </c>
      <c r="F124" s="247" t="s">
        <v>1249</v>
      </c>
      <c r="G124" s="248" t="s">
        <v>174</v>
      </c>
      <c r="H124" s="247" t="s">
        <v>774</v>
      </c>
      <c r="I124" s="248" t="s">
        <v>321</v>
      </c>
      <c r="J124" s="247" t="s">
        <v>764</v>
      </c>
      <c r="K124" s="248" t="s">
        <v>2411</v>
      </c>
      <c r="L124" s="247" t="s">
        <v>1241</v>
      </c>
      <c r="M124" s="248" t="s">
        <v>1804</v>
      </c>
      <c r="N124" s="247" t="s">
        <v>1059</v>
      </c>
      <c r="O124" s="248" t="s">
        <v>1528</v>
      </c>
      <c r="P124" s="288" t="s">
        <v>560</v>
      </c>
      <c r="Q124" s="297" t="s">
        <v>2592</v>
      </c>
      <c r="R124" s="300" t="s">
        <v>2725</v>
      </c>
      <c r="S124" s="248" t="s">
        <v>2305</v>
      </c>
      <c r="T124" s="247" t="s">
        <v>2072</v>
      </c>
      <c r="U124" s="248" t="s">
        <v>94</v>
      </c>
      <c r="V124" s="300" t="s">
        <v>2925</v>
      </c>
      <c r="W124" s="376" t="s">
        <v>3075</v>
      </c>
    </row>
    <row r="125" spans="1:23" ht="25.5">
      <c r="A125" s="248" t="s">
        <v>1301</v>
      </c>
      <c r="B125" s="247" t="s">
        <v>1868</v>
      </c>
      <c r="C125" s="248">
        <f>'Language 3'!C125</f>
        <v>0</v>
      </c>
      <c r="D125" s="247" t="s">
        <v>1769</v>
      </c>
      <c r="E125" s="248" t="s">
        <v>240</v>
      </c>
      <c r="F125" s="247" t="s">
        <v>1250</v>
      </c>
      <c r="G125" s="248" t="s">
        <v>175</v>
      </c>
      <c r="H125" s="247" t="s">
        <v>775</v>
      </c>
      <c r="I125" s="248" t="s">
        <v>322</v>
      </c>
      <c r="J125" s="247" t="s">
        <v>765</v>
      </c>
      <c r="K125" s="248" t="s">
        <v>2412</v>
      </c>
      <c r="L125" s="247" t="s">
        <v>1242</v>
      </c>
      <c r="M125" s="248" t="s">
        <v>1805</v>
      </c>
      <c r="N125" s="247" t="s">
        <v>1060</v>
      </c>
      <c r="O125" s="248" t="s">
        <v>1529</v>
      </c>
      <c r="P125" s="288" t="s">
        <v>2275</v>
      </c>
      <c r="Q125" s="297" t="s">
        <v>2593</v>
      </c>
      <c r="R125" s="300" t="s">
        <v>2726</v>
      </c>
      <c r="S125" s="248" t="s">
        <v>2306</v>
      </c>
      <c r="T125" s="247" t="s">
        <v>2073</v>
      </c>
      <c r="U125" s="248" t="s">
        <v>95</v>
      </c>
      <c r="V125" s="300" t="s">
        <v>2926</v>
      </c>
      <c r="W125" s="376" t="s">
        <v>3076</v>
      </c>
    </row>
    <row r="126" spans="1:23" ht="51">
      <c r="A126" s="248" t="s">
        <v>1302</v>
      </c>
      <c r="B126" s="247" t="s">
        <v>1869</v>
      </c>
      <c r="C126" s="248">
        <f>'Language 3'!C126</f>
        <v>0</v>
      </c>
      <c r="D126" s="247" t="s">
        <v>1770</v>
      </c>
      <c r="E126" s="248" t="s">
        <v>239</v>
      </c>
      <c r="F126" s="247" t="s">
        <v>1251</v>
      </c>
      <c r="G126" s="248" t="s">
        <v>176</v>
      </c>
      <c r="H126" s="247" t="s">
        <v>1956</v>
      </c>
      <c r="I126" s="248" t="s">
        <v>323</v>
      </c>
      <c r="J126" s="247" t="s">
        <v>766</v>
      </c>
      <c r="K126" s="248" t="s">
        <v>2413</v>
      </c>
      <c r="L126" s="247" t="s">
        <v>1243</v>
      </c>
      <c r="M126" s="248" t="s">
        <v>603</v>
      </c>
      <c r="N126" s="247" t="s">
        <v>1061</v>
      </c>
      <c r="O126" s="248" t="s">
        <v>1530</v>
      </c>
      <c r="P126" s="288" t="s">
        <v>561</v>
      </c>
      <c r="Q126" s="297" t="s">
        <v>2594</v>
      </c>
      <c r="R126" s="300" t="s">
        <v>2727</v>
      </c>
      <c r="S126" s="248" t="s">
        <v>1157</v>
      </c>
      <c r="T126" s="247" t="s">
        <v>2291</v>
      </c>
      <c r="U126" s="248" t="s">
        <v>96</v>
      </c>
      <c r="V126" s="300" t="s">
        <v>2927</v>
      </c>
      <c r="W126" s="376" t="s">
        <v>3077</v>
      </c>
    </row>
    <row r="127" spans="1:23" ht="25.5">
      <c r="A127" s="248" t="s">
        <v>1971</v>
      </c>
      <c r="B127" s="247" t="s">
        <v>1971</v>
      </c>
      <c r="C127" s="248">
        <f>'Language 3'!C127</f>
        <v>0</v>
      </c>
      <c r="D127" s="247" t="s">
        <v>1771</v>
      </c>
      <c r="E127" s="248" t="s">
        <v>238</v>
      </c>
      <c r="F127" s="247" t="s">
        <v>1252</v>
      </c>
      <c r="G127" s="248" t="s">
        <v>177</v>
      </c>
      <c r="H127" s="247" t="s">
        <v>1957</v>
      </c>
      <c r="I127" s="248" t="s">
        <v>324</v>
      </c>
      <c r="J127" s="247" t="s">
        <v>767</v>
      </c>
      <c r="K127" s="248" t="s">
        <v>2414</v>
      </c>
      <c r="L127" s="247" t="s">
        <v>1244</v>
      </c>
      <c r="M127" s="248" t="s">
        <v>604</v>
      </c>
      <c r="N127" s="247" t="s">
        <v>1062</v>
      </c>
      <c r="O127" s="248" t="s">
        <v>1531</v>
      </c>
      <c r="P127" s="288" t="s">
        <v>2276</v>
      </c>
      <c r="Q127" s="297" t="s">
        <v>2595</v>
      </c>
      <c r="R127" s="300" t="s">
        <v>2728</v>
      </c>
      <c r="S127" s="248" t="s">
        <v>2307</v>
      </c>
      <c r="T127" s="247" t="s">
        <v>2074</v>
      </c>
      <c r="U127" s="248" t="s">
        <v>134</v>
      </c>
      <c r="V127" s="300" t="s">
        <v>2928</v>
      </c>
      <c r="W127" s="376" t="s">
        <v>3078</v>
      </c>
    </row>
    <row r="128" spans="1:23">
      <c r="A128" s="248" t="s">
        <v>1690</v>
      </c>
      <c r="B128" s="247" t="s">
        <v>1690</v>
      </c>
      <c r="C128" s="248">
        <f>'Language 3'!C128</f>
        <v>0</v>
      </c>
      <c r="D128" s="247" t="s">
        <v>1772</v>
      </c>
      <c r="E128" s="248" t="s">
        <v>2023</v>
      </c>
      <c r="F128" s="247" t="s">
        <v>1253</v>
      </c>
      <c r="G128" s="248" t="s">
        <v>178</v>
      </c>
      <c r="H128" s="247" t="s">
        <v>1958</v>
      </c>
      <c r="I128" s="248" t="s">
        <v>2105</v>
      </c>
      <c r="J128" s="247" t="s">
        <v>768</v>
      </c>
      <c r="K128" s="248" t="s">
        <v>2415</v>
      </c>
      <c r="L128" s="247" t="s">
        <v>1245</v>
      </c>
      <c r="M128" s="248" t="s">
        <v>605</v>
      </c>
      <c r="N128" s="247" t="s">
        <v>1063</v>
      </c>
      <c r="O128" s="248" t="s">
        <v>2023</v>
      </c>
      <c r="P128" s="288" t="s">
        <v>2277</v>
      </c>
      <c r="Q128" s="297" t="s">
        <v>2596</v>
      </c>
      <c r="R128" s="300" t="s">
        <v>2729</v>
      </c>
      <c r="S128" s="248" t="s">
        <v>2308</v>
      </c>
      <c r="T128" s="247" t="s">
        <v>2075</v>
      </c>
      <c r="U128" s="248" t="s">
        <v>97</v>
      </c>
      <c r="V128" s="300" t="s">
        <v>2929</v>
      </c>
      <c r="W128" s="376" t="s">
        <v>1690</v>
      </c>
    </row>
    <row r="129" spans="1:23" ht="127.5">
      <c r="A129" s="248" t="s">
        <v>1740</v>
      </c>
      <c r="B129" s="247" t="s">
        <v>1740</v>
      </c>
      <c r="C129" s="248">
        <f>'Language 3'!C129</f>
        <v>0</v>
      </c>
      <c r="D129" s="247" t="s">
        <v>1773</v>
      </c>
      <c r="E129" s="248" t="s">
        <v>2002</v>
      </c>
      <c r="F129" s="247" t="s">
        <v>454</v>
      </c>
      <c r="G129" s="248" t="s">
        <v>179</v>
      </c>
      <c r="H129" s="247" t="s">
        <v>1959</v>
      </c>
      <c r="I129" s="248" t="s">
        <v>325</v>
      </c>
      <c r="J129" s="247" t="s">
        <v>769</v>
      </c>
      <c r="K129" s="248" t="s">
        <v>2416</v>
      </c>
      <c r="L129" s="247" t="s">
        <v>1246</v>
      </c>
      <c r="M129" s="248" t="s">
        <v>606</v>
      </c>
      <c r="N129" s="247" t="s">
        <v>1064</v>
      </c>
      <c r="O129" s="248" t="s">
        <v>1532</v>
      </c>
      <c r="P129" s="289" t="s">
        <v>2278</v>
      </c>
      <c r="Q129" s="297" t="s">
        <v>2597</v>
      </c>
      <c r="R129" s="300" t="s">
        <v>2730</v>
      </c>
      <c r="S129" s="248" t="s">
        <v>1158</v>
      </c>
      <c r="T129" s="247" t="s">
        <v>2076</v>
      </c>
      <c r="U129" s="248" t="s">
        <v>98</v>
      </c>
      <c r="V129" s="300" t="s">
        <v>2930</v>
      </c>
      <c r="W129" s="376" t="s">
        <v>3079</v>
      </c>
    </row>
    <row r="130" spans="1:23" ht="102">
      <c r="A130" s="248" t="s">
        <v>1741</v>
      </c>
      <c r="B130" s="247" t="s">
        <v>1741</v>
      </c>
      <c r="C130" s="248">
        <f>'Language 3'!C130</f>
        <v>0</v>
      </c>
      <c r="D130" s="247" t="s">
        <v>1774</v>
      </c>
      <c r="E130" s="248" t="s">
        <v>228</v>
      </c>
      <c r="F130" s="247" t="s">
        <v>455</v>
      </c>
      <c r="G130" s="248" t="s">
        <v>1651</v>
      </c>
      <c r="H130" s="247" t="s">
        <v>2198</v>
      </c>
      <c r="I130" s="248" t="s">
        <v>326</v>
      </c>
      <c r="J130" s="247" t="s">
        <v>770</v>
      </c>
      <c r="K130" s="248" t="s">
        <v>1852</v>
      </c>
      <c r="L130" s="247" t="s">
        <v>1247</v>
      </c>
      <c r="M130" s="248" t="s">
        <v>1399</v>
      </c>
      <c r="N130" s="247" t="s">
        <v>1065</v>
      </c>
      <c r="O130" s="248" t="s">
        <v>1533</v>
      </c>
      <c r="P130" s="288" t="s">
        <v>562</v>
      </c>
      <c r="Q130" s="297" t="s">
        <v>2598</v>
      </c>
      <c r="R130" s="300" t="s">
        <v>2731</v>
      </c>
      <c r="S130" s="248" t="s">
        <v>1159</v>
      </c>
      <c r="T130" s="247" t="s">
        <v>2077</v>
      </c>
      <c r="U130" s="248" t="s">
        <v>99</v>
      </c>
      <c r="V130" s="300" t="s">
        <v>2931</v>
      </c>
      <c r="W130" s="376" t="s">
        <v>3080</v>
      </c>
    </row>
    <row r="131" spans="1:23" ht="140.25">
      <c r="A131" s="248" t="s">
        <v>1969</v>
      </c>
      <c r="B131" s="247" t="s">
        <v>1969</v>
      </c>
      <c r="C131" s="248">
        <f>'Language 3'!C131</f>
        <v>0</v>
      </c>
      <c r="D131" s="247" t="s">
        <v>1775</v>
      </c>
      <c r="E131" s="248" t="s">
        <v>229</v>
      </c>
      <c r="F131" s="247" t="s">
        <v>1650</v>
      </c>
      <c r="G131" s="248" t="s">
        <v>1352</v>
      </c>
      <c r="H131" s="247" t="s">
        <v>2199</v>
      </c>
      <c r="I131" s="248" t="s">
        <v>327</v>
      </c>
      <c r="J131" s="247" t="s">
        <v>771</v>
      </c>
      <c r="K131" s="248" t="s">
        <v>1853</v>
      </c>
      <c r="L131" s="247" t="s">
        <v>1248</v>
      </c>
      <c r="M131" s="248" t="s">
        <v>2787</v>
      </c>
      <c r="N131" s="247" t="s">
        <v>2218</v>
      </c>
      <c r="O131" s="248" t="s">
        <v>1534</v>
      </c>
      <c r="P131" s="288" t="s">
        <v>563</v>
      </c>
      <c r="Q131" s="297" t="s">
        <v>2599</v>
      </c>
      <c r="R131" s="300" t="s">
        <v>2732</v>
      </c>
      <c r="S131" s="248" t="s">
        <v>1160</v>
      </c>
      <c r="T131" s="247" t="s">
        <v>2078</v>
      </c>
      <c r="U131" s="248" t="s">
        <v>2807</v>
      </c>
      <c r="V131" s="300" t="s">
        <v>2932</v>
      </c>
      <c r="W131" s="376" t="s">
        <v>3081</v>
      </c>
    </row>
    <row r="132" spans="1:23" ht="89.25">
      <c r="A132" s="248" t="s">
        <v>1970</v>
      </c>
      <c r="B132" s="247" t="s">
        <v>1970</v>
      </c>
      <c r="C132" s="248">
        <f>'Language 3'!C132</f>
        <v>0</v>
      </c>
      <c r="D132" s="247" t="s">
        <v>1776</v>
      </c>
      <c r="E132" s="248" t="s">
        <v>230</v>
      </c>
      <c r="F132" s="247" t="s">
        <v>456</v>
      </c>
      <c r="G132" s="248" t="s">
        <v>1353</v>
      </c>
      <c r="H132" s="247" t="s">
        <v>415</v>
      </c>
      <c r="I132" s="248" t="s">
        <v>1373</v>
      </c>
      <c r="J132" s="247" t="s">
        <v>772</v>
      </c>
      <c r="K132" s="248" t="s">
        <v>1854</v>
      </c>
      <c r="L132" s="247" t="s">
        <v>1572</v>
      </c>
      <c r="M132" s="248" t="s">
        <v>2788</v>
      </c>
      <c r="N132" s="247" t="s">
        <v>2219</v>
      </c>
      <c r="O132" s="248" t="s">
        <v>1535</v>
      </c>
      <c r="P132" s="288" t="s">
        <v>564</v>
      </c>
      <c r="Q132" s="297" t="s">
        <v>2600</v>
      </c>
      <c r="R132" s="300" t="s">
        <v>2733</v>
      </c>
      <c r="S132" s="248" t="s">
        <v>1161</v>
      </c>
      <c r="T132" s="247" t="s">
        <v>2079</v>
      </c>
      <c r="U132" s="248" t="s">
        <v>100</v>
      </c>
      <c r="V132" s="300" t="s">
        <v>2933</v>
      </c>
      <c r="W132" s="376" t="s">
        <v>3082</v>
      </c>
    </row>
    <row r="133" spans="1:23" ht="127.5">
      <c r="A133" s="248" t="s">
        <v>412</v>
      </c>
      <c r="B133" s="247" t="s">
        <v>412</v>
      </c>
      <c r="C133" s="248">
        <f>'Language 3'!C133</f>
        <v>0</v>
      </c>
      <c r="D133" s="247" t="s">
        <v>1777</v>
      </c>
      <c r="E133" s="248" t="s">
        <v>241</v>
      </c>
      <c r="F133" s="247" t="s">
        <v>457</v>
      </c>
      <c r="G133" s="248" t="s">
        <v>1354</v>
      </c>
      <c r="H133" s="247" t="s">
        <v>416</v>
      </c>
      <c r="I133" s="248" t="s">
        <v>449</v>
      </c>
      <c r="J133" s="247" t="s">
        <v>773</v>
      </c>
      <c r="K133" s="248" t="s">
        <v>1855</v>
      </c>
      <c r="L133" s="247" t="s">
        <v>1573</v>
      </c>
      <c r="M133" s="248" t="s">
        <v>2789</v>
      </c>
      <c r="N133" s="247" t="s">
        <v>2220</v>
      </c>
      <c r="O133" s="248" t="s">
        <v>1536</v>
      </c>
      <c r="P133" s="288" t="s">
        <v>565</v>
      </c>
      <c r="Q133" s="297" t="s">
        <v>2601</v>
      </c>
      <c r="R133" s="300" t="s">
        <v>2734</v>
      </c>
      <c r="S133" s="248" t="s">
        <v>1162</v>
      </c>
      <c r="T133" s="247" t="s">
        <v>2080</v>
      </c>
      <c r="U133" s="248" t="s">
        <v>2808</v>
      </c>
      <c r="V133" s="300" t="s">
        <v>2934</v>
      </c>
      <c r="W133" s="376" t="s">
        <v>3083</v>
      </c>
    </row>
    <row r="134" spans="1:23" ht="204">
      <c r="A134" s="248" t="s">
        <v>1871</v>
      </c>
      <c r="B134" s="247" t="s">
        <v>2309</v>
      </c>
      <c r="C134" s="248">
        <f>'Language 3'!C134</f>
        <v>0</v>
      </c>
      <c r="D134" s="247" t="s">
        <v>1552</v>
      </c>
      <c r="E134" s="248" t="s">
        <v>242</v>
      </c>
      <c r="F134" s="247" t="s">
        <v>458</v>
      </c>
      <c r="G134" s="248" t="s">
        <v>1131</v>
      </c>
      <c r="H134" s="247" t="s">
        <v>148</v>
      </c>
      <c r="I134" s="248" t="s">
        <v>2167</v>
      </c>
      <c r="J134" s="247" t="s">
        <v>2385</v>
      </c>
      <c r="K134" s="248" t="s">
        <v>2101</v>
      </c>
      <c r="L134" s="247" t="s">
        <v>1574</v>
      </c>
      <c r="M134" s="248" t="s">
        <v>2790</v>
      </c>
      <c r="N134" s="247" t="s">
        <v>2221</v>
      </c>
      <c r="O134" s="248" t="s">
        <v>1537</v>
      </c>
      <c r="P134" s="290" t="s">
        <v>566</v>
      </c>
      <c r="Q134" s="298" t="s">
        <v>2602</v>
      </c>
      <c r="R134" s="300" t="s">
        <v>2735</v>
      </c>
      <c r="S134" s="248" t="s">
        <v>1163</v>
      </c>
      <c r="T134" s="247" t="s">
        <v>2081</v>
      </c>
      <c r="U134" s="248" t="s">
        <v>101</v>
      </c>
      <c r="V134" s="300" t="s">
        <v>2935</v>
      </c>
      <c r="W134" s="376" t="s">
        <v>3084</v>
      </c>
    </row>
    <row r="135" spans="1:23" ht="242.25">
      <c r="A135" s="248" t="s">
        <v>2213</v>
      </c>
      <c r="B135" s="247" t="s">
        <v>2214</v>
      </c>
      <c r="C135" s="248">
        <f>'Language 3'!C135</f>
        <v>0</v>
      </c>
      <c r="D135" s="247" t="s">
        <v>2215</v>
      </c>
      <c r="E135" s="248" t="s">
        <v>1415</v>
      </c>
      <c r="F135" s="247" t="s">
        <v>1963</v>
      </c>
      <c r="G135" s="248" t="s">
        <v>1284</v>
      </c>
      <c r="H135" s="247" t="s">
        <v>3185</v>
      </c>
      <c r="I135" s="248" t="s">
        <v>1785</v>
      </c>
      <c r="J135" s="247" t="s">
        <v>1419</v>
      </c>
      <c r="K135" s="248" t="s">
        <v>1285</v>
      </c>
      <c r="L135" s="247" t="s">
        <v>1575</v>
      </c>
      <c r="M135" s="248" t="s">
        <v>2791</v>
      </c>
      <c r="N135" s="247" t="s">
        <v>2222</v>
      </c>
      <c r="O135" s="248" t="s">
        <v>1538</v>
      </c>
      <c r="P135" s="288" t="s">
        <v>2279</v>
      </c>
      <c r="Q135" s="297" t="s">
        <v>2603</v>
      </c>
      <c r="R135" s="300" t="s">
        <v>2736</v>
      </c>
      <c r="S135" s="248" t="s">
        <v>1182</v>
      </c>
      <c r="T135" s="247" t="s">
        <v>2082</v>
      </c>
      <c r="U135" s="248" t="s">
        <v>102</v>
      </c>
      <c r="V135" s="300" t="s">
        <v>2936</v>
      </c>
      <c r="W135" s="376" t="s">
        <v>3085</v>
      </c>
    </row>
    <row r="136" spans="1:23" ht="76.5">
      <c r="A136" s="248" t="s">
        <v>411</v>
      </c>
      <c r="B136" s="247" t="s">
        <v>411</v>
      </c>
      <c r="C136" s="248">
        <f>'Language 3'!C136</f>
        <v>0</v>
      </c>
      <c r="D136" s="247" t="s">
        <v>1558</v>
      </c>
      <c r="E136" s="248" t="s">
        <v>1366</v>
      </c>
      <c r="F136" s="247" t="s">
        <v>1260</v>
      </c>
      <c r="G136" s="248" t="s">
        <v>1132</v>
      </c>
      <c r="H136" s="247" t="s">
        <v>149</v>
      </c>
      <c r="I136" s="248" t="s">
        <v>450</v>
      </c>
      <c r="J136" s="247" t="s">
        <v>2386</v>
      </c>
      <c r="K136" s="248" t="s">
        <v>1856</v>
      </c>
      <c r="L136" s="247" t="s">
        <v>1138</v>
      </c>
      <c r="M136" s="248" t="s">
        <v>2792</v>
      </c>
      <c r="N136" s="247" t="s">
        <v>2168</v>
      </c>
      <c r="O136" s="248" t="s">
        <v>1539</v>
      </c>
      <c r="P136" s="288" t="s">
        <v>1961</v>
      </c>
      <c r="Q136" s="297" t="s">
        <v>2604</v>
      </c>
      <c r="R136" s="300" t="s">
        <v>2737</v>
      </c>
      <c r="S136" s="248" t="s">
        <v>943</v>
      </c>
      <c r="T136" s="247" t="s">
        <v>2083</v>
      </c>
      <c r="U136" s="248" t="s">
        <v>103</v>
      </c>
      <c r="V136" s="300" t="s">
        <v>2937</v>
      </c>
      <c r="W136" s="376" t="s">
        <v>3086</v>
      </c>
    </row>
    <row r="137" spans="1:23" ht="25.5">
      <c r="A137" s="248" t="s">
        <v>1872</v>
      </c>
      <c r="B137" s="247" t="s">
        <v>1456</v>
      </c>
      <c r="C137" s="248">
        <f>'Language 3'!C137</f>
        <v>0</v>
      </c>
      <c r="D137" s="247" t="s">
        <v>1559</v>
      </c>
      <c r="E137" s="248" t="s">
        <v>1367</v>
      </c>
      <c r="F137" s="247" t="s">
        <v>1261</v>
      </c>
      <c r="G137" s="248" t="s">
        <v>1133</v>
      </c>
      <c r="H137" s="247" t="s">
        <v>150</v>
      </c>
      <c r="I137" s="248" t="s">
        <v>451</v>
      </c>
      <c r="J137" s="247" t="s">
        <v>2387</v>
      </c>
      <c r="K137" s="248" t="s">
        <v>1857</v>
      </c>
      <c r="L137" s="247" t="s">
        <v>1139</v>
      </c>
      <c r="M137" s="248" t="s">
        <v>2793</v>
      </c>
      <c r="N137" s="247" t="s">
        <v>2169</v>
      </c>
      <c r="O137" s="248" t="s">
        <v>1540</v>
      </c>
      <c r="P137" s="288" t="s">
        <v>1962</v>
      </c>
      <c r="Q137" s="297" t="s">
        <v>2605</v>
      </c>
      <c r="R137" s="300" t="s">
        <v>2738</v>
      </c>
      <c r="S137" s="248" t="s">
        <v>1164</v>
      </c>
      <c r="T137" s="247" t="s">
        <v>2084</v>
      </c>
      <c r="U137" s="248" t="s">
        <v>104</v>
      </c>
      <c r="V137" s="300" t="s">
        <v>2938</v>
      </c>
      <c r="W137" s="376" t="s">
        <v>3087</v>
      </c>
    </row>
    <row r="138" spans="1:23" ht="38.25">
      <c r="A138" s="248" t="s">
        <v>1457</v>
      </c>
      <c r="B138" s="247" t="s">
        <v>1457</v>
      </c>
      <c r="C138" s="248">
        <f>'Language 3'!C138</f>
        <v>0</v>
      </c>
      <c r="D138" s="247" t="s">
        <v>1560</v>
      </c>
      <c r="E138" s="248" t="s">
        <v>1368</v>
      </c>
      <c r="F138" s="247" t="s">
        <v>1262</v>
      </c>
      <c r="G138" s="248" t="s">
        <v>1134</v>
      </c>
      <c r="H138" s="247" t="s">
        <v>151</v>
      </c>
      <c r="I138" s="248" t="s">
        <v>452</v>
      </c>
      <c r="J138" s="247" t="s">
        <v>2388</v>
      </c>
      <c r="K138" s="248" t="s">
        <v>1858</v>
      </c>
      <c r="L138" s="247" t="s">
        <v>1140</v>
      </c>
      <c r="M138" s="248" t="s">
        <v>2794</v>
      </c>
      <c r="N138" s="247" t="s">
        <v>2170</v>
      </c>
      <c r="O138" s="248" t="s">
        <v>1541</v>
      </c>
      <c r="P138" s="288" t="s">
        <v>567</v>
      </c>
      <c r="Q138" s="297" t="s">
        <v>2606</v>
      </c>
      <c r="R138" s="300" t="s">
        <v>2739</v>
      </c>
      <c r="S138" s="248" t="s">
        <v>944</v>
      </c>
      <c r="T138" s="247" t="s">
        <v>2085</v>
      </c>
      <c r="U138" s="248" t="s">
        <v>105</v>
      </c>
      <c r="V138" s="300" t="s">
        <v>2939</v>
      </c>
      <c r="W138" s="376" t="s">
        <v>3088</v>
      </c>
    </row>
    <row r="139" spans="1:23" ht="51">
      <c r="A139" s="248" t="s">
        <v>1458</v>
      </c>
      <c r="B139" s="247" t="s">
        <v>1458</v>
      </c>
      <c r="C139" s="248">
        <f>'Language 3'!C139</f>
        <v>0</v>
      </c>
      <c r="D139" s="247" t="s">
        <v>1561</v>
      </c>
      <c r="E139" s="248" t="s">
        <v>1369</v>
      </c>
      <c r="F139" s="247" t="s">
        <v>1263</v>
      </c>
      <c r="G139" s="248" t="s">
        <v>1135</v>
      </c>
      <c r="H139" s="247" t="s">
        <v>152</v>
      </c>
      <c r="I139" s="248" t="s">
        <v>453</v>
      </c>
      <c r="J139" s="247" t="s">
        <v>2389</v>
      </c>
      <c r="K139" s="248" t="s">
        <v>1859</v>
      </c>
      <c r="L139" s="247" t="s">
        <v>1141</v>
      </c>
      <c r="M139" s="248" t="s">
        <v>2795</v>
      </c>
      <c r="N139" s="247" t="s">
        <v>2171</v>
      </c>
      <c r="O139" s="248" t="s">
        <v>1542</v>
      </c>
      <c r="P139" s="288" t="s">
        <v>568</v>
      </c>
      <c r="Q139" s="297" t="s">
        <v>2607</v>
      </c>
      <c r="R139" s="300" t="s">
        <v>2740</v>
      </c>
      <c r="S139" s="248" t="s">
        <v>1165</v>
      </c>
      <c r="T139" s="247" t="s">
        <v>2086</v>
      </c>
      <c r="U139" s="248" t="s">
        <v>106</v>
      </c>
      <c r="V139" s="300" t="s">
        <v>2940</v>
      </c>
      <c r="W139" s="376" t="s">
        <v>3089</v>
      </c>
    </row>
    <row r="140" spans="1:23" ht="204">
      <c r="A140" s="248" t="s">
        <v>1392</v>
      </c>
      <c r="B140" s="247" t="s">
        <v>1392</v>
      </c>
      <c r="C140" s="248">
        <f>'Language 3'!C140</f>
        <v>0</v>
      </c>
      <c r="D140" s="247" t="s">
        <v>1562</v>
      </c>
      <c r="E140" s="248" t="s">
        <v>1699</v>
      </c>
      <c r="F140" s="247" t="s">
        <v>137</v>
      </c>
      <c r="G140" s="248" t="s">
        <v>682</v>
      </c>
      <c r="H140" s="247" t="s">
        <v>153</v>
      </c>
      <c r="I140" s="248" t="s">
        <v>1925</v>
      </c>
      <c r="J140" s="247" t="s">
        <v>2390</v>
      </c>
      <c r="K140" s="248" t="s">
        <v>1860</v>
      </c>
      <c r="L140" s="247" t="s">
        <v>2293</v>
      </c>
      <c r="M140" s="248" t="s">
        <v>2428</v>
      </c>
      <c r="N140" s="247" t="s">
        <v>2172</v>
      </c>
      <c r="O140" s="248" t="s">
        <v>1543</v>
      </c>
      <c r="P140" s="288" t="s">
        <v>570</v>
      </c>
      <c r="Q140" s="297" t="s">
        <v>2608</v>
      </c>
      <c r="R140" s="300" t="s">
        <v>2741</v>
      </c>
      <c r="S140" s="248" t="s">
        <v>1166</v>
      </c>
      <c r="T140" s="247" t="s">
        <v>2100</v>
      </c>
      <c r="U140" s="248" t="s">
        <v>107</v>
      </c>
      <c r="V140" s="300" t="s">
        <v>2941</v>
      </c>
      <c r="W140" s="376" t="s">
        <v>3090</v>
      </c>
    </row>
    <row r="141" spans="1:23" ht="51">
      <c r="A141" s="248" t="s">
        <v>1296</v>
      </c>
      <c r="B141" s="247" t="s">
        <v>1296</v>
      </c>
      <c r="C141" s="248">
        <f>'Language 3'!C141</f>
        <v>0</v>
      </c>
      <c r="D141" s="247" t="s">
        <v>1563</v>
      </c>
      <c r="E141" s="248" t="s">
        <v>2783</v>
      </c>
      <c r="F141" s="247" t="s">
        <v>138</v>
      </c>
      <c r="G141" s="248" t="s">
        <v>1136</v>
      </c>
      <c r="H141" s="247" t="s">
        <v>154</v>
      </c>
      <c r="I141" s="248" t="s">
        <v>2152</v>
      </c>
      <c r="J141" s="247" t="s">
        <v>2391</v>
      </c>
      <c r="K141" s="248" t="s">
        <v>1861</v>
      </c>
      <c r="L141" s="247" t="s">
        <v>1264</v>
      </c>
      <c r="M141" s="248" t="s">
        <v>2796</v>
      </c>
      <c r="N141" s="247" t="s">
        <v>2173</v>
      </c>
      <c r="O141" s="248" t="s">
        <v>1544</v>
      </c>
      <c r="P141" s="288" t="s">
        <v>569</v>
      </c>
      <c r="Q141" s="297" t="s">
        <v>2609</v>
      </c>
      <c r="R141" s="300" t="s">
        <v>2742</v>
      </c>
      <c r="S141" s="248" t="s">
        <v>1167</v>
      </c>
      <c r="T141" s="247" t="s">
        <v>2087</v>
      </c>
      <c r="U141" s="248" t="s">
        <v>108</v>
      </c>
      <c r="V141" s="300" t="s">
        <v>2960</v>
      </c>
      <c r="W141" s="376" t="s">
        <v>3091</v>
      </c>
    </row>
    <row r="142" spans="1:23" ht="127.5">
      <c r="A142" s="248" t="s">
        <v>1474</v>
      </c>
      <c r="B142" s="247" t="s">
        <v>1474</v>
      </c>
      <c r="C142" s="248">
        <f>'Language 3'!C142</f>
        <v>0</v>
      </c>
      <c r="D142" s="247" t="s">
        <v>1564</v>
      </c>
      <c r="E142" s="248" t="s">
        <v>2784</v>
      </c>
      <c r="F142" s="247" t="s">
        <v>139</v>
      </c>
      <c r="G142" s="248" t="s">
        <v>1137</v>
      </c>
      <c r="H142" s="247" t="s">
        <v>155</v>
      </c>
      <c r="I142" s="248" t="s">
        <v>2153</v>
      </c>
      <c r="J142" s="247" t="s">
        <v>2392</v>
      </c>
      <c r="K142" s="248" t="s">
        <v>1862</v>
      </c>
      <c r="L142" s="247" t="s">
        <v>1265</v>
      </c>
      <c r="M142" s="248" t="s">
        <v>1365</v>
      </c>
      <c r="N142" s="247" t="s">
        <v>2174</v>
      </c>
      <c r="O142" s="248" t="s">
        <v>1545</v>
      </c>
      <c r="P142" s="288" t="s">
        <v>2280</v>
      </c>
      <c r="Q142" s="297" t="s">
        <v>2610</v>
      </c>
      <c r="R142" s="300" t="s">
        <v>2743</v>
      </c>
      <c r="S142" s="248" t="s">
        <v>1168</v>
      </c>
      <c r="T142" s="247" t="s">
        <v>2088</v>
      </c>
      <c r="U142" s="248" t="s">
        <v>135</v>
      </c>
      <c r="V142" s="300" t="s">
        <v>2942</v>
      </c>
      <c r="W142" s="376" t="s">
        <v>3092</v>
      </c>
    </row>
    <row r="143" spans="1:23" ht="140.25">
      <c r="A143" s="248" t="s">
        <v>2785</v>
      </c>
      <c r="B143" s="247" t="s">
        <v>2785</v>
      </c>
      <c r="C143" s="248">
        <f>'Language 3'!C143</f>
        <v>0</v>
      </c>
      <c r="D143" s="247" t="s">
        <v>1372</v>
      </c>
      <c r="E143" s="248" t="s">
        <v>2786</v>
      </c>
      <c r="F143" s="247" t="s">
        <v>140</v>
      </c>
      <c r="G143" s="248" t="s">
        <v>2031</v>
      </c>
      <c r="H143" s="247" t="s">
        <v>156</v>
      </c>
      <c r="I143" s="248" t="s">
        <v>2154</v>
      </c>
      <c r="J143" s="247" t="s">
        <v>2393</v>
      </c>
      <c r="K143" s="248" t="s">
        <v>1863</v>
      </c>
      <c r="L143" s="247" t="s">
        <v>1266</v>
      </c>
      <c r="M143" s="248" t="s">
        <v>2797</v>
      </c>
      <c r="N143" s="247" t="s">
        <v>2175</v>
      </c>
      <c r="O143" s="248" t="s">
        <v>1546</v>
      </c>
      <c r="P143" s="288" t="s">
        <v>571</v>
      </c>
      <c r="Q143" s="297" t="s">
        <v>2611</v>
      </c>
      <c r="R143" s="300" t="s">
        <v>2744</v>
      </c>
      <c r="S143" s="248" t="s">
        <v>1169</v>
      </c>
      <c r="T143" s="247" t="s">
        <v>2089</v>
      </c>
      <c r="U143" s="248" t="s">
        <v>109</v>
      </c>
      <c r="V143" s="300" t="s">
        <v>2943</v>
      </c>
      <c r="W143" s="376" t="s">
        <v>3093</v>
      </c>
    </row>
    <row r="144" spans="1:23" ht="127.5">
      <c r="A144" s="248" t="s">
        <v>1298</v>
      </c>
      <c r="B144" s="247" t="s">
        <v>1298</v>
      </c>
      <c r="C144" s="248">
        <f>'Language 3'!C144</f>
        <v>0</v>
      </c>
      <c r="D144" s="247" t="s">
        <v>696</v>
      </c>
      <c r="E144" s="248" t="s">
        <v>1390</v>
      </c>
      <c r="F144" s="247" t="s">
        <v>141</v>
      </c>
      <c r="G144" s="248" t="s">
        <v>2032</v>
      </c>
      <c r="H144" s="247" t="s">
        <v>157</v>
      </c>
      <c r="I144" s="248" t="s">
        <v>1505</v>
      </c>
      <c r="J144" s="247" t="s">
        <v>947</v>
      </c>
      <c r="K144" s="248" t="s">
        <v>1864</v>
      </c>
      <c r="L144" s="247" t="s">
        <v>1267</v>
      </c>
      <c r="M144" s="248" t="s">
        <v>1413</v>
      </c>
      <c r="N144" s="247" t="s">
        <v>2176</v>
      </c>
      <c r="O144" s="248" t="s">
        <v>1547</v>
      </c>
      <c r="P144" s="288" t="s">
        <v>2281</v>
      </c>
      <c r="Q144" s="297" t="s">
        <v>2612</v>
      </c>
      <c r="R144" s="300" t="s">
        <v>2745</v>
      </c>
      <c r="S144" s="248" t="s">
        <v>1170</v>
      </c>
      <c r="T144" s="247" t="s">
        <v>2090</v>
      </c>
      <c r="U144" s="248" t="s">
        <v>110</v>
      </c>
      <c r="V144" s="300" t="s">
        <v>2944</v>
      </c>
      <c r="W144" s="376" t="s">
        <v>3094</v>
      </c>
    </row>
    <row r="145" spans="1:23" ht="89.25">
      <c r="A145" s="248" t="s">
        <v>1297</v>
      </c>
      <c r="B145" s="247" t="s">
        <v>1297</v>
      </c>
      <c r="C145" s="248">
        <f>'Language 3'!C145</f>
        <v>0</v>
      </c>
      <c r="D145" s="247" t="s">
        <v>697</v>
      </c>
      <c r="E145" s="248" t="s">
        <v>831</v>
      </c>
      <c r="F145" s="247" t="s">
        <v>142</v>
      </c>
      <c r="G145" s="248" t="s">
        <v>2033</v>
      </c>
      <c r="H145" s="247" t="s">
        <v>158</v>
      </c>
      <c r="I145" s="248" t="s">
        <v>1506</v>
      </c>
      <c r="J145" s="247" t="s">
        <v>948</v>
      </c>
      <c r="K145" s="248" t="s">
        <v>1865</v>
      </c>
      <c r="L145" s="247" t="s">
        <v>980</v>
      </c>
      <c r="M145" s="248" t="s">
        <v>1414</v>
      </c>
      <c r="N145" s="247" t="s">
        <v>2177</v>
      </c>
      <c r="O145" s="248" t="s">
        <v>1548</v>
      </c>
      <c r="P145" s="288" t="s">
        <v>572</v>
      </c>
      <c r="Q145" s="297" t="s">
        <v>2613</v>
      </c>
      <c r="R145" s="300" t="s">
        <v>2746</v>
      </c>
      <c r="S145" s="248" t="s">
        <v>1171</v>
      </c>
      <c r="T145" s="247" t="s">
        <v>2091</v>
      </c>
      <c r="U145" s="248" t="s">
        <v>111</v>
      </c>
      <c r="V145" s="300" t="s">
        <v>2945</v>
      </c>
      <c r="W145" s="376" t="s">
        <v>3095</v>
      </c>
    </row>
    <row r="146" spans="1:23" ht="114.75">
      <c r="A146" s="248" t="s">
        <v>1866</v>
      </c>
      <c r="B146" s="247" t="s">
        <v>1866</v>
      </c>
      <c r="C146" s="248">
        <f>'Language 3'!C146</f>
        <v>0</v>
      </c>
      <c r="D146" s="247" t="s">
        <v>698</v>
      </c>
      <c r="E146" s="248" t="s">
        <v>1391</v>
      </c>
      <c r="F146" s="247" t="s">
        <v>143</v>
      </c>
      <c r="G146" s="248" t="s">
        <v>829</v>
      </c>
      <c r="H146" s="247" t="s">
        <v>922</v>
      </c>
      <c r="I146" s="248" t="s">
        <v>1374</v>
      </c>
      <c r="J146" s="247" t="s">
        <v>949</v>
      </c>
      <c r="K146" s="248" t="s">
        <v>414</v>
      </c>
      <c r="L146" s="247" t="s">
        <v>981</v>
      </c>
      <c r="M146" s="248" t="s">
        <v>2151</v>
      </c>
      <c r="N146" s="247" t="s">
        <v>2178</v>
      </c>
      <c r="O146" s="248" t="s">
        <v>1549</v>
      </c>
      <c r="P146" s="288" t="s">
        <v>1960</v>
      </c>
      <c r="Q146" s="297" t="s">
        <v>2614</v>
      </c>
      <c r="R146" s="300" t="s">
        <v>2747</v>
      </c>
      <c r="S146" s="248" t="s">
        <v>1565</v>
      </c>
      <c r="T146" s="247" t="s">
        <v>2092</v>
      </c>
      <c r="U146" s="248" t="s">
        <v>112</v>
      </c>
      <c r="V146" s="300" t="s">
        <v>2946</v>
      </c>
      <c r="W146" s="376" t="s">
        <v>3096</v>
      </c>
    </row>
    <row r="147" spans="1:23" ht="180">
      <c r="A147" s="248" t="s">
        <v>1873</v>
      </c>
      <c r="B147" s="247" t="s">
        <v>1873</v>
      </c>
      <c r="C147" s="248">
        <f>'Language 3'!C147</f>
        <v>0</v>
      </c>
      <c r="D147" s="245" t="s">
        <v>1873</v>
      </c>
      <c r="E147" s="248" t="s">
        <v>1206</v>
      </c>
      <c r="F147" s="245" t="s">
        <v>1873</v>
      </c>
      <c r="G147" s="302" t="s">
        <v>1259</v>
      </c>
      <c r="H147" s="247" t="s">
        <v>3184</v>
      </c>
      <c r="I147" s="245" t="s">
        <v>1873</v>
      </c>
      <c r="J147" s="245" t="s">
        <v>1873</v>
      </c>
      <c r="K147" s="248" t="s">
        <v>624</v>
      </c>
      <c r="L147" s="245" t="s">
        <v>1873</v>
      </c>
      <c r="M147" s="245" t="s">
        <v>1873</v>
      </c>
      <c r="N147" s="282" t="s">
        <v>440</v>
      </c>
      <c r="O147" s="248" t="s">
        <v>970</v>
      </c>
      <c r="P147" s="289" t="s">
        <v>2282</v>
      </c>
      <c r="Q147" s="297" t="s">
        <v>2615</v>
      </c>
      <c r="R147" s="300" t="s">
        <v>2748</v>
      </c>
      <c r="S147" s="248" t="s">
        <v>1172</v>
      </c>
      <c r="T147" s="247" t="s">
        <v>401</v>
      </c>
      <c r="U147" s="248" t="s">
        <v>113</v>
      </c>
      <c r="V147" s="300" t="s">
        <v>2947</v>
      </c>
      <c r="W147" s="376" t="s">
        <v>3097</v>
      </c>
    </row>
    <row r="148" spans="1:23" ht="54">
      <c r="A148" s="248" t="s">
        <v>1874</v>
      </c>
      <c r="B148" s="247" t="s">
        <v>1874</v>
      </c>
      <c r="C148" s="248">
        <f>'Language 3'!C148</f>
        <v>0</v>
      </c>
      <c r="D148" s="245" t="s">
        <v>1874</v>
      </c>
      <c r="E148" s="248" t="s">
        <v>1207</v>
      </c>
      <c r="F148" s="245" t="s">
        <v>1874</v>
      </c>
      <c r="G148" s="302" t="s">
        <v>1778</v>
      </c>
      <c r="H148" s="247" t="s">
        <v>3158</v>
      </c>
      <c r="I148" s="245" t="s">
        <v>1874</v>
      </c>
      <c r="J148" s="245" t="s">
        <v>1874</v>
      </c>
      <c r="K148" s="248" t="s">
        <v>617</v>
      </c>
      <c r="L148" s="245" t="s">
        <v>1874</v>
      </c>
      <c r="M148" s="245" t="s">
        <v>1874</v>
      </c>
      <c r="N148" s="282" t="s">
        <v>441</v>
      </c>
      <c r="O148" s="248" t="s">
        <v>971</v>
      </c>
      <c r="P148" s="288" t="s">
        <v>2283</v>
      </c>
      <c r="Q148" s="297" t="s">
        <v>2616</v>
      </c>
      <c r="R148" s="300" t="s">
        <v>2749</v>
      </c>
      <c r="S148" s="248" t="s">
        <v>1173</v>
      </c>
      <c r="T148" s="247" t="s">
        <v>2093</v>
      </c>
      <c r="U148" s="248" t="s">
        <v>2809</v>
      </c>
      <c r="V148" s="300" t="s">
        <v>2948</v>
      </c>
      <c r="W148" s="376" t="s">
        <v>3098</v>
      </c>
    </row>
    <row r="149" spans="1:23" ht="72">
      <c r="A149" s="248" t="s">
        <v>1876</v>
      </c>
      <c r="B149" s="247" t="s">
        <v>1876</v>
      </c>
      <c r="C149" s="248">
        <f>'Language 3'!C149</f>
        <v>0</v>
      </c>
      <c r="D149" s="245" t="s">
        <v>1876</v>
      </c>
      <c r="E149" s="248" t="s">
        <v>1208</v>
      </c>
      <c r="F149" s="245" t="s">
        <v>1876</v>
      </c>
      <c r="G149" s="302" t="s">
        <v>1779</v>
      </c>
      <c r="H149" s="247" t="s">
        <v>3159</v>
      </c>
      <c r="I149" s="245" t="s">
        <v>1876</v>
      </c>
      <c r="J149" s="245" t="s">
        <v>1876</v>
      </c>
      <c r="K149" s="248" t="s">
        <v>618</v>
      </c>
      <c r="L149" s="245" t="s">
        <v>1876</v>
      </c>
      <c r="M149" s="245" t="s">
        <v>1876</v>
      </c>
      <c r="N149" s="282" t="s">
        <v>442</v>
      </c>
      <c r="O149" s="248" t="s">
        <v>973</v>
      </c>
      <c r="P149" s="289" t="s">
        <v>2284</v>
      </c>
      <c r="Q149" s="297" t="s">
        <v>2617</v>
      </c>
      <c r="R149" s="300" t="s">
        <v>2750</v>
      </c>
      <c r="S149" s="248" t="s">
        <v>1174</v>
      </c>
      <c r="T149" s="247" t="s">
        <v>2094</v>
      </c>
      <c r="U149" s="248" t="s">
        <v>114</v>
      </c>
      <c r="V149" s="300" t="s">
        <v>2949</v>
      </c>
      <c r="W149" s="376" t="s">
        <v>3099</v>
      </c>
    </row>
    <row r="150" spans="1:23" ht="18">
      <c r="A150" s="248" t="s">
        <v>1875</v>
      </c>
      <c r="B150" s="247" t="s">
        <v>1875</v>
      </c>
      <c r="C150" s="248">
        <f>'Language 3'!C150</f>
        <v>0</v>
      </c>
      <c r="D150" s="245" t="s">
        <v>1875</v>
      </c>
      <c r="E150" s="248" t="s">
        <v>1209</v>
      </c>
      <c r="F150" s="245" t="s">
        <v>1875</v>
      </c>
      <c r="G150" s="302" t="s">
        <v>1780</v>
      </c>
      <c r="H150" s="247" t="s">
        <v>3157</v>
      </c>
      <c r="I150" s="245" t="s">
        <v>1875</v>
      </c>
      <c r="J150" s="245" t="s">
        <v>1875</v>
      </c>
      <c r="K150" s="248" t="s">
        <v>619</v>
      </c>
      <c r="L150" s="245" t="s">
        <v>1875</v>
      </c>
      <c r="M150" s="245" t="s">
        <v>1875</v>
      </c>
      <c r="N150" s="282" t="s">
        <v>443</v>
      </c>
      <c r="O150" s="248" t="s">
        <v>972</v>
      </c>
      <c r="P150" s="288" t="s">
        <v>2285</v>
      </c>
      <c r="Q150" s="297" t="s">
        <v>2618</v>
      </c>
      <c r="R150" s="300" t="s">
        <v>2618</v>
      </c>
      <c r="S150" s="248" t="s">
        <v>1566</v>
      </c>
      <c r="T150" s="247" t="s">
        <v>2099</v>
      </c>
      <c r="U150" s="248" t="s">
        <v>115</v>
      </c>
      <c r="V150" s="300" t="s">
        <v>2950</v>
      </c>
      <c r="W150" s="376" t="s">
        <v>3100</v>
      </c>
    </row>
    <row r="151" spans="1:23" ht="18">
      <c r="A151" s="248" t="s">
        <v>1213</v>
      </c>
      <c r="B151" s="247" t="s">
        <v>1213</v>
      </c>
      <c r="C151" s="248">
        <f>'Language 3'!C151</f>
        <v>0</v>
      </c>
      <c r="D151" s="247" t="s">
        <v>1214</v>
      </c>
      <c r="E151" s="248" t="s">
        <v>1215</v>
      </c>
      <c r="F151" s="247" t="s">
        <v>1216</v>
      </c>
      <c r="G151" s="302" t="s">
        <v>1217</v>
      </c>
      <c r="H151" s="247" t="s">
        <v>1218</v>
      </c>
      <c r="I151" s="248" t="s">
        <v>1219</v>
      </c>
      <c r="J151" s="247" t="s">
        <v>1220</v>
      </c>
      <c r="K151" s="248" t="s">
        <v>1221</v>
      </c>
      <c r="L151" s="247" t="s">
        <v>1222</v>
      </c>
      <c r="M151" s="306" t="s">
        <v>2380</v>
      </c>
      <c r="N151" s="247" t="s">
        <v>1223</v>
      </c>
      <c r="O151" s="248" t="s">
        <v>974</v>
      </c>
      <c r="P151" s="288" t="s">
        <v>516</v>
      </c>
      <c r="Q151" s="297" t="s">
        <v>1213</v>
      </c>
      <c r="R151" s="300" t="s">
        <v>1213</v>
      </c>
      <c r="S151" s="248" t="s">
        <v>1214</v>
      </c>
      <c r="T151" s="247" t="s">
        <v>483</v>
      </c>
      <c r="U151" s="248" t="s">
        <v>116</v>
      </c>
      <c r="V151" s="300" t="s">
        <v>2951</v>
      </c>
      <c r="W151" s="376" t="s">
        <v>3101</v>
      </c>
    </row>
    <row r="152" spans="1:23" ht="54">
      <c r="A152" s="248" t="s">
        <v>1212</v>
      </c>
      <c r="B152" s="247" t="s">
        <v>1212</v>
      </c>
      <c r="C152" s="248">
        <f>'Language 3'!C152</f>
        <v>0</v>
      </c>
      <c r="D152" s="245" t="s">
        <v>1212</v>
      </c>
      <c r="E152" s="248" t="s">
        <v>1224</v>
      </c>
      <c r="F152" s="245" t="s">
        <v>1212</v>
      </c>
      <c r="G152" s="302" t="s">
        <v>1781</v>
      </c>
      <c r="H152" s="247" t="s">
        <v>3160</v>
      </c>
      <c r="I152" s="245" t="s">
        <v>1212</v>
      </c>
      <c r="J152" s="245" t="s">
        <v>1212</v>
      </c>
      <c r="K152" s="248" t="s">
        <v>620</v>
      </c>
      <c r="L152" s="245" t="s">
        <v>1212</v>
      </c>
      <c r="M152" s="245" t="s">
        <v>1212</v>
      </c>
      <c r="N152" s="282" t="s">
        <v>444</v>
      </c>
      <c r="O152" s="248" t="s">
        <v>975</v>
      </c>
      <c r="P152" s="289" t="s">
        <v>2286</v>
      </c>
      <c r="Q152" s="297" t="s">
        <v>2619</v>
      </c>
      <c r="R152" s="300" t="s">
        <v>2751</v>
      </c>
      <c r="S152" s="248" t="s">
        <v>1175</v>
      </c>
      <c r="T152" s="247" t="s">
        <v>2095</v>
      </c>
      <c r="U152" s="248" t="s">
        <v>117</v>
      </c>
      <c r="V152" s="300" t="s">
        <v>2952</v>
      </c>
      <c r="W152" s="376" t="s">
        <v>3102</v>
      </c>
    </row>
    <row r="153" spans="1:23" ht="54">
      <c r="A153" s="248" t="s">
        <v>1211</v>
      </c>
      <c r="B153" s="247" t="s">
        <v>1211</v>
      </c>
      <c r="C153" s="248">
        <f>'Language 3'!C153</f>
        <v>0</v>
      </c>
      <c r="D153" s="245" t="s">
        <v>1211</v>
      </c>
      <c r="E153" s="248" t="s">
        <v>1225</v>
      </c>
      <c r="F153" s="245" t="s">
        <v>1211</v>
      </c>
      <c r="G153" s="302" t="s">
        <v>1782</v>
      </c>
      <c r="H153" s="247" t="s">
        <v>3161</v>
      </c>
      <c r="I153" s="245" t="s">
        <v>1211</v>
      </c>
      <c r="J153" s="245" t="s">
        <v>1211</v>
      </c>
      <c r="K153" s="248" t="s">
        <v>621</v>
      </c>
      <c r="L153" s="245" t="s">
        <v>1211</v>
      </c>
      <c r="M153" s="245" t="s">
        <v>1211</v>
      </c>
      <c r="N153" s="282" t="s">
        <v>445</v>
      </c>
      <c r="O153" s="248" t="s">
        <v>976</v>
      </c>
      <c r="P153" s="289" t="s">
        <v>2287</v>
      </c>
      <c r="Q153" s="297" t="s">
        <v>2620</v>
      </c>
      <c r="R153" s="300" t="s">
        <v>2752</v>
      </c>
      <c r="S153" s="248" t="s">
        <v>1178</v>
      </c>
      <c r="T153" s="247" t="s">
        <v>2096</v>
      </c>
      <c r="U153" s="248" t="s">
        <v>118</v>
      </c>
      <c r="V153" s="300" t="s">
        <v>2953</v>
      </c>
      <c r="W153" s="377" t="s">
        <v>3103</v>
      </c>
    </row>
    <row r="154" spans="1:23">
      <c r="A154" s="248" t="s">
        <v>1027</v>
      </c>
      <c r="B154" s="247" t="s">
        <v>1226</v>
      </c>
      <c r="C154" s="248">
        <f>'Language 3'!C154</f>
        <v>0</v>
      </c>
      <c r="D154" s="247" t="s">
        <v>1227</v>
      </c>
      <c r="E154" s="248" t="s">
        <v>240</v>
      </c>
      <c r="F154" s="247" t="s">
        <v>1228</v>
      </c>
      <c r="G154" s="302" t="s">
        <v>1229</v>
      </c>
      <c r="H154" s="247" t="s">
        <v>1230</v>
      </c>
      <c r="I154" s="248" t="s">
        <v>1231</v>
      </c>
      <c r="J154" s="247" t="s">
        <v>1232</v>
      </c>
      <c r="K154" s="248" t="s">
        <v>2412</v>
      </c>
      <c r="L154" s="247" t="s">
        <v>1233</v>
      </c>
      <c r="M154" s="248" t="s">
        <v>1234</v>
      </c>
      <c r="N154" s="247" t="s">
        <v>1060</v>
      </c>
      <c r="O154" s="248" t="s">
        <v>977</v>
      </c>
      <c r="P154" s="288" t="s">
        <v>2275</v>
      </c>
      <c r="Q154" s="297" t="s">
        <v>2593</v>
      </c>
      <c r="R154" s="300" t="s">
        <v>2726</v>
      </c>
      <c r="S154" s="248" t="s">
        <v>2306</v>
      </c>
      <c r="T154" s="247" t="s">
        <v>2073</v>
      </c>
      <c r="U154" s="248" t="s">
        <v>119</v>
      </c>
      <c r="V154" s="300" t="s">
        <v>2954</v>
      </c>
      <c r="W154" s="376" t="s">
        <v>3104</v>
      </c>
    </row>
    <row r="155" spans="1:23" ht="54">
      <c r="A155" s="248" t="s">
        <v>1394</v>
      </c>
      <c r="B155" s="247" t="s">
        <v>1394</v>
      </c>
      <c r="C155" s="248">
        <f>'Language 3'!C155</f>
        <v>0</v>
      </c>
      <c r="D155" s="245" t="s">
        <v>1394</v>
      </c>
      <c r="E155" s="248" t="s">
        <v>1395</v>
      </c>
      <c r="F155" s="245" t="s">
        <v>1394</v>
      </c>
      <c r="G155" s="302" t="s">
        <v>1783</v>
      </c>
      <c r="H155" s="247" t="s">
        <v>3163</v>
      </c>
      <c r="I155" s="245" t="s">
        <v>1394</v>
      </c>
      <c r="J155" s="245" t="s">
        <v>1394</v>
      </c>
      <c r="K155" s="248" t="s">
        <v>622</v>
      </c>
      <c r="L155" s="245" t="s">
        <v>1394</v>
      </c>
      <c r="M155" s="245" t="s">
        <v>1394</v>
      </c>
      <c r="N155" s="282" t="s">
        <v>446</v>
      </c>
      <c r="O155" s="248" t="s">
        <v>979</v>
      </c>
      <c r="P155" s="289" t="s">
        <v>2288</v>
      </c>
      <c r="Q155" s="297" t="s">
        <v>2621</v>
      </c>
      <c r="R155" s="300" t="s">
        <v>2753</v>
      </c>
      <c r="S155" s="248" t="s">
        <v>1176</v>
      </c>
      <c r="T155" s="247" t="s">
        <v>2097</v>
      </c>
      <c r="U155" s="248" t="s">
        <v>120</v>
      </c>
      <c r="V155" s="300" t="s">
        <v>2955</v>
      </c>
      <c r="W155" s="376" t="s">
        <v>3105</v>
      </c>
    </row>
    <row r="156" spans="1:23" ht="54">
      <c r="A156" s="248" t="s">
        <v>1397</v>
      </c>
      <c r="B156" s="247" t="s">
        <v>1397</v>
      </c>
      <c r="C156" s="248">
        <f>'Language 3'!C156</f>
        <v>0</v>
      </c>
      <c r="D156" s="245" t="s">
        <v>1397</v>
      </c>
      <c r="E156" s="248" t="s">
        <v>1398</v>
      </c>
      <c r="F156" s="245" t="s">
        <v>1397</v>
      </c>
      <c r="G156" s="302" t="s">
        <v>1784</v>
      </c>
      <c r="H156" s="247" t="s">
        <v>3162</v>
      </c>
      <c r="I156" s="245" t="s">
        <v>1397</v>
      </c>
      <c r="J156" s="245" t="s">
        <v>1397</v>
      </c>
      <c r="K156" s="248" t="s">
        <v>623</v>
      </c>
      <c r="L156" s="245" t="s">
        <v>1397</v>
      </c>
      <c r="M156" s="245" t="s">
        <v>1397</v>
      </c>
      <c r="N156" s="282" t="s">
        <v>447</v>
      </c>
      <c r="O156" s="248" t="s">
        <v>978</v>
      </c>
      <c r="P156" s="289" t="s">
        <v>2289</v>
      </c>
      <c r="Q156" s="297" t="s">
        <v>2622</v>
      </c>
      <c r="R156" s="300" t="s">
        <v>2754</v>
      </c>
      <c r="S156" s="248" t="s">
        <v>1177</v>
      </c>
      <c r="T156" s="247" t="s">
        <v>2098</v>
      </c>
      <c r="U156" s="248" t="s">
        <v>121</v>
      </c>
      <c r="V156" s="300" t="s">
        <v>2956</v>
      </c>
      <c r="W156" s="376" t="s">
        <v>3106</v>
      </c>
    </row>
    <row r="157" spans="1:23" ht="25.5">
      <c r="A157" s="369" t="s">
        <v>805</v>
      </c>
      <c r="B157" s="371" t="s">
        <v>805</v>
      </c>
      <c r="C157" s="248">
        <f>'Language 3'!C157</f>
        <v>0</v>
      </c>
      <c r="D157" s="372" t="s">
        <v>805</v>
      </c>
      <c r="E157" s="248" t="s">
        <v>3109</v>
      </c>
      <c r="F157" s="372" t="s">
        <v>805</v>
      </c>
      <c r="G157" s="372" t="s">
        <v>805</v>
      </c>
      <c r="H157" s="371" t="s">
        <v>3164</v>
      </c>
      <c r="I157" s="372" t="s">
        <v>805</v>
      </c>
      <c r="J157" s="372" t="s">
        <v>805</v>
      </c>
      <c r="K157" s="372" t="s">
        <v>805</v>
      </c>
      <c r="L157" s="372" t="s">
        <v>805</v>
      </c>
      <c r="M157" s="372" t="s">
        <v>805</v>
      </c>
      <c r="N157" s="372" t="s">
        <v>805</v>
      </c>
      <c r="O157" s="372" t="s">
        <v>805</v>
      </c>
      <c r="P157" s="372" t="s">
        <v>805</v>
      </c>
      <c r="Q157" s="372" t="s">
        <v>805</v>
      </c>
      <c r="R157" s="372" t="s">
        <v>805</v>
      </c>
      <c r="S157" s="372" t="s">
        <v>805</v>
      </c>
      <c r="T157" s="372" t="s">
        <v>805</v>
      </c>
      <c r="U157" s="372" t="s">
        <v>805</v>
      </c>
      <c r="V157" s="372" t="s">
        <v>805</v>
      </c>
      <c r="W157" s="377" t="s">
        <v>3132</v>
      </c>
    </row>
    <row r="158" spans="1:23">
      <c r="A158" s="369" t="s">
        <v>807</v>
      </c>
      <c r="B158" s="371" t="s">
        <v>807</v>
      </c>
      <c r="C158" s="248">
        <f>'Language 3'!C158</f>
        <v>0</v>
      </c>
      <c r="D158" s="372" t="s">
        <v>807</v>
      </c>
      <c r="E158" s="248" t="s">
        <v>3110</v>
      </c>
      <c r="F158" s="372" t="s">
        <v>807</v>
      </c>
      <c r="G158" s="372" t="s">
        <v>807</v>
      </c>
      <c r="H158" s="371" t="s">
        <v>3165</v>
      </c>
      <c r="I158" s="372" t="s">
        <v>807</v>
      </c>
      <c r="J158" s="372" t="s">
        <v>807</v>
      </c>
      <c r="K158" s="372" t="s">
        <v>807</v>
      </c>
      <c r="L158" s="372" t="s">
        <v>807</v>
      </c>
      <c r="M158" s="372" t="s">
        <v>807</v>
      </c>
      <c r="N158" s="372" t="s">
        <v>807</v>
      </c>
      <c r="O158" s="372" t="s">
        <v>807</v>
      </c>
      <c r="P158" s="372" t="s">
        <v>807</v>
      </c>
      <c r="Q158" s="372" t="s">
        <v>807</v>
      </c>
      <c r="R158" s="372" t="s">
        <v>807</v>
      </c>
      <c r="S158" s="372" t="s">
        <v>807</v>
      </c>
      <c r="T158" s="372" t="s">
        <v>807</v>
      </c>
      <c r="U158" s="372" t="s">
        <v>807</v>
      </c>
      <c r="V158" s="372" t="s">
        <v>807</v>
      </c>
      <c r="W158" s="377" t="s">
        <v>3133</v>
      </c>
    </row>
    <row r="159" spans="1:23" ht="25.5">
      <c r="A159" s="369" t="s">
        <v>823</v>
      </c>
      <c r="B159" s="371" t="s">
        <v>823</v>
      </c>
      <c r="C159" s="248">
        <f>'Language 3'!C159</f>
        <v>0</v>
      </c>
      <c r="D159" s="372" t="s">
        <v>823</v>
      </c>
      <c r="E159" s="248" t="s">
        <v>3111</v>
      </c>
      <c r="F159" s="372" t="s">
        <v>823</v>
      </c>
      <c r="G159" s="372" t="s">
        <v>823</v>
      </c>
      <c r="H159" s="371" t="s">
        <v>3166</v>
      </c>
      <c r="I159" s="372" t="s">
        <v>823</v>
      </c>
      <c r="J159" s="372" t="s">
        <v>823</v>
      </c>
      <c r="K159" s="372" t="s">
        <v>823</v>
      </c>
      <c r="L159" s="372" t="s">
        <v>823</v>
      </c>
      <c r="M159" s="372" t="s">
        <v>823</v>
      </c>
      <c r="N159" s="372" t="s">
        <v>823</v>
      </c>
      <c r="O159" s="372" t="s">
        <v>823</v>
      </c>
      <c r="P159" s="372" t="s">
        <v>823</v>
      </c>
      <c r="Q159" s="372" t="s">
        <v>823</v>
      </c>
      <c r="R159" s="372" t="s">
        <v>823</v>
      </c>
      <c r="S159" s="372" t="s">
        <v>823</v>
      </c>
      <c r="T159" s="372" t="s">
        <v>823</v>
      </c>
      <c r="U159" s="372" t="s">
        <v>823</v>
      </c>
      <c r="V159" s="372" t="s">
        <v>823</v>
      </c>
      <c r="W159" s="377" t="s">
        <v>3134</v>
      </c>
    </row>
    <row r="160" spans="1:23">
      <c r="A160" s="369" t="s">
        <v>800</v>
      </c>
      <c r="B160" s="371" t="s">
        <v>800</v>
      </c>
      <c r="C160" s="248">
        <f>'Language 3'!C160</f>
        <v>0</v>
      </c>
      <c r="D160" s="372" t="s">
        <v>800</v>
      </c>
      <c r="E160" s="248" t="s">
        <v>3112</v>
      </c>
      <c r="F160" s="372" t="s">
        <v>800</v>
      </c>
      <c r="G160" s="372" t="s">
        <v>800</v>
      </c>
      <c r="H160" s="371" t="s">
        <v>3167</v>
      </c>
      <c r="I160" s="372" t="s">
        <v>800</v>
      </c>
      <c r="J160" s="372" t="s">
        <v>800</v>
      </c>
      <c r="K160" s="372" t="s">
        <v>800</v>
      </c>
      <c r="L160" s="372" t="s">
        <v>800</v>
      </c>
      <c r="M160" s="372" t="s">
        <v>800</v>
      </c>
      <c r="N160" s="372" t="s">
        <v>800</v>
      </c>
      <c r="O160" s="372" t="s">
        <v>800</v>
      </c>
      <c r="P160" s="372" t="s">
        <v>800</v>
      </c>
      <c r="Q160" s="372" t="s">
        <v>800</v>
      </c>
      <c r="R160" s="372" t="s">
        <v>800</v>
      </c>
      <c r="S160" s="372" t="s">
        <v>800</v>
      </c>
      <c r="T160" s="372" t="s">
        <v>800</v>
      </c>
      <c r="U160" s="372" t="s">
        <v>800</v>
      </c>
      <c r="V160" s="372" t="s">
        <v>800</v>
      </c>
      <c r="W160" s="377" t="s">
        <v>3135</v>
      </c>
    </row>
    <row r="161" spans="1:23">
      <c r="A161" s="369" t="s">
        <v>811</v>
      </c>
      <c r="B161" s="371" t="s">
        <v>811</v>
      </c>
      <c r="C161" s="248">
        <f>'Language 3'!C161</f>
        <v>0</v>
      </c>
      <c r="D161" s="372" t="s">
        <v>811</v>
      </c>
      <c r="E161" s="248" t="s">
        <v>3113</v>
      </c>
      <c r="F161" s="372" t="s">
        <v>811</v>
      </c>
      <c r="G161" s="372" t="s">
        <v>811</v>
      </c>
      <c r="H161" s="371" t="s">
        <v>3168</v>
      </c>
      <c r="I161" s="372" t="s">
        <v>811</v>
      </c>
      <c r="J161" s="372" t="s">
        <v>811</v>
      </c>
      <c r="K161" s="372" t="s">
        <v>811</v>
      </c>
      <c r="L161" s="372" t="s">
        <v>811</v>
      </c>
      <c r="M161" s="372" t="s">
        <v>811</v>
      </c>
      <c r="N161" s="372" t="s">
        <v>811</v>
      </c>
      <c r="O161" s="372" t="s">
        <v>811</v>
      </c>
      <c r="P161" s="372" t="s">
        <v>811</v>
      </c>
      <c r="Q161" s="372" t="s">
        <v>811</v>
      </c>
      <c r="R161" s="372" t="s">
        <v>811</v>
      </c>
      <c r="S161" s="372" t="s">
        <v>811</v>
      </c>
      <c r="T161" s="372" t="s">
        <v>811</v>
      </c>
      <c r="U161" s="372" t="s">
        <v>811</v>
      </c>
      <c r="V161" s="372" t="s">
        <v>811</v>
      </c>
      <c r="W161" s="377" t="s">
        <v>3136</v>
      </c>
    </row>
    <row r="162" spans="1:23">
      <c r="A162" s="369" t="s">
        <v>806</v>
      </c>
      <c r="B162" s="371" t="s">
        <v>806</v>
      </c>
      <c r="C162" s="248">
        <f>'Language 3'!C162</f>
        <v>0</v>
      </c>
      <c r="D162" s="372" t="s">
        <v>806</v>
      </c>
      <c r="E162" s="248" t="s">
        <v>3114</v>
      </c>
      <c r="F162" s="372" t="s">
        <v>806</v>
      </c>
      <c r="G162" s="372" t="s">
        <v>806</v>
      </c>
      <c r="H162" s="371" t="s">
        <v>3169</v>
      </c>
      <c r="I162" s="372" t="s">
        <v>806</v>
      </c>
      <c r="J162" s="372" t="s">
        <v>806</v>
      </c>
      <c r="K162" s="372" t="s">
        <v>806</v>
      </c>
      <c r="L162" s="372" t="s">
        <v>806</v>
      </c>
      <c r="M162" s="372" t="s">
        <v>806</v>
      </c>
      <c r="N162" s="372" t="s">
        <v>806</v>
      </c>
      <c r="O162" s="372" t="s">
        <v>806</v>
      </c>
      <c r="P162" s="372" t="s">
        <v>806</v>
      </c>
      <c r="Q162" s="372" t="s">
        <v>806</v>
      </c>
      <c r="R162" s="372" t="s">
        <v>806</v>
      </c>
      <c r="S162" s="372" t="s">
        <v>806</v>
      </c>
      <c r="T162" s="372" t="s">
        <v>806</v>
      </c>
      <c r="U162" s="372" t="s">
        <v>806</v>
      </c>
      <c r="V162" s="372" t="s">
        <v>806</v>
      </c>
      <c r="W162" s="377" t="s">
        <v>3137</v>
      </c>
    </row>
    <row r="163" spans="1:23">
      <c r="A163" s="369" t="s">
        <v>821</v>
      </c>
      <c r="B163" s="371" t="s">
        <v>821</v>
      </c>
      <c r="C163" s="248">
        <f>'Language 3'!C163</f>
        <v>0</v>
      </c>
      <c r="D163" s="372" t="s">
        <v>821</v>
      </c>
      <c r="E163" s="248" t="s">
        <v>3128</v>
      </c>
      <c r="F163" s="372" t="s">
        <v>821</v>
      </c>
      <c r="G163" s="372" t="s">
        <v>821</v>
      </c>
      <c r="H163" s="371" t="s">
        <v>3170</v>
      </c>
      <c r="I163" s="372" t="s">
        <v>821</v>
      </c>
      <c r="J163" s="372" t="s">
        <v>821</v>
      </c>
      <c r="K163" s="372" t="s">
        <v>821</v>
      </c>
      <c r="L163" s="372" t="s">
        <v>821</v>
      </c>
      <c r="M163" s="372" t="s">
        <v>821</v>
      </c>
      <c r="N163" s="372" t="s">
        <v>821</v>
      </c>
      <c r="O163" s="372" t="s">
        <v>821</v>
      </c>
      <c r="P163" s="372" t="s">
        <v>821</v>
      </c>
      <c r="Q163" s="372" t="s">
        <v>821</v>
      </c>
      <c r="R163" s="372" t="s">
        <v>821</v>
      </c>
      <c r="S163" s="372" t="s">
        <v>821</v>
      </c>
      <c r="T163" s="372" t="s">
        <v>821</v>
      </c>
      <c r="U163" s="372" t="s">
        <v>821</v>
      </c>
      <c r="V163" s="372" t="s">
        <v>821</v>
      </c>
      <c r="W163" s="377" t="s">
        <v>3138</v>
      </c>
    </row>
    <row r="164" spans="1:23">
      <c r="A164" s="369" t="s">
        <v>802</v>
      </c>
      <c r="B164" s="371" t="s">
        <v>802</v>
      </c>
      <c r="C164" s="248">
        <f>'Language 3'!C164</f>
        <v>0</v>
      </c>
      <c r="D164" s="372" t="s">
        <v>802</v>
      </c>
      <c r="E164" s="248" t="s">
        <v>3115</v>
      </c>
      <c r="F164" s="372" t="s">
        <v>802</v>
      </c>
      <c r="G164" s="372" t="s">
        <v>802</v>
      </c>
      <c r="H164" s="371" t="s">
        <v>3171</v>
      </c>
      <c r="I164" s="372" t="s">
        <v>802</v>
      </c>
      <c r="J164" s="372" t="s">
        <v>802</v>
      </c>
      <c r="K164" s="372" t="s">
        <v>802</v>
      </c>
      <c r="L164" s="372" t="s">
        <v>802</v>
      </c>
      <c r="M164" s="372" t="s">
        <v>802</v>
      </c>
      <c r="N164" s="372" t="s">
        <v>802</v>
      </c>
      <c r="O164" s="372" t="s">
        <v>802</v>
      </c>
      <c r="P164" s="372" t="s">
        <v>802</v>
      </c>
      <c r="Q164" s="372" t="s">
        <v>802</v>
      </c>
      <c r="R164" s="372" t="s">
        <v>802</v>
      </c>
      <c r="S164" s="372" t="s">
        <v>802</v>
      </c>
      <c r="T164" s="372" t="s">
        <v>802</v>
      </c>
      <c r="U164" s="372" t="s">
        <v>802</v>
      </c>
      <c r="V164" s="372" t="s">
        <v>802</v>
      </c>
      <c r="W164" s="377" t="s">
        <v>3139</v>
      </c>
    </row>
    <row r="165" spans="1:23">
      <c r="A165" s="369" t="s">
        <v>804</v>
      </c>
      <c r="B165" s="371" t="s">
        <v>804</v>
      </c>
      <c r="C165" s="248">
        <f>'Language 3'!C165</f>
        <v>0</v>
      </c>
      <c r="D165" s="372" t="s">
        <v>804</v>
      </c>
      <c r="E165" s="248" t="s">
        <v>3127</v>
      </c>
      <c r="F165" s="372" t="s">
        <v>804</v>
      </c>
      <c r="G165" s="372" t="s">
        <v>804</v>
      </c>
      <c r="H165" s="371" t="s">
        <v>3172</v>
      </c>
      <c r="I165" s="372" t="s">
        <v>804</v>
      </c>
      <c r="J165" s="372" t="s">
        <v>804</v>
      </c>
      <c r="K165" s="372" t="s">
        <v>804</v>
      </c>
      <c r="L165" s="372" t="s">
        <v>804</v>
      </c>
      <c r="M165" s="372" t="s">
        <v>804</v>
      </c>
      <c r="N165" s="372" t="s">
        <v>804</v>
      </c>
      <c r="O165" s="372" t="s">
        <v>804</v>
      </c>
      <c r="P165" s="372" t="s">
        <v>804</v>
      </c>
      <c r="Q165" s="372" t="s">
        <v>804</v>
      </c>
      <c r="R165" s="372" t="s">
        <v>804</v>
      </c>
      <c r="S165" s="372" t="s">
        <v>804</v>
      </c>
      <c r="T165" s="372" t="s">
        <v>804</v>
      </c>
      <c r="U165" s="372" t="s">
        <v>804</v>
      </c>
      <c r="V165" s="372" t="s">
        <v>804</v>
      </c>
      <c r="W165" s="377" t="s">
        <v>3140</v>
      </c>
    </row>
    <row r="166" spans="1:23">
      <c r="A166" s="369" t="s">
        <v>801</v>
      </c>
      <c r="B166" s="371" t="s">
        <v>801</v>
      </c>
      <c r="C166" s="248">
        <f>'Language 3'!C166</f>
        <v>0</v>
      </c>
      <c r="D166" s="372" t="s">
        <v>801</v>
      </c>
      <c r="E166" s="248" t="s">
        <v>3116</v>
      </c>
      <c r="F166" s="372" t="s">
        <v>801</v>
      </c>
      <c r="G166" s="372" t="s">
        <v>801</v>
      </c>
      <c r="H166" s="371" t="s">
        <v>3173</v>
      </c>
      <c r="I166" s="372" t="s">
        <v>801</v>
      </c>
      <c r="J166" s="372" t="s">
        <v>801</v>
      </c>
      <c r="K166" s="372" t="s">
        <v>801</v>
      </c>
      <c r="L166" s="372" t="s">
        <v>801</v>
      </c>
      <c r="M166" s="372" t="s">
        <v>801</v>
      </c>
      <c r="N166" s="372" t="s">
        <v>801</v>
      </c>
      <c r="O166" s="372" t="s">
        <v>801</v>
      </c>
      <c r="P166" s="372" t="s">
        <v>801</v>
      </c>
      <c r="Q166" s="372" t="s">
        <v>801</v>
      </c>
      <c r="R166" s="372" t="s">
        <v>801</v>
      </c>
      <c r="S166" s="372" t="s">
        <v>801</v>
      </c>
      <c r="T166" s="372" t="s">
        <v>801</v>
      </c>
      <c r="U166" s="372" t="s">
        <v>801</v>
      </c>
      <c r="V166" s="372" t="s">
        <v>801</v>
      </c>
      <c r="W166" s="377" t="s">
        <v>3141</v>
      </c>
    </row>
    <row r="167" spans="1:23">
      <c r="A167" s="369" t="s">
        <v>808</v>
      </c>
      <c r="B167" s="371" t="s">
        <v>808</v>
      </c>
      <c r="C167" s="248">
        <f>'Language 3'!C167</f>
        <v>0</v>
      </c>
      <c r="D167" s="372" t="s">
        <v>808</v>
      </c>
      <c r="E167" s="248" t="s">
        <v>3117</v>
      </c>
      <c r="F167" s="372" t="s">
        <v>808</v>
      </c>
      <c r="G167" s="372" t="s">
        <v>808</v>
      </c>
      <c r="H167" s="371" t="s">
        <v>3174</v>
      </c>
      <c r="I167" s="372" t="s">
        <v>808</v>
      </c>
      <c r="J167" s="372" t="s">
        <v>808</v>
      </c>
      <c r="K167" s="372" t="s">
        <v>808</v>
      </c>
      <c r="L167" s="372" t="s">
        <v>808</v>
      </c>
      <c r="M167" s="372" t="s">
        <v>808</v>
      </c>
      <c r="N167" s="372" t="s">
        <v>808</v>
      </c>
      <c r="O167" s="372" t="s">
        <v>808</v>
      </c>
      <c r="P167" s="372" t="s">
        <v>808</v>
      </c>
      <c r="Q167" s="372" t="s">
        <v>808</v>
      </c>
      <c r="R167" s="372" t="s">
        <v>808</v>
      </c>
      <c r="S167" s="372" t="s">
        <v>808</v>
      </c>
      <c r="T167" s="372" t="s">
        <v>808</v>
      </c>
      <c r="U167" s="372" t="s">
        <v>808</v>
      </c>
      <c r="V167" s="372" t="s">
        <v>808</v>
      </c>
      <c r="W167" s="377" t="s">
        <v>3142</v>
      </c>
    </row>
    <row r="168" spans="1:23">
      <c r="A168" s="369" t="s">
        <v>810</v>
      </c>
      <c r="B168" s="371" t="s">
        <v>810</v>
      </c>
      <c r="C168" s="248">
        <f>'Language 3'!C168</f>
        <v>0</v>
      </c>
      <c r="D168" s="372" t="s">
        <v>810</v>
      </c>
      <c r="E168" s="248" t="s">
        <v>3118</v>
      </c>
      <c r="F168" s="372" t="s">
        <v>810</v>
      </c>
      <c r="G168" s="372" t="s">
        <v>810</v>
      </c>
      <c r="H168" s="371" t="s">
        <v>3173</v>
      </c>
      <c r="I168" s="372" t="s">
        <v>810</v>
      </c>
      <c r="J168" s="372" t="s">
        <v>810</v>
      </c>
      <c r="K168" s="372" t="s">
        <v>810</v>
      </c>
      <c r="L168" s="372" t="s">
        <v>810</v>
      </c>
      <c r="M168" s="372" t="s">
        <v>810</v>
      </c>
      <c r="N168" s="372" t="s">
        <v>810</v>
      </c>
      <c r="O168" s="372" t="s">
        <v>810</v>
      </c>
      <c r="P168" s="372" t="s">
        <v>810</v>
      </c>
      <c r="Q168" s="372" t="s">
        <v>810</v>
      </c>
      <c r="R168" s="372" t="s">
        <v>810</v>
      </c>
      <c r="S168" s="372" t="s">
        <v>810</v>
      </c>
      <c r="T168" s="372" t="s">
        <v>810</v>
      </c>
      <c r="U168" s="372" t="s">
        <v>810</v>
      </c>
      <c r="V168" s="372" t="s">
        <v>810</v>
      </c>
      <c r="W168" s="377" t="s">
        <v>3143</v>
      </c>
    </row>
    <row r="169" spans="1:23">
      <c r="A169" s="369" t="s">
        <v>803</v>
      </c>
      <c r="B169" s="371" t="s">
        <v>803</v>
      </c>
      <c r="C169" s="248">
        <f>'Language 3'!C169</f>
        <v>0</v>
      </c>
      <c r="D169" s="372" t="s">
        <v>803</v>
      </c>
      <c r="E169" s="248" t="s">
        <v>803</v>
      </c>
      <c r="F169" s="372" t="s">
        <v>803</v>
      </c>
      <c r="G169" s="372" t="s">
        <v>803</v>
      </c>
      <c r="H169" s="371" t="s">
        <v>803</v>
      </c>
      <c r="I169" s="372" t="s">
        <v>803</v>
      </c>
      <c r="J169" s="372" t="s">
        <v>803</v>
      </c>
      <c r="K169" s="372" t="s">
        <v>803</v>
      </c>
      <c r="L169" s="372" t="s">
        <v>803</v>
      </c>
      <c r="M169" s="372" t="s">
        <v>803</v>
      </c>
      <c r="N169" s="372" t="s">
        <v>803</v>
      </c>
      <c r="O169" s="372" t="s">
        <v>803</v>
      </c>
      <c r="P169" s="372" t="s">
        <v>803</v>
      </c>
      <c r="Q169" s="372" t="s">
        <v>803</v>
      </c>
      <c r="R169" s="372" t="s">
        <v>803</v>
      </c>
      <c r="S169" s="372" t="s">
        <v>803</v>
      </c>
      <c r="T169" s="372" t="s">
        <v>803</v>
      </c>
      <c r="U169" s="372" t="s">
        <v>803</v>
      </c>
      <c r="V169" s="372" t="s">
        <v>803</v>
      </c>
      <c r="W169" s="377" t="s">
        <v>803</v>
      </c>
    </row>
    <row r="170" spans="1:23">
      <c r="A170" s="369" t="s">
        <v>813</v>
      </c>
      <c r="B170" s="371" t="s">
        <v>813</v>
      </c>
      <c r="C170" s="248">
        <f>'Language 3'!C170</f>
        <v>0</v>
      </c>
      <c r="D170" s="372" t="s">
        <v>813</v>
      </c>
      <c r="E170" s="248" t="s">
        <v>813</v>
      </c>
      <c r="F170" s="372" t="s">
        <v>813</v>
      </c>
      <c r="G170" s="372" t="s">
        <v>813</v>
      </c>
      <c r="H170" s="371" t="s">
        <v>813</v>
      </c>
      <c r="I170" s="372" t="s">
        <v>813</v>
      </c>
      <c r="J170" s="372" t="s">
        <v>813</v>
      </c>
      <c r="K170" s="372" t="s">
        <v>813</v>
      </c>
      <c r="L170" s="372" t="s">
        <v>813</v>
      </c>
      <c r="M170" s="372" t="s">
        <v>813</v>
      </c>
      <c r="N170" s="372" t="s">
        <v>813</v>
      </c>
      <c r="O170" s="372" t="s">
        <v>813</v>
      </c>
      <c r="P170" s="372" t="s">
        <v>813</v>
      </c>
      <c r="Q170" s="372" t="s">
        <v>813</v>
      </c>
      <c r="R170" s="372" t="s">
        <v>813</v>
      </c>
      <c r="S170" s="372" t="s">
        <v>813</v>
      </c>
      <c r="T170" s="372" t="s">
        <v>813</v>
      </c>
      <c r="U170" s="372" t="s">
        <v>813</v>
      </c>
      <c r="V170" s="372" t="s">
        <v>813</v>
      </c>
      <c r="W170" s="377" t="s">
        <v>813</v>
      </c>
    </row>
    <row r="171" spans="1:23">
      <c r="A171" s="369" t="s">
        <v>822</v>
      </c>
      <c r="B171" s="371" t="s">
        <v>822</v>
      </c>
      <c r="C171" s="248">
        <f>'Language 3'!C171</f>
        <v>0</v>
      </c>
      <c r="D171" s="372" t="s">
        <v>822</v>
      </c>
      <c r="E171" s="248" t="s">
        <v>3128</v>
      </c>
      <c r="F171" s="372" t="s">
        <v>822</v>
      </c>
      <c r="G171" s="372" t="s">
        <v>822</v>
      </c>
      <c r="H171" s="371" t="s">
        <v>3175</v>
      </c>
      <c r="I171" s="372" t="s">
        <v>822</v>
      </c>
      <c r="J171" s="372" t="s">
        <v>822</v>
      </c>
      <c r="K171" s="372" t="s">
        <v>822</v>
      </c>
      <c r="L171" s="372" t="s">
        <v>822</v>
      </c>
      <c r="M171" s="372" t="s">
        <v>822</v>
      </c>
      <c r="N171" s="372" t="s">
        <v>822</v>
      </c>
      <c r="O171" s="372" t="s">
        <v>822</v>
      </c>
      <c r="P171" s="372" t="s">
        <v>822</v>
      </c>
      <c r="Q171" s="372" t="s">
        <v>822</v>
      </c>
      <c r="R171" s="372" t="s">
        <v>822</v>
      </c>
      <c r="S171" s="372" t="s">
        <v>822</v>
      </c>
      <c r="T171" s="372" t="s">
        <v>822</v>
      </c>
      <c r="U171" s="372" t="s">
        <v>822</v>
      </c>
      <c r="V171" s="372" t="s">
        <v>822</v>
      </c>
      <c r="W171" s="377" t="s">
        <v>3144</v>
      </c>
    </row>
    <row r="172" spans="1:23" ht="25.5">
      <c r="A172" s="369" t="s">
        <v>3108</v>
      </c>
      <c r="B172" s="371" t="s">
        <v>3108</v>
      </c>
      <c r="C172" s="248">
        <f>'Language 3'!C172</f>
        <v>0</v>
      </c>
      <c r="D172" s="372" t="s">
        <v>3108</v>
      </c>
      <c r="E172" s="248" t="s">
        <v>3119</v>
      </c>
      <c r="F172" s="372" t="s">
        <v>3108</v>
      </c>
      <c r="G172" s="372" t="s">
        <v>3108</v>
      </c>
      <c r="H172" s="371" t="s">
        <v>3176</v>
      </c>
      <c r="I172" s="372" t="s">
        <v>3108</v>
      </c>
      <c r="J172" s="372" t="s">
        <v>3108</v>
      </c>
      <c r="K172" s="372" t="s">
        <v>3108</v>
      </c>
      <c r="L172" s="372" t="s">
        <v>3108</v>
      </c>
      <c r="M172" s="372" t="s">
        <v>3108</v>
      </c>
      <c r="N172" s="372" t="s">
        <v>3108</v>
      </c>
      <c r="O172" s="372" t="s">
        <v>3108</v>
      </c>
      <c r="P172" s="372" t="s">
        <v>3108</v>
      </c>
      <c r="Q172" s="372" t="s">
        <v>3108</v>
      </c>
      <c r="R172" s="372" t="s">
        <v>3108</v>
      </c>
      <c r="S172" s="372" t="s">
        <v>3108</v>
      </c>
      <c r="T172" s="372" t="s">
        <v>3108</v>
      </c>
      <c r="U172" s="372" t="s">
        <v>3108</v>
      </c>
      <c r="V172" s="372" t="s">
        <v>3108</v>
      </c>
      <c r="W172" s="377" t="s">
        <v>3145</v>
      </c>
    </row>
    <row r="173" spans="1:23" ht="25.5">
      <c r="A173" s="369" t="s">
        <v>814</v>
      </c>
      <c r="B173" s="371" t="s">
        <v>814</v>
      </c>
      <c r="C173" s="248">
        <f>'Language 3'!C173</f>
        <v>0</v>
      </c>
      <c r="D173" s="372" t="s">
        <v>814</v>
      </c>
      <c r="E173" s="248" t="s">
        <v>3129</v>
      </c>
      <c r="F173" s="372" t="s">
        <v>814</v>
      </c>
      <c r="G173" s="372" t="s">
        <v>814</v>
      </c>
      <c r="H173" s="371" t="s">
        <v>3176</v>
      </c>
      <c r="I173" s="372" t="s">
        <v>814</v>
      </c>
      <c r="J173" s="372" t="s">
        <v>814</v>
      </c>
      <c r="K173" s="372" t="s">
        <v>814</v>
      </c>
      <c r="L173" s="372" t="s">
        <v>814</v>
      </c>
      <c r="M173" s="372" t="s">
        <v>814</v>
      </c>
      <c r="N173" s="372" t="s">
        <v>814</v>
      </c>
      <c r="O173" s="372" t="s">
        <v>814</v>
      </c>
      <c r="P173" s="372" t="s">
        <v>814</v>
      </c>
      <c r="Q173" s="372" t="s">
        <v>814</v>
      </c>
      <c r="R173" s="372" t="s">
        <v>814</v>
      </c>
      <c r="S173" s="372" t="s">
        <v>814</v>
      </c>
      <c r="T173" s="372" t="s">
        <v>814</v>
      </c>
      <c r="U173" s="372" t="s">
        <v>814</v>
      </c>
      <c r="V173" s="372" t="s">
        <v>814</v>
      </c>
      <c r="W173" s="377" t="s">
        <v>3146</v>
      </c>
    </row>
    <row r="174" spans="1:23" ht="25.5">
      <c r="A174" s="369" t="s">
        <v>812</v>
      </c>
      <c r="B174" s="371" t="s">
        <v>812</v>
      </c>
      <c r="C174" s="248">
        <f>'Language 3'!C174</f>
        <v>0</v>
      </c>
      <c r="D174" s="372" t="s">
        <v>812</v>
      </c>
      <c r="E174" s="248" t="s">
        <v>3121</v>
      </c>
      <c r="F174" s="372" t="s">
        <v>812</v>
      </c>
      <c r="G174" s="372" t="s">
        <v>812</v>
      </c>
      <c r="H174" s="371" t="s">
        <v>1343</v>
      </c>
      <c r="I174" s="372" t="s">
        <v>812</v>
      </c>
      <c r="J174" s="372" t="s">
        <v>812</v>
      </c>
      <c r="K174" s="372" t="s">
        <v>812</v>
      </c>
      <c r="L174" s="372" t="s">
        <v>812</v>
      </c>
      <c r="M174" s="372" t="s">
        <v>812</v>
      </c>
      <c r="N174" s="372" t="s">
        <v>812</v>
      </c>
      <c r="O174" s="372" t="s">
        <v>812</v>
      </c>
      <c r="P174" s="372" t="s">
        <v>812</v>
      </c>
      <c r="Q174" s="372" t="s">
        <v>812</v>
      </c>
      <c r="R174" s="372" t="s">
        <v>812</v>
      </c>
      <c r="S174" s="372" t="s">
        <v>812</v>
      </c>
      <c r="T174" s="372" t="s">
        <v>812</v>
      </c>
      <c r="U174" s="372" t="s">
        <v>812</v>
      </c>
      <c r="V174" s="372" t="s">
        <v>812</v>
      </c>
      <c r="W174" s="377" t="s">
        <v>3147</v>
      </c>
    </row>
    <row r="175" spans="1:23">
      <c r="A175" s="369" t="s">
        <v>815</v>
      </c>
      <c r="B175" s="371" t="s">
        <v>815</v>
      </c>
      <c r="C175" s="248">
        <f>'Language 3'!C175</f>
        <v>0</v>
      </c>
      <c r="D175" s="372" t="s">
        <v>815</v>
      </c>
      <c r="E175" s="248" t="s">
        <v>3122</v>
      </c>
      <c r="F175" s="372" t="s">
        <v>815</v>
      </c>
      <c r="G175" s="372" t="s">
        <v>815</v>
      </c>
      <c r="H175" s="371" t="s">
        <v>3177</v>
      </c>
      <c r="I175" s="372" t="s">
        <v>815</v>
      </c>
      <c r="J175" s="372" t="s">
        <v>815</v>
      </c>
      <c r="K175" s="372" t="s">
        <v>815</v>
      </c>
      <c r="L175" s="372" t="s">
        <v>815</v>
      </c>
      <c r="M175" s="372" t="s">
        <v>815</v>
      </c>
      <c r="N175" s="372" t="s">
        <v>815</v>
      </c>
      <c r="O175" s="372" t="s">
        <v>815</v>
      </c>
      <c r="P175" s="372" t="s">
        <v>815</v>
      </c>
      <c r="Q175" s="372" t="s">
        <v>815</v>
      </c>
      <c r="R175" s="372" t="s">
        <v>815</v>
      </c>
      <c r="S175" s="372" t="s">
        <v>815</v>
      </c>
      <c r="T175" s="372" t="s">
        <v>815</v>
      </c>
      <c r="U175" s="372" t="s">
        <v>815</v>
      </c>
      <c r="V175" s="372" t="s">
        <v>815</v>
      </c>
      <c r="W175" s="377" t="s">
        <v>3148</v>
      </c>
    </row>
    <row r="176" spans="1:23" ht="25.5">
      <c r="A176" s="369" t="s">
        <v>3123</v>
      </c>
      <c r="B176" s="371" t="s">
        <v>3123</v>
      </c>
      <c r="C176" s="248">
        <f>'Language 3'!C176</f>
        <v>0</v>
      </c>
      <c r="D176" s="372" t="s">
        <v>3123</v>
      </c>
      <c r="E176" s="248" t="s">
        <v>3124</v>
      </c>
      <c r="F176" s="372" t="s">
        <v>3123</v>
      </c>
      <c r="G176" s="372" t="s">
        <v>3123</v>
      </c>
      <c r="H176" s="371" t="s">
        <v>3178</v>
      </c>
      <c r="I176" s="372" t="s">
        <v>3123</v>
      </c>
      <c r="J176" s="372" t="s">
        <v>3123</v>
      </c>
      <c r="K176" s="372" t="s">
        <v>3123</v>
      </c>
      <c r="L176" s="372" t="s">
        <v>3123</v>
      </c>
      <c r="M176" s="372" t="s">
        <v>3123</v>
      </c>
      <c r="N176" s="372" t="s">
        <v>3123</v>
      </c>
      <c r="O176" s="372" t="s">
        <v>3123</v>
      </c>
      <c r="P176" s="372" t="s">
        <v>3123</v>
      </c>
      <c r="Q176" s="372" t="s">
        <v>3123</v>
      </c>
      <c r="R176" s="372" t="s">
        <v>3123</v>
      </c>
      <c r="S176" s="372" t="s">
        <v>3123</v>
      </c>
      <c r="T176" s="372" t="s">
        <v>3123</v>
      </c>
      <c r="U176" s="372" t="s">
        <v>3123</v>
      </c>
      <c r="V176" s="372" t="s">
        <v>3123</v>
      </c>
      <c r="W176" s="377" t="s">
        <v>3149</v>
      </c>
    </row>
    <row r="177" spans="1:23" ht="38.25">
      <c r="A177" s="369" t="s">
        <v>816</v>
      </c>
      <c r="B177" s="371" t="s">
        <v>816</v>
      </c>
      <c r="C177" s="248">
        <f>'Language 3'!C177</f>
        <v>0</v>
      </c>
      <c r="D177" s="372" t="s">
        <v>816</v>
      </c>
      <c r="E177" s="248" t="s">
        <v>3130</v>
      </c>
      <c r="F177" s="372" t="s">
        <v>816</v>
      </c>
      <c r="G177" s="372" t="s">
        <v>816</v>
      </c>
      <c r="H177" s="371" t="s">
        <v>3179</v>
      </c>
      <c r="I177" s="372" t="s">
        <v>816</v>
      </c>
      <c r="J177" s="372" t="s">
        <v>816</v>
      </c>
      <c r="K177" s="372" t="s">
        <v>816</v>
      </c>
      <c r="L177" s="372" t="s">
        <v>816</v>
      </c>
      <c r="M177" s="372" t="s">
        <v>816</v>
      </c>
      <c r="N177" s="372" t="s">
        <v>816</v>
      </c>
      <c r="O177" s="372" t="s">
        <v>816</v>
      </c>
      <c r="P177" s="372" t="s">
        <v>816</v>
      </c>
      <c r="Q177" s="372" t="s">
        <v>816</v>
      </c>
      <c r="R177" s="372" t="s">
        <v>816</v>
      </c>
      <c r="S177" s="372" t="s">
        <v>816</v>
      </c>
      <c r="T177" s="372" t="s">
        <v>816</v>
      </c>
      <c r="U177" s="372" t="s">
        <v>816</v>
      </c>
      <c r="V177" s="372" t="s">
        <v>816</v>
      </c>
      <c r="W177" s="377" t="s">
        <v>3150</v>
      </c>
    </row>
    <row r="178" spans="1:23" ht="25.5">
      <c r="A178" s="369" t="s">
        <v>818</v>
      </c>
      <c r="B178" s="371" t="s">
        <v>818</v>
      </c>
      <c r="C178" s="248">
        <f>'Language 3'!C178</f>
        <v>0</v>
      </c>
      <c r="D178" s="372" t="s">
        <v>818</v>
      </c>
      <c r="E178" s="248" t="s">
        <v>3131</v>
      </c>
      <c r="F178" s="372" t="s">
        <v>818</v>
      </c>
      <c r="G178" s="372" t="s">
        <v>818</v>
      </c>
      <c r="H178" s="371" t="s">
        <v>3180</v>
      </c>
      <c r="I178" s="372" t="s">
        <v>818</v>
      </c>
      <c r="J178" s="372" t="s">
        <v>818</v>
      </c>
      <c r="K178" s="372" t="s">
        <v>818</v>
      </c>
      <c r="L178" s="372" t="s">
        <v>818</v>
      </c>
      <c r="M178" s="372" t="s">
        <v>818</v>
      </c>
      <c r="N178" s="372" t="s">
        <v>818</v>
      </c>
      <c r="O178" s="372" t="s">
        <v>818</v>
      </c>
      <c r="P178" s="372" t="s">
        <v>818</v>
      </c>
      <c r="Q178" s="372" t="s">
        <v>818</v>
      </c>
      <c r="R178" s="372" t="s">
        <v>818</v>
      </c>
      <c r="S178" s="372" t="s">
        <v>818</v>
      </c>
      <c r="T178" s="372" t="s">
        <v>818</v>
      </c>
      <c r="U178" s="372" t="s">
        <v>818</v>
      </c>
      <c r="V178" s="372" t="s">
        <v>818</v>
      </c>
      <c r="W178" s="377" t="s">
        <v>3151</v>
      </c>
    </row>
    <row r="179" spans="1:23" ht="38.25">
      <c r="A179" s="369" t="s">
        <v>817</v>
      </c>
      <c r="B179" s="371" t="s">
        <v>817</v>
      </c>
      <c r="C179" s="248">
        <f>'Language 3'!C179</f>
        <v>0</v>
      </c>
      <c r="D179" s="372" t="s">
        <v>817</v>
      </c>
      <c r="E179" s="248" t="s">
        <v>3125</v>
      </c>
      <c r="F179" s="372" t="s">
        <v>817</v>
      </c>
      <c r="G179" s="372" t="s">
        <v>817</v>
      </c>
      <c r="H179" s="371" t="s">
        <v>3181</v>
      </c>
      <c r="I179" s="372" t="s">
        <v>817</v>
      </c>
      <c r="J179" s="372" t="s">
        <v>817</v>
      </c>
      <c r="K179" s="372" t="s">
        <v>817</v>
      </c>
      <c r="L179" s="372" t="s">
        <v>817</v>
      </c>
      <c r="M179" s="372" t="s">
        <v>817</v>
      </c>
      <c r="N179" s="372" t="s">
        <v>817</v>
      </c>
      <c r="O179" s="372" t="s">
        <v>817</v>
      </c>
      <c r="P179" s="372" t="s">
        <v>817</v>
      </c>
      <c r="Q179" s="372" t="s">
        <v>817</v>
      </c>
      <c r="R179" s="372" t="s">
        <v>817</v>
      </c>
      <c r="S179" s="372" t="s">
        <v>817</v>
      </c>
      <c r="T179" s="372" t="s">
        <v>817</v>
      </c>
      <c r="U179" s="372" t="s">
        <v>817</v>
      </c>
      <c r="V179" s="372" t="s">
        <v>817</v>
      </c>
      <c r="W179" s="377" t="s">
        <v>3152</v>
      </c>
    </row>
    <row r="180" spans="1:23" ht="25.5">
      <c r="A180" s="369" t="s">
        <v>819</v>
      </c>
      <c r="B180" s="371" t="s">
        <v>819</v>
      </c>
      <c r="C180" s="248">
        <f>'Language 3'!C180</f>
        <v>0</v>
      </c>
      <c r="D180" s="372" t="s">
        <v>819</v>
      </c>
      <c r="E180" s="248" t="s">
        <v>3126</v>
      </c>
      <c r="F180" s="372" t="s">
        <v>819</v>
      </c>
      <c r="G180" s="372" t="s">
        <v>819</v>
      </c>
      <c r="H180" s="371" t="s">
        <v>3182</v>
      </c>
      <c r="I180" s="372" t="s">
        <v>819</v>
      </c>
      <c r="J180" s="372" t="s">
        <v>819</v>
      </c>
      <c r="K180" s="372" t="s">
        <v>819</v>
      </c>
      <c r="L180" s="372" t="s">
        <v>819</v>
      </c>
      <c r="M180" s="372" t="s">
        <v>819</v>
      </c>
      <c r="N180" s="372" t="s">
        <v>819</v>
      </c>
      <c r="O180" s="372" t="s">
        <v>819</v>
      </c>
      <c r="P180" s="372" t="s">
        <v>819</v>
      </c>
      <c r="Q180" s="372" t="s">
        <v>819</v>
      </c>
      <c r="R180" s="372" t="s">
        <v>819</v>
      </c>
      <c r="S180" s="372" t="s">
        <v>819</v>
      </c>
      <c r="T180" s="372" t="s">
        <v>819</v>
      </c>
      <c r="U180" s="372" t="s">
        <v>819</v>
      </c>
      <c r="V180" s="372" t="s">
        <v>819</v>
      </c>
      <c r="W180" s="377" t="s">
        <v>3153</v>
      </c>
    </row>
    <row r="181" spans="1:23" ht="25.5">
      <c r="A181" s="369" t="s">
        <v>1300</v>
      </c>
      <c r="B181" s="371" t="s">
        <v>1300</v>
      </c>
      <c r="C181" s="248">
        <f>'Language 3'!C181</f>
        <v>0</v>
      </c>
      <c r="D181" s="372" t="s">
        <v>1300</v>
      </c>
      <c r="E181" s="248" t="s">
        <v>1300</v>
      </c>
      <c r="F181" s="372" t="s">
        <v>1300</v>
      </c>
      <c r="G181" s="372" t="s">
        <v>1300</v>
      </c>
      <c r="H181" s="371" t="s">
        <v>1300</v>
      </c>
      <c r="I181" s="372" t="s">
        <v>1300</v>
      </c>
      <c r="J181" s="372" t="s">
        <v>1300</v>
      </c>
      <c r="K181" s="372" t="s">
        <v>1300</v>
      </c>
      <c r="L181" s="372" t="s">
        <v>1300</v>
      </c>
      <c r="M181" s="372" t="s">
        <v>1300</v>
      </c>
      <c r="N181" s="372" t="s">
        <v>1300</v>
      </c>
      <c r="O181" s="372" t="s">
        <v>1300</v>
      </c>
      <c r="P181" s="372" t="s">
        <v>1300</v>
      </c>
      <c r="Q181" s="372" t="s">
        <v>1300</v>
      </c>
      <c r="R181" s="372" t="s">
        <v>1300</v>
      </c>
      <c r="S181" s="372" t="s">
        <v>1300</v>
      </c>
      <c r="T181" s="372" t="s">
        <v>1300</v>
      </c>
      <c r="U181" s="372" t="s">
        <v>1300</v>
      </c>
      <c r="V181" s="372" t="s">
        <v>1300</v>
      </c>
      <c r="W181" s="377" t="s">
        <v>3154</v>
      </c>
    </row>
    <row r="182" spans="1:23" ht="25.5">
      <c r="A182" s="369" t="s">
        <v>814</v>
      </c>
      <c r="B182" s="371" t="s">
        <v>814</v>
      </c>
      <c r="C182" s="248">
        <f>'Language 3'!C182</f>
        <v>0</v>
      </c>
      <c r="D182" s="372" t="s">
        <v>814</v>
      </c>
      <c r="E182" s="248" t="s">
        <v>3120</v>
      </c>
      <c r="F182" s="372" t="s">
        <v>814</v>
      </c>
      <c r="G182" s="372" t="s">
        <v>814</v>
      </c>
      <c r="H182" s="371" t="s">
        <v>3183</v>
      </c>
      <c r="I182" s="372" t="s">
        <v>814</v>
      </c>
      <c r="J182" s="372" t="s">
        <v>814</v>
      </c>
      <c r="K182" s="372" t="s">
        <v>814</v>
      </c>
      <c r="L182" s="372" t="s">
        <v>814</v>
      </c>
      <c r="M182" s="372" t="s">
        <v>814</v>
      </c>
      <c r="N182" s="372" t="s">
        <v>814</v>
      </c>
      <c r="O182" s="372" t="s">
        <v>814</v>
      </c>
      <c r="P182" s="372" t="s">
        <v>814</v>
      </c>
      <c r="Q182" s="372" t="s">
        <v>814</v>
      </c>
      <c r="R182" s="372" t="s">
        <v>814</v>
      </c>
      <c r="S182" s="372" t="s">
        <v>814</v>
      </c>
      <c r="T182" s="372" t="s">
        <v>814</v>
      </c>
      <c r="U182" s="372" t="s">
        <v>814</v>
      </c>
      <c r="V182" s="372" t="s">
        <v>814</v>
      </c>
      <c r="W182" s="377" t="s">
        <v>3146</v>
      </c>
    </row>
    <row r="183" spans="1:23">
      <c r="A183" s="369"/>
      <c r="B183" s="247"/>
      <c r="C183" s="248">
        <f>'Language 3'!C183</f>
        <v>0</v>
      </c>
      <c r="D183" s="247"/>
      <c r="E183" s="248"/>
      <c r="F183" s="247"/>
      <c r="G183" s="248"/>
      <c r="H183" s="247"/>
      <c r="I183" s="248"/>
      <c r="J183" s="247"/>
      <c r="K183" s="248"/>
      <c r="L183" s="247"/>
      <c r="M183" s="248"/>
      <c r="N183" s="247"/>
      <c r="O183" s="248"/>
      <c r="P183" s="303"/>
      <c r="Q183" s="304"/>
      <c r="R183" s="300"/>
      <c r="S183" s="248"/>
      <c r="T183" s="247"/>
      <c r="U183" s="248"/>
      <c r="V183" s="300"/>
      <c r="W183" s="376"/>
    </row>
    <row r="184" spans="1:23">
      <c r="A184" s="369"/>
      <c r="B184" s="247"/>
      <c r="C184" s="248">
        <f>'Language 3'!C184</f>
        <v>0</v>
      </c>
      <c r="D184" s="247"/>
      <c r="E184" s="248"/>
      <c r="F184" s="247"/>
      <c r="G184" s="248"/>
      <c r="H184" s="247"/>
      <c r="I184" s="248"/>
      <c r="J184" s="247"/>
      <c r="K184" s="248"/>
      <c r="L184" s="247"/>
      <c r="M184" s="248"/>
      <c r="N184" s="247"/>
      <c r="O184" s="248"/>
      <c r="P184" s="303"/>
      <c r="Q184" s="304"/>
      <c r="R184" s="300"/>
      <c r="S184" s="248"/>
      <c r="T184" s="247"/>
      <c r="U184" s="248"/>
      <c r="V184" s="300"/>
      <c r="W184" s="376"/>
    </row>
    <row r="185" spans="1:23">
      <c r="A185" s="369"/>
      <c r="B185" s="247"/>
      <c r="C185" s="248">
        <f>'Language 3'!C185</f>
        <v>0</v>
      </c>
      <c r="D185" s="247"/>
      <c r="E185" s="248"/>
      <c r="F185" s="247"/>
      <c r="G185" s="248"/>
      <c r="H185" s="247"/>
      <c r="I185" s="248"/>
      <c r="J185" s="247"/>
      <c r="K185" s="248"/>
      <c r="L185" s="247"/>
      <c r="M185" s="248"/>
      <c r="N185" s="247"/>
      <c r="O185" s="248"/>
      <c r="P185" s="303"/>
      <c r="Q185" s="304"/>
      <c r="R185" s="300"/>
      <c r="S185" s="248"/>
      <c r="T185" s="247"/>
      <c r="U185" s="248"/>
      <c r="V185" s="300"/>
      <c r="W185" s="376"/>
    </row>
    <row r="186" spans="1:23">
      <c r="A186" s="369"/>
      <c r="B186" s="247"/>
      <c r="C186" s="248">
        <f>'Language 3'!C186</f>
        <v>0</v>
      </c>
      <c r="D186" s="247"/>
      <c r="E186" s="248"/>
      <c r="F186" s="247"/>
      <c r="G186" s="248"/>
      <c r="H186" s="247"/>
      <c r="I186" s="248"/>
      <c r="J186" s="247"/>
      <c r="K186" s="248"/>
      <c r="L186" s="247"/>
      <c r="M186" s="248"/>
      <c r="N186" s="247"/>
      <c r="O186" s="248"/>
      <c r="P186" s="303"/>
      <c r="Q186" s="304"/>
      <c r="R186" s="300"/>
      <c r="S186" s="248"/>
      <c r="T186" s="247"/>
      <c r="U186" s="248"/>
      <c r="V186" s="300"/>
      <c r="W186" s="376"/>
    </row>
    <row r="187" spans="1:23">
      <c r="A187" s="369"/>
      <c r="B187" s="247"/>
      <c r="C187" s="248">
        <f>'Language 3'!C187</f>
        <v>0</v>
      </c>
      <c r="D187" s="247"/>
      <c r="E187" s="248"/>
      <c r="F187" s="247"/>
      <c r="G187" s="248"/>
      <c r="H187" s="247"/>
      <c r="I187" s="248"/>
      <c r="J187" s="247"/>
      <c r="K187" s="248"/>
      <c r="L187" s="247"/>
      <c r="M187" s="248"/>
      <c r="N187" s="247"/>
      <c r="O187" s="248"/>
      <c r="P187" s="303"/>
      <c r="Q187" s="304"/>
      <c r="R187" s="300"/>
      <c r="S187" s="248"/>
      <c r="T187" s="247"/>
      <c r="U187" s="248"/>
      <c r="V187" s="300"/>
      <c r="W187" s="379"/>
    </row>
    <row r="188" spans="1:23">
      <c r="A188" s="369"/>
      <c r="B188" s="247"/>
      <c r="C188" s="248">
        <f>'Language 3'!C188</f>
        <v>0</v>
      </c>
      <c r="D188" s="247"/>
      <c r="E188" s="248"/>
      <c r="F188" s="247"/>
      <c r="G188" s="248"/>
      <c r="H188" s="247"/>
      <c r="I188" s="248"/>
      <c r="J188" s="247"/>
      <c r="K188" s="248"/>
      <c r="L188" s="247"/>
      <c r="M188" s="248"/>
      <c r="N188" s="247"/>
      <c r="O188" s="248"/>
      <c r="P188" s="303"/>
      <c r="Q188" s="304"/>
      <c r="R188" s="300"/>
      <c r="S188" s="248"/>
      <c r="T188" s="247"/>
      <c r="U188" s="248"/>
      <c r="V188" s="300"/>
      <c r="W188" s="379"/>
    </row>
    <row r="189" spans="1:23">
      <c r="A189" s="369"/>
      <c r="B189" s="247"/>
      <c r="C189" s="248">
        <f>'Language 3'!C189</f>
        <v>0</v>
      </c>
      <c r="D189" s="247"/>
      <c r="E189" s="248"/>
      <c r="F189" s="247"/>
      <c r="G189" s="248"/>
      <c r="H189" s="247"/>
      <c r="I189" s="248"/>
      <c r="J189" s="247"/>
      <c r="K189" s="248"/>
      <c r="L189" s="247"/>
      <c r="M189" s="248"/>
      <c r="N189" s="247"/>
      <c r="O189" s="248"/>
      <c r="P189" s="303"/>
      <c r="Q189" s="304"/>
      <c r="R189" s="300"/>
      <c r="S189" s="248"/>
      <c r="T189" s="247"/>
      <c r="U189" s="248"/>
      <c r="V189" s="300"/>
      <c r="W189" s="379"/>
    </row>
  </sheetData>
  <sheetProtection password="CA87" sheet="1" objects="1" scenarios="1"/>
  <phoneticPr fontId="2" type="noConversion"/>
  <hyperlinks>
    <hyperlink ref="L145" r:id="rId1"/>
  </hyperlinks>
  <pageMargins left="0.78740157499999996" right="0.78740157499999996" top="0.984251969" bottom="0.984251969" header="0.4921259845" footer="0.4921259845"/>
  <pageSetup paperSize="9" orientation="portrait" horizontalDpi="1200" verticalDpi="1200" r:id="rId2"/>
  <headerFooter alignWithMargins="0"/>
</worksheet>
</file>

<file path=xl/worksheets/sheet20.xml><?xml version="1.0" encoding="utf-8"?>
<worksheet xmlns="http://schemas.openxmlformats.org/spreadsheetml/2006/main" xmlns:r="http://schemas.openxmlformats.org/officeDocument/2006/relationships">
  <dimension ref="A1:G758"/>
  <sheetViews>
    <sheetView workbookViewId="0">
      <selection activeCell="C174" sqref="C174:C182"/>
    </sheetView>
  </sheetViews>
  <sheetFormatPr baseColWidth="10" defaultColWidth="11.42578125" defaultRowHeight="12.75"/>
  <cols>
    <col min="1" max="1" width="49.7109375" style="69" customWidth="1"/>
    <col min="2" max="2" width="3.28515625" style="69" customWidth="1"/>
    <col min="3" max="3" width="49" style="69" customWidth="1"/>
    <col min="4" max="4" width="2.28515625" style="1" customWidth="1"/>
    <col min="5" max="16384" width="11.42578125" style="1"/>
  </cols>
  <sheetData>
    <row r="1" spans="1:7" ht="13.5" thickBot="1"/>
    <row r="2" spans="1:7" ht="15.75" customHeight="1" thickTop="1">
      <c r="A2" s="622" t="s">
        <v>1979</v>
      </c>
      <c r="B2" s="623"/>
      <c r="C2" s="624"/>
      <c r="E2" s="632" t="str">
        <f>'Used Language'!C128</f>
        <v>Home</v>
      </c>
      <c r="F2" s="633"/>
      <c r="G2" s="634"/>
    </row>
    <row r="3" spans="1:7" ht="13.5" customHeight="1" thickBot="1">
      <c r="E3" s="635"/>
      <c r="F3" s="636"/>
      <c r="G3" s="637"/>
    </row>
    <row r="4" spans="1:7" ht="13.5" thickTop="1">
      <c r="A4" s="64" t="s">
        <v>1980</v>
      </c>
      <c r="B4" s="64"/>
      <c r="C4" s="64" t="s">
        <v>1691</v>
      </c>
    </row>
    <row r="5" spans="1:7">
      <c r="A5" s="128" t="str">
        <f>'Language 2'!B5</f>
        <v>Getting Started</v>
      </c>
      <c r="B5" s="91"/>
      <c r="C5" s="126"/>
      <c r="E5" s="550" t="s">
        <v>2961</v>
      </c>
      <c r="F5" s="552"/>
    </row>
    <row r="6" spans="1:7">
      <c r="A6" s="125" t="str">
        <f>'Language 2'!B6</f>
        <v>Water Balance</v>
      </c>
      <c r="B6" s="91"/>
      <c r="C6" s="127"/>
      <c r="E6" s="630"/>
      <c r="F6" s="631"/>
    </row>
    <row r="7" spans="1:7">
      <c r="A7" s="125" t="str">
        <f>'Language 2'!B7</f>
        <v>Performance Indicators</v>
      </c>
      <c r="B7" s="91"/>
      <c r="C7" s="127"/>
      <c r="E7" s="630"/>
      <c r="F7" s="631"/>
    </row>
    <row r="8" spans="1:7">
      <c r="A8" s="125" t="str">
        <f>'Language 2'!B8</f>
        <v>Network Data</v>
      </c>
      <c r="B8" s="91"/>
      <c r="C8" s="127"/>
      <c r="E8" s="630"/>
      <c r="F8" s="631"/>
    </row>
    <row r="9" spans="1:7">
      <c r="A9" s="125" t="str">
        <f>'Language 2'!B9</f>
        <v>Pressure</v>
      </c>
      <c r="B9" s="91"/>
      <c r="C9" s="127"/>
      <c r="E9" s="630"/>
      <c r="F9" s="631"/>
    </row>
    <row r="10" spans="1:7">
      <c r="A10" s="125" t="str">
        <f>'Language 2'!B10</f>
        <v>System Input Volume</v>
      </c>
      <c r="B10" s="91"/>
      <c r="C10" s="127"/>
      <c r="E10" s="630"/>
      <c r="F10" s="631"/>
    </row>
    <row r="11" spans="1:7">
      <c r="A11" s="125" t="str">
        <f>'Language 2'!B11</f>
        <v>Billed Consumption</v>
      </c>
      <c r="B11" s="91"/>
      <c r="C11" s="127"/>
      <c r="E11" s="630"/>
      <c r="F11" s="631"/>
    </row>
    <row r="12" spans="1:7">
      <c r="A12" s="125" t="str">
        <f>'Language 2'!B12</f>
        <v>Unbilled Consumption</v>
      </c>
      <c r="B12" s="91"/>
      <c r="C12" s="127"/>
      <c r="E12" s="630"/>
      <c r="F12" s="631"/>
    </row>
    <row r="13" spans="1:7">
      <c r="A13" s="125" t="str">
        <f>'Language 2'!B13</f>
        <v>Unauthorized Consumption</v>
      </c>
      <c r="B13" s="91"/>
      <c r="C13" s="127"/>
      <c r="E13" s="553"/>
      <c r="F13" s="555"/>
    </row>
    <row r="14" spans="1:7">
      <c r="A14" s="125" t="str">
        <f>'Language 2'!B14</f>
        <v>Customer Meter Inaccuracies and Data Handling Errors</v>
      </c>
      <c r="B14" s="91"/>
      <c r="C14" s="127"/>
    </row>
    <row r="15" spans="1:7">
      <c r="A15" s="125" t="str">
        <f>'Language 2'!B15</f>
        <v>Change Language</v>
      </c>
      <c r="B15" s="91"/>
      <c r="C15" s="125" t="s">
        <v>1689</v>
      </c>
    </row>
    <row r="16" spans="1:7">
      <c r="A16" s="125" t="str">
        <f>'Language 2'!B16</f>
        <v>System Input Volume</v>
      </c>
      <c r="B16" s="91"/>
      <c r="C16" s="127"/>
    </row>
    <row r="17" spans="1:3">
      <c r="A17" s="125" t="str">
        <f>'Language 2'!B17</f>
        <v>Authorized Consumption</v>
      </c>
      <c r="B17" s="91"/>
      <c r="C17" s="127"/>
    </row>
    <row r="18" spans="1:3">
      <c r="A18" s="125" t="str">
        <f>'Language 2'!B18</f>
        <v>Water Losses</v>
      </c>
      <c r="B18" s="91"/>
      <c r="C18" s="127"/>
    </row>
    <row r="19" spans="1:3">
      <c r="A19" s="125" t="str">
        <f>'Language 2'!B19</f>
        <v>Billed Authorized Consumption</v>
      </c>
      <c r="B19" s="91"/>
      <c r="C19" s="127"/>
    </row>
    <row r="20" spans="1:3">
      <c r="A20" s="125" t="str">
        <f>'Language 2'!B20</f>
        <v>Unbilled Authorized Consumption</v>
      </c>
      <c r="B20" s="91"/>
      <c r="C20" s="127"/>
    </row>
    <row r="21" spans="1:3">
      <c r="A21" s="125" t="str">
        <f>'Language 2'!B21</f>
        <v>Commercial Losses</v>
      </c>
      <c r="B21" s="91"/>
      <c r="C21" s="127"/>
    </row>
    <row r="22" spans="1:3">
      <c r="A22" s="125" t="str">
        <f>'Language 2'!B22</f>
        <v>Physical Losses</v>
      </c>
      <c r="B22" s="91"/>
      <c r="C22" s="127"/>
    </row>
    <row r="23" spans="1:3">
      <c r="A23" s="125" t="str">
        <f>'Language 2'!B23</f>
        <v>Billed Metered Consumption</v>
      </c>
      <c r="B23" s="91"/>
      <c r="C23" s="127"/>
    </row>
    <row r="24" spans="1:3">
      <c r="A24" s="125" t="str">
        <f>'Language 2'!B24</f>
        <v>Billed Unmetered Consumption</v>
      </c>
      <c r="B24" s="91"/>
      <c r="C24" s="127"/>
    </row>
    <row r="25" spans="1:3">
      <c r="A25" s="125" t="str">
        <f>'Language 2'!B25</f>
        <v>Unbilled Metered Consumption</v>
      </c>
      <c r="B25" s="91"/>
      <c r="C25" s="127"/>
    </row>
    <row r="26" spans="1:3">
      <c r="A26" s="125" t="str">
        <f>'Language 2'!B26</f>
        <v>Unbilled Unmetered Consumption</v>
      </c>
      <c r="B26" s="91"/>
      <c r="C26" s="127"/>
    </row>
    <row r="27" spans="1:3">
      <c r="A27" s="125" t="str">
        <f>'Language 2'!B27</f>
        <v>Customer Meter Inaccuracies and Data Handling Errors</v>
      </c>
      <c r="B27" s="91"/>
      <c r="C27" s="127"/>
    </row>
    <row r="28" spans="1:3">
      <c r="A28" s="125" t="str">
        <f>'Language 2'!B28</f>
        <v>Revenue Water</v>
      </c>
      <c r="B28" s="91"/>
      <c r="C28" s="127"/>
    </row>
    <row r="29" spans="1:3">
      <c r="A29" s="125" t="str">
        <f>'Language 2'!B29</f>
        <v>Non-Revenue Water</v>
      </c>
      <c r="B29" s="91"/>
      <c r="C29" s="127"/>
    </row>
    <row r="30" spans="1:3">
      <c r="A30" s="125" t="str">
        <f>'Language 2'!B30</f>
        <v>Error Margin [+/-]:</v>
      </c>
      <c r="B30" s="91"/>
      <c r="C30" s="127"/>
    </row>
    <row r="31" spans="1:3">
      <c r="A31" s="125" t="str">
        <f>'Language 2'!B31</f>
        <v>m3/day</v>
      </c>
      <c r="B31" s="91"/>
      <c r="C31" s="127"/>
    </row>
    <row r="32" spans="1:3">
      <c r="A32" s="125" t="str">
        <f>'Language 2'!B32</f>
        <v>Best Estimate</v>
      </c>
      <c r="B32" s="91"/>
      <c r="C32" s="127"/>
    </row>
    <row r="33" spans="1:3" ht="25.5">
      <c r="A33" s="125" t="str">
        <f>'Language 2'!B33</f>
        <v>Error Margin
[+/- %]</v>
      </c>
      <c r="B33" s="91"/>
      <c r="C33" s="127"/>
    </row>
    <row r="34" spans="1:3">
      <c r="A34" s="125" t="str">
        <f>'Language 2'!B34</f>
        <v>Lower Bound</v>
      </c>
      <c r="B34" s="91"/>
      <c r="C34" s="127"/>
    </row>
    <row r="35" spans="1:3">
      <c r="A35" s="125" t="str">
        <f>'Language 2'!B35</f>
        <v>Upper Bound</v>
      </c>
      <c r="B35" s="91"/>
      <c r="C35" s="127"/>
    </row>
    <row r="36" spans="1:3">
      <c r="A36" s="125" t="str">
        <f>'Language 2'!B36</f>
        <v>Level of Service</v>
      </c>
      <c r="B36" s="91"/>
      <c r="C36" s="127"/>
    </row>
    <row r="37" spans="1:3">
      <c r="A37" s="125" t="str">
        <f>'Language 2'!B37</f>
        <v>Volume of Physical Losses</v>
      </c>
      <c r="B37" s="91"/>
      <c r="C37" s="127"/>
    </row>
    <row r="38" spans="1:3">
      <c r="A38" s="125" t="str">
        <f>'Language 2'!B38</f>
        <v>Physical Loss Performance Indicators</v>
      </c>
      <c r="B38" s="91"/>
      <c r="C38" s="127"/>
    </row>
    <row r="39" spans="1:3">
      <c r="A39" s="125" t="str">
        <f>'Language 2'!B39</f>
        <v>Commercial Loss Performance Indicators</v>
      </c>
      <c r="B39" s="91"/>
      <c r="C39" s="127"/>
    </row>
    <row r="40" spans="1:3">
      <c r="A40" s="125" t="str">
        <f>'Language 2'!B40</f>
        <v>Financial Performance Indicators</v>
      </c>
      <c r="B40" s="91"/>
      <c r="C40" s="127"/>
    </row>
    <row r="41" spans="1:3">
      <c r="A41" s="125" t="str">
        <f>'Language 2'!B41</f>
        <v>Performance Group</v>
      </c>
      <c r="B41" s="91"/>
      <c r="C41" s="127"/>
    </row>
    <row r="42" spans="1:3">
      <c r="A42" s="125" t="str">
        <f>'Language 2'!B42</f>
        <v>Developed Country Situation</v>
      </c>
      <c r="B42" s="91"/>
      <c r="C42" s="127"/>
    </row>
    <row r="43" spans="1:3">
      <c r="A43" s="125" t="str">
        <f>'Language 2'!B43</f>
        <v>Developing Country Situation</v>
      </c>
      <c r="B43" s="91"/>
      <c r="C43" s="127"/>
    </row>
    <row r="44" spans="1:3">
      <c r="A44" s="125" t="str">
        <f>'Language 2'!B44</f>
        <v>Average Supply Time [h/day]</v>
      </c>
      <c r="B44" s="91"/>
      <c r="C44" s="127"/>
    </row>
    <row r="45" spans="1:3">
      <c r="A45" s="125" t="str">
        <f>'Language 2'!B45</f>
        <v>Average Pressure [m]</v>
      </c>
      <c r="B45" s="91"/>
      <c r="C45" s="127"/>
    </row>
    <row r="46" spans="1:3" ht="25.5">
      <c r="A46" s="125" t="str">
        <f>'Language 2'!B46</f>
        <v>CAPL - Current Annual Volume of Physical Losses [m3/day]</v>
      </c>
      <c r="B46" s="91"/>
      <c r="C46" s="127"/>
    </row>
    <row r="47" spans="1:3" ht="25.5">
      <c r="A47" s="125" t="str">
        <f>'Language 2'!B47</f>
        <v>MAPL - Minimum Achievable Volume of Physical Losses [m3/day]</v>
      </c>
      <c r="B47" s="91"/>
      <c r="C47" s="127"/>
    </row>
    <row r="48" spans="1:3" ht="63.75">
      <c r="A48" s="125" t="str">
        <f>'Language 2'!B48</f>
        <v>Liters per Connection per Day (w.s.p.)
w.s.p.: when the system is pressurized - this means the value is already corrected in the case of intermittent supply</v>
      </c>
      <c r="B48" s="91"/>
      <c r="C48" s="127"/>
    </row>
    <row r="49" spans="1:3">
      <c r="A49" s="125" t="str">
        <f>'Language 2'!B49</f>
        <v>Liters per Connection per Day per meter Pressure (w.s.p.)</v>
      </c>
      <c r="B49" s="91"/>
      <c r="C49" s="127"/>
    </row>
    <row r="50" spans="1:3">
      <c r="A50" s="125" t="str">
        <f>'Language 2'!B50</f>
        <v>Infrastructure Leakage Index (ILI)</v>
      </c>
      <c r="B50" s="91"/>
      <c r="C50" s="127"/>
    </row>
    <row r="51" spans="1:3" ht="25.5">
      <c r="A51" s="125" t="str">
        <f>'Language 2'!B51</f>
        <v>Commercial Losses expressed in % of Authorized Consumption</v>
      </c>
      <c r="B51" s="91"/>
      <c r="C51" s="127"/>
    </row>
    <row r="52" spans="1:3" ht="25.5">
      <c r="A52" s="125" t="str">
        <f>'Language 2'!B52</f>
        <v>Volume of Non-Revenue Water expressed in % of System Input Volume</v>
      </c>
      <c r="B52" s="91"/>
      <c r="C52" s="127"/>
    </row>
    <row r="53" spans="1:3" ht="25.5">
      <c r="A53" s="125" t="str">
        <f>'Language 2'!B53</f>
        <v>Value of Non-Revenue Water expressed in % of Annual Operating Cost</v>
      </c>
      <c r="B53" s="91"/>
      <c r="C53" s="127"/>
    </row>
    <row r="54" spans="1:3">
      <c r="A54" s="125" t="str">
        <f>'Language 2'!B54</f>
        <v>Distribution and Transmission Mains</v>
      </c>
      <c r="B54" s="91"/>
      <c r="C54" s="127"/>
    </row>
    <row r="55" spans="1:3">
      <c r="A55" s="125" t="str">
        <f>'Language 2'!B55</f>
        <v>Service Connections</v>
      </c>
      <c r="B55" s="91"/>
      <c r="C55" s="127"/>
    </row>
    <row r="56" spans="1:3">
      <c r="A56" s="125" t="str">
        <f>'Language 2'!B56</f>
        <v>Description</v>
      </c>
      <c r="B56" s="91"/>
      <c r="C56" s="127"/>
    </row>
    <row r="57" spans="1:3" ht="25.5">
      <c r="A57" s="125" t="str">
        <f>'Language 2'!B57</f>
        <v>Length
[km]</v>
      </c>
      <c r="B57" s="91"/>
      <c r="C57" s="127"/>
    </row>
    <row r="58" spans="1:3">
      <c r="A58" s="125" t="str">
        <f>'Language 2'!B58</f>
        <v>Number</v>
      </c>
      <c r="B58" s="91"/>
      <c r="C58" s="127"/>
    </row>
    <row r="59" spans="1:3">
      <c r="A59" s="125" t="str">
        <f>'Language 2'!B59</f>
        <v>Total [km]</v>
      </c>
      <c r="B59" s="91"/>
      <c r="C59" s="127"/>
    </row>
    <row r="60" spans="1:3">
      <c r="A60" s="125" t="str">
        <f>'Language 2'!B60</f>
        <v>Possible underestimation</v>
      </c>
      <c r="B60" s="91"/>
      <c r="C60" s="127"/>
    </row>
    <row r="61" spans="1:3">
      <c r="A61" s="125" t="str">
        <f>'Language 2'!B61</f>
        <v>Pipe Length [km]</v>
      </c>
      <c r="B61" s="91"/>
      <c r="C61" s="127"/>
    </row>
    <row r="62" spans="1:3">
      <c r="A62" s="125" t="str">
        <f>'Language 2'!B62</f>
        <v>Minimum</v>
      </c>
      <c r="B62" s="91"/>
      <c r="C62" s="127"/>
    </row>
    <row r="63" spans="1:3">
      <c r="A63" s="125" t="str">
        <f>'Language 2'!B63</f>
        <v>Maximum</v>
      </c>
      <c r="B63" s="91"/>
      <c r="C63" s="127"/>
    </row>
    <row r="64" spans="1:3">
      <c r="A64" s="125" t="str">
        <f>'Language 2'!B64</f>
        <v>Best Estimate</v>
      </c>
      <c r="B64" s="91"/>
      <c r="C64" s="127"/>
    </row>
    <row r="65" spans="1:3" ht="51">
      <c r="A65" s="125" t="str">
        <f>'Language 2'!B65</f>
        <v>Number of Connections of Registered Customers
Note: this figure is most likely (a little bit) less than the number of customers</v>
      </c>
      <c r="B65" s="91"/>
      <c r="C65" s="127"/>
    </row>
    <row r="66" spans="1:3">
      <c r="A66" s="125" t="str">
        <f>'Language 2'!B66</f>
        <v>Estimated Number of Illegal Connections</v>
      </c>
      <c r="B66" s="91"/>
      <c r="C66" s="127"/>
    </row>
    <row r="67" spans="1:3">
      <c r="A67" s="125" t="str">
        <f>'Language 2'!B67</f>
        <v>Number of Connections</v>
      </c>
      <c r="B67" s="91"/>
      <c r="C67" s="127"/>
    </row>
    <row r="68" spans="1:3" ht="25.5">
      <c r="A68" s="125" t="str">
        <f>'Language 2'!B68</f>
        <v>Average Length of Service Connection from Property Boundary to Customer Meter [meter]</v>
      </c>
      <c r="B68" s="91"/>
      <c r="C68" s="127"/>
    </row>
    <row r="69" spans="1:3" ht="25.5">
      <c r="A69" s="125" t="str">
        <f>'Language 2'!B69</f>
        <v>Total Length of Service Connections from Property Boundary to Customer Meter [kilometer]</v>
      </c>
      <c r="B69" s="91"/>
      <c r="C69" s="127"/>
    </row>
    <row r="70" spans="1:3">
      <c r="A70" s="125" t="str">
        <f>'Language 2'!B70</f>
        <v>Average Pressure</v>
      </c>
      <c r="B70" s="91"/>
      <c r="C70" s="127"/>
    </row>
    <row r="71" spans="1:3">
      <c r="A71" s="125" t="str">
        <f>'Language 2'!B71</f>
        <v>Intermittent Supply</v>
      </c>
      <c r="B71" s="91"/>
      <c r="C71" s="127"/>
    </row>
    <row r="72" spans="1:3">
      <c r="A72" s="125" t="str">
        <f>'Language 2'!B72</f>
        <v>Area</v>
      </c>
      <c r="B72" s="91"/>
      <c r="C72" s="127"/>
    </row>
    <row r="73" spans="1:3">
      <c r="A73" s="125" t="str">
        <f>'Language 2'!B73</f>
        <v>Approximate Number of Connections</v>
      </c>
      <c r="B73" s="91"/>
      <c r="C73" s="127"/>
    </row>
    <row r="74" spans="1:3" ht="25.5">
      <c r="A74" s="125" t="str">
        <f>'Language 2'!B74</f>
        <v>Daily Average Pressure
[m]</v>
      </c>
      <c r="B74" s="91"/>
      <c r="C74" s="127"/>
    </row>
    <row r="75" spans="1:3" ht="25.5">
      <c r="A75" s="125" t="str">
        <f>'Language 2'!B75</f>
        <v>Supply Time
[days per week]</v>
      </c>
      <c r="B75" s="91"/>
      <c r="C75" s="127"/>
    </row>
    <row r="76" spans="1:3" ht="25.5">
      <c r="A76" s="125" t="str">
        <f>'Language 2'!B76</f>
        <v>Supply Time
[hours per day]</v>
      </c>
      <c r="B76" s="91"/>
      <c r="C76" s="127"/>
    </row>
    <row r="77" spans="1:3">
      <c r="A77" s="125" t="str">
        <f>'Language 2'!B77</f>
        <v>Average Daily Supply Time [hours]</v>
      </c>
      <c r="B77" s="91"/>
      <c r="C77" s="127"/>
    </row>
    <row r="78" spans="1:3">
      <c r="A78" s="125" t="str">
        <f>'Language 2'!B78</f>
        <v>Water Source</v>
      </c>
      <c r="B78" s="91"/>
      <c r="C78" s="127"/>
    </row>
    <row r="79" spans="1:3">
      <c r="A79" s="125" t="str">
        <f>'Language 2'!B79</f>
        <v>System Input Volume [m3]</v>
      </c>
      <c r="B79" s="91"/>
      <c r="C79" s="127"/>
    </row>
    <row r="80" spans="1:3">
      <c r="A80" s="125" t="str">
        <f>'Language 2'!B80</f>
        <v>Financial Information</v>
      </c>
      <c r="B80" s="91"/>
      <c r="C80" s="127"/>
    </row>
    <row r="81" spans="1:3">
      <c r="A81" s="125" t="str">
        <f>'Language 2'!B81</f>
        <v>Average Tariff</v>
      </c>
      <c r="B81" s="91"/>
      <c r="C81" s="127"/>
    </row>
    <row r="82" spans="1:3" ht="25.5">
      <c r="A82" s="125" t="str">
        <f>'Language 2'!B82</f>
        <v>Variable Production and Distribution Cost
(Marginal Cost of Water)</v>
      </c>
      <c r="B82" s="91"/>
      <c r="C82" s="127"/>
    </row>
    <row r="83" spans="1:3">
      <c r="A83" s="125" t="str">
        <f>'Language 2'!B83</f>
        <v>per m3</v>
      </c>
      <c r="B83" s="91"/>
      <c r="C83" s="127"/>
    </row>
    <row r="84" spans="1:3">
      <c r="A84" s="125" t="str">
        <f>'Language 2'!B84</f>
        <v>Currency</v>
      </c>
      <c r="B84" s="91"/>
      <c r="C84" s="127"/>
    </row>
    <row r="85" spans="1:3" ht="76.5">
      <c r="A85" s="125" t="str">
        <f>'Language 2'!B85</f>
        <v>Components of Non-Revenue Water to be valued at either (i) Average Tariff - if water could be sold or (ii) Production and Distribution Cost if a reduction of the NRW component would only lead to reduced System Input Volume. For Average Tariff enter 1, for Production and Distribution Cost enter 2.</v>
      </c>
      <c r="B85" s="91"/>
      <c r="C85" s="132"/>
    </row>
    <row r="86" spans="1:3">
      <c r="A86" s="125" t="str">
        <f>'Language 2'!B86</f>
        <v>NRW Component</v>
      </c>
      <c r="B86" s="91"/>
      <c r="C86" s="127"/>
    </row>
    <row r="87" spans="1:3">
      <c r="A87" s="125" t="str">
        <f>'Language 2'!B87</f>
        <v>Annual Value</v>
      </c>
      <c r="B87" s="91"/>
      <c r="C87" s="127"/>
    </row>
    <row r="88" spans="1:3">
      <c r="A88" s="125" t="str">
        <f>'Language 2'!B88</f>
        <v>Total Value of NRW</v>
      </c>
      <c r="B88" s="91"/>
      <c r="C88" s="127"/>
    </row>
    <row r="89" spans="1:3">
      <c r="A89" s="125" t="str">
        <f>'Language 2'!B89</f>
        <v>Annual Operating Cost (without Depreciation)</v>
      </c>
      <c r="B89" s="91"/>
      <c r="C89" s="127"/>
    </row>
    <row r="90" spans="1:3">
      <c r="A90" s="125" t="str">
        <f>'Language 2'!B90</f>
        <v>Bulk Water Supply (Export)</v>
      </c>
      <c r="B90" s="91"/>
      <c r="C90" s="127"/>
    </row>
    <row r="91" spans="1:3">
      <c r="A91" s="125" t="str">
        <f>'Language 2'!B91</f>
        <v>[m3]</v>
      </c>
      <c r="B91" s="91"/>
      <c r="C91" s="127"/>
    </row>
    <row r="92" spans="1:3">
      <c r="A92" s="125" t="str">
        <f>'Language 2'!B92</f>
        <v>Estimated Number</v>
      </c>
      <c r="B92" s="91"/>
      <c r="C92" s="127"/>
    </row>
    <row r="93" spans="1:3">
      <c r="A93" s="125" t="str">
        <f>'Language 2'!B93</f>
        <v>Persons per House</v>
      </c>
      <c r="B93" s="91"/>
      <c r="C93" s="127"/>
    </row>
    <row r="94" spans="1:3">
      <c r="A94" s="125" t="str">
        <f>'Language 2'!B94</f>
        <v>Consumption [liters/person/day]</v>
      </c>
      <c r="B94" s="91"/>
      <c r="C94" s="127"/>
    </row>
    <row r="95" spans="1:3" ht="25.5">
      <c r="A95" s="125" t="str">
        <f>'Language 2'!B95</f>
        <v>Total
[m3]</v>
      </c>
      <c r="B95" s="91"/>
      <c r="C95" s="127"/>
    </row>
    <row r="96" spans="1:3" ht="25.5">
      <c r="A96" s="125" t="str">
        <f>'Language 2'!B96</f>
        <v>Consumption
[liters/connection/day]</v>
      </c>
      <c r="B96" s="91"/>
      <c r="C96" s="127"/>
    </row>
    <row r="97" spans="1:3" ht="25.5">
      <c r="A97" s="125" t="str">
        <f>'Language 2'!B97</f>
        <v>Consumption
[liters/customer/day]</v>
      </c>
      <c r="B97" s="91"/>
      <c r="C97" s="127"/>
    </row>
    <row r="98" spans="1:3">
      <c r="A98" s="125" t="str">
        <f>'Language 2'!B98</f>
        <v>Unauthorized Consumption [m3]</v>
      </c>
      <c r="B98" s="91"/>
      <c r="C98" s="127"/>
    </row>
    <row r="99" spans="1:3">
      <c r="A99" s="125" t="str">
        <f>'Language 2'!B99</f>
        <v>Meter under-registration</v>
      </c>
      <c r="B99" s="91"/>
      <c r="C99" s="127"/>
    </row>
    <row r="100" spans="1:3">
      <c r="A100" s="125" t="str">
        <f>'Language 2'!B100</f>
        <v>Estimated % of under-reading</v>
      </c>
      <c r="B100" s="91"/>
      <c r="C100" s="127"/>
    </row>
    <row r="101" spans="1:3">
      <c r="A101" s="125" t="str">
        <f>'Language 2'!B101</f>
        <v>Billed Metered Consumption (without Bulk Supply)</v>
      </c>
      <c r="B101" s="91"/>
      <c r="C101" s="127"/>
    </row>
    <row r="102" spans="1:3">
      <c r="A102" s="125" t="str">
        <f>'Language 2'!B102</f>
        <v>Metered Bulk Supply (Export)</v>
      </c>
      <c r="B102" s="91"/>
      <c r="C102" s="127"/>
    </row>
    <row r="103" spans="1:3">
      <c r="A103" s="125" t="str">
        <f>'Language 2'!B103</f>
        <v>Unbilled Metered Consumption (without Bulk Supply)</v>
      </c>
      <c r="B103" s="91"/>
      <c r="C103" s="127"/>
    </row>
    <row r="104" spans="1:3">
      <c r="A104" s="125" t="str">
        <f>'Language 2'!B104</f>
        <v>Bulk Water Supply (Export)</v>
      </c>
      <c r="B104" s="91"/>
      <c r="C104" s="127"/>
    </row>
    <row r="105" spans="1:3">
      <c r="A105" s="125" t="str">
        <f>'Language 2'!B105</f>
        <v>Corrupt Meter Reading Practices</v>
      </c>
      <c r="B105" s="91"/>
      <c r="C105" s="127"/>
    </row>
    <row r="106" spans="1:3">
      <c r="A106" s="125" t="str">
        <f>'Language 2'!B106</f>
        <v>Data Handling Errors (Office)</v>
      </c>
      <c r="B106" s="91"/>
      <c r="C106" s="127"/>
    </row>
    <row r="107" spans="1:3">
      <c r="A107" s="125" t="str">
        <f>'Language 2'!B107</f>
        <v>m3/km mains per hour (w.s.p.)</v>
      </c>
      <c r="B107" s="91"/>
      <c r="C107" s="127"/>
    </row>
    <row r="108" spans="1:3">
      <c r="A108" s="125" t="str">
        <f>'Language 2'!B108</f>
        <v>Unbilled Unmetered Consumption [m3]</v>
      </c>
      <c r="B108" s="91"/>
      <c r="C108" s="127"/>
    </row>
    <row r="109" spans="1:3">
      <c r="A109" s="125" t="str">
        <f>'Language 2'!B109</f>
        <v>Consumption [m3/day]</v>
      </c>
      <c r="B109" s="91"/>
      <c r="C109" s="127"/>
    </row>
    <row r="110" spans="1:3">
      <c r="A110" s="125" t="str">
        <f>'Language 2'!B110</f>
        <v>Illegal Connections - domestic</v>
      </c>
      <c r="B110" s="91"/>
      <c r="C110" s="127"/>
    </row>
    <row r="111" spans="1:3">
      <c r="A111" s="125" t="str">
        <f>'Language 2'!B111</f>
        <v>Illegal Connections - others</v>
      </c>
      <c r="B111" s="91"/>
      <c r="C111" s="127"/>
    </row>
    <row r="112" spans="1:3">
      <c r="A112" s="125" t="str">
        <f>'Language 2'!B112</f>
        <v>Meter tampering, bypasses, etc. at registered customers</v>
      </c>
      <c r="B112" s="91"/>
      <c r="C112" s="127"/>
    </row>
    <row r="113" spans="1:3">
      <c r="A113" s="125" t="str">
        <f>'Language 2'!B113</f>
        <v>Charts</v>
      </c>
      <c r="B113" s="91"/>
      <c r="C113" s="127"/>
    </row>
    <row r="114" spans="1:3">
      <c r="A114" s="125" t="str">
        <f>'Language 2'!B114</f>
        <v>Data Entry</v>
      </c>
      <c r="B114" s="91"/>
      <c r="C114" s="127"/>
    </row>
    <row r="115" spans="1:3">
      <c r="A115" s="125" t="str">
        <f>'Language 2'!B115</f>
        <v>Results</v>
      </c>
      <c r="B115" s="91"/>
      <c r="C115" s="127"/>
    </row>
    <row r="116" spans="1:3">
      <c r="A116" s="125" t="str">
        <f>'Language 2'!B116</f>
        <v>Explanations</v>
      </c>
      <c r="B116" s="91"/>
      <c r="C116" s="127"/>
    </row>
    <row r="117" spans="1:3">
      <c r="A117" s="125" t="str">
        <f>'Language 2'!B117</f>
        <v>Randomly Selected International Data Set</v>
      </c>
      <c r="B117" s="91"/>
      <c r="C117" s="127"/>
    </row>
    <row r="118" spans="1:3">
      <c r="A118" s="125" t="str">
        <f>'Language 2'!B118</f>
        <v>Utility Name:</v>
      </c>
      <c r="B118" s="91"/>
      <c r="C118" s="127"/>
    </row>
    <row r="119" spans="1:3">
      <c r="A119" s="125" t="str">
        <f>'Language 2'!B119</f>
        <v>Year:</v>
      </c>
      <c r="B119" s="91"/>
      <c r="C119" s="127"/>
    </row>
    <row r="120" spans="1:3">
      <c r="A120" s="125" t="str">
        <f>'Language 2'!B120</f>
        <v>Water Losses - Volume and Value (Cost)</v>
      </c>
      <c r="B120" s="91"/>
      <c r="C120" s="127"/>
    </row>
    <row r="121" spans="1:3">
      <c r="A121" s="125" t="str">
        <f>'Language 2'!B121</f>
        <v>International Benchmarking</v>
      </c>
      <c r="B121" s="1"/>
      <c r="C121" s="127"/>
    </row>
    <row r="122" spans="1:3">
      <c r="A122" s="125">
        <f>'Language 2'!B122</f>
        <v>0</v>
      </c>
      <c r="B122" s="1"/>
      <c r="C122" s="127"/>
    </row>
    <row r="123" spans="1:3">
      <c r="A123" s="125" t="str">
        <f>'Language 2'!B123</f>
        <v>Physical Loss Assessment Matrix</v>
      </c>
      <c r="B123" s="1"/>
      <c r="C123" s="127"/>
    </row>
    <row r="124" spans="1:3">
      <c r="A124" s="125" t="str">
        <f>'Language 2'!B124</f>
        <v>Technical Performance Category</v>
      </c>
      <c r="B124" s="1"/>
      <c r="C124" s="127"/>
    </row>
    <row r="125" spans="1:3">
      <c r="A125" s="125" t="str">
        <f>'Language 2'!B125</f>
        <v xml:space="preserve">Liters/connection/day </v>
      </c>
      <c r="B125" s="1"/>
      <c r="C125" s="127"/>
    </row>
    <row r="126" spans="1:3" ht="25.5">
      <c r="A126" s="125" t="str">
        <f>'Language 2'!B126</f>
        <v>(when the system is pressurized) at an average pressure of:</v>
      </c>
      <c r="B126" s="1"/>
      <c r="C126" s="127"/>
    </row>
    <row r="127" spans="1:3">
      <c r="A127" s="125" t="str">
        <f>'Language 2'!B127</f>
        <v>Back to Indicators</v>
      </c>
      <c r="B127" s="1"/>
      <c r="C127" s="127"/>
    </row>
    <row r="128" spans="1:3">
      <c r="A128" s="125" t="str">
        <f>'Language 2'!B128</f>
        <v>Home</v>
      </c>
      <c r="B128" s="1"/>
      <c r="C128" s="127"/>
    </row>
    <row r="129" spans="1:3" ht="38.25">
      <c r="A129" s="125" t="str">
        <f>'Language 2'!B129</f>
        <v>Further loss reduction may be uneconomic unless there are shortages; careful analysis needed to identify cost effective improvement</v>
      </c>
      <c r="B129" s="1"/>
      <c r="C129" s="127"/>
    </row>
    <row r="130" spans="1:3" ht="38.25">
      <c r="A130" s="125" t="str">
        <f>'Language 2'!B130</f>
        <v>Potential for marked improvements; consider   pressure management; better active leakage control practices, and better network maintenance</v>
      </c>
      <c r="B130" s="1"/>
      <c r="C130" s="127"/>
    </row>
    <row r="131" spans="1:3" ht="38.25">
      <c r="A131" s="125" t="str">
        <f>'Language 2'!B131</f>
        <v>Poor leakage record; tolerable only if water is plentiful and cheap; even then, analyze level and nature of leakage and intensify leakage reduction efforts</v>
      </c>
      <c r="B131" s="1"/>
      <c r="C131" s="127"/>
    </row>
    <row r="132" spans="1:3" ht="25.5">
      <c r="A132" s="125" t="str">
        <f>'Language 2'!B132</f>
        <v>Horrendously inefficient use of resources; leakage reduction programs imperative and high priority</v>
      </c>
      <c r="B132" s="1"/>
      <c r="C132" s="127"/>
    </row>
    <row r="133" spans="1:3" ht="38.25">
      <c r="A133" s="125" t="str">
        <f>'Language 2'!B133</f>
        <v>1.) WB-EasyCalc was designed to help water utilities and consultants to properly apply the IWA Water Loss Task Force Methodology</v>
      </c>
      <c r="B133" s="1"/>
      <c r="C133" s="127"/>
    </row>
    <row r="134" spans="1:3" ht="76.5">
      <c r="A134" s="125" t="str">
        <f>'Language 2'!B134</f>
        <v>2.) The pre-set Language is English using the IWA terminology. If you would like to use the World Bank favored terms "Physical Losses" and "Commercial Losses" instead of the IWA terms "Real Losses" and "Apparent Losses" click on the button "change language" and select code 2.</v>
      </c>
      <c r="B134" s="1"/>
      <c r="C134" s="127"/>
    </row>
    <row r="135" spans="1:3" ht="102">
      <c r="A135" s="125" t="str">
        <f>'Language 2'!B135</f>
        <v>3.) In the World Bank Terminology, the IWA terms "UARL - Unavoidable Annual Volume of Real Losses" and "CARL - Current Annual Volume of Real Losses" were replaced with the World Bank favored terms "MAPL - Minimum Achievable Annual Volume of Physical Losses" and "CAPL - Current Annual Volume of Physical Losses". However, the underlying formula remained of course unchanged.</v>
      </c>
      <c r="B135" s="1"/>
      <c r="C135" s="127"/>
    </row>
    <row r="136" spans="1:3" ht="25.5">
      <c r="A136" s="125" t="str">
        <f>'Language 2'!B136</f>
        <v>4.) WB-EasyCalc was optimized for a screen resolution of 1024 x 768 Pixel</v>
      </c>
      <c r="B136" s="1"/>
      <c r="C136" s="127"/>
    </row>
    <row r="137" spans="1:3">
      <c r="A137" s="125" t="str">
        <f>'Language 2'!B137</f>
        <v xml:space="preserve">5.) Color Coding: </v>
      </c>
      <c r="B137" s="1"/>
      <c r="C137" s="127"/>
    </row>
    <row r="138" spans="1:3">
      <c r="A138" s="125" t="str">
        <f>'Language 2'!B138</f>
        <v>white cells are for data entry</v>
      </c>
      <c r="B138" s="1"/>
      <c r="C138" s="127"/>
    </row>
    <row r="139" spans="1:3">
      <c r="A139" s="125" t="str">
        <f>'Language 2'!B139</f>
        <v>light green cells are calculated values</v>
      </c>
      <c r="B139" s="1"/>
      <c r="C139" s="127"/>
    </row>
    <row r="140" spans="1:3" ht="63.75">
      <c r="A140" s="125" t="str">
        <f>'Language 2'!B140</f>
        <v>6.) While every effort has been made by the developers to ensure that WB-EasyCalc is free from error, those using the model do so at their own risk. Liemberger &amp; Partners accept no liability of any nature for losses (direct or indirect) incurred through the use of this model.</v>
      </c>
      <c r="B140" s="1"/>
      <c r="C140" s="127"/>
    </row>
    <row r="141" spans="1:3" ht="25.5">
      <c r="A141" s="125" t="str">
        <f>'Language 2'!B141</f>
        <v>7.) The program is protected with passwords which will not be revealed.</v>
      </c>
      <c r="B141" s="1"/>
      <c r="C141" s="127"/>
    </row>
    <row r="142" spans="1:3" ht="38.25">
      <c r="A142" s="125" t="str">
        <f>'Language 2'!B142</f>
        <v>8.) GIGO - Garbage in Garbage out! The user has to be aware that results calculated with this program can be extremely wrong if base data is wrong or incomplete.</v>
      </c>
      <c r="B142" s="1"/>
      <c r="C142" s="127"/>
    </row>
    <row r="143" spans="1:3" ht="51">
      <c r="A143" s="125" t="str">
        <f>'Language 2'!B143</f>
        <v>9.) It is ALWAYS recommended to carry out a thorough leakage analysis based on measurements in the distribution network to support and verify the physical loss figure calculated with this program.</v>
      </c>
      <c r="B143" s="1"/>
      <c r="C143" s="127"/>
    </row>
    <row r="144" spans="1:3" ht="51">
      <c r="A144" s="125" t="str">
        <f>'Language 2'!B144</f>
        <v>10.) When using this program for the first time, it is recommended to first familiarize with the methodology. A complete set of background reading materials can be downloaded from www.liemberger.cc</v>
      </c>
      <c r="B144" s="1"/>
      <c r="C144" s="127"/>
    </row>
    <row r="145" spans="1:3" ht="25.5">
      <c r="A145" s="125" t="str">
        <f>'Language 2'!B145</f>
        <v>11.) Liemberger &amp; Partners would appreciate feedback! Please send your comments to office@liemberger.cc</v>
      </c>
      <c r="B145" s="1"/>
      <c r="C145" s="127"/>
    </row>
    <row r="146" spans="1:3" ht="38.25">
      <c r="A146" s="125" t="str">
        <f>'Language 2'!B146</f>
        <v>12.) WB-EasyCalc will be continuously improved and upgraded - revisit www.liemberger.cc from time to time to check for new versions.</v>
      </c>
      <c r="B146" s="1"/>
      <c r="C146" s="127"/>
    </row>
    <row r="147" spans="1:3" ht="38.25">
      <c r="A147" s="125" t="str">
        <f>'Language 2'!B147</f>
        <v>Enter 1 to use an overall % for meter under-registration or 2 for manual entering of volumes and under-registration of different meter or customer types</v>
      </c>
      <c r="B147" s="1"/>
      <c r="C147" s="127"/>
    </row>
    <row r="148" spans="1:3" ht="25.5">
      <c r="A148" s="125" t="str">
        <f>'Language 2'!B148</f>
        <v>Number of inactive accounts with existing service connection</v>
      </c>
      <c r="B148" s="1"/>
      <c r="C148" s="127"/>
    </row>
    <row r="149" spans="1:3" ht="25.5">
      <c r="A149" s="125" t="str">
        <f>'Language 2'!B149</f>
        <v>The volumes used for this water balance are for a period of:</v>
      </c>
      <c r="B149" s="1"/>
      <c r="C149" s="127"/>
    </row>
    <row r="150" spans="1:3">
      <c r="A150" s="125" t="str">
        <f>'Language 2'!B150</f>
        <v>Days</v>
      </c>
      <c r="B150" s="1"/>
      <c r="C150" s="127"/>
    </row>
    <row r="151" spans="1:3">
      <c r="A151" s="125" t="str">
        <f>'Language 2'!B151</f>
        <v>m3/year</v>
      </c>
      <c r="B151" s="1"/>
      <c r="C151" s="127"/>
    </row>
    <row r="152" spans="1:3">
      <c r="A152" s="125" t="str">
        <f>'Language 2'!B152</f>
        <v>Water Balance in m3/year</v>
      </c>
      <c r="B152" s="1"/>
      <c r="C152" s="127"/>
    </row>
    <row r="153" spans="1:3">
      <c r="A153" s="125" t="str">
        <f>'Language 2'!B153</f>
        <v>Water Balance in m3/day</v>
      </c>
      <c r="B153" s="1"/>
      <c r="C153" s="127"/>
    </row>
    <row r="154" spans="1:3">
      <c r="A154" s="125" t="str">
        <f>'Language 2'!B154</f>
        <v>liters/connection/day</v>
      </c>
      <c r="B154" s="1"/>
      <c r="C154" s="127"/>
    </row>
    <row r="155" spans="1:3">
      <c r="A155" s="125" t="str">
        <f>'Language 2'!B155</f>
        <v>Water Balance in m3 for a period of</v>
      </c>
      <c r="B155" s="1"/>
      <c r="C155" s="127"/>
    </row>
    <row r="156" spans="1:3">
      <c r="A156" s="125" t="str">
        <f>'Language 2'!B156</f>
        <v>Water Balance for Period</v>
      </c>
      <c r="B156" s="1"/>
      <c r="C156" s="127"/>
    </row>
    <row r="157" spans="1:3">
      <c r="A157" s="125" t="str">
        <f>'Language 2'!B157</f>
        <v>Average Supply Time</v>
      </c>
      <c r="B157" s="1"/>
      <c r="C157" s="127"/>
    </row>
    <row r="158" spans="1:3">
      <c r="A158" s="125" t="str">
        <f>'Language 2'!B158</f>
        <v>Coverage</v>
      </c>
      <c r="B158" s="1"/>
      <c r="C158" s="127"/>
    </row>
    <row r="159" spans="1:3">
      <c r="A159" s="125" t="str">
        <f>'Language 2'!B159</f>
        <v>THE "WHAT IF" TOOL</v>
      </c>
      <c r="B159" s="1"/>
      <c r="C159" s="127"/>
    </row>
    <row r="160" spans="1:3">
      <c r="A160" s="125" t="str">
        <f>'Language 2'!B160</f>
        <v>IF</v>
      </c>
      <c r="B160" s="1"/>
      <c r="C160" s="127"/>
    </row>
    <row r="161" spans="1:3">
      <c r="A161" s="125" t="str">
        <f>'Language 2'!B161</f>
        <v>THEN</v>
      </c>
      <c r="B161" s="1"/>
      <c r="C161" s="127"/>
    </row>
    <row r="162" spans="1:3">
      <c r="A162" s="125" t="str">
        <f>'Language 2'!B162</f>
        <v>h/day</v>
      </c>
      <c r="B162" s="1"/>
      <c r="C162" s="127"/>
    </row>
    <row r="163" spans="1:3">
      <c r="A163" s="125" t="str">
        <f>'Language 2'!B163</f>
        <v>l/conn./d</v>
      </c>
      <c r="B163" s="1"/>
      <c r="C163" s="127"/>
    </row>
    <row r="164" spans="1:3">
      <c r="A164" s="125" t="str">
        <f>'Language 2'!B164</f>
        <v>from</v>
      </c>
      <c r="B164" s="1"/>
      <c r="C164" s="127"/>
    </row>
    <row r="165" spans="1:3">
      <c r="A165" s="125" t="str">
        <f>'Language 2'!B165</f>
        <v>to</v>
      </c>
      <c r="B165" s="1"/>
      <c r="C165" s="127"/>
    </row>
    <row r="166" spans="1:3">
      <c r="A166" s="125" t="str">
        <f>'Language 2'!B166</f>
        <v>changes</v>
      </c>
      <c r="B166" s="1"/>
      <c r="C166" s="127"/>
    </row>
    <row r="167" spans="1:3">
      <c r="A167" s="125" t="str">
        <f>'Language 2'!B167</f>
        <v>increases</v>
      </c>
      <c r="B167" s="1"/>
      <c r="C167" s="127"/>
    </row>
    <row r="168" spans="1:3">
      <c r="A168" s="125" t="str">
        <f>'Language 2'!B168</f>
        <v>change</v>
      </c>
      <c r="B168" s="1"/>
      <c r="C168" s="127"/>
    </row>
    <row r="169" spans="1:3">
      <c r="A169" s="125" t="str">
        <f>'Language 2'!B169</f>
        <v>m</v>
      </c>
      <c r="B169" s="1"/>
      <c r="C169" s="127"/>
    </row>
    <row r="170" spans="1:3">
      <c r="A170" s="125" t="str">
        <f>'Language 2'!B170</f>
        <v>km</v>
      </c>
      <c r="B170" s="1"/>
      <c r="C170" s="127"/>
    </row>
    <row r="171" spans="1:3">
      <c r="A171" s="125" t="str">
        <f>'Language 2'!B171</f>
        <v>l/conn./d (w.s.p.)</v>
      </c>
      <c r="B171" s="1"/>
      <c r="C171" s="127"/>
    </row>
    <row r="172" spans="1:3">
      <c r="A172" s="125" t="str">
        <f>'Language 2'!B172</f>
        <v xml:space="preserve">will increase approximately </v>
      </c>
      <c r="B172" s="1"/>
      <c r="C172" s="127"/>
    </row>
    <row r="173" spans="1:3">
      <c r="A173" s="125" t="str">
        <f>'Language 2'!B173</f>
        <v>will change approximately</v>
      </c>
      <c r="B173" s="1"/>
      <c r="C173" s="127"/>
    </row>
    <row r="174" spans="1:3">
      <c r="A174" s="125" t="str">
        <f>'Language 2'!B174</f>
        <v>Length of mains</v>
      </c>
      <c r="B174" s="1"/>
      <c r="C174" s="127"/>
    </row>
    <row r="175" spans="1:3">
      <c r="A175" s="125" t="str">
        <f>'Language 2'!B175</f>
        <v>Annual Revenues</v>
      </c>
      <c r="B175" s="1"/>
      <c r="C175" s="127"/>
    </row>
    <row r="176" spans="1:3">
      <c r="A176" s="125" t="str">
        <f>'Language 2'!B176</f>
        <v>Annual operating cost</v>
      </c>
      <c r="B176" s="1"/>
      <c r="C176" s="127"/>
    </row>
    <row r="177" spans="1:3">
      <c r="A177" s="125" t="str">
        <f>'Language 2'!B177</f>
        <v>The volume of NRW</v>
      </c>
      <c r="B177" s="1"/>
      <c r="C177" s="381"/>
    </row>
    <row r="178" spans="1:3">
      <c r="A178" s="125" t="str">
        <f>'Language 2'!B178</f>
        <v>The value of NRW</v>
      </c>
      <c r="B178" s="1"/>
      <c r="C178" s="127"/>
    </row>
    <row r="179" spans="1:3">
      <c r="A179" s="125" t="str">
        <f>'Language 2'!B179</f>
        <v>% of System Input Volume</v>
      </c>
      <c r="B179" s="1"/>
      <c r="C179" s="127"/>
    </row>
    <row r="180" spans="1:3">
      <c r="A180" s="125" t="str">
        <f>'Language 2'!B180</f>
        <v>% of Total Annual Operating Cost</v>
      </c>
      <c r="B180" s="1"/>
      <c r="C180" s="381"/>
    </row>
    <row r="181" spans="1:3">
      <c r="A181" s="125" t="str">
        <f>'Language 2'!B181</f>
        <v>ILI</v>
      </c>
      <c r="B181" s="1"/>
      <c r="C181" s="127"/>
    </row>
    <row r="182" spans="1:3">
      <c r="A182" s="125" t="str">
        <f>'Language 2'!B182</f>
        <v>will change approximately</v>
      </c>
      <c r="B182" s="1"/>
      <c r="C182" s="127"/>
    </row>
    <row r="183" spans="1:3">
      <c r="A183" s="125">
        <f>'Language 2'!B183</f>
        <v>0</v>
      </c>
      <c r="B183" s="1"/>
      <c r="C183" s="127"/>
    </row>
    <row r="184" spans="1:3">
      <c r="A184" s="125">
        <f>'Language 2'!B184</f>
        <v>0</v>
      </c>
      <c r="B184" s="1"/>
      <c r="C184" s="127"/>
    </row>
    <row r="185" spans="1:3">
      <c r="A185" s="125">
        <f>'Language 2'!B185</f>
        <v>0</v>
      </c>
      <c r="B185" s="1"/>
      <c r="C185" s="127"/>
    </row>
    <row r="186" spans="1:3">
      <c r="A186" s="125">
        <f>'Language 2'!B186</f>
        <v>0</v>
      </c>
      <c r="B186" s="1"/>
      <c r="C186" s="127"/>
    </row>
    <row r="187" spans="1:3">
      <c r="A187" s="125">
        <f>'Language 2'!B187</f>
        <v>0</v>
      </c>
      <c r="B187" s="1"/>
      <c r="C187" s="127"/>
    </row>
    <row r="188" spans="1:3">
      <c r="A188" s="125">
        <f>'Language 2'!B188</f>
        <v>0</v>
      </c>
      <c r="B188" s="1"/>
      <c r="C188" s="127"/>
    </row>
    <row r="189" spans="1:3">
      <c r="A189" s="125">
        <f>'Language 2'!B189</f>
        <v>0</v>
      </c>
      <c r="B189" s="1"/>
      <c r="C189" s="127"/>
    </row>
    <row r="190" spans="1:3">
      <c r="A190" s="125">
        <f>'Language 2'!B190</f>
        <v>0</v>
      </c>
      <c r="B190" s="1"/>
      <c r="C190" s="127"/>
    </row>
    <row r="191" spans="1:3">
      <c r="A191" s="125">
        <f>'Language 2'!B191</f>
        <v>0</v>
      </c>
      <c r="B191" s="1"/>
      <c r="C191" s="127"/>
    </row>
    <row r="192" spans="1:3">
      <c r="A192" s="125">
        <f>'Language 2'!B192</f>
        <v>0</v>
      </c>
      <c r="B192" s="1"/>
      <c r="C192" s="127"/>
    </row>
    <row r="193" spans="1:3">
      <c r="A193" s="125">
        <f>'Language 2'!B193</f>
        <v>0</v>
      </c>
      <c r="B193" s="1"/>
      <c r="C193" s="127"/>
    </row>
    <row r="194" spans="1:3">
      <c r="A194" s="125">
        <f>'Language 2'!B194</f>
        <v>0</v>
      </c>
      <c r="B194" s="1"/>
      <c r="C194" s="127"/>
    </row>
    <row r="195" spans="1:3">
      <c r="A195" s="125">
        <f>'Language 2'!B195</f>
        <v>0</v>
      </c>
      <c r="B195" s="1"/>
      <c r="C195" s="127"/>
    </row>
    <row r="196" spans="1:3">
      <c r="A196" s="125">
        <f>'Language 2'!B196</f>
        <v>0</v>
      </c>
      <c r="B196" s="1"/>
      <c r="C196" s="127"/>
    </row>
    <row r="197" spans="1:3">
      <c r="A197" s="1"/>
      <c r="B197" s="1"/>
      <c r="C197" s="1"/>
    </row>
    <row r="198" spans="1:3">
      <c r="A198" s="1"/>
      <c r="B198" s="1"/>
      <c r="C198" s="1"/>
    </row>
    <row r="199" spans="1:3">
      <c r="A199" s="1"/>
      <c r="B199" s="1"/>
      <c r="C199" s="1"/>
    </row>
    <row r="200" spans="1:3">
      <c r="A200" s="1"/>
      <c r="B200" s="1"/>
      <c r="C200" s="1"/>
    </row>
    <row r="201" spans="1:3">
      <c r="A201" s="1"/>
      <c r="B201" s="1"/>
      <c r="C201" s="1"/>
    </row>
    <row r="202" spans="1:3">
      <c r="A202" s="1"/>
      <c r="B202" s="1"/>
      <c r="C202" s="1"/>
    </row>
    <row r="203" spans="1:3">
      <c r="A203" s="1"/>
      <c r="B203" s="1"/>
      <c r="C203" s="1"/>
    </row>
    <row r="204" spans="1:3">
      <c r="A204" s="1"/>
      <c r="B204" s="1"/>
      <c r="C204" s="1"/>
    </row>
    <row r="205" spans="1:3">
      <c r="A205" s="1"/>
      <c r="B205" s="1"/>
      <c r="C205" s="1"/>
    </row>
    <row r="206" spans="1:3">
      <c r="A206" s="1"/>
      <c r="B206" s="1"/>
      <c r="C206" s="1"/>
    </row>
    <row r="207" spans="1:3">
      <c r="A207" s="1"/>
      <c r="B207" s="1"/>
      <c r="C207" s="1"/>
    </row>
    <row r="208" spans="1:3">
      <c r="A208" s="1"/>
      <c r="B208" s="1"/>
      <c r="C208" s="1"/>
    </row>
    <row r="209" spans="1:3">
      <c r="A209" s="1"/>
      <c r="B209" s="1"/>
      <c r="C209" s="1"/>
    </row>
    <row r="210" spans="1:3">
      <c r="A210" s="1"/>
      <c r="B210" s="1"/>
      <c r="C210" s="1"/>
    </row>
    <row r="211" spans="1:3">
      <c r="A211" s="1"/>
      <c r="B211" s="1"/>
      <c r="C211" s="1"/>
    </row>
    <row r="212" spans="1:3">
      <c r="A212" s="1"/>
      <c r="B212" s="1"/>
      <c r="C212" s="1"/>
    </row>
    <row r="213" spans="1:3">
      <c r="A213" s="1"/>
      <c r="B213" s="1"/>
      <c r="C213" s="1"/>
    </row>
    <row r="214" spans="1:3">
      <c r="A214" s="1"/>
      <c r="B214" s="1"/>
      <c r="C214" s="1"/>
    </row>
    <row r="215" spans="1:3">
      <c r="A215" s="1"/>
      <c r="B215" s="1"/>
      <c r="C215" s="1"/>
    </row>
    <row r="216" spans="1:3">
      <c r="A216" s="1"/>
      <c r="B216" s="1"/>
      <c r="C216" s="1"/>
    </row>
    <row r="217" spans="1:3">
      <c r="A217" s="1"/>
      <c r="B217" s="1"/>
      <c r="C217" s="1"/>
    </row>
    <row r="218" spans="1:3">
      <c r="A218" s="1"/>
      <c r="B218" s="1"/>
      <c r="C218" s="1"/>
    </row>
    <row r="219" spans="1:3">
      <c r="A219" s="1"/>
      <c r="B219" s="1"/>
      <c r="C219" s="1"/>
    </row>
    <row r="220" spans="1:3">
      <c r="A220" s="1"/>
      <c r="B220" s="1"/>
      <c r="C220" s="1"/>
    </row>
    <row r="221" spans="1:3">
      <c r="A221" s="1"/>
      <c r="B221" s="1"/>
      <c r="C221" s="1"/>
    </row>
    <row r="222" spans="1:3">
      <c r="A222" s="1"/>
      <c r="B222" s="1"/>
      <c r="C222" s="1"/>
    </row>
    <row r="223" spans="1:3">
      <c r="A223" s="1"/>
      <c r="B223" s="1"/>
      <c r="C223" s="1"/>
    </row>
    <row r="224" spans="1:3">
      <c r="A224" s="1"/>
      <c r="B224" s="1"/>
      <c r="C224" s="1"/>
    </row>
    <row r="225" spans="1:3">
      <c r="A225" s="1"/>
      <c r="B225" s="1"/>
      <c r="C225" s="1"/>
    </row>
    <row r="226" spans="1:3">
      <c r="A226" s="1"/>
      <c r="B226" s="1"/>
      <c r="C226" s="1"/>
    </row>
    <row r="227" spans="1:3">
      <c r="A227" s="1"/>
      <c r="B227" s="1"/>
      <c r="C227" s="1"/>
    </row>
    <row r="228" spans="1:3">
      <c r="A228" s="1"/>
      <c r="B228" s="1"/>
      <c r="C228" s="1"/>
    </row>
    <row r="229" spans="1:3">
      <c r="A229" s="1"/>
      <c r="B229" s="1"/>
      <c r="C229" s="1"/>
    </row>
    <row r="230" spans="1:3">
      <c r="A230" s="1"/>
      <c r="B230" s="1"/>
      <c r="C230" s="1"/>
    </row>
    <row r="231" spans="1:3">
      <c r="A231" s="1"/>
      <c r="B231" s="1"/>
      <c r="C231" s="1"/>
    </row>
    <row r="232" spans="1:3">
      <c r="A232" s="1"/>
      <c r="B232" s="1"/>
      <c r="C232" s="1"/>
    </row>
    <row r="233" spans="1:3">
      <c r="A233" s="1"/>
      <c r="B233" s="1"/>
      <c r="C233" s="1"/>
    </row>
    <row r="234" spans="1:3">
      <c r="A234" s="1"/>
      <c r="B234" s="1"/>
      <c r="C234" s="1"/>
    </row>
    <row r="235" spans="1:3">
      <c r="A235" s="1"/>
      <c r="B235" s="1"/>
      <c r="C235" s="1"/>
    </row>
    <row r="236" spans="1:3">
      <c r="A236" s="1"/>
      <c r="B236" s="1"/>
      <c r="C236" s="1"/>
    </row>
    <row r="237" spans="1:3">
      <c r="A237" s="1"/>
      <c r="B237" s="1"/>
      <c r="C237" s="1"/>
    </row>
    <row r="238" spans="1:3">
      <c r="A238" s="1"/>
      <c r="B238" s="1"/>
      <c r="C238" s="1"/>
    </row>
    <row r="239" spans="1:3">
      <c r="A239" s="1"/>
      <c r="B239" s="1"/>
      <c r="C239" s="1"/>
    </row>
    <row r="240" spans="1:3">
      <c r="A240" s="1"/>
      <c r="B240" s="1"/>
      <c r="C240" s="1"/>
    </row>
    <row r="241" spans="1:3">
      <c r="A241" s="1"/>
      <c r="B241" s="1"/>
      <c r="C241" s="1"/>
    </row>
    <row r="242" spans="1:3">
      <c r="A242" s="1"/>
      <c r="B242" s="1"/>
      <c r="C242" s="1"/>
    </row>
    <row r="243" spans="1:3">
      <c r="A243" s="1"/>
      <c r="B243" s="1"/>
      <c r="C243" s="1"/>
    </row>
    <row r="244" spans="1:3">
      <c r="A244" s="1"/>
      <c r="B244" s="1"/>
      <c r="C244" s="1"/>
    </row>
    <row r="245" spans="1:3">
      <c r="A245" s="1"/>
      <c r="B245" s="1"/>
      <c r="C245" s="1"/>
    </row>
    <row r="246" spans="1:3">
      <c r="A246" s="1"/>
      <c r="B246" s="1"/>
      <c r="C246" s="1"/>
    </row>
    <row r="247" spans="1:3">
      <c r="A247" s="1"/>
      <c r="B247" s="1"/>
      <c r="C247" s="1"/>
    </row>
    <row r="248" spans="1:3">
      <c r="A248" s="1"/>
      <c r="B248" s="1"/>
      <c r="C248" s="1"/>
    </row>
    <row r="249" spans="1:3">
      <c r="A249" s="1"/>
      <c r="B249" s="1"/>
      <c r="C249" s="1"/>
    </row>
    <row r="250" spans="1:3">
      <c r="A250" s="1"/>
      <c r="B250" s="1"/>
      <c r="C250" s="1"/>
    </row>
    <row r="251" spans="1:3">
      <c r="A251" s="1"/>
      <c r="B251" s="1"/>
      <c r="C251" s="1"/>
    </row>
    <row r="252" spans="1:3">
      <c r="A252" s="1"/>
      <c r="B252" s="1"/>
      <c r="C252" s="1"/>
    </row>
    <row r="253" spans="1:3">
      <c r="A253" s="1"/>
      <c r="B253" s="1"/>
      <c r="C253" s="1"/>
    </row>
    <row r="254" spans="1:3">
      <c r="A254" s="1"/>
      <c r="B254" s="1"/>
      <c r="C254" s="1"/>
    </row>
    <row r="255" spans="1:3">
      <c r="A255" s="1"/>
      <c r="B255" s="1"/>
      <c r="C255" s="1"/>
    </row>
    <row r="256" spans="1:3">
      <c r="A256" s="1"/>
      <c r="B256" s="1"/>
      <c r="C256" s="1"/>
    </row>
    <row r="257" spans="1:3">
      <c r="A257" s="1"/>
      <c r="B257" s="1"/>
      <c r="C257" s="1"/>
    </row>
    <row r="258" spans="1:3">
      <c r="A258" s="1"/>
      <c r="B258" s="1"/>
      <c r="C258" s="1"/>
    </row>
    <row r="259" spans="1:3">
      <c r="A259" s="1"/>
      <c r="B259" s="1"/>
      <c r="C259" s="1"/>
    </row>
    <row r="260" spans="1:3">
      <c r="A260" s="1"/>
      <c r="B260" s="1"/>
      <c r="C260" s="1"/>
    </row>
    <row r="261" spans="1:3">
      <c r="A261" s="1"/>
      <c r="B261" s="1"/>
      <c r="C261" s="1"/>
    </row>
    <row r="262" spans="1:3">
      <c r="A262" s="1"/>
      <c r="B262" s="1"/>
      <c r="C262" s="1"/>
    </row>
    <row r="263" spans="1:3">
      <c r="A263" s="1"/>
      <c r="B263" s="1"/>
      <c r="C263" s="1"/>
    </row>
    <row r="264" spans="1:3">
      <c r="A264" s="1"/>
      <c r="B264" s="1"/>
      <c r="C264" s="1"/>
    </row>
    <row r="265" spans="1:3">
      <c r="A265" s="1"/>
      <c r="B265" s="1"/>
      <c r="C265" s="1"/>
    </row>
    <row r="266" spans="1:3">
      <c r="A266" s="1"/>
      <c r="B266" s="1"/>
      <c r="C266" s="1"/>
    </row>
    <row r="267" spans="1:3">
      <c r="A267" s="1"/>
      <c r="B267" s="1"/>
      <c r="C267" s="1"/>
    </row>
    <row r="268" spans="1:3">
      <c r="A268" s="1"/>
      <c r="B268" s="1"/>
      <c r="C268" s="1"/>
    </row>
    <row r="269" spans="1:3">
      <c r="A269" s="1"/>
      <c r="B269" s="1"/>
      <c r="C269" s="1"/>
    </row>
    <row r="270" spans="1:3">
      <c r="A270" s="1"/>
      <c r="B270" s="1"/>
      <c r="C270" s="1"/>
    </row>
    <row r="271" spans="1:3">
      <c r="A271" s="1"/>
      <c r="B271" s="1"/>
      <c r="C271" s="1"/>
    </row>
    <row r="272" spans="1:3">
      <c r="A272" s="1"/>
      <c r="B272" s="1"/>
      <c r="C272" s="1"/>
    </row>
    <row r="273" spans="1:3">
      <c r="A273" s="1"/>
      <c r="B273" s="1"/>
      <c r="C273" s="1"/>
    </row>
    <row r="274" spans="1:3">
      <c r="A274" s="1"/>
      <c r="B274" s="1"/>
      <c r="C274" s="1"/>
    </row>
    <row r="275" spans="1:3">
      <c r="A275" s="1"/>
      <c r="B275" s="1"/>
      <c r="C275" s="1"/>
    </row>
    <row r="276" spans="1:3">
      <c r="A276" s="1"/>
      <c r="B276" s="1"/>
      <c r="C276" s="1"/>
    </row>
    <row r="277" spans="1:3">
      <c r="A277" s="1"/>
      <c r="B277" s="1"/>
      <c r="C277" s="1"/>
    </row>
    <row r="278" spans="1:3">
      <c r="A278" s="1"/>
      <c r="B278" s="1"/>
      <c r="C278" s="1"/>
    </row>
    <row r="279" spans="1:3">
      <c r="A279" s="1"/>
      <c r="B279" s="1"/>
      <c r="C279" s="1"/>
    </row>
    <row r="280" spans="1:3">
      <c r="A280" s="1"/>
      <c r="B280" s="1"/>
      <c r="C280" s="1"/>
    </row>
    <row r="281" spans="1:3">
      <c r="A281" s="1"/>
      <c r="B281" s="1"/>
      <c r="C281" s="1"/>
    </row>
    <row r="282" spans="1:3">
      <c r="A282" s="1"/>
      <c r="B282" s="1"/>
      <c r="C282" s="1"/>
    </row>
    <row r="283" spans="1:3">
      <c r="A283" s="1"/>
      <c r="B283" s="1"/>
      <c r="C283" s="1"/>
    </row>
    <row r="284" spans="1:3">
      <c r="A284" s="1"/>
      <c r="B284" s="1"/>
      <c r="C284" s="1"/>
    </row>
    <row r="285" spans="1:3">
      <c r="A285" s="1"/>
      <c r="B285" s="1"/>
      <c r="C285" s="1"/>
    </row>
    <row r="286" spans="1:3">
      <c r="A286" s="1"/>
      <c r="B286" s="1"/>
      <c r="C286" s="1"/>
    </row>
    <row r="287" spans="1:3">
      <c r="A287" s="1"/>
      <c r="B287" s="1"/>
      <c r="C287" s="1"/>
    </row>
    <row r="288" spans="1:3">
      <c r="A288" s="1"/>
      <c r="B288" s="1"/>
      <c r="C288" s="1"/>
    </row>
    <row r="289" spans="1:3">
      <c r="A289" s="1"/>
      <c r="B289" s="1"/>
      <c r="C289" s="1"/>
    </row>
    <row r="290" spans="1:3">
      <c r="A290" s="90"/>
      <c r="B290" s="91"/>
      <c r="C290" s="92"/>
    </row>
    <row r="291" spans="1:3">
      <c r="A291" s="90"/>
      <c r="B291" s="91"/>
      <c r="C291" s="92"/>
    </row>
    <row r="292" spans="1:3">
      <c r="A292" s="90"/>
      <c r="B292" s="91"/>
      <c r="C292" s="92"/>
    </row>
    <row r="293" spans="1:3">
      <c r="A293" s="90"/>
      <c r="B293" s="91"/>
      <c r="C293" s="92"/>
    </row>
    <row r="294" spans="1:3">
      <c r="A294" s="90"/>
      <c r="B294" s="91"/>
      <c r="C294" s="92"/>
    </row>
    <row r="295" spans="1:3">
      <c r="A295" s="90"/>
      <c r="B295" s="91"/>
      <c r="C295" s="92"/>
    </row>
    <row r="296" spans="1:3">
      <c r="A296" s="90"/>
      <c r="B296" s="91"/>
      <c r="C296" s="92"/>
    </row>
    <row r="297" spans="1:3">
      <c r="A297" s="90"/>
      <c r="B297" s="91"/>
      <c r="C297" s="92"/>
    </row>
    <row r="298" spans="1:3">
      <c r="A298" s="90"/>
      <c r="B298" s="91"/>
      <c r="C298" s="92"/>
    </row>
    <row r="299" spans="1:3">
      <c r="A299" s="90"/>
      <c r="B299" s="91"/>
      <c r="C299" s="92"/>
    </row>
    <row r="300" spans="1:3">
      <c r="A300" s="90"/>
      <c r="B300" s="91"/>
      <c r="C300" s="92"/>
    </row>
    <row r="301" spans="1:3">
      <c r="A301" s="90"/>
      <c r="B301" s="91"/>
      <c r="C301" s="92"/>
    </row>
    <row r="302" spans="1:3">
      <c r="A302" s="90"/>
      <c r="B302" s="91"/>
      <c r="C302" s="92"/>
    </row>
    <row r="303" spans="1:3">
      <c r="A303" s="90"/>
      <c r="B303" s="91"/>
      <c r="C303" s="92"/>
    </row>
    <row r="304" spans="1:3">
      <c r="A304" s="90"/>
      <c r="B304" s="91"/>
      <c r="C304" s="92"/>
    </row>
    <row r="305" spans="1:3">
      <c r="A305" s="90"/>
      <c r="B305" s="91"/>
      <c r="C305" s="92"/>
    </row>
    <row r="306" spans="1:3">
      <c r="A306" s="90"/>
      <c r="B306" s="91"/>
      <c r="C306" s="92"/>
    </row>
    <row r="307" spans="1:3">
      <c r="A307" s="90"/>
      <c r="B307" s="91"/>
      <c r="C307" s="92"/>
    </row>
    <row r="308" spans="1:3">
      <c r="A308" s="90"/>
      <c r="B308" s="91"/>
      <c r="C308" s="92"/>
    </row>
    <row r="309" spans="1:3">
      <c r="A309" s="90"/>
      <c r="B309" s="91"/>
      <c r="C309" s="92"/>
    </row>
    <row r="310" spans="1:3">
      <c r="A310" s="90"/>
      <c r="B310" s="91"/>
      <c r="C310" s="92"/>
    </row>
    <row r="311" spans="1:3">
      <c r="A311" s="90"/>
      <c r="B311" s="91"/>
      <c r="C311" s="92"/>
    </row>
    <row r="312" spans="1:3">
      <c r="A312" s="90"/>
      <c r="B312" s="91"/>
      <c r="C312" s="92"/>
    </row>
    <row r="313" spans="1:3">
      <c r="A313" s="90"/>
      <c r="B313" s="91"/>
      <c r="C313" s="92"/>
    </row>
    <row r="314" spans="1:3">
      <c r="A314" s="90"/>
      <c r="B314" s="91"/>
      <c r="C314" s="92"/>
    </row>
    <row r="315" spans="1:3">
      <c r="A315" s="90"/>
      <c r="B315" s="91"/>
      <c r="C315" s="92"/>
    </row>
    <row r="316" spans="1:3">
      <c r="A316" s="90"/>
      <c r="B316" s="91"/>
      <c r="C316" s="92"/>
    </row>
    <row r="317" spans="1:3">
      <c r="A317" s="90"/>
      <c r="B317" s="91"/>
      <c r="C317" s="92"/>
    </row>
    <row r="318" spans="1:3">
      <c r="A318" s="90"/>
      <c r="B318" s="91"/>
      <c r="C318" s="92"/>
    </row>
    <row r="319" spans="1:3">
      <c r="A319" s="90"/>
      <c r="B319" s="91"/>
      <c r="C319" s="92"/>
    </row>
    <row r="320" spans="1:3">
      <c r="A320" s="90"/>
      <c r="B320" s="91"/>
      <c r="C320" s="92"/>
    </row>
    <row r="321" spans="1:3">
      <c r="A321" s="90"/>
      <c r="B321" s="91"/>
      <c r="C321" s="92"/>
    </row>
    <row r="322" spans="1:3">
      <c r="A322" s="90"/>
      <c r="B322" s="91"/>
      <c r="C322" s="92"/>
    </row>
    <row r="323" spans="1:3">
      <c r="A323" s="90"/>
      <c r="B323" s="91"/>
      <c r="C323" s="92"/>
    </row>
    <row r="324" spans="1:3">
      <c r="A324" s="90"/>
      <c r="B324" s="91"/>
      <c r="C324" s="92"/>
    </row>
    <row r="325" spans="1:3">
      <c r="A325" s="90"/>
      <c r="B325" s="91"/>
      <c r="C325" s="92"/>
    </row>
    <row r="326" spans="1:3">
      <c r="A326" s="90"/>
      <c r="B326" s="91"/>
      <c r="C326" s="92"/>
    </row>
    <row r="327" spans="1:3">
      <c r="A327" s="90"/>
      <c r="B327" s="91"/>
      <c r="C327" s="92"/>
    </row>
    <row r="328" spans="1:3">
      <c r="A328" s="90"/>
      <c r="B328" s="91"/>
      <c r="C328" s="92"/>
    </row>
    <row r="329" spans="1:3">
      <c r="A329" s="90"/>
      <c r="B329" s="91"/>
      <c r="C329" s="92"/>
    </row>
    <row r="330" spans="1:3">
      <c r="A330" s="90"/>
      <c r="B330" s="91"/>
      <c r="C330" s="92"/>
    </row>
    <row r="331" spans="1:3">
      <c r="A331" s="90"/>
      <c r="B331" s="91"/>
      <c r="C331" s="92"/>
    </row>
    <row r="332" spans="1:3">
      <c r="A332" s="90"/>
      <c r="B332" s="91"/>
      <c r="C332" s="92"/>
    </row>
    <row r="333" spans="1:3">
      <c r="A333" s="90"/>
      <c r="B333" s="91"/>
      <c r="C333" s="92"/>
    </row>
    <row r="334" spans="1:3">
      <c r="A334" s="90"/>
      <c r="B334" s="91"/>
      <c r="C334" s="92"/>
    </row>
    <row r="335" spans="1:3">
      <c r="A335" s="90"/>
      <c r="B335" s="91"/>
      <c r="C335" s="92"/>
    </row>
    <row r="336" spans="1:3">
      <c r="A336" s="90"/>
      <c r="B336" s="91"/>
      <c r="C336" s="92"/>
    </row>
    <row r="337" spans="1:3">
      <c r="A337" s="90"/>
      <c r="B337" s="91"/>
      <c r="C337" s="92"/>
    </row>
    <row r="338" spans="1:3">
      <c r="A338" s="90"/>
      <c r="B338" s="91"/>
      <c r="C338" s="92"/>
    </row>
    <row r="339" spans="1:3">
      <c r="A339" s="90"/>
      <c r="B339" s="91"/>
      <c r="C339" s="92"/>
    </row>
    <row r="340" spans="1:3">
      <c r="A340" s="90"/>
      <c r="B340" s="91"/>
      <c r="C340" s="92"/>
    </row>
    <row r="341" spans="1:3">
      <c r="A341" s="90"/>
      <c r="B341" s="91"/>
      <c r="C341" s="92"/>
    </row>
    <row r="342" spans="1:3">
      <c r="A342" s="90"/>
      <c r="B342" s="91"/>
      <c r="C342" s="92"/>
    </row>
    <row r="343" spans="1:3">
      <c r="A343" s="90"/>
      <c r="B343" s="91"/>
      <c r="C343" s="92"/>
    </row>
    <row r="344" spans="1:3">
      <c r="A344" s="90"/>
      <c r="B344" s="91"/>
      <c r="C344" s="92"/>
    </row>
    <row r="345" spans="1:3">
      <c r="A345" s="90"/>
      <c r="B345" s="91"/>
      <c r="C345" s="92"/>
    </row>
    <row r="346" spans="1:3">
      <c r="A346" s="90"/>
      <c r="B346" s="91"/>
      <c r="C346" s="92"/>
    </row>
    <row r="347" spans="1:3">
      <c r="A347" s="90"/>
      <c r="B347" s="91"/>
      <c r="C347" s="92"/>
    </row>
    <row r="348" spans="1:3">
      <c r="A348" s="90"/>
      <c r="B348" s="91"/>
      <c r="C348" s="92"/>
    </row>
    <row r="349" spans="1:3">
      <c r="A349" s="90"/>
      <c r="B349" s="91"/>
      <c r="C349" s="92"/>
    </row>
    <row r="350" spans="1:3">
      <c r="A350" s="90"/>
      <c r="B350" s="91"/>
      <c r="C350" s="92"/>
    </row>
    <row r="351" spans="1:3">
      <c r="A351" s="90"/>
      <c r="B351" s="91"/>
      <c r="C351" s="92"/>
    </row>
    <row r="352" spans="1:3">
      <c r="A352" s="90"/>
      <c r="B352" s="91"/>
      <c r="C352" s="92"/>
    </row>
    <row r="353" spans="1:3">
      <c r="A353" s="90"/>
      <c r="B353" s="91"/>
      <c r="C353" s="92"/>
    </row>
    <row r="354" spans="1:3">
      <c r="A354" s="90"/>
      <c r="B354" s="91"/>
      <c r="C354" s="92"/>
    </row>
    <row r="355" spans="1:3">
      <c r="A355" s="90"/>
      <c r="B355" s="91"/>
      <c r="C355" s="92"/>
    </row>
    <row r="356" spans="1:3">
      <c r="A356" s="90"/>
      <c r="B356" s="91"/>
      <c r="C356" s="92"/>
    </row>
    <row r="357" spans="1:3">
      <c r="A357" s="90"/>
      <c r="B357" s="91"/>
      <c r="C357" s="92"/>
    </row>
    <row r="358" spans="1:3">
      <c r="A358" s="90"/>
      <c r="B358" s="91"/>
      <c r="C358" s="92"/>
    </row>
    <row r="359" spans="1:3">
      <c r="A359" s="90"/>
      <c r="B359" s="91"/>
      <c r="C359" s="92"/>
    </row>
    <row r="360" spans="1:3">
      <c r="A360" s="90"/>
      <c r="B360" s="91"/>
      <c r="C360" s="92"/>
    </row>
    <row r="361" spans="1:3">
      <c r="A361" s="90"/>
      <c r="B361" s="91"/>
      <c r="C361" s="92"/>
    </row>
    <row r="362" spans="1:3">
      <c r="A362" s="90"/>
      <c r="B362" s="91"/>
      <c r="C362" s="92"/>
    </row>
    <row r="363" spans="1:3">
      <c r="A363" s="90"/>
      <c r="B363" s="91"/>
      <c r="C363" s="92"/>
    </row>
    <row r="364" spans="1:3">
      <c r="A364" s="90"/>
      <c r="B364" s="91"/>
      <c r="C364" s="92"/>
    </row>
    <row r="365" spans="1:3">
      <c r="A365" s="90"/>
      <c r="B365" s="91"/>
      <c r="C365" s="92"/>
    </row>
    <row r="366" spans="1:3">
      <c r="A366" s="90"/>
      <c r="B366" s="91"/>
      <c r="C366" s="92"/>
    </row>
    <row r="367" spans="1:3">
      <c r="A367" s="90"/>
      <c r="B367" s="91"/>
      <c r="C367" s="92"/>
    </row>
    <row r="368" spans="1:3">
      <c r="A368" s="90"/>
      <c r="B368" s="91"/>
      <c r="C368" s="92"/>
    </row>
    <row r="369" spans="1:3">
      <c r="A369" s="90"/>
      <c r="B369" s="91"/>
      <c r="C369" s="92"/>
    </row>
    <row r="370" spans="1:3">
      <c r="A370" s="90"/>
      <c r="B370" s="91"/>
      <c r="C370" s="92"/>
    </row>
    <row r="371" spans="1:3">
      <c r="A371" s="90"/>
      <c r="B371" s="91"/>
      <c r="C371" s="92"/>
    </row>
    <row r="372" spans="1:3">
      <c r="A372" s="90"/>
      <c r="B372" s="91"/>
      <c r="C372" s="92"/>
    </row>
    <row r="373" spans="1:3">
      <c r="A373" s="90"/>
      <c r="B373" s="91"/>
      <c r="C373" s="92"/>
    </row>
    <row r="374" spans="1:3">
      <c r="A374" s="90"/>
      <c r="B374" s="91"/>
      <c r="C374" s="92"/>
    </row>
    <row r="375" spans="1:3">
      <c r="A375" s="90"/>
      <c r="B375" s="91"/>
      <c r="C375" s="92"/>
    </row>
    <row r="376" spans="1:3">
      <c r="A376" s="90"/>
      <c r="B376" s="91"/>
      <c r="C376" s="92"/>
    </row>
    <row r="377" spans="1:3">
      <c r="A377" s="90"/>
      <c r="B377" s="91"/>
      <c r="C377" s="92"/>
    </row>
    <row r="378" spans="1:3">
      <c r="A378" s="90"/>
      <c r="B378" s="91"/>
      <c r="C378" s="92"/>
    </row>
    <row r="379" spans="1:3">
      <c r="A379" s="90"/>
      <c r="B379" s="91"/>
      <c r="C379" s="92"/>
    </row>
    <row r="380" spans="1:3">
      <c r="A380" s="90"/>
      <c r="B380" s="91"/>
      <c r="C380" s="92"/>
    </row>
    <row r="381" spans="1:3">
      <c r="A381" s="90"/>
      <c r="B381" s="91"/>
      <c r="C381" s="92"/>
    </row>
    <row r="382" spans="1:3">
      <c r="A382" s="90"/>
      <c r="B382" s="91"/>
      <c r="C382" s="92"/>
    </row>
    <row r="383" spans="1:3">
      <c r="A383" s="90"/>
      <c r="B383" s="91"/>
      <c r="C383" s="92"/>
    </row>
    <row r="384" spans="1:3">
      <c r="A384" s="90"/>
      <c r="B384" s="91"/>
      <c r="C384" s="92"/>
    </row>
    <row r="385" spans="1:3">
      <c r="A385" s="90"/>
      <c r="B385" s="91"/>
      <c r="C385" s="92"/>
    </row>
    <row r="386" spans="1:3">
      <c r="A386" s="90"/>
      <c r="B386" s="91"/>
      <c r="C386" s="92"/>
    </row>
    <row r="387" spans="1:3">
      <c r="A387" s="90"/>
      <c r="B387" s="91"/>
      <c r="C387" s="92"/>
    </row>
    <row r="388" spans="1:3">
      <c r="A388" s="90"/>
      <c r="B388" s="91"/>
      <c r="C388" s="92"/>
    </row>
    <row r="389" spans="1:3">
      <c r="A389" s="90"/>
      <c r="B389" s="91"/>
      <c r="C389" s="92"/>
    </row>
    <row r="390" spans="1:3">
      <c r="A390" s="90"/>
      <c r="B390" s="91"/>
      <c r="C390" s="92"/>
    </row>
    <row r="391" spans="1:3">
      <c r="A391" s="90"/>
      <c r="B391" s="91"/>
      <c r="C391" s="92"/>
    </row>
    <row r="392" spans="1:3">
      <c r="A392" s="90"/>
      <c r="B392" s="91"/>
      <c r="C392" s="92"/>
    </row>
    <row r="393" spans="1:3">
      <c r="A393" s="90"/>
      <c r="B393" s="91"/>
      <c r="C393" s="92"/>
    </row>
    <row r="394" spans="1:3">
      <c r="A394" s="90"/>
      <c r="B394" s="91"/>
      <c r="C394" s="92"/>
    </row>
    <row r="395" spans="1:3">
      <c r="A395" s="90"/>
      <c r="B395" s="91"/>
      <c r="C395" s="92"/>
    </row>
    <row r="396" spans="1:3">
      <c r="A396" s="90"/>
      <c r="B396" s="91"/>
      <c r="C396" s="92"/>
    </row>
    <row r="397" spans="1:3">
      <c r="A397" s="90"/>
      <c r="B397" s="91"/>
      <c r="C397" s="92"/>
    </row>
    <row r="398" spans="1:3">
      <c r="A398" s="90"/>
      <c r="B398" s="91"/>
      <c r="C398" s="92"/>
    </row>
    <row r="399" spans="1:3">
      <c r="A399" s="90"/>
      <c r="B399" s="91"/>
      <c r="C399" s="92"/>
    </row>
    <row r="400" spans="1:3">
      <c r="A400" s="90"/>
      <c r="B400" s="91"/>
      <c r="C400" s="92"/>
    </row>
    <row r="401" spans="1:3">
      <c r="A401" s="90"/>
      <c r="B401" s="91"/>
      <c r="C401" s="92"/>
    </row>
    <row r="402" spans="1:3">
      <c r="A402" s="90"/>
      <c r="B402" s="91"/>
      <c r="C402" s="92"/>
    </row>
    <row r="403" spans="1:3">
      <c r="A403" s="90"/>
      <c r="B403" s="91"/>
      <c r="C403" s="92"/>
    </row>
    <row r="404" spans="1:3">
      <c r="A404" s="90"/>
      <c r="B404" s="91"/>
      <c r="C404" s="92"/>
    </row>
    <row r="405" spans="1:3">
      <c r="A405" s="90"/>
      <c r="B405" s="91"/>
      <c r="C405" s="92"/>
    </row>
    <row r="406" spans="1:3">
      <c r="A406" s="90"/>
      <c r="B406" s="91"/>
      <c r="C406" s="92"/>
    </row>
    <row r="407" spans="1:3">
      <c r="A407" s="90"/>
      <c r="B407" s="91"/>
      <c r="C407" s="92"/>
    </row>
    <row r="408" spans="1:3">
      <c r="A408" s="90"/>
      <c r="B408" s="91"/>
      <c r="C408" s="92"/>
    </row>
    <row r="409" spans="1:3">
      <c r="A409" s="90"/>
      <c r="B409" s="91"/>
      <c r="C409" s="92"/>
    </row>
    <row r="410" spans="1:3">
      <c r="A410" s="90"/>
      <c r="B410" s="91"/>
      <c r="C410" s="92"/>
    </row>
    <row r="411" spans="1:3">
      <c r="A411" s="90"/>
      <c r="B411" s="91"/>
      <c r="C411" s="92"/>
    </row>
    <row r="412" spans="1:3">
      <c r="A412" s="90"/>
      <c r="B412" s="91"/>
      <c r="C412" s="92"/>
    </row>
    <row r="413" spans="1:3">
      <c r="A413" s="90"/>
      <c r="B413" s="91"/>
      <c r="C413" s="92"/>
    </row>
    <row r="414" spans="1:3">
      <c r="A414" s="90"/>
      <c r="B414" s="91"/>
      <c r="C414" s="92"/>
    </row>
    <row r="415" spans="1:3">
      <c r="A415" s="90"/>
      <c r="B415" s="91"/>
      <c r="C415" s="92"/>
    </row>
    <row r="416" spans="1:3">
      <c r="A416" s="90"/>
      <c r="B416" s="91"/>
      <c r="C416" s="92"/>
    </row>
    <row r="417" spans="1:3">
      <c r="A417" s="90"/>
      <c r="B417" s="91"/>
      <c r="C417" s="92"/>
    </row>
    <row r="418" spans="1:3">
      <c r="A418" s="90"/>
      <c r="B418" s="91"/>
      <c r="C418" s="92"/>
    </row>
    <row r="419" spans="1:3">
      <c r="A419" s="90"/>
      <c r="B419" s="91"/>
      <c r="C419" s="92"/>
    </row>
    <row r="420" spans="1:3">
      <c r="A420" s="90"/>
      <c r="B420" s="91"/>
      <c r="C420" s="92"/>
    </row>
    <row r="421" spans="1:3">
      <c r="A421" s="90"/>
      <c r="B421" s="91"/>
      <c r="C421" s="92"/>
    </row>
    <row r="422" spans="1:3">
      <c r="A422" s="90"/>
      <c r="B422" s="91"/>
      <c r="C422" s="92"/>
    </row>
    <row r="423" spans="1:3">
      <c r="A423" s="90"/>
      <c r="B423" s="91"/>
      <c r="C423" s="92"/>
    </row>
    <row r="424" spans="1:3">
      <c r="A424" s="90"/>
      <c r="B424" s="91"/>
      <c r="C424" s="92"/>
    </row>
    <row r="425" spans="1:3">
      <c r="A425" s="90"/>
      <c r="B425" s="91"/>
      <c r="C425" s="92"/>
    </row>
    <row r="426" spans="1:3">
      <c r="A426" s="90"/>
      <c r="B426" s="91"/>
      <c r="C426" s="92"/>
    </row>
    <row r="427" spans="1:3">
      <c r="A427" s="90"/>
      <c r="B427" s="91"/>
      <c r="C427" s="92"/>
    </row>
    <row r="428" spans="1:3">
      <c r="A428" s="90"/>
      <c r="B428" s="91"/>
      <c r="C428" s="92"/>
    </row>
    <row r="429" spans="1:3">
      <c r="A429" s="90"/>
      <c r="B429" s="91"/>
      <c r="C429" s="92"/>
    </row>
    <row r="430" spans="1:3">
      <c r="A430" s="90"/>
      <c r="B430" s="91"/>
      <c r="C430" s="92"/>
    </row>
    <row r="431" spans="1:3">
      <c r="A431" s="90"/>
      <c r="B431" s="91"/>
      <c r="C431" s="92"/>
    </row>
    <row r="432" spans="1:3">
      <c r="A432" s="90"/>
      <c r="B432" s="91"/>
      <c r="C432" s="92"/>
    </row>
    <row r="433" spans="1:3">
      <c r="A433" s="90"/>
      <c r="B433" s="91"/>
      <c r="C433" s="92"/>
    </row>
    <row r="434" spans="1:3">
      <c r="A434" s="90"/>
      <c r="B434" s="91"/>
      <c r="C434" s="92"/>
    </row>
    <row r="435" spans="1:3">
      <c r="A435" s="90"/>
      <c r="B435" s="91"/>
      <c r="C435" s="92"/>
    </row>
    <row r="436" spans="1:3">
      <c r="A436" s="90"/>
      <c r="B436" s="91"/>
      <c r="C436" s="92"/>
    </row>
    <row r="437" spans="1:3">
      <c r="A437" s="90"/>
      <c r="B437" s="91"/>
      <c r="C437" s="92"/>
    </row>
    <row r="438" spans="1:3">
      <c r="A438" s="90"/>
      <c r="B438" s="91"/>
      <c r="C438" s="92"/>
    </row>
    <row r="439" spans="1:3">
      <c r="A439" s="90"/>
      <c r="B439" s="91"/>
      <c r="C439" s="92"/>
    </row>
    <row r="440" spans="1:3">
      <c r="A440" s="90"/>
      <c r="B440" s="91"/>
      <c r="C440" s="92"/>
    </row>
    <row r="441" spans="1:3">
      <c r="A441" s="90"/>
      <c r="B441" s="91"/>
      <c r="C441" s="92"/>
    </row>
    <row r="442" spans="1:3">
      <c r="A442" s="90"/>
      <c r="B442" s="91"/>
      <c r="C442" s="92"/>
    </row>
    <row r="443" spans="1:3">
      <c r="A443" s="90"/>
      <c r="B443" s="91"/>
      <c r="C443" s="92"/>
    </row>
    <row r="444" spans="1:3">
      <c r="A444" s="90"/>
      <c r="B444" s="91"/>
      <c r="C444" s="92"/>
    </row>
    <row r="445" spans="1:3">
      <c r="A445" s="90"/>
      <c r="B445" s="91"/>
      <c r="C445" s="92"/>
    </row>
    <row r="446" spans="1:3">
      <c r="A446" s="90"/>
      <c r="B446" s="91"/>
      <c r="C446" s="92"/>
    </row>
    <row r="447" spans="1:3">
      <c r="A447" s="90"/>
      <c r="B447" s="91"/>
      <c r="C447" s="92"/>
    </row>
    <row r="448" spans="1:3">
      <c r="A448" s="90"/>
      <c r="B448" s="91"/>
      <c r="C448" s="92"/>
    </row>
    <row r="449" spans="1:3">
      <c r="A449" s="90"/>
      <c r="B449" s="91"/>
      <c r="C449" s="92"/>
    </row>
    <row r="450" spans="1:3">
      <c r="A450" s="90"/>
      <c r="B450" s="91"/>
      <c r="C450" s="92"/>
    </row>
    <row r="451" spans="1:3">
      <c r="A451" s="90"/>
      <c r="B451" s="91"/>
      <c r="C451" s="92"/>
    </row>
    <row r="452" spans="1:3">
      <c r="A452" s="90"/>
      <c r="B452" s="91"/>
      <c r="C452" s="92"/>
    </row>
    <row r="453" spans="1:3">
      <c r="A453" s="90"/>
      <c r="B453" s="91"/>
      <c r="C453" s="92"/>
    </row>
    <row r="454" spans="1:3">
      <c r="A454" s="90"/>
      <c r="B454" s="91"/>
      <c r="C454" s="92"/>
    </row>
    <row r="455" spans="1:3">
      <c r="A455" s="90"/>
      <c r="B455" s="91"/>
      <c r="C455" s="92"/>
    </row>
    <row r="456" spans="1:3">
      <c r="A456" s="90"/>
      <c r="B456" s="91"/>
      <c r="C456" s="92"/>
    </row>
    <row r="457" spans="1:3">
      <c r="A457" s="90"/>
      <c r="B457" s="91"/>
      <c r="C457" s="92"/>
    </row>
    <row r="458" spans="1:3">
      <c r="A458" s="90"/>
      <c r="B458" s="91"/>
      <c r="C458" s="92"/>
    </row>
    <row r="459" spans="1:3">
      <c r="A459" s="90"/>
      <c r="B459" s="91"/>
      <c r="C459" s="92"/>
    </row>
    <row r="460" spans="1:3">
      <c r="A460" s="90"/>
      <c r="B460" s="91"/>
      <c r="C460" s="92"/>
    </row>
    <row r="461" spans="1:3">
      <c r="A461" s="90"/>
      <c r="B461" s="91"/>
      <c r="C461" s="92"/>
    </row>
    <row r="462" spans="1:3">
      <c r="A462" s="90"/>
      <c r="B462" s="91"/>
      <c r="C462" s="92"/>
    </row>
    <row r="463" spans="1:3">
      <c r="A463" s="90"/>
      <c r="B463" s="91"/>
      <c r="C463" s="92"/>
    </row>
    <row r="464" spans="1:3">
      <c r="A464" s="90"/>
      <c r="B464" s="91"/>
      <c r="C464" s="92"/>
    </row>
    <row r="465" spans="1:3">
      <c r="A465" s="90"/>
      <c r="B465" s="91"/>
      <c r="C465" s="92"/>
    </row>
    <row r="466" spans="1:3">
      <c r="A466" s="90"/>
      <c r="B466" s="91"/>
      <c r="C466" s="92"/>
    </row>
    <row r="467" spans="1:3">
      <c r="A467" s="90"/>
      <c r="B467" s="91"/>
      <c r="C467" s="92"/>
    </row>
    <row r="468" spans="1:3">
      <c r="A468" s="90"/>
      <c r="B468" s="91"/>
      <c r="C468" s="92"/>
    </row>
    <row r="469" spans="1:3">
      <c r="A469" s="90"/>
      <c r="B469" s="91"/>
      <c r="C469" s="92"/>
    </row>
    <row r="470" spans="1:3">
      <c r="A470" s="90"/>
      <c r="B470" s="91"/>
      <c r="C470" s="92"/>
    </row>
    <row r="471" spans="1:3">
      <c r="A471" s="90"/>
      <c r="B471" s="91"/>
      <c r="C471" s="92"/>
    </row>
    <row r="472" spans="1:3">
      <c r="A472" s="90"/>
      <c r="B472" s="91"/>
      <c r="C472" s="92"/>
    </row>
    <row r="473" spans="1:3">
      <c r="A473" s="90"/>
      <c r="B473" s="91"/>
      <c r="C473" s="92"/>
    </row>
    <row r="474" spans="1:3">
      <c r="A474" s="90"/>
      <c r="B474" s="91"/>
      <c r="C474" s="92"/>
    </row>
    <row r="475" spans="1:3">
      <c r="A475" s="90"/>
      <c r="B475" s="91"/>
      <c r="C475" s="92"/>
    </row>
    <row r="476" spans="1:3">
      <c r="A476" s="90"/>
      <c r="B476" s="91"/>
      <c r="C476" s="92"/>
    </row>
    <row r="477" spans="1:3">
      <c r="A477" s="90"/>
      <c r="B477" s="91"/>
      <c r="C477" s="92"/>
    </row>
    <row r="478" spans="1:3">
      <c r="A478" s="90"/>
      <c r="B478" s="91"/>
      <c r="C478" s="92"/>
    </row>
    <row r="479" spans="1:3">
      <c r="A479" s="90"/>
      <c r="B479" s="91"/>
      <c r="C479" s="92"/>
    </row>
    <row r="480" spans="1:3">
      <c r="A480" s="90"/>
      <c r="B480" s="91"/>
      <c r="C480" s="92"/>
    </row>
    <row r="481" spans="1:3">
      <c r="A481" s="90"/>
      <c r="B481" s="91"/>
      <c r="C481" s="92"/>
    </row>
    <row r="482" spans="1:3">
      <c r="A482" s="90"/>
      <c r="B482" s="91"/>
      <c r="C482" s="92"/>
    </row>
    <row r="483" spans="1:3">
      <c r="A483" s="90"/>
      <c r="B483" s="91"/>
      <c r="C483" s="92"/>
    </row>
    <row r="484" spans="1:3">
      <c r="A484" s="90"/>
      <c r="B484" s="91"/>
      <c r="C484" s="92"/>
    </row>
    <row r="485" spans="1:3">
      <c r="A485" s="90"/>
      <c r="B485" s="91"/>
      <c r="C485" s="92"/>
    </row>
    <row r="486" spans="1:3">
      <c r="A486" s="90"/>
      <c r="B486" s="91"/>
      <c r="C486" s="92"/>
    </row>
    <row r="487" spans="1:3">
      <c r="A487" s="90"/>
      <c r="B487" s="91"/>
      <c r="C487" s="92"/>
    </row>
    <row r="488" spans="1:3">
      <c r="A488" s="90"/>
      <c r="B488" s="91"/>
      <c r="C488" s="92"/>
    </row>
    <row r="489" spans="1:3">
      <c r="A489" s="90"/>
      <c r="B489" s="91"/>
      <c r="C489" s="92"/>
    </row>
    <row r="490" spans="1:3">
      <c r="A490" s="90"/>
      <c r="B490" s="91"/>
      <c r="C490" s="92"/>
    </row>
    <row r="491" spans="1:3">
      <c r="A491" s="90"/>
      <c r="B491" s="91"/>
      <c r="C491" s="92"/>
    </row>
    <row r="492" spans="1:3">
      <c r="A492" s="90"/>
      <c r="B492" s="91"/>
      <c r="C492" s="92"/>
    </row>
    <row r="493" spans="1:3">
      <c r="A493" s="90"/>
      <c r="B493" s="91"/>
      <c r="C493" s="92"/>
    </row>
    <row r="494" spans="1:3">
      <c r="A494" s="90"/>
      <c r="B494" s="91"/>
      <c r="C494" s="92"/>
    </row>
    <row r="495" spans="1:3">
      <c r="A495" s="90"/>
      <c r="B495" s="91"/>
      <c r="C495" s="92"/>
    </row>
    <row r="496" spans="1:3">
      <c r="A496" s="90"/>
      <c r="B496" s="91"/>
      <c r="C496" s="92"/>
    </row>
    <row r="497" spans="1:3">
      <c r="A497" s="90"/>
      <c r="B497" s="91"/>
      <c r="C497" s="92"/>
    </row>
    <row r="498" spans="1:3">
      <c r="A498" s="90"/>
      <c r="B498" s="91"/>
      <c r="C498" s="92"/>
    </row>
    <row r="499" spans="1:3">
      <c r="A499" s="90"/>
      <c r="B499" s="91"/>
      <c r="C499" s="92"/>
    </row>
    <row r="500" spans="1:3">
      <c r="A500" s="90"/>
      <c r="B500" s="91"/>
      <c r="C500" s="92"/>
    </row>
    <row r="501" spans="1:3">
      <c r="A501" s="90"/>
      <c r="B501" s="91"/>
      <c r="C501" s="92"/>
    </row>
    <row r="502" spans="1:3">
      <c r="A502" s="90"/>
      <c r="B502" s="91"/>
      <c r="C502" s="92"/>
    </row>
    <row r="503" spans="1:3">
      <c r="A503" s="90"/>
      <c r="B503" s="91"/>
      <c r="C503" s="92"/>
    </row>
    <row r="504" spans="1:3">
      <c r="A504" s="90"/>
      <c r="B504" s="91"/>
      <c r="C504" s="92"/>
    </row>
    <row r="505" spans="1:3">
      <c r="A505" s="90"/>
      <c r="B505" s="91"/>
      <c r="C505" s="92"/>
    </row>
    <row r="506" spans="1:3">
      <c r="A506" s="90"/>
      <c r="B506" s="91"/>
      <c r="C506" s="92"/>
    </row>
    <row r="507" spans="1:3">
      <c r="A507" s="90"/>
      <c r="B507" s="91"/>
      <c r="C507" s="92"/>
    </row>
    <row r="508" spans="1:3">
      <c r="A508" s="90"/>
      <c r="B508" s="91"/>
      <c r="C508" s="92"/>
    </row>
    <row r="509" spans="1:3">
      <c r="A509" s="90"/>
      <c r="B509" s="91"/>
      <c r="C509" s="92"/>
    </row>
    <row r="510" spans="1:3">
      <c r="A510" s="90"/>
      <c r="B510" s="91"/>
      <c r="C510" s="92"/>
    </row>
    <row r="511" spans="1:3">
      <c r="A511" s="90"/>
      <c r="B511" s="91"/>
      <c r="C511" s="92"/>
    </row>
    <row r="512" spans="1:3">
      <c r="A512" s="90"/>
      <c r="B512" s="91"/>
      <c r="C512" s="92"/>
    </row>
    <row r="513" spans="1:3">
      <c r="A513" s="90"/>
      <c r="B513" s="91"/>
      <c r="C513" s="92"/>
    </row>
    <row r="514" spans="1:3">
      <c r="A514" s="90"/>
      <c r="B514" s="91"/>
      <c r="C514" s="92"/>
    </row>
    <row r="515" spans="1:3">
      <c r="A515" s="90"/>
      <c r="B515" s="91"/>
      <c r="C515" s="92"/>
    </row>
    <row r="516" spans="1:3">
      <c r="A516" s="90"/>
      <c r="B516" s="91"/>
      <c r="C516" s="92"/>
    </row>
    <row r="517" spans="1:3">
      <c r="A517" s="90"/>
      <c r="B517" s="91"/>
      <c r="C517" s="92"/>
    </row>
    <row r="518" spans="1:3">
      <c r="A518" s="90"/>
      <c r="B518" s="91"/>
      <c r="C518" s="92"/>
    </row>
    <row r="519" spans="1:3">
      <c r="A519" s="90"/>
      <c r="B519" s="91"/>
      <c r="C519" s="92"/>
    </row>
    <row r="520" spans="1:3">
      <c r="A520" s="90"/>
      <c r="B520" s="91"/>
      <c r="C520" s="92"/>
    </row>
    <row r="521" spans="1:3">
      <c r="A521" s="90"/>
      <c r="B521" s="91"/>
      <c r="C521" s="92"/>
    </row>
    <row r="522" spans="1:3">
      <c r="A522" s="90"/>
      <c r="B522" s="91"/>
      <c r="C522" s="92"/>
    </row>
    <row r="523" spans="1:3">
      <c r="A523" s="90"/>
      <c r="B523" s="91"/>
      <c r="C523" s="92"/>
    </row>
    <row r="524" spans="1:3">
      <c r="A524" s="90"/>
      <c r="B524" s="91"/>
      <c r="C524" s="92"/>
    </row>
    <row r="525" spans="1:3">
      <c r="A525" s="90"/>
      <c r="B525" s="91"/>
      <c r="C525" s="92"/>
    </row>
    <row r="526" spans="1:3">
      <c r="A526" s="90"/>
      <c r="B526" s="91"/>
      <c r="C526" s="92"/>
    </row>
    <row r="527" spans="1:3">
      <c r="A527" s="90"/>
      <c r="B527" s="91"/>
      <c r="C527" s="92"/>
    </row>
    <row r="528" spans="1:3">
      <c r="A528" s="90"/>
      <c r="B528" s="91"/>
      <c r="C528" s="92"/>
    </row>
    <row r="529" spans="1:3">
      <c r="A529" s="90"/>
      <c r="B529" s="91"/>
      <c r="C529" s="92"/>
    </row>
    <row r="530" spans="1:3">
      <c r="A530" s="90"/>
      <c r="B530" s="91"/>
      <c r="C530" s="92"/>
    </row>
    <row r="531" spans="1:3">
      <c r="A531" s="90"/>
      <c r="B531" s="91"/>
      <c r="C531" s="92"/>
    </row>
    <row r="532" spans="1:3">
      <c r="A532" s="90"/>
      <c r="B532" s="91"/>
      <c r="C532" s="92"/>
    </row>
    <row r="533" spans="1:3">
      <c r="A533" s="90"/>
      <c r="B533" s="91"/>
      <c r="C533" s="92"/>
    </row>
    <row r="534" spans="1:3">
      <c r="A534" s="90"/>
      <c r="B534" s="91"/>
      <c r="C534" s="92"/>
    </row>
    <row r="535" spans="1:3">
      <c r="A535" s="90"/>
      <c r="B535" s="91"/>
      <c r="C535" s="92"/>
    </row>
    <row r="536" spans="1:3">
      <c r="A536" s="90"/>
      <c r="B536" s="91"/>
      <c r="C536" s="92"/>
    </row>
    <row r="537" spans="1:3">
      <c r="A537" s="90"/>
      <c r="B537" s="91"/>
      <c r="C537" s="92"/>
    </row>
    <row r="538" spans="1:3">
      <c r="A538" s="90"/>
      <c r="B538" s="91"/>
      <c r="C538" s="92"/>
    </row>
    <row r="539" spans="1:3">
      <c r="A539" s="90"/>
      <c r="B539" s="91"/>
      <c r="C539" s="92"/>
    </row>
    <row r="540" spans="1:3">
      <c r="A540" s="90"/>
      <c r="B540" s="91"/>
      <c r="C540" s="92"/>
    </row>
    <row r="541" spans="1:3">
      <c r="A541" s="90"/>
      <c r="B541" s="91"/>
      <c r="C541" s="92"/>
    </row>
    <row r="542" spans="1:3">
      <c r="A542" s="90"/>
      <c r="B542" s="91"/>
      <c r="C542" s="92"/>
    </row>
    <row r="543" spans="1:3">
      <c r="A543" s="90"/>
      <c r="B543" s="91"/>
      <c r="C543" s="92"/>
    </row>
    <row r="544" spans="1:3">
      <c r="A544" s="90"/>
      <c r="B544" s="91"/>
      <c r="C544" s="92"/>
    </row>
    <row r="545" spans="1:3">
      <c r="A545" s="90"/>
      <c r="B545" s="91"/>
      <c r="C545" s="92"/>
    </row>
    <row r="546" spans="1:3">
      <c r="A546" s="90"/>
      <c r="B546" s="91"/>
      <c r="C546" s="92"/>
    </row>
    <row r="547" spans="1:3">
      <c r="A547" s="90"/>
      <c r="B547" s="91"/>
      <c r="C547" s="92"/>
    </row>
    <row r="548" spans="1:3">
      <c r="A548" s="90"/>
      <c r="B548" s="91"/>
      <c r="C548" s="92"/>
    </row>
    <row r="549" spans="1:3">
      <c r="A549" s="90"/>
      <c r="B549" s="91"/>
      <c r="C549" s="92"/>
    </row>
    <row r="550" spans="1:3">
      <c r="A550" s="90"/>
      <c r="B550" s="91"/>
      <c r="C550" s="92"/>
    </row>
    <row r="551" spans="1:3">
      <c r="A551" s="90"/>
      <c r="B551" s="91"/>
      <c r="C551" s="92"/>
    </row>
    <row r="552" spans="1:3">
      <c r="A552" s="90"/>
      <c r="B552" s="91"/>
      <c r="C552" s="92"/>
    </row>
    <row r="553" spans="1:3">
      <c r="A553" s="90"/>
      <c r="B553" s="91"/>
      <c r="C553" s="92"/>
    </row>
    <row r="554" spans="1:3">
      <c r="A554" s="90"/>
      <c r="B554" s="91"/>
      <c r="C554" s="92"/>
    </row>
    <row r="555" spans="1:3">
      <c r="A555" s="90"/>
      <c r="B555" s="91"/>
      <c r="C555" s="92"/>
    </row>
    <row r="556" spans="1:3">
      <c r="A556" s="90"/>
      <c r="B556" s="91"/>
      <c r="C556" s="92"/>
    </row>
    <row r="557" spans="1:3">
      <c r="A557" s="90"/>
      <c r="B557" s="91"/>
      <c r="C557" s="92"/>
    </row>
    <row r="558" spans="1:3">
      <c r="A558" s="90"/>
      <c r="B558" s="91"/>
      <c r="C558" s="92"/>
    </row>
    <row r="559" spans="1:3">
      <c r="A559" s="90"/>
      <c r="B559" s="91"/>
      <c r="C559" s="92"/>
    </row>
    <row r="560" spans="1:3">
      <c r="A560" s="90"/>
      <c r="B560" s="91"/>
      <c r="C560" s="92"/>
    </row>
    <row r="561" spans="1:3">
      <c r="A561" s="90"/>
      <c r="B561" s="91"/>
      <c r="C561" s="92"/>
    </row>
    <row r="562" spans="1:3">
      <c r="A562" s="90"/>
      <c r="B562" s="91"/>
      <c r="C562" s="92"/>
    </row>
    <row r="563" spans="1:3">
      <c r="A563" s="90"/>
      <c r="B563" s="91"/>
      <c r="C563" s="92"/>
    </row>
    <row r="564" spans="1:3">
      <c r="A564" s="90"/>
      <c r="B564" s="91"/>
      <c r="C564" s="92"/>
    </row>
    <row r="565" spans="1:3">
      <c r="A565" s="90"/>
      <c r="B565" s="91"/>
      <c r="C565" s="92"/>
    </row>
    <row r="566" spans="1:3">
      <c r="A566" s="90"/>
      <c r="B566" s="91"/>
      <c r="C566" s="92"/>
    </row>
    <row r="567" spans="1:3">
      <c r="A567" s="90"/>
      <c r="B567" s="91"/>
      <c r="C567" s="92"/>
    </row>
    <row r="568" spans="1:3">
      <c r="A568" s="90"/>
      <c r="B568" s="91"/>
      <c r="C568" s="92"/>
    </row>
    <row r="569" spans="1:3">
      <c r="A569" s="90"/>
      <c r="B569" s="91"/>
      <c r="C569" s="92"/>
    </row>
    <row r="570" spans="1:3">
      <c r="A570" s="90"/>
      <c r="B570" s="91"/>
      <c r="C570" s="92"/>
    </row>
    <row r="571" spans="1:3">
      <c r="A571" s="90"/>
      <c r="B571" s="91"/>
      <c r="C571" s="92"/>
    </row>
    <row r="572" spans="1:3">
      <c r="A572" s="90"/>
      <c r="B572" s="91"/>
      <c r="C572" s="92"/>
    </row>
    <row r="573" spans="1:3">
      <c r="A573" s="90"/>
      <c r="B573" s="91"/>
      <c r="C573" s="92"/>
    </row>
    <row r="574" spans="1:3">
      <c r="A574" s="90"/>
      <c r="B574" s="91"/>
      <c r="C574" s="92"/>
    </row>
    <row r="575" spans="1:3">
      <c r="A575" s="90"/>
      <c r="B575" s="91"/>
      <c r="C575" s="92"/>
    </row>
    <row r="576" spans="1:3">
      <c r="A576" s="90"/>
      <c r="B576" s="91"/>
      <c r="C576" s="92"/>
    </row>
    <row r="577" spans="1:3">
      <c r="A577" s="90"/>
      <c r="B577" s="91"/>
      <c r="C577" s="92"/>
    </row>
    <row r="578" spans="1:3">
      <c r="A578" s="90"/>
      <c r="B578" s="91"/>
      <c r="C578" s="92"/>
    </row>
    <row r="579" spans="1:3">
      <c r="A579" s="90"/>
      <c r="B579" s="91"/>
      <c r="C579" s="92"/>
    </row>
    <row r="580" spans="1:3">
      <c r="A580" s="90"/>
      <c r="B580" s="91"/>
      <c r="C580" s="92"/>
    </row>
    <row r="581" spans="1:3">
      <c r="A581" s="90"/>
      <c r="B581" s="91"/>
      <c r="C581" s="92"/>
    </row>
    <row r="582" spans="1:3">
      <c r="A582" s="90"/>
      <c r="B582" s="91"/>
      <c r="C582" s="92"/>
    </row>
    <row r="583" spans="1:3">
      <c r="A583" s="90"/>
      <c r="B583" s="91"/>
      <c r="C583" s="92"/>
    </row>
    <row r="584" spans="1:3">
      <c r="A584" s="90"/>
      <c r="B584" s="91"/>
      <c r="C584" s="92"/>
    </row>
    <row r="585" spans="1:3">
      <c r="A585" s="90"/>
      <c r="B585" s="91"/>
      <c r="C585" s="92"/>
    </row>
    <row r="586" spans="1:3">
      <c r="A586" s="90"/>
      <c r="B586" s="91"/>
      <c r="C586" s="92"/>
    </row>
    <row r="587" spans="1:3">
      <c r="A587" s="90"/>
      <c r="B587" s="91"/>
      <c r="C587" s="92"/>
    </row>
    <row r="588" spans="1:3">
      <c r="A588" s="90"/>
      <c r="B588" s="91"/>
      <c r="C588" s="92"/>
    </row>
    <row r="589" spans="1:3">
      <c r="A589" s="90"/>
      <c r="B589" s="91"/>
      <c r="C589" s="92"/>
    </row>
    <row r="590" spans="1:3">
      <c r="A590" s="90"/>
      <c r="B590" s="91"/>
      <c r="C590" s="92"/>
    </row>
    <row r="591" spans="1:3">
      <c r="A591" s="90"/>
      <c r="B591" s="91"/>
      <c r="C591" s="92"/>
    </row>
    <row r="592" spans="1:3">
      <c r="A592" s="90"/>
      <c r="B592" s="91"/>
      <c r="C592" s="92"/>
    </row>
    <row r="593" spans="1:3">
      <c r="A593" s="90"/>
      <c r="B593" s="91"/>
      <c r="C593" s="92"/>
    </row>
    <row r="594" spans="1:3">
      <c r="A594" s="90"/>
      <c r="B594" s="91"/>
      <c r="C594" s="92"/>
    </row>
    <row r="595" spans="1:3">
      <c r="A595" s="90"/>
      <c r="B595" s="91"/>
      <c r="C595" s="92"/>
    </row>
    <row r="596" spans="1:3">
      <c r="A596" s="90"/>
      <c r="B596" s="91"/>
      <c r="C596" s="92"/>
    </row>
    <row r="597" spans="1:3">
      <c r="A597" s="90"/>
      <c r="B597" s="91"/>
      <c r="C597" s="92"/>
    </row>
    <row r="598" spans="1:3">
      <c r="A598" s="90"/>
      <c r="B598" s="91"/>
      <c r="C598" s="92"/>
    </row>
    <row r="599" spans="1:3">
      <c r="A599" s="90"/>
      <c r="B599" s="91"/>
      <c r="C599" s="92"/>
    </row>
    <row r="600" spans="1:3">
      <c r="A600" s="90"/>
      <c r="B600" s="91"/>
      <c r="C600" s="92"/>
    </row>
    <row r="601" spans="1:3">
      <c r="A601" s="90"/>
      <c r="B601" s="91"/>
      <c r="C601" s="92"/>
    </row>
    <row r="602" spans="1:3">
      <c r="A602" s="90"/>
      <c r="B602" s="91"/>
      <c r="C602" s="92"/>
    </row>
    <row r="603" spans="1:3">
      <c r="A603" s="90"/>
      <c r="B603" s="91"/>
      <c r="C603" s="92"/>
    </row>
    <row r="604" spans="1:3">
      <c r="A604" s="90"/>
      <c r="B604" s="91"/>
      <c r="C604" s="92"/>
    </row>
    <row r="605" spans="1:3">
      <c r="A605" s="90"/>
      <c r="B605" s="91"/>
      <c r="C605" s="92"/>
    </row>
    <row r="606" spans="1:3">
      <c r="A606" s="90"/>
      <c r="B606" s="91"/>
      <c r="C606" s="92"/>
    </row>
    <row r="607" spans="1:3">
      <c r="A607" s="90"/>
      <c r="B607" s="91"/>
      <c r="C607" s="92"/>
    </row>
    <row r="608" spans="1:3">
      <c r="A608" s="90"/>
      <c r="B608" s="91"/>
      <c r="C608" s="92"/>
    </row>
    <row r="609" spans="1:3">
      <c r="A609" s="90"/>
      <c r="B609" s="91"/>
      <c r="C609" s="92"/>
    </row>
    <row r="610" spans="1:3">
      <c r="A610" s="90"/>
      <c r="B610" s="91"/>
      <c r="C610" s="92"/>
    </row>
    <row r="611" spans="1:3">
      <c r="A611" s="90"/>
      <c r="B611" s="91"/>
      <c r="C611" s="92"/>
    </row>
    <row r="612" spans="1:3">
      <c r="A612" s="90"/>
      <c r="B612" s="91"/>
      <c r="C612" s="92"/>
    </row>
    <row r="613" spans="1:3">
      <c r="A613" s="90"/>
      <c r="B613" s="91"/>
      <c r="C613" s="92"/>
    </row>
    <row r="614" spans="1:3">
      <c r="A614" s="90"/>
      <c r="B614" s="91"/>
      <c r="C614" s="92"/>
    </row>
    <row r="615" spans="1:3">
      <c r="A615" s="90"/>
      <c r="B615" s="91"/>
      <c r="C615" s="92"/>
    </row>
    <row r="616" spans="1:3">
      <c r="A616" s="90"/>
      <c r="B616" s="91"/>
      <c r="C616" s="92"/>
    </row>
    <row r="617" spans="1:3">
      <c r="A617" s="90"/>
      <c r="B617" s="91"/>
      <c r="C617" s="92"/>
    </row>
    <row r="618" spans="1:3">
      <c r="A618" s="90"/>
      <c r="B618" s="91"/>
      <c r="C618" s="92"/>
    </row>
    <row r="619" spans="1:3">
      <c r="A619" s="90"/>
      <c r="B619" s="91"/>
      <c r="C619" s="92"/>
    </row>
    <row r="620" spans="1:3">
      <c r="A620" s="90"/>
      <c r="B620" s="91"/>
      <c r="C620" s="92"/>
    </row>
    <row r="621" spans="1:3">
      <c r="A621" s="90"/>
      <c r="B621" s="91"/>
      <c r="C621" s="92"/>
    </row>
    <row r="622" spans="1:3">
      <c r="A622" s="90"/>
      <c r="B622" s="91"/>
      <c r="C622" s="92"/>
    </row>
    <row r="623" spans="1:3">
      <c r="A623" s="90"/>
      <c r="B623" s="91"/>
      <c r="C623" s="92"/>
    </row>
    <row r="624" spans="1:3">
      <c r="A624" s="90"/>
      <c r="B624" s="91"/>
      <c r="C624" s="92"/>
    </row>
    <row r="625" spans="1:3">
      <c r="A625" s="90"/>
      <c r="B625" s="91"/>
      <c r="C625" s="92"/>
    </row>
    <row r="626" spans="1:3">
      <c r="A626" s="90"/>
      <c r="B626" s="91"/>
      <c r="C626" s="92"/>
    </row>
    <row r="627" spans="1:3">
      <c r="A627" s="90"/>
      <c r="B627" s="91"/>
      <c r="C627" s="92"/>
    </row>
    <row r="628" spans="1:3">
      <c r="A628" s="90"/>
      <c r="B628" s="91"/>
      <c r="C628" s="92"/>
    </row>
    <row r="629" spans="1:3">
      <c r="A629" s="90"/>
      <c r="B629" s="91"/>
      <c r="C629" s="92"/>
    </row>
    <row r="630" spans="1:3">
      <c r="A630" s="90"/>
      <c r="B630" s="91"/>
      <c r="C630" s="92"/>
    </row>
    <row r="631" spans="1:3">
      <c r="A631" s="90"/>
      <c r="B631" s="91"/>
      <c r="C631" s="92"/>
    </row>
    <row r="632" spans="1:3">
      <c r="A632" s="90"/>
      <c r="B632" s="91"/>
      <c r="C632" s="92"/>
    </row>
    <row r="633" spans="1:3">
      <c r="A633" s="90"/>
      <c r="B633" s="91"/>
      <c r="C633" s="92"/>
    </row>
    <row r="634" spans="1:3">
      <c r="A634" s="90"/>
      <c r="B634" s="91"/>
      <c r="C634" s="92"/>
    </row>
    <row r="635" spans="1:3">
      <c r="A635" s="90"/>
      <c r="B635" s="91"/>
      <c r="C635" s="92"/>
    </row>
    <row r="636" spans="1:3">
      <c r="A636" s="90"/>
      <c r="B636" s="91"/>
      <c r="C636" s="92"/>
    </row>
    <row r="637" spans="1:3">
      <c r="A637" s="90"/>
      <c r="B637" s="91"/>
      <c r="C637" s="92"/>
    </row>
    <row r="638" spans="1:3">
      <c r="A638" s="90"/>
      <c r="B638" s="91"/>
      <c r="C638" s="92"/>
    </row>
    <row r="639" spans="1:3">
      <c r="A639" s="90"/>
      <c r="B639" s="91"/>
      <c r="C639" s="92"/>
    </row>
    <row r="640" spans="1:3">
      <c r="A640" s="90"/>
      <c r="B640" s="91"/>
      <c r="C640" s="92"/>
    </row>
    <row r="641" spans="1:3">
      <c r="A641" s="90"/>
      <c r="B641" s="91"/>
      <c r="C641" s="92"/>
    </row>
    <row r="642" spans="1:3">
      <c r="A642" s="90"/>
      <c r="B642" s="91"/>
      <c r="C642" s="92"/>
    </row>
    <row r="643" spans="1:3">
      <c r="A643" s="90"/>
      <c r="B643" s="91"/>
      <c r="C643" s="92"/>
    </row>
    <row r="644" spans="1:3">
      <c r="A644" s="90"/>
      <c r="B644" s="91"/>
      <c r="C644" s="92"/>
    </row>
    <row r="645" spans="1:3">
      <c r="A645" s="90"/>
      <c r="B645" s="91"/>
      <c r="C645" s="92"/>
    </row>
    <row r="646" spans="1:3">
      <c r="A646" s="90"/>
      <c r="B646" s="91"/>
      <c r="C646" s="92"/>
    </row>
    <row r="647" spans="1:3">
      <c r="A647" s="90"/>
      <c r="B647" s="91"/>
      <c r="C647" s="92"/>
    </row>
    <row r="648" spans="1:3">
      <c r="A648" s="90"/>
      <c r="B648" s="91"/>
      <c r="C648" s="92"/>
    </row>
    <row r="649" spans="1:3">
      <c r="A649" s="90"/>
      <c r="B649" s="91"/>
      <c r="C649" s="92"/>
    </row>
    <row r="650" spans="1:3">
      <c r="A650" s="90"/>
      <c r="B650" s="91"/>
      <c r="C650" s="92"/>
    </row>
    <row r="651" spans="1:3">
      <c r="A651" s="90"/>
      <c r="B651" s="91"/>
      <c r="C651" s="92"/>
    </row>
    <row r="652" spans="1:3">
      <c r="A652" s="90"/>
      <c r="B652" s="91"/>
      <c r="C652" s="92"/>
    </row>
    <row r="653" spans="1:3">
      <c r="A653" s="90"/>
      <c r="B653" s="91"/>
      <c r="C653" s="92"/>
    </row>
    <row r="654" spans="1:3">
      <c r="A654" s="90"/>
      <c r="B654" s="91"/>
      <c r="C654" s="92"/>
    </row>
    <row r="655" spans="1:3">
      <c r="A655" s="90"/>
      <c r="B655" s="91"/>
      <c r="C655" s="92"/>
    </row>
    <row r="656" spans="1:3">
      <c r="A656" s="90"/>
      <c r="B656" s="91"/>
      <c r="C656" s="92"/>
    </row>
    <row r="657" spans="1:3">
      <c r="A657" s="90"/>
      <c r="B657" s="91"/>
      <c r="C657" s="92"/>
    </row>
    <row r="658" spans="1:3">
      <c r="A658" s="90"/>
      <c r="B658" s="91"/>
      <c r="C658" s="92"/>
    </row>
    <row r="659" spans="1:3">
      <c r="A659" s="90"/>
      <c r="B659" s="91"/>
      <c r="C659" s="92"/>
    </row>
    <row r="660" spans="1:3">
      <c r="A660" s="90"/>
      <c r="B660" s="91"/>
      <c r="C660" s="92"/>
    </row>
    <row r="661" spans="1:3">
      <c r="A661" s="90"/>
      <c r="B661" s="91"/>
      <c r="C661" s="92"/>
    </row>
    <row r="662" spans="1:3">
      <c r="A662" s="90"/>
      <c r="B662" s="91"/>
      <c r="C662" s="92"/>
    </row>
    <row r="663" spans="1:3">
      <c r="A663" s="90"/>
      <c r="B663" s="91"/>
      <c r="C663" s="92"/>
    </row>
    <row r="664" spans="1:3">
      <c r="A664" s="90"/>
      <c r="B664" s="91"/>
      <c r="C664" s="92"/>
    </row>
    <row r="665" spans="1:3">
      <c r="A665" s="90"/>
      <c r="B665" s="91"/>
      <c r="C665" s="92"/>
    </row>
    <row r="666" spans="1:3">
      <c r="A666" s="90"/>
      <c r="B666" s="91"/>
      <c r="C666" s="92"/>
    </row>
    <row r="667" spans="1:3">
      <c r="A667" s="90"/>
      <c r="B667" s="91"/>
      <c r="C667" s="92"/>
    </row>
    <row r="668" spans="1:3">
      <c r="A668" s="90"/>
      <c r="B668" s="91"/>
      <c r="C668" s="92"/>
    </row>
    <row r="669" spans="1:3">
      <c r="A669" s="90"/>
      <c r="B669" s="91"/>
      <c r="C669" s="92"/>
    </row>
    <row r="670" spans="1:3">
      <c r="A670" s="90"/>
      <c r="B670" s="91"/>
      <c r="C670" s="92"/>
    </row>
    <row r="671" spans="1:3">
      <c r="A671" s="90"/>
      <c r="B671" s="91"/>
      <c r="C671" s="92"/>
    </row>
    <row r="672" spans="1:3">
      <c r="A672" s="90"/>
      <c r="B672" s="91"/>
      <c r="C672" s="92"/>
    </row>
    <row r="673" spans="1:3">
      <c r="A673" s="90"/>
      <c r="B673" s="91"/>
      <c r="C673" s="92"/>
    </row>
    <row r="674" spans="1:3">
      <c r="A674" s="90"/>
      <c r="B674" s="91"/>
      <c r="C674" s="92"/>
    </row>
    <row r="675" spans="1:3">
      <c r="A675" s="90"/>
      <c r="B675" s="91"/>
      <c r="C675" s="92"/>
    </row>
    <row r="676" spans="1:3">
      <c r="A676" s="90"/>
      <c r="B676" s="91"/>
      <c r="C676" s="92"/>
    </row>
    <row r="677" spans="1:3">
      <c r="A677" s="90"/>
      <c r="B677" s="91"/>
      <c r="C677" s="92"/>
    </row>
    <row r="678" spans="1:3">
      <c r="A678" s="90"/>
      <c r="B678" s="91"/>
      <c r="C678" s="92"/>
    </row>
    <row r="679" spans="1:3">
      <c r="A679" s="90"/>
      <c r="B679" s="91"/>
      <c r="C679" s="92"/>
    </row>
    <row r="680" spans="1:3">
      <c r="A680" s="90"/>
      <c r="B680" s="91"/>
      <c r="C680" s="92"/>
    </row>
    <row r="681" spans="1:3">
      <c r="A681" s="90"/>
      <c r="B681" s="91"/>
      <c r="C681" s="92"/>
    </row>
    <row r="682" spans="1:3">
      <c r="A682" s="90"/>
      <c r="B682" s="91"/>
      <c r="C682" s="92"/>
    </row>
    <row r="683" spans="1:3">
      <c r="A683" s="90"/>
      <c r="B683" s="91"/>
      <c r="C683" s="92"/>
    </row>
    <row r="684" spans="1:3">
      <c r="A684" s="90"/>
      <c r="B684" s="91"/>
      <c r="C684" s="92"/>
    </row>
    <row r="685" spans="1:3">
      <c r="A685" s="90"/>
      <c r="B685" s="91"/>
      <c r="C685" s="92"/>
    </row>
    <row r="686" spans="1:3">
      <c r="A686" s="90"/>
      <c r="B686" s="91"/>
      <c r="C686" s="92"/>
    </row>
    <row r="687" spans="1:3">
      <c r="A687" s="90"/>
      <c r="B687" s="91"/>
      <c r="C687" s="92"/>
    </row>
    <row r="688" spans="1:3">
      <c r="A688" s="90"/>
      <c r="B688" s="91"/>
      <c r="C688" s="92"/>
    </row>
    <row r="689" spans="1:3">
      <c r="A689" s="90"/>
      <c r="B689" s="91"/>
      <c r="C689" s="92"/>
    </row>
    <row r="690" spans="1:3">
      <c r="A690" s="90"/>
      <c r="B690" s="91"/>
      <c r="C690" s="92"/>
    </row>
    <row r="691" spans="1:3">
      <c r="A691" s="90"/>
      <c r="B691" s="91"/>
      <c r="C691" s="92"/>
    </row>
    <row r="692" spans="1:3">
      <c r="A692" s="90"/>
      <c r="B692" s="91"/>
      <c r="C692" s="92"/>
    </row>
    <row r="693" spans="1:3">
      <c r="A693" s="90"/>
      <c r="B693" s="91"/>
      <c r="C693" s="92"/>
    </row>
    <row r="694" spans="1:3">
      <c r="A694" s="90"/>
      <c r="B694" s="91"/>
      <c r="C694" s="92"/>
    </row>
    <row r="695" spans="1:3">
      <c r="A695" s="90"/>
      <c r="B695" s="91"/>
      <c r="C695" s="92"/>
    </row>
    <row r="696" spans="1:3">
      <c r="A696" s="90"/>
      <c r="B696" s="91"/>
      <c r="C696" s="92"/>
    </row>
    <row r="697" spans="1:3">
      <c r="A697" s="90"/>
      <c r="B697" s="91"/>
      <c r="C697" s="92"/>
    </row>
    <row r="698" spans="1:3">
      <c r="A698" s="90"/>
      <c r="B698" s="91"/>
      <c r="C698" s="92"/>
    </row>
    <row r="699" spans="1:3">
      <c r="A699" s="90"/>
      <c r="B699" s="91"/>
      <c r="C699" s="92"/>
    </row>
    <row r="700" spans="1:3">
      <c r="A700" s="90"/>
      <c r="B700" s="91"/>
      <c r="C700" s="92"/>
    </row>
    <row r="701" spans="1:3">
      <c r="A701" s="90"/>
      <c r="B701" s="91"/>
      <c r="C701" s="92"/>
    </row>
    <row r="702" spans="1:3">
      <c r="A702" s="90"/>
      <c r="B702" s="91"/>
      <c r="C702" s="92"/>
    </row>
    <row r="703" spans="1:3">
      <c r="A703" s="90"/>
      <c r="B703" s="91"/>
      <c r="C703" s="92"/>
    </row>
    <row r="704" spans="1:3">
      <c r="A704" s="90"/>
      <c r="B704" s="91"/>
      <c r="C704" s="92"/>
    </row>
    <row r="705" spans="1:3">
      <c r="A705" s="90"/>
      <c r="B705" s="91"/>
      <c r="C705" s="92"/>
    </row>
    <row r="706" spans="1:3">
      <c r="A706" s="90"/>
      <c r="B706" s="91"/>
      <c r="C706" s="92"/>
    </row>
    <row r="707" spans="1:3">
      <c r="A707" s="90"/>
      <c r="B707" s="91"/>
      <c r="C707" s="92"/>
    </row>
    <row r="708" spans="1:3">
      <c r="A708" s="90"/>
      <c r="B708" s="91"/>
      <c r="C708" s="92"/>
    </row>
    <row r="709" spans="1:3">
      <c r="A709" s="90"/>
      <c r="B709" s="91"/>
      <c r="C709" s="92"/>
    </row>
    <row r="710" spans="1:3">
      <c r="A710" s="90"/>
      <c r="B710" s="91"/>
      <c r="C710" s="92"/>
    </row>
    <row r="711" spans="1:3">
      <c r="A711" s="90"/>
      <c r="B711" s="91"/>
      <c r="C711" s="92"/>
    </row>
    <row r="712" spans="1:3">
      <c r="A712" s="90"/>
      <c r="B712" s="91"/>
      <c r="C712" s="92"/>
    </row>
    <row r="713" spans="1:3">
      <c r="A713" s="90"/>
      <c r="B713" s="91"/>
      <c r="C713" s="92"/>
    </row>
    <row r="714" spans="1:3">
      <c r="A714" s="90"/>
      <c r="B714" s="91"/>
      <c r="C714" s="92"/>
    </row>
    <row r="715" spans="1:3">
      <c r="A715" s="90"/>
      <c r="B715" s="91"/>
      <c r="C715" s="92"/>
    </row>
    <row r="716" spans="1:3">
      <c r="A716" s="90"/>
      <c r="B716" s="91"/>
      <c r="C716" s="92"/>
    </row>
    <row r="717" spans="1:3">
      <c r="A717" s="90"/>
      <c r="B717" s="91"/>
      <c r="C717" s="92"/>
    </row>
    <row r="718" spans="1:3">
      <c r="A718" s="90"/>
      <c r="B718" s="91"/>
      <c r="C718" s="92"/>
    </row>
    <row r="719" spans="1:3">
      <c r="A719" s="90"/>
      <c r="B719" s="91"/>
      <c r="C719" s="92"/>
    </row>
    <row r="720" spans="1:3">
      <c r="A720" s="90"/>
      <c r="B720" s="91"/>
      <c r="C720" s="92"/>
    </row>
    <row r="721" spans="1:3">
      <c r="A721" s="90"/>
      <c r="B721" s="91"/>
      <c r="C721" s="92"/>
    </row>
    <row r="722" spans="1:3">
      <c r="A722" s="90"/>
      <c r="B722" s="91"/>
      <c r="C722" s="92"/>
    </row>
    <row r="723" spans="1:3">
      <c r="A723" s="90"/>
      <c r="B723" s="91"/>
      <c r="C723" s="92"/>
    </row>
    <row r="724" spans="1:3">
      <c r="A724" s="90"/>
      <c r="B724" s="91"/>
      <c r="C724" s="92"/>
    </row>
    <row r="725" spans="1:3">
      <c r="A725" s="90"/>
      <c r="B725" s="91"/>
      <c r="C725" s="92"/>
    </row>
    <row r="726" spans="1:3">
      <c r="A726" s="90"/>
      <c r="B726" s="91"/>
      <c r="C726" s="92"/>
    </row>
    <row r="727" spans="1:3">
      <c r="A727" s="90"/>
      <c r="B727" s="91"/>
      <c r="C727" s="92"/>
    </row>
    <row r="728" spans="1:3">
      <c r="A728" s="90"/>
      <c r="B728" s="91"/>
      <c r="C728" s="92"/>
    </row>
    <row r="729" spans="1:3">
      <c r="A729" s="90"/>
      <c r="B729" s="91"/>
      <c r="C729" s="92"/>
    </row>
    <row r="730" spans="1:3">
      <c r="A730" s="90"/>
      <c r="B730" s="91"/>
      <c r="C730" s="92"/>
    </row>
    <row r="731" spans="1:3">
      <c r="A731" s="90"/>
      <c r="B731" s="91"/>
      <c r="C731" s="92"/>
    </row>
    <row r="732" spans="1:3">
      <c r="A732" s="90"/>
      <c r="B732" s="91"/>
      <c r="C732" s="92"/>
    </row>
    <row r="733" spans="1:3">
      <c r="A733" s="90"/>
      <c r="B733" s="91"/>
      <c r="C733" s="92"/>
    </row>
    <row r="734" spans="1:3">
      <c r="A734" s="90"/>
      <c r="B734" s="91"/>
      <c r="C734" s="92"/>
    </row>
    <row r="735" spans="1:3">
      <c r="A735" s="90"/>
      <c r="B735" s="91"/>
      <c r="C735" s="92"/>
    </row>
    <row r="736" spans="1:3">
      <c r="A736" s="90"/>
      <c r="B736" s="91"/>
      <c r="C736" s="92"/>
    </row>
    <row r="737" spans="1:3">
      <c r="A737" s="90"/>
      <c r="B737" s="91"/>
      <c r="C737" s="92"/>
    </row>
    <row r="738" spans="1:3">
      <c r="A738" s="90"/>
      <c r="B738" s="91"/>
      <c r="C738" s="92"/>
    </row>
    <row r="739" spans="1:3">
      <c r="A739" s="90"/>
      <c r="B739" s="91"/>
      <c r="C739" s="92"/>
    </row>
    <row r="740" spans="1:3">
      <c r="A740" s="90"/>
      <c r="B740" s="91"/>
      <c r="C740" s="92"/>
    </row>
    <row r="741" spans="1:3">
      <c r="A741" s="90"/>
      <c r="B741" s="91"/>
      <c r="C741" s="92"/>
    </row>
    <row r="742" spans="1:3">
      <c r="A742" s="90"/>
      <c r="B742" s="91"/>
      <c r="C742" s="92"/>
    </row>
    <row r="743" spans="1:3">
      <c r="A743" s="90"/>
      <c r="B743" s="91"/>
      <c r="C743" s="92"/>
    </row>
    <row r="744" spans="1:3">
      <c r="A744" s="90"/>
      <c r="B744" s="91"/>
      <c r="C744" s="92"/>
    </row>
    <row r="745" spans="1:3">
      <c r="A745" s="90"/>
      <c r="B745" s="91"/>
      <c r="C745" s="92"/>
    </row>
    <row r="746" spans="1:3">
      <c r="A746" s="90"/>
      <c r="B746" s="91"/>
      <c r="C746" s="92"/>
    </row>
    <row r="747" spans="1:3">
      <c r="A747" s="90"/>
      <c r="B747" s="91"/>
      <c r="C747" s="92"/>
    </row>
    <row r="748" spans="1:3">
      <c r="A748" s="90"/>
      <c r="B748" s="91"/>
      <c r="C748" s="92"/>
    </row>
    <row r="749" spans="1:3">
      <c r="A749" s="90"/>
      <c r="B749" s="91"/>
      <c r="C749" s="92"/>
    </row>
    <row r="750" spans="1:3">
      <c r="A750" s="90"/>
      <c r="B750" s="91"/>
      <c r="C750" s="92"/>
    </row>
    <row r="751" spans="1:3">
      <c r="A751" s="90"/>
      <c r="B751" s="91"/>
      <c r="C751" s="92"/>
    </row>
    <row r="752" spans="1:3">
      <c r="A752" s="90"/>
      <c r="B752" s="91"/>
      <c r="C752" s="92"/>
    </row>
    <row r="753" spans="1:3">
      <c r="A753" s="90"/>
      <c r="B753" s="91"/>
      <c r="C753" s="92"/>
    </row>
    <row r="754" spans="1:3">
      <c r="A754" s="90"/>
      <c r="B754" s="91"/>
      <c r="C754" s="92"/>
    </row>
    <row r="755" spans="1:3">
      <c r="A755" s="90"/>
      <c r="B755" s="91"/>
      <c r="C755" s="92"/>
    </row>
    <row r="756" spans="1:3">
      <c r="A756" s="90"/>
      <c r="B756" s="91"/>
      <c r="C756" s="92"/>
    </row>
    <row r="757" spans="1:3">
      <c r="A757" s="90"/>
      <c r="B757" s="91"/>
      <c r="C757" s="92"/>
    </row>
    <row r="758" spans="1:3">
      <c r="A758" s="90"/>
      <c r="B758" s="91"/>
      <c r="C758" s="92"/>
    </row>
  </sheetData>
  <sheetProtection password="CA87" sheet="1" objects="1" scenarios="1"/>
  <mergeCells count="3">
    <mergeCell ref="A2:C2"/>
    <mergeCell ref="E5:F13"/>
    <mergeCell ref="E2:G3"/>
  </mergeCells>
  <phoneticPr fontId="2" type="noConversion"/>
  <hyperlinks>
    <hyperlink ref="E2:E3" location="Start!A1" display="Home"/>
  </hyperlinks>
  <pageMargins left="0.78740157499999996" right="0.78740157499999996" top="0.984251969" bottom="0.984251969" header="0.4921259845" footer="0.4921259845"/>
  <headerFooter alignWithMargins="0"/>
</worksheet>
</file>

<file path=xl/worksheets/sheet21.xml><?xml version="1.0" encoding="utf-8"?>
<worksheet xmlns="http://schemas.openxmlformats.org/spreadsheetml/2006/main" xmlns:r="http://schemas.openxmlformats.org/officeDocument/2006/relationships">
  <sheetPr codeName="Tabelle7">
    <pageSetUpPr fitToPage="1"/>
  </sheetPr>
  <dimension ref="A1:E1459"/>
  <sheetViews>
    <sheetView workbookViewId="0">
      <selection activeCell="C135" sqref="C135"/>
    </sheetView>
  </sheetViews>
  <sheetFormatPr baseColWidth="10" defaultColWidth="11.42578125" defaultRowHeight="12.75"/>
  <cols>
    <col min="1" max="1" width="7.5703125" style="76" customWidth="1"/>
    <col min="2" max="2" width="3.28515625" style="76" customWidth="1"/>
    <col min="3" max="3" width="103" style="69" customWidth="1"/>
    <col min="4" max="4" width="2.28515625" style="1" customWidth="1"/>
    <col min="5" max="16384" width="11.42578125" style="1"/>
  </cols>
  <sheetData>
    <row r="1" spans="1:5" ht="13.5" thickBot="1"/>
    <row r="2" spans="1:5" ht="15.75" thickTop="1">
      <c r="C2" s="192" t="s">
        <v>1983</v>
      </c>
      <c r="E2" s="638" t="str">
        <f>'Used Language'!C128</f>
        <v>Home</v>
      </c>
    </row>
    <row r="3" spans="1:5">
      <c r="E3" s="639"/>
    </row>
    <row r="4" spans="1:5" ht="13.5" thickBot="1">
      <c r="A4" s="117"/>
      <c r="B4" s="117"/>
      <c r="C4" s="116">
        <f>IF('Language 1'!I4=0,1,'Language 1'!I4)</f>
        <v>2</v>
      </c>
      <c r="E4" s="640"/>
    </row>
    <row r="5" spans="1:5" ht="13.5" thickTop="1">
      <c r="A5" s="76">
        <v>4</v>
      </c>
      <c r="C5" s="125" t="str">
        <f>HLOOKUP(C$4,'Language 2'!$A$2:$AC$150,A5)</f>
        <v>Getting Started</v>
      </c>
    </row>
    <row r="6" spans="1:5">
      <c r="A6" s="76">
        <v>5</v>
      </c>
      <c r="C6" s="125" t="str">
        <f>HLOOKUP(C$4,'Language 2'!$A$2:$AC$150,A6)</f>
        <v>Water Balance</v>
      </c>
    </row>
    <row r="7" spans="1:5">
      <c r="A7" s="76">
        <v>6</v>
      </c>
      <c r="C7" s="125" t="str">
        <f>HLOOKUP(C$4,'Language 2'!$A$2:$AC$150,A7)</f>
        <v>Performance Indicators</v>
      </c>
    </row>
    <row r="8" spans="1:5">
      <c r="A8" s="76">
        <v>7</v>
      </c>
      <c r="C8" s="125" t="str">
        <f>HLOOKUP(C$4,'Language 2'!$A$2:$AC$150,A8)</f>
        <v>Network Data</v>
      </c>
    </row>
    <row r="9" spans="1:5">
      <c r="A9" s="76">
        <v>8</v>
      </c>
      <c r="C9" s="125" t="str">
        <f>HLOOKUP(C$4,'Language 2'!$A$2:$AC$150,A9)</f>
        <v>Pressure</v>
      </c>
    </row>
    <row r="10" spans="1:5">
      <c r="A10" s="76">
        <v>9</v>
      </c>
      <c r="C10" s="125" t="str">
        <f>HLOOKUP(C$4,'Language 2'!$A$2:$AC$150,A10)</f>
        <v>System Input Volume</v>
      </c>
    </row>
    <row r="11" spans="1:5">
      <c r="A11" s="76">
        <v>10</v>
      </c>
      <c r="C11" s="125" t="str">
        <f>HLOOKUP(C$4,'Language 2'!$A$2:$AC$150,A11)</f>
        <v>Billed Consumption</v>
      </c>
    </row>
    <row r="12" spans="1:5">
      <c r="A12" s="76">
        <v>11</v>
      </c>
      <c r="C12" s="125" t="str">
        <f>HLOOKUP(C$4,'Language 2'!$A$2:$AC$150,A12)</f>
        <v>Unbilled Consumption</v>
      </c>
    </row>
    <row r="13" spans="1:5">
      <c r="A13" s="76">
        <v>12</v>
      </c>
      <c r="C13" s="125" t="str">
        <f>HLOOKUP(C$4,'Language 2'!$A$2:$AC$150,A13)</f>
        <v>Unauthorized Consumption</v>
      </c>
    </row>
    <row r="14" spans="1:5">
      <c r="A14" s="76">
        <v>13</v>
      </c>
      <c r="C14" s="125" t="str">
        <f>HLOOKUP(C$4,'Language 2'!$A$2:$AC$150,A14)</f>
        <v>Customer Meter Inaccuracies and Data Handling Errors</v>
      </c>
    </row>
    <row r="15" spans="1:5">
      <c r="A15" s="76">
        <v>14</v>
      </c>
      <c r="C15" s="125" t="str">
        <f>HLOOKUP(C$4,'Language 2'!$A$2:$AC$150,A15)</f>
        <v>Change Language</v>
      </c>
    </row>
    <row r="16" spans="1:5">
      <c r="A16" s="76">
        <v>15</v>
      </c>
      <c r="C16" s="125" t="str">
        <f>HLOOKUP(C$4,'Language 2'!$A$2:$AC$150,A16)</f>
        <v>System Input Volume</v>
      </c>
    </row>
    <row r="17" spans="1:3">
      <c r="A17" s="76">
        <v>16</v>
      </c>
      <c r="C17" s="125" t="str">
        <f>HLOOKUP(C$4,'Language 2'!$A$2:$AC$150,A17)</f>
        <v>Authorized Consumption</v>
      </c>
    </row>
    <row r="18" spans="1:3">
      <c r="A18" s="76">
        <v>17</v>
      </c>
      <c r="C18" s="125" t="str">
        <f>HLOOKUP(C$4,'Language 2'!$A$2:$AC$150,A18)</f>
        <v>Water Losses</v>
      </c>
    </row>
    <row r="19" spans="1:3">
      <c r="A19" s="76">
        <v>18</v>
      </c>
      <c r="C19" s="125" t="str">
        <f>HLOOKUP(C$4,'Language 2'!$A$2:$AC$150,A19)</f>
        <v>Billed Authorized Consumption</v>
      </c>
    </row>
    <row r="20" spans="1:3">
      <c r="A20" s="76">
        <v>19</v>
      </c>
      <c r="C20" s="125" t="str">
        <f>HLOOKUP(C$4,'Language 2'!$A$2:$AC$150,A20)</f>
        <v>Unbilled Authorized Consumption</v>
      </c>
    </row>
    <row r="21" spans="1:3">
      <c r="A21" s="76">
        <v>20</v>
      </c>
      <c r="C21" s="125" t="str">
        <f>HLOOKUP(C$4,'Language 2'!$A$2:$AC$150,A21)</f>
        <v>Commercial Losses</v>
      </c>
    </row>
    <row r="22" spans="1:3">
      <c r="A22" s="76">
        <v>21</v>
      </c>
      <c r="C22" s="125" t="str">
        <f>HLOOKUP(C$4,'Language 2'!$A$2:$AC$150,A22)</f>
        <v>Physical Losses</v>
      </c>
    </row>
    <row r="23" spans="1:3">
      <c r="A23" s="76">
        <v>22</v>
      </c>
      <c r="C23" s="125" t="str">
        <f>HLOOKUP(C$4,'Language 2'!$A$2:$AC$150,A23)</f>
        <v>Billed Metered Consumption</v>
      </c>
    </row>
    <row r="24" spans="1:3">
      <c r="A24" s="76">
        <v>23</v>
      </c>
      <c r="C24" s="125" t="str">
        <f>HLOOKUP(C$4,'Language 2'!$A$2:$AC$150,A24)</f>
        <v>Billed Unmetered Consumption</v>
      </c>
    </row>
    <row r="25" spans="1:3">
      <c r="A25" s="76">
        <v>24</v>
      </c>
      <c r="C25" s="125" t="str">
        <f>HLOOKUP(C$4,'Language 2'!$A$2:$AC$150,A25)</f>
        <v>Unbilled Metered Consumption</v>
      </c>
    </row>
    <row r="26" spans="1:3">
      <c r="A26" s="76">
        <v>25</v>
      </c>
      <c r="C26" s="125" t="str">
        <f>HLOOKUP(C$4,'Language 2'!$A$2:$AC$150,A26)</f>
        <v>Unbilled Unmetered Consumption</v>
      </c>
    </row>
    <row r="27" spans="1:3">
      <c r="A27" s="76">
        <v>26</v>
      </c>
      <c r="C27" s="125" t="str">
        <f>HLOOKUP(C$4,'Language 2'!$A$2:$AC$150,A27)</f>
        <v>Customer Meter Inaccuracies and Data Handling Errors</v>
      </c>
    </row>
    <row r="28" spans="1:3">
      <c r="A28" s="76">
        <v>27</v>
      </c>
      <c r="C28" s="125" t="str">
        <f>HLOOKUP(C$4,'Language 2'!$A$2:$AC$150,A28)</f>
        <v>Revenue Water</v>
      </c>
    </row>
    <row r="29" spans="1:3">
      <c r="A29" s="76">
        <v>28</v>
      </c>
      <c r="C29" s="125" t="str">
        <f>HLOOKUP(C$4,'Language 2'!$A$2:$AC$150,A29)</f>
        <v>Non-Revenue Water</v>
      </c>
    </row>
    <row r="30" spans="1:3">
      <c r="A30" s="76">
        <v>29</v>
      </c>
      <c r="C30" s="125" t="str">
        <f>HLOOKUP(C$4,'Language 2'!$A$2:$AC$150,A30)</f>
        <v>Error Margin [+/-]:</v>
      </c>
    </row>
    <row r="31" spans="1:3">
      <c r="A31" s="76">
        <v>30</v>
      </c>
      <c r="C31" s="125" t="str">
        <f>HLOOKUP(C$4,'Language 2'!$A$2:$AC$150,A31)</f>
        <v>m3/day</v>
      </c>
    </row>
    <row r="32" spans="1:3">
      <c r="A32" s="76">
        <v>31</v>
      </c>
      <c r="C32" s="125" t="str">
        <f>HLOOKUP(C$4,'Language 2'!$A$2:$AC$150,A32)</f>
        <v>Best Estimate</v>
      </c>
    </row>
    <row r="33" spans="1:3" ht="25.5">
      <c r="A33" s="76">
        <v>32</v>
      </c>
      <c r="C33" s="125" t="str">
        <f>HLOOKUP(C$4,'Language 2'!$A$2:$AC$150,A33)</f>
        <v>Error Margin
[+/- %]</v>
      </c>
    </row>
    <row r="34" spans="1:3">
      <c r="A34" s="76">
        <v>33</v>
      </c>
      <c r="C34" s="125" t="str">
        <f>HLOOKUP(C$4,'Language 2'!$A$2:$AC$150,A34)</f>
        <v>Lower Bound</v>
      </c>
    </row>
    <row r="35" spans="1:3">
      <c r="A35" s="76">
        <v>34</v>
      </c>
      <c r="C35" s="125" t="str">
        <f>HLOOKUP(C$4,'Language 2'!$A$2:$AC$150,A35)</f>
        <v>Upper Bound</v>
      </c>
    </row>
    <row r="36" spans="1:3">
      <c r="A36" s="76">
        <v>35</v>
      </c>
      <c r="C36" s="125" t="str">
        <f>HLOOKUP(C$4,'Language 2'!$A$2:$AC$150,A36)</f>
        <v>Level of Service</v>
      </c>
    </row>
    <row r="37" spans="1:3">
      <c r="A37" s="76">
        <v>36</v>
      </c>
      <c r="C37" s="125" t="str">
        <f>HLOOKUP(C$4,'Language 2'!$A$2:$AC$150,A37)</f>
        <v>Volume of Physical Losses</v>
      </c>
    </row>
    <row r="38" spans="1:3">
      <c r="A38" s="76">
        <v>37</v>
      </c>
      <c r="C38" s="125" t="str">
        <f>HLOOKUP(C$4,'Language 2'!$A$2:$AC$150,A38)</f>
        <v>Physical Loss Performance Indicators</v>
      </c>
    </row>
    <row r="39" spans="1:3">
      <c r="A39" s="76">
        <v>38</v>
      </c>
      <c r="C39" s="125" t="str">
        <f>HLOOKUP(C$4,'Language 2'!$A$2:$AC$150,A39)</f>
        <v>Commercial Loss Performance Indicators</v>
      </c>
    </row>
    <row r="40" spans="1:3">
      <c r="A40" s="76">
        <v>39</v>
      </c>
      <c r="C40" s="125" t="str">
        <f>HLOOKUP(C$4,'Language 2'!$A$2:$AC$150,A40)</f>
        <v>Financial Performance Indicators</v>
      </c>
    </row>
    <row r="41" spans="1:3">
      <c r="A41" s="76">
        <v>40</v>
      </c>
      <c r="C41" s="125" t="str">
        <f>HLOOKUP(C$4,'Language 2'!$A$2:$AC$150,A41)</f>
        <v>Performance Group</v>
      </c>
    </row>
    <row r="42" spans="1:3">
      <c r="A42" s="76">
        <v>41</v>
      </c>
      <c r="C42" s="125" t="str">
        <f>HLOOKUP(C$4,'Language 2'!$A$2:$AC$150,A42)</f>
        <v>Developed Country Situation</v>
      </c>
    </row>
    <row r="43" spans="1:3">
      <c r="A43" s="76">
        <v>42</v>
      </c>
      <c r="C43" s="125" t="str">
        <f>HLOOKUP(C$4,'Language 2'!$A$2:$AC$150,A43)</f>
        <v>Developing Country Situation</v>
      </c>
    </row>
    <row r="44" spans="1:3">
      <c r="A44" s="76">
        <v>43</v>
      </c>
      <c r="C44" s="125" t="str">
        <f>HLOOKUP(C$4,'Language 2'!$A$2:$AC$150,A44)</f>
        <v>Average Supply Time [h/day]</v>
      </c>
    </row>
    <row r="45" spans="1:3">
      <c r="A45" s="76">
        <v>44</v>
      </c>
      <c r="C45" s="125" t="str">
        <f>HLOOKUP(C$4,'Language 2'!$A$2:$AC$150,A45)</f>
        <v>Average Pressure [m]</v>
      </c>
    </row>
    <row r="46" spans="1:3">
      <c r="A46" s="76">
        <v>45</v>
      </c>
      <c r="C46" s="125" t="str">
        <f>HLOOKUP(C$4,'Language 2'!$A$2:$AC$150,A46)</f>
        <v>CAPL - Current Annual Volume of Physical Losses [m3/day]</v>
      </c>
    </row>
    <row r="47" spans="1:3">
      <c r="A47" s="76">
        <v>46</v>
      </c>
      <c r="C47" s="125" t="str">
        <f>HLOOKUP(C$4,'Language 2'!$A$2:$AC$150,A47)</f>
        <v>MAPL - Minimum Achievable Volume of Physical Losses [m3/day]</v>
      </c>
    </row>
    <row r="48" spans="1:3" ht="38.25">
      <c r="A48" s="76">
        <v>47</v>
      </c>
      <c r="C48" s="125" t="str">
        <f>HLOOKUP(C$4,'Language 2'!$A$2:$AC$150,A48)</f>
        <v>Liters per Connection per Day (w.s.p.)
w.s.p.: when the system is pressurized - this means the value is already corrected in the case of intermittent supply</v>
      </c>
    </row>
    <row r="49" spans="1:3">
      <c r="A49" s="76">
        <v>48</v>
      </c>
      <c r="C49" s="125" t="str">
        <f>HLOOKUP(C$4,'Language 2'!$A$2:$AC$150,A49)</f>
        <v>Liters per Connection per Day per meter Pressure (w.s.p.)</v>
      </c>
    </row>
    <row r="50" spans="1:3">
      <c r="A50" s="76">
        <v>49</v>
      </c>
      <c r="C50" s="125" t="str">
        <f>HLOOKUP(C$4,'Language 2'!$A$2:$AC$150,A50)</f>
        <v>Infrastructure Leakage Index (ILI)</v>
      </c>
    </row>
    <row r="51" spans="1:3">
      <c r="A51" s="76">
        <v>50</v>
      </c>
      <c r="C51" s="125" t="str">
        <f>HLOOKUP(C$4,'Language 2'!$A$2:$AC$150,A51)</f>
        <v>Commercial Losses expressed in % of Authorized Consumption</v>
      </c>
    </row>
    <row r="52" spans="1:3">
      <c r="A52" s="76">
        <v>51</v>
      </c>
      <c r="C52" s="125" t="str">
        <f>HLOOKUP(C$4,'Language 2'!$A$2:$AC$150,A52)</f>
        <v>Volume of Non-Revenue Water expressed in % of System Input Volume</v>
      </c>
    </row>
    <row r="53" spans="1:3">
      <c r="A53" s="76">
        <v>52</v>
      </c>
      <c r="C53" s="125" t="str">
        <f>HLOOKUP(C$4,'Language 2'!$A$2:$AC$150,A53)</f>
        <v>Value of Non-Revenue Water expressed in % of Annual Operating Cost</v>
      </c>
    </row>
    <row r="54" spans="1:3">
      <c r="A54" s="76">
        <v>53</v>
      </c>
      <c r="C54" s="125" t="str">
        <f>HLOOKUP(C$4,'Language 2'!$A$2:$AC$150,A54)</f>
        <v>Distribution and Transmission Mains</v>
      </c>
    </row>
    <row r="55" spans="1:3">
      <c r="A55" s="76">
        <v>54</v>
      </c>
      <c r="C55" s="125" t="str">
        <f>HLOOKUP(C$4,'Language 2'!$A$2:$AC$150,A55)</f>
        <v>Service Connections</v>
      </c>
    </row>
    <row r="56" spans="1:3">
      <c r="A56" s="76">
        <v>55</v>
      </c>
      <c r="C56" s="125" t="str">
        <f>HLOOKUP(C$4,'Language 2'!$A$2:$AC$150,A56)</f>
        <v>Description</v>
      </c>
    </row>
    <row r="57" spans="1:3" ht="25.5">
      <c r="A57" s="76">
        <v>56</v>
      </c>
      <c r="C57" s="125" t="str">
        <f>HLOOKUP(C$4,'Language 2'!$A$2:$AC$150,A57)</f>
        <v>Length
[km]</v>
      </c>
    </row>
    <row r="58" spans="1:3">
      <c r="A58" s="76">
        <v>57</v>
      </c>
      <c r="C58" s="125" t="str">
        <f>HLOOKUP(C$4,'Language 2'!$A$2:$AC$150,A58)</f>
        <v>Number</v>
      </c>
    </row>
    <row r="59" spans="1:3">
      <c r="A59" s="76">
        <v>58</v>
      </c>
      <c r="C59" s="125" t="str">
        <f>HLOOKUP(C$4,'Language 2'!$A$2:$AC$150,A59)</f>
        <v>Total [km]</v>
      </c>
    </row>
    <row r="60" spans="1:3">
      <c r="A60" s="76">
        <v>59</v>
      </c>
      <c r="C60" s="125" t="str">
        <f>HLOOKUP(C$4,'Language 2'!$A$2:$AC$150,A60)</f>
        <v>Possible underestimation</v>
      </c>
    </row>
    <row r="61" spans="1:3">
      <c r="A61" s="76">
        <v>60</v>
      </c>
      <c r="C61" s="125" t="str">
        <f>HLOOKUP(C$4,'Language 2'!$A$2:$AC$150,A61)</f>
        <v>Pipe Length [km]</v>
      </c>
    </row>
    <row r="62" spans="1:3">
      <c r="A62" s="76">
        <v>61</v>
      </c>
      <c r="C62" s="125" t="str">
        <f>HLOOKUP(C$4,'Language 2'!$A$2:$AC$150,A62)</f>
        <v>Minimum</v>
      </c>
    </row>
    <row r="63" spans="1:3">
      <c r="A63" s="76">
        <v>62</v>
      </c>
      <c r="C63" s="125" t="str">
        <f>HLOOKUP(C$4,'Language 2'!$A$2:$AC$150,A63)</f>
        <v>Maximum</v>
      </c>
    </row>
    <row r="64" spans="1:3">
      <c r="A64" s="76">
        <v>63</v>
      </c>
      <c r="C64" s="125" t="str">
        <f>HLOOKUP(C$4,'Language 2'!$A$2:$AC$150,A64)</f>
        <v>Best Estimate</v>
      </c>
    </row>
    <row r="65" spans="1:3" ht="38.25">
      <c r="A65" s="76">
        <v>64</v>
      </c>
      <c r="C65" s="125" t="str">
        <f>HLOOKUP(C$4,'Language 2'!$A$2:$AC$150,A65)</f>
        <v>Number of Connections of Registered Customers
Note: this figure is most likely (a little bit) less than the number of customers</v>
      </c>
    </row>
    <row r="66" spans="1:3">
      <c r="A66" s="76">
        <v>65</v>
      </c>
      <c r="C66" s="125" t="str">
        <f>HLOOKUP(C$4,'Language 2'!$A$2:$AC$150,A66)</f>
        <v>Estimated Number of Illegal Connections</v>
      </c>
    </row>
    <row r="67" spans="1:3">
      <c r="A67" s="76">
        <v>66</v>
      </c>
      <c r="C67" s="125" t="str">
        <f>HLOOKUP(C$4,'Language 2'!$A$2:$AC$150,A67)</f>
        <v>Number of Connections</v>
      </c>
    </row>
    <row r="68" spans="1:3">
      <c r="A68" s="76">
        <v>67</v>
      </c>
      <c r="C68" s="125" t="str">
        <f>HLOOKUP(C$4,'Language 2'!$A$2:$AC$150,A68)</f>
        <v>Average Length of Service Connection from Property Boundary to Customer Meter [meter]</v>
      </c>
    </row>
    <row r="69" spans="1:3">
      <c r="A69" s="76">
        <v>68</v>
      </c>
      <c r="C69" s="125" t="str">
        <f>HLOOKUP(C$4,'Language 2'!$A$2:$AC$150,A69)</f>
        <v>Total Length of Service Connections from Property Boundary to Customer Meter [kilometer]</v>
      </c>
    </row>
    <row r="70" spans="1:3">
      <c r="A70" s="76">
        <v>69</v>
      </c>
      <c r="C70" s="125" t="str">
        <f>HLOOKUP(C$4,'Language 2'!$A$2:$AC$150,A70)</f>
        <v>Average Pressure</v>
      </c>
    </row>
    <row r="71" spans="1:3">
      <c r="A71" s="76">
        <v>70</v>
      </c>
      <c r="C71" s="125" t="str">
        <f>HLOOKUP(C$4,'Language 2'!$A$2:$AC$150,A71)</f>
        <v>Intermittent Supply</v>
      </c>
    </row>
    <row r="72" spans="1:3">
      <c r="A72" s="76">
        <v>71</v>
      </c>
      <c r="C72" s="125" t="str">
        <f>HLOOKUP(C$4,'Language 2'!$A$2:$AC$150,A72)</f>
        <v>Area</v>
      </c>
    </row>
    <row r="73" spans="1:3">
      <c r="A73" s="76">
        <v>72</v>
      </c>
      <c r="C73" s="125" t="str">
        <f>HLOOKUP(C$4,'Language 2'!$A$2:$AC$150,A73)</f>
        <v>Approximate Number of Connections</v>
      </c>
    </row>
    <row r="74" spans="1:3" ht="25.5">
      <c r="A74" s="76">
        <v>73</v>
      </c>
      <c r="C74" s="125" t="str">
        <f>HLOOKUP(C$4,'Language 2'!$A$2:$AC$150,A74)</f>
        <v>Daily Average Pressure
[m]</v>
      </c>
    </row>
    <row r="75" spans="1:3" ht="25.5">
      <c r="A75" s="76">
        <v>74</v>
      </c>
      <c r="C75" s="125" t="str">
        <f>HLOOKUP(C$4,'Language 2'!$A$2:$AC$150,A75)</f>
        <v>Supply Time
[days per week]</v>
      </c>
    </row>
    <row r="76" spans="1:3" ht="25.5">
      <c r="A76" s="76">
        <v>75</v>
      </c>
      <c r="C76" s="125" t="str">
        <f>HLOOKUP(C$4,'Language 2'!$A$2:$AC$150,A76)</f>
        <v>Supply Time
[hours per day]</v>
      </c>
    </row>
    <row r="77" spans="1:3">
      <c r="A77" s="76">
        <v>76</v>
      </c>
      <c r="C77" s="125" t="str">
        <f>HLOOKUP(C$4,'Language 2'!$A$2:$AC$150,A77)</f>
        <v>Average Daily Supply Time [hours]</v>
      </c>
    </row>
    <row r="78" spans="1:3">
      <c r="A78" s="76">
        <v>77</v>
      </c>
      <c r="C78" s="125" t="str">
        <f>HLOOKUP(C$4,'Language 2'!$A$2:$AC$150,A78)</f>
        <v>Water Source</v>
      </c>
    </row>
    <row r="79" spans="1:3">
      <c r="A79" s="76">
        <v>78</v>
      </c>
      <c r="C79" s="125" t="str">
        <f>HLOOKUP(C$4,'Language 2'!$A$2:$AC$150,A79)</f>
        <v>System Input Volume [m3]</v>
      </c>
    </row>
    <row r="80" spans="1:3">
      <c r="A80" s="76">
        <v>79</v>
      </c>
      <c r="C80" s="125" t="str">
        <f>HLOOKUP(C$4,'Language 2'!$A$2:$AC$150,A80)</f>
        <v>Financial Information</v>
      </c>
    </row>
    <row r="81" spans="1:3">
      <c r="A81" s="76">
        <v>80</v>
      </c>
      <c r="C81" s="125" t="str">
        <f>HLOOKUP(C$4,'Language 2'!$A$2:$AC$150,A81)</f>
        <v>Average Tariff</v>
      </c>
    </row>
    <row r="82" spans="1:3" ht="25.5">
      <c r="A82" s="76">
        <v>81</v>
      </c>
      <c r="C82" s="125" t="str">
        <f>HLOOKUP(C$4,'Language 2'!$A$2:$AC$150,A82)</f>
        <v>Variable Production and Distribution Cost
(Marginal Cost of Water)</v>
      </c>
    </row>
    <row r="83" spans="1:3">
      <c r="A83" s="76">
        <v>82</v>
      </c>
      <c r="C83" s="125" t="str">
        <f>HLOOKUP(C$4,'Language 2'!$A$2:$AC$150,A83)</f>
        <v>per m3</v>
      </c>
    </row>
    <row r="84" spans="1:3">
      <c r="A84" s="76">
        <v>83</v>
      </c>
      <c r="C84" s="125" t="str">
        <f>HLOOKUP(C$4,'Language 2'!$A$2:$AC$150,A84)</f>
        <v>Currency</v>
      </c>
    </row>
    <row r="85" spans="1:3" ht="38.25">
      <c r="A85" s="76">
        <v>84</v>
      </c>
      <c r="C85" s="125" t="str">
        <f>HLOOKUP(C$4,'Language 2'!$A$2:$AC$150,A85)</f>
        <v>Components of Non-Revenue Water to be valued at either (i) Average Tariff - if water could be sold or (ii) Production and Distribution Cost if a reduction of the NRW component would only lead to reduced System Input Volume. For Average Tariff enter 1, for Production and Distribution Cost enter 2.</v>
      </c>
    </row>
    <row r="86" spans="1:3">
      <c r="A86" s="76">
        <v>85</v>
      </c>
      <c r="C86" s="125" t="str">
        <f>HLOOKUP(C$4,'Language 2'!$A$2:$AC$150,A86)</f>
        <v>NRW Component</v>
      </c>
    </row>
    <row r="87" spans="1:3">
      <c r="A87" s="76">
        <v>86</v>
      </c>
      <c r="C87" s="125" t="str">
        <f>HLOOKUP(C$4,'Language 2'!$A$2:$AC$150,A87)</f>
        <v>Annual Value</v>
      </c>
    </row>
    <row r="88" spans="1:3">
      <c r="A88" s="76">
        <v>87</v>
      </c>
      <c r="C88" s="125" t="str">
        <f>HLOOKUP(C$4,'Language 2'!$A$2:$AC$150,A88)</f>
        <v>Total Value of NRW</v>
      </c>
    </row>
    <row r="89" spans="1:3">
      <c r="A89" s="76">
        <v>88</v>
      </c>
      <c r="C89" s="125" t="str">
        <f>HLOOKUP(C$4,'Language 2'!$A$2:$AC$150,A89)</f>
        <v>Annual Operating Cost (without Depreciation)</v>
      </c>
    </row>
    <row r="90" spans="1:3">
      <c r="A90" s="76">
        <v>89</v>
      </c>
      <c r="C90" s="125" t="str">
        <f>HLOOKUP(C$4,'Language 2'!$A$2:$AC$150,A90)</f>
        <v>Bulk Water Supply (Export)</v>
      </c>
    </row>
    <row r="91" spans="1:3">
      <c r="A91" s="76">
        <v>90</v>
      </c>
      <c r="C91" s="125" t="str">
        <f>HLOOKUP(C$4,'Language 2'!$A$2:$AC$150,A91)</f>
        <v>[m3]</v>
      </c>
    </row>
    <row r="92" spans="1:3">
      <c r="A92" s="76">
        <v>91</v>
      </c>
      <c r="C92" s="125" t="str">
        <f>HLOOKUP(C$4,'Language 2'!$A$2:$AC$150,A92)</f>
        <v>Estimated Number</v>
      </c>
    </row>
    <row r="93" spans="1:3">
      <c r="A93" s="76">
        <v>92</v>
      </c>
      <c r="C93" s="125" t="str">
        <f>HLOOKUP(C$4,'Language 2'!$A$2:$AC$150,A93)</f>
        <v>Persons per House</v>
      </c>
    </row>
    <row r="94" spans="1:3">
      <c r="A94" s="76">
        <v>93</v>
      </c>
      <c r="C94" s="125" t="str">
        <f>HLOOKUP(C$4,'Language 2'!$A$2:$AC$150,A94)</f>
        <v>Consumption [liters/person/day]</v>
      </c>
    </row>
    <row r="95" spans="1:3" ht="25.5">
      <c r="A95" s="76">
        <v>94</v>
      </c>
      <c r="C95" s="125" t="str">
        <f>HLOOKUP(C$4,'Language 2'!$A$2:$AC$150,A95)</f>
        <v>Total
[m3]</v>
      </c>
    </row>
    <row r="96" spans="1:3" ht="25.5">
      <c r="A96" s="76">
        <v>95</v>
      </c>
      <c r="C96" s="125" t="str">
        <f>HLOOKUP(C$4,'Language 2'!$A$2:$AC$150,A96)</f>
        <v>Consumption
[liters/connection/day]</v>
      </c>
    </row>
    <row r="97" spans="1:3" ht="25.5">
      <c r="A97" s="76">
        <v>96</v>
      </c>
      <c r="C97" s="125" t="str">
        <f>HLOOKUP(C$4,'Language 2'!$A$2:$AC$150,A97)</f>
        <v>Consumption
[liters/customer/day]</v>
      </c>
    </row>
    <row r="98" spans="1:3">
      <c r="A98" s="76">
        <v>97</v>
      </c>
      <c r="C98" s="125" t="str">
        <f>HLOOKUP(C$4,'Language 2'!$A$2:$AC$150,A98)</f>
        <v>Unauthorized Consumption [m3]</v>
      </c>
    </row>
    <row r="99" spans="1:3">
      <c r="A99" s="76">
        <v>98</v>
      </c>
      <c r="C99" s="125" t="str">
        <f>HLOOKUP(C$4,'Language 2'!$A$2:$AC$150,A99)</f>
        <v>Meter under-registration</v>
      </c>
    </row>
    <row r="100" spans="1:3">
      <c r="A100" s="76">
        <v>99</v>
      </c>
      <c r="C100" s="125" t="str">
        <f>HLOOKUP(C$4,'Language 2'!$A$2:$AC$150,A100)</f>
        <v>Estimated % of under-reading</v>
      </c>
    </row>
    <row r="101" spans="1:3">
      <c r="A101" s="76">
        <v>100</v>
      </c>
      <c r="C101" s="125" t="str">
        <f>HLOOKUP(C$4,'Language 2'!$A$2:$AC$150,A101)</f>
        <v>Billed Metered Consumption (without Bulk Supply)</v>
      </c>
    </row>
    <row r="102" spans="1:3">
      <c r="A102" s="76">
        <v>101</v>
      </c>
      <c r="C102" s="125" t="str">
        <f>HLOOKUP(C$4,'Language 2'!$A$2:$AC$150,A102)</f>
        <v>Metered Bulk Supply (Export)</v>
      </c>
    </row>
    <row r="103" spans="1:3">
      <c r="A103" s="76">
        <v>102</v>
      </c>
      <c r="C103" s="125" t="str">
        <f>HLOOKUP(C$4,'Language 2'!$A$2:$AC$150,A103)</f>
        <v>Unbilled Metered Consumption (without Bulk Supply)</v>
      </c>
    </row>
    <row r="104" spans="1:3">
      <c r="A104" s="76">
        <v>103</v>
      </c>
      <c r="C104" s="125" t="str">
        <f>HLOOKUP(C$4,'Language 2'!$A$2:$AC$150,A104)</f>
        <v>Bulk Water Supply (Export)</v>
      </c>
    </row>
    <row r="105" spans="1:3">
      <c r="A105" s="76">
        <v>104</v>
      </c>
      <c r="C105" s="125" t="str">
        <f>HLOOKUP(C$4,'Language 2'!$A$2:$AC$150,A105)</f>
        <v>Corrupt Meter Reading Practices</v>
      </c>
    </row>
    <row r="106" spans="1:3">
      <c r="A106" s="76">
        <v>105</v>
      </c>
      <c r="C106" s="125" t="str">
        <f>HLOOKUP(C$4,'Language 2'!$A$2:$AC$150,A106)</f>
        <v>Data Handling Errors (Office)</v>
      </c>
    </row>
    <row r="107" spans="1:3">
      <c r="A107" s="76">
        <v>106</v>
      </c>
      <c r="C107" s="125" t="str">
        <f>HLOOKUP(C$4,'Language 2'!$A$2:$AC$150,A107)</f>
        <v>m3/km mains per hour (w.s.p.)</v>
      </c>
    </row>
    <row r="108" spans="1:3">
      <c r="A108" s="76">
        <v>107</v>
      </c>
      <c r="C108" s="125" t="str">
        <f>HLOOKUP(C$4,'Language 2'!$A$2:$AC$150,A108)</f>
        <v>Unbilled Unmetered Consumption [m3]</v>
      </c>
    </row>
    <row r="109" spans="1:3">
      <c r="A109" s="76">
        <v>108</v>
      </c>
      <c r="C109" s="125" t="str">
        <f>HLOOKUP(C$4,'Language 2'!$A$2:$AC$150,A109)</f>
        <v>Consumption [m3/day]</v>
      </c>
    </row>
    <row r="110" spans="1:3">
      <c r="A110" s="76">
        <v>109</v>
      </c>
      <c r="C110" s="125" t="str">
        <f>HLOOKUP(C$4,'Language 2'!$A$2:$AC$150,A110)</f>
        <v>Illegal Connections - domestic</v>
      </c>
    </row>
    <row r="111" spans="1:3">
      <c r="A111" s="76">
        <v>110</v>
      </c>
      <c r="C111" s="125" t="str">
        <f>HLOOKUP(C$4,'Language 2'!$A$2:$AC$150,A111)</f>
        <v>Illegal Connections - others</v>
      </c>
    </row>
    <row r="112" spans="1:3">
      <c r="A112" s="76">
        <v>111</v>
      </c>
      <c r="C112" s="125" t="str">
        <f>HLOOKUP(C$4,'Language 2'!$A$2:$AC$150,A112)</f>
        <v>Meter tampering, bypasses, etc. at registered customers</v>
      </c>
    </row>
    <row r="113" spans="1:3">
      <c r="A113" s="76">
        <v>112</v>
      </c>
      <c r="C113" s="125" t="str">
        <f>HLOOKUP(C$4,'Language 2'!$A$2:$AC$150,A113)</f>
        <v>Charts</v>
      </c>
    </row>
    <row r="114" spans="1:3">
      <c r="A114" s="76">
        <v>113</v>
      </c>
      <c r="C114" s="125" t="str">
        <f>HLOOKUP(C$4,'Language 2'!$A$2:$AC$150,A114)</f>
        <v>Data Entry</v>
      </c>
    </row>
    <row r="115" spans="1:3">
      <c r="A115" s="76">
        <v>114</v>
      </c>
      <c r="C115" s="125" t="str">
        <f>HLOOKUP(C$4,'Language 2'!$A$2:$AC$150,A115)</f>
        <v>Results</v>
      </c>
    </row>
    <row r="116" spans="1:3">
      <c r="A116" s="76">
        <v>115</v>
      </c>
      <c r="C116" s="125" t="str">
        <f>HLOOKUP(C$4,'Language 2'!$A$2:$AC$150,A116)</f>
        <v>Explanations</v>
      </c>
    </row>
    <row r="117" spans="1:3">
      <c r="A117" s="76">
        <v>116</v>
      </c>
      <c r="C117" s="125" t="str">
        <f>HLOOKUP(C$4,'Language 2'!$A$2:$AC$150,A117)</f>
        <v>Randomly Selected International Data Set</v>
      </c>
    </row>
    <row r="118" spans="1:3">
      <c r="A118" s="76">
        <v>117</v>
      </c>
      <c r="C118" s="125" t="str">
        <f>HLOOKUP(C$4,'Language 2'!$A$2:$AC$150,A118)</f>
        <v>Utility Name:</v>
      </c>
    </row>
    <row r="119" spans="1:3">
      <c r="A119" s="76">
        <v>118</v>
      </c>
      <c r="C119" s="125" t="str">
        <f>HLOOKUP(C$4,'Language 2'!$A$2:$AC$150,A119)</f>
        <v>Year:</v>
      </c>
    </row>
    <row r="120" spans="1:3">
      <c r="A120" s="76">
        <v>119</v>
      </c>
      <c r="C120" s="125" t="str">
        <f>HLOOKUP(C$4,'Language 2'!$A$2:$AC$150,A120)</f>
        <v>Water Losses - Volume and Value (Cost)</v>
      </c>
    </row>
    <row r="121" spans="1:3">
      <c r="A121" s="76">
        <v>120</v>
      </c>
      <c r="B121" s="30"/>
      <c r="C121" s="125" t="str">
        <f>HLOOKUP(C$4,'Language 2'!$A$2:$AC$150,A121)</f>
        <v>International Benchmarking</v>
      </c>
    </row>
    <row r="122" spans="1:3">
      <c r="A122" s="76">
        <v>121</v>
      </c>
      <c r="B122" s="30"/>
      <c r="C122" s="125">
        <f>HLOOKUP(C$4,'Language 2'!$A$2:$AC$150,A122)</f>
        <v>0</v>
      </c>
    </row>
    <row r="123" spans="1:3">
      <c r="A123" s="76">
        <v>122</v>
      </c>
      <c r="B123" s="30"/>
      <c r="C123" s="125" t="str">
        <f>HLOOKUP(C$4,'Language 2'!$A$2:$AC$150,A123)</f>
        <v>Physical Loss Assessment Matrix</v>
      </c>
    </row>
    <row r="124" spans="1:3">
      <c r="A124" s="76">
        <v>123</v>
      </c>
      <c r="B124" s="30"/>
      <c r="C124" s="125" t="str">
        <f>HLOOKUP(C$4,'Language 2'!$A$2:$AC$150,A124)</f>
        <v>Technical Performance Category</v>
      </c>
    </row>
    <row r="125" spans="1:3">
      <c r="A125" s="76">
        <v>124</v>
      </c>
      <c r="B125" s="30"/>
      <c r="C125" s="125" t="str">
        <f>HLOOKUP(C$4,'Language 2'!$A$2:$AC$150,A125)</f>
        <v xml:space="preserve">Liters/connection/day </v>
      </c>
    </row>
    <row r="126" spans="1:3">
      <c r="A126" s="76">
        <v>125</v>
      </c>
      <c r="B126" s="30"/>
      <c r="C126" s="125" t="str">
        <f>HLOOKUP(C$4,'Language 2'!$A$2:$AC$150,A126)</f>
        <v>(when the system is pressurized) at an average pressure of:</v>
      </c>
    </row>
    <row r="127" spans="1:3">
      <c r="A127" s="76">
        <v>126</v>
      </c>
      <c r="B127" s="30"/>
      <c r="C127" s="125" t="str">
        <f>HLOOKUP(C$4,'Language 2'!$A$2:$AC$150,A127)</f>
        <v>Back to Indicators</v>
      </c>
    </row>
    <row r="128" spans="1:3">
      <c r="A128" s="76">
        <v>127</v>
      </c>
      <c r="B128" s="30"/>
      <c r="C128" s="125" t="str">
        <f>HLOOKUP(C$4,'Language 2'!$A$2:$AC$150,A128)</f>
        <v>Home</v>
      </c>
    </row>
    <row r="129" spans="1:3" ht="25.5">
      <c r="A129" s="76">
        <v>128</v>
      </c>
      <c r="B129" s="30"/>
      <c r="C129" s="125" t="str">
        <f>HLOOKUP(C$4,'Language 2'!$A$2:$AC$150,A129)</f>
        <v>Further loss reduction may be uneconomic unless there are shortages; careful analysis needed to identify cost effective improvement</v>
      </c>
    </row>
    <row r="130" spans="1:3" ht="25.5">
      <c r="A130" s="76">
        <v>129</v>
      </c>
      <c r="B130" s="30"/>
      <c r="C130" s="125" t="str">
        <f>HLOOKUP(C$4,'Language 2'!$A$2:$AC$150,A130)</f>
        <v>Potential for marked improvements; consider   pressure management; better active leakage control practices, and better network maintenance</v>
      </c>
    </row>
    <row r="131" spans="1:3" ht="25.5">
      <c r="A131" s="76">
        <v>130</v>
      </c>
      <c r="B131" s="30"/>
      <c r="C131" s="125" t="str">
        <f>HLOOKUP(C$4,'Language 2'!$A$2:$AC$150,A131)</f>
        <v>Poor leakage record; tolerable only if water is plentiful and cheap; even then, analyze level and nature of leakage and intensify leakage reduction efforts</v>
      </c>
    </row>
    <row r="132" spans="1:3">
      <c r="A132" s="76">
        <v>131</v>
      </c>
      <c r="B132" s="30"/>
      <c r="C132" s="125" t="str">
        <f>HLOOKUP(C$4,'Language 2'!$A$2:$AC$150,A132)</f>
        <v>Horrendously inefficient use of resources; leakage reduction programs imperative and high priority</v>
      </c>
    </row>
    <row r="133" spans="1:3" ht="25.5">
      <c r="A133" s="76">
        <v>132</v>
      </c>
      <c r="B133" s="30"/>
      <c r="C133" s="125" t="str">
        <f>HLOOKUP(C$4,'Language 2'!$A$2:$AC$150,A133)</f>
        <v>1.) WB-EasyCalc was designed to help water utilities and consultants to properly apply the IWA Water Loss Task Force Methodology</v>
      </c>
    </row>
    <row r="134" spans="1:3" ht="38.25">
      <c r="A134" s="76">
        <v>133</v>
      </c>
      <c r="B134" s="30"/>
      <c r="C134" s="125" t="str">
        <f>HLOOKUP(C$4,'Language 2'!$A$2:$AC$150,A134)</f>
        <v>2.) The pre-set Language is English using the IWA terminology. If you would like to use the World Bank favored terms "Physical Losses" and "Commercial Losses" instead of the IWA terms "Real Losses" and "Apparent Losses" click on the button "change language" and select code 2.</v>
      </c>
    </row>
    <row r="135" spans="1:3" ht="51">
      <c r="A135" s="76">
        <v>134</v>
      </c>
      <c r="B135" s="30"/>
      <c r="C135" s="125" t="str">
        <f>HLOOKUP(C$4,'Language 2'!$A$2:$AC$150,A135)</f>
        <v>3.) In the World Bank Terminology, the IWA terms "UARL - Unavoidable Annual Volume of Real Losses" and "CARL - Current Annual Volume of Real Losses" were replaced with the World Bank favored terms "MAPL - Minimum Achievable Annual Volume of Physical Losses" and "CAPL - Current Annual Volume of Physical Losses". However, the underlying formula remained of course unchanged.</v>
      </c>
    </row>
    <row r="136" spans="1:3">
      <c r="A136" s="76">
        <v>135</v>
      </c>
      <c r="B136" s="30"/>
      <c r="C136" s="125" t="str">
        <f>HLOOKUP(C$4,'Language 2'!$A$2:$AC$150,A136)</f>
        <v>4.) WB-EasyCalc was optimized for a screen resolution of 1024 x 768 Pixel</v>
      </c>
    </row>
    <row r="137" spans="1:3">
      <c r="A137" s="76">
        <v>136</v>
      </c>
      <c r="B137" s="30"/>
      <c r="C137" s="125" t="str">
        <f>HLOOKUP(C$4,'Language 2'!$A$2:$AC$150,A137)</f>
        <v xml:space="preserve">5.) Color Coding: </v>
      </c>
    </row>
    <row r="138" spans="1:3">
      <c r="A138" s="76">
        <v>137</v>
      </c>
      <c r="B138" s="30"/>
      <c r="C138" s="125" t="str">
        <f>HLOOKUP(C$4,'Language 2'!$A$2:$AC$150,A138)</f>
        <v>white cells are for data entry</v>
      </c>
    </row>
    <row r="139" spans="1:3">
      <c r="A139" s="76">
        <v>138</v>
      </c>
      <c r="B139" s="30"/>
      <c r="C139" s="125" t="str">
        <f>HLOOKUP(C$4,'Language 2'!$A$2:$AC$150,A139)</f>
        <v>light green cells are calculated values</v>
      </c>
    </row>
    <row r="140" spans="1:3" ht="38.25">
      <c r="A140" s="76">
        <v>139</v>
      </c>
      <c r="B140" s="30"/>
      <c r="C140" s="125" t="str">
        <f>HLOOKUP(C$4,'Language 2'!$A$2:$AC$150,A140)</f>
        <v>6.) While every effort has been made by the developers to ensure that WB-EasyCalc is free from error, those using the model do so at their own risk. Liemberger &amp; Partners accept no liability of any nature for losses (direct or indirect) incurred through the use of this model.</v>
      </c>
    </row>
    <row r="141" spans="1:3">
      <c r="A141" s="76">
        <v>140</v>
      </c>
      <c r="B141" s="30"/>
      <c r="C141" s="125" t="str">
        <f>HLOOKUP(C$4,'Language 2'!$A$2:$AC$150,A141)</f>
        <v>7.) The program is protected with passwords which will not be revealed.</v>
      </c>
    </row>
    <row r="142" spans="1:3" ht="25.5">
      <c r="A142" s="76">
        <v>141</v>
      </c>
      <c r="B142" s="30"/>
      <c r="C142" s="125" t="str">
        <f>HLOOKUP(C$4,'Language 2'!$A$2:$AC$150,A142)</f>
        <v>8.) GIGO - Garbage in Garbage out! The user has to be aware that results calculated with this program can be extremely wrong if base data is wrong or incomplete.</v>
      </c>
    </row>
    <row r="143" spans="1:3" ht="25.5">
      <c r="A143" s="76">
        <v>142</v>
      </c>
      <c r="B143" s="30"/>
      <c r="C143" s="125" t="str">
        <f>HLOOKUP(C$4,'Language 2'!$A$2:$AC$150,A143)</f>
        <v>9.) It is ALWAYS recommended to carry out a thorough leakage analysis based on measurements in the distribution network to support and verify the physical loss figure calculated with this program.</v>
      </c>
    </row>
    <row r="144" spans="1:3" ht="25.5">
      <c r="A144" s="76">
        <v>143</v>
      </c>
      <c r="B144" s="30"/>
      <c r="C144" s="125" t="str">
        <f>HLOOKUP(C$4,'Language 2'!$A$2:$AC$150,A144)</f>
        <v>10.) When using this program for the first time, it is recommended to first familiarize with the methodology. A complete set of background reading materials can be downloaded from www.liemberger.cc</v>
      </c>
    </row>
    <row r="145" spans="1:3">
      <c r="A145" s="76">
        <v>144</v>
      </c>
      <c r="B145" s="30"/>
      <c r="C145" s="125" t="str">
        <f>HLOOKUP(C$4,'Language 2'!$A$2:$AC$150,A145)</f>
        <v>11.) Liemberger &amp; Partners would appreciate feedback! Please send your comments to office@liemberger.cc</v>
      </c>
    </row>
    <row r="146" spans="1:3" ht="25.5">
      <c r="A146" s="76">
        <v>145</v>
      </c>
      <c r="B146" s="30"/>
      <c r="C146" s="125" t="str">
        <f>HLOOKUP(C$4,'Language 2'!$A$2:$AC$150,A146)</f>
        <v>12.) WB-EasyCalc will be continuously improved and upgraded - revisit www.liemberger.cc from time to time to check for new versions.</v>
      </c>
    </row>
    <row r="147" spans="1:3" ht="25.5">
      <c r="A147" s="76">
        <v>146</v>
      </c>
      <c r="B147" s="30"/>
      <c r="C147" s="125" t="str">
        <f>HLOOKUP(C$4,'Language 2'!$A$2:$AC$150,A147)</f>
        <v>Enter 1 to use an overall % for meter under-registration or 2 for manual entering of volumes and under-registration of different meter or customer types</v>
      </c>
    </row>
    <row r="148" spans="1:3">
      <c r="A148" s="76">
        <v>147</v>
      </c>
      <c r="B148" s="30"/>
      <c r="C148" s="125" t="str">
        <f>HLOOKUP(C$4,'Language 2'!$A$2:$AC$150,A148)</f>
        <v>Number of inactive accounts with existing service connection</v>
      </c>
    </row>
    <row r="149" spans="1:3">
      <c r="A149" s="76">
        <v>148</v>
      </c>
      <c r="B149" s="30"/>
      <c r="C149" s="125" t="str">
        <f>HLOOKUP(C$4,'Language 2'!$A$2:$AC$150,A149)</f>
        <v>The volumes used for this water balance are for a period of:</v>
      </c>
    </row>
    <row r="150" spans="1:3">
      <c r="A150" s="76">
        <v>149</v>
      </c>
      <c r="B150" s="30"/>
      <c r="C150" s="125" t="str">
        <f>HLOOKUP(C$4,'Language 2'!$A$2:$AC$150,A150)</f>
        <v>Days</v>
      </c>
    </row>
    <row r="151" spans="1:3">
      <c r="A151" s="76">
        <v>150</v>
      </c>
      <c r="B151" s="30"/>
      <c r="C151" s="125" t="str">
        <f>HLOOKUP(C$4,'Language 2'!$A$2:$AC151,A151)</f>
        <v>m3/year</v>
      </c>
    </row>
    <row r="152" spans="1:3">
      <c r="A152" s="76">
        <v>151</v>
      </c>
      <c r="B152" s="30"/>
      <c r="C152" s="125" t="str">
        <f>HLOOKUP(C$4,'Language 2'!$A$2:$AC152,A152)</f>
        <v>Water Balance in m3/year</v>
      </c>
    </row>
    <row r="153" spans="1:3">
      <c r="A153" s="76">
        <v>152</v>
      </c>
      <c r="B153" s="30"/>
      <c r="C153" s="125" t="str">
        <f>HLOOKUP(C$4,'Language 2'!$A$2:$AC153,A153)</f>
        <v>Water Balance in m3/day</v>
      </c>
    </row>
    <row r="154" spans="1:3">
      <c r="A154" s="76">
        <v>153</v>
      </c>
      <c r="B154" s="30"/>
      <c r="C154" s="125" t="str">
        <f>HLOOKUP(C$4,'Language 2'!$A$2:$AC154,A154)</f>
        <v>liters/connection/day</v>
      </c>
    </row>
    <row r="155" spans="1:3">
      <c r="A155" s="76">
        <v>154</v>
      </c>
      <c r="B155" s="30"/>
      <c r="C155" s="125" t="str">
        <f>HLOOKUP(C$4,'Language 2'!$A$2:$AC155,A155)</f>
        <v>Water Balance in m3 for a period of</v>
      </c>
    </row>
    <row r="156" spans="1:3">
      <c r="A156" s="76">
        <v>155</v>
      </c>
      <c r="B156" s="30"/>
      <c r="C156" s="125" t="str">
        <f>HLOOKUP(C$4,'Language 2'!$A$2:$AC156,A156)</f>
        <v>Water Balance for Period</v>
      </c>
    </row>
    <row r="157" spans="1:3">
      <c r="A157" s="76">
        <v>156</v>
      </c>
      <c r="B157" s="30"/>
      <c r="C157" s="125" t="str">
        <f>HLOOKUP(C$4,'Language 2'!$A$2:$AC157,A157)</f>
        <v>Average Supply Time</v>
      </c>
    </row>
    <row r="158" spans="1:3">
      <c r="A158" s="76">
        <v>157</v>
      </c>
      <c r="B158" s="30"/>
      <c r="C158" s="125" t="str">
        <f>HLOOKUP(C$4,'Language 2'!$A$2:$AC158,A158)</f>
        <v>Coverage</v>
      </c>
    </row>
    <row r="159" spans="1:3">
      <c r="A159" s="76">
        <v>158</v>
      </c>
      <c r="B159" s="30"/>
      <c r="C159" s="125" t="str">
        <f>HLOOKUP(C$4,'Language 2'!$A$2:$AC159,A159)</f>
        <v>THE "WHAT IF" TOOL</v>
      </c>
    </row>
    <row r="160" spans="1:3">
      <c r="A160" s="76">
        <v>159</v>
      </c>
      <c r="B160" s="30"/>
      <c r="C160" s="125" t="str">
        <f>HLOOKUP(C$4,'Language 2'!$A$2:$AC160,A160)</f>
        <v>IF</v>
      </c>
    </row>
    <row r="161" spans="1:3">
      <c r="A161" s="76">
        <v>160</v>
      </c>
      <c r="B161" s="30"/>
      <c r="C161" s="125" t="str">
        <f>HLOOKUP(C$4,'Language 2'!$A$2:$AC161,A161)</f>
        <v>THEN</v>
      </c>
    </row>
    <row r="162" spans="1:3">
      <c r="A162" s="76">
        <v>161</v>
      </c>
      <c r="B162" s="30"/>
      <c r="C162" s="125" t="str">
        <f>HLOOKUP(C$4,'Language 2'!$A$2:$AC162,A162)</f>
        <v>h/day</v>
      </c>
    </row>
    <row r="163" spans="1:3">
      <c r="A163" s="76">
        <v>162</v>
      </c>
      <c r="B163" s="30"/>
      <c r="C163" s="125" t="str">
        <f>HLOOKUP(C$4,'Language 2'!$A$2:$AC163,A163)</f>
        <v>l/conn./d</v>
      </c>
    </row>
    <row r="164" spans="1:3">
      <c r="A164" s="76">
        <v>163</v>
      </c>
      <c r="B164" s="30"/>
      <c r="C164" s="125" t="str">
        <f>HLOOKUP(C$4,'Language 2'!$A$2:$AC164,A164)</f>
        <v>from</v>
      </c>
    </row>
    <row r="165" spans="1:3">
      <c r="A165" s="76">
        <v>164</v>
      </c>
      <c r="B165" s="30"/>
      <c r="C165" s="125" t="str">
        <f>HLOOKUP(C$4,'Language 2'!$A$2:$AC165,A165)</f>
        <v>to</v>
      </c>
    </row>
    <row r="166" spans="1:3">
      <c r="A166" s="76">
        <v>165</v>
      </c>
      <c r="B166" s="30"/>
      <c r="C166" s="125" t="str">
        <f>HLOOKUP(C$4,'Language 2'!$A$2:$AC166,A166)</f>
        <v>changes</v>
      </c>
    </row>
    <row r="167" spans="1:3">
      <c r="A167" s="76">
        <v>166</v>
      </c>
      <c r="B167" s="30"/>
      <c r="C167" s="125" t="str">
        <f>HLOOKUP(C$4,'Language 2'!$A$2:$AC167,A167)</f>
        <v>increases</v>
      </c>
    </row>
    <row r="168" spans="1:3">
      <c r="A168" s="76">
        <v>167</v>
      </c>
      <c r="B168" s="30"/>
      <c r="C168" s="125" t="str">
        <f>HLOOKUP(C$4,'Language 2'!$A$2:$AC168,A168)</f>
        <v>change</v>
      </c>
    </row>
    <row r="169" spans="1:3">
      <c r="A169" s="76">
        <v>168</v>
      </c>
      <c r="B169" s="30"/>
      <c r="C169" s="125" t="str">
        <f>HLOOKUP(C$4,'Language 2'!$A$2:$AC169,A169)</f>
        <v>m</v>
      </c>
    </row>
    <row r="170" spans="1:3">
      <c r="A170" s="76">
        <v>169</v>
      </c>
      <c r="B170" s="30"/>
      <c r="C170" s="125" t="str">
        <f>HLOOKUP(C$4,'Language 2'!$A$2:$AC170,A170)</f>
        <v>km</v>
      </c>
    </row>
    <row r="171" spans="1:3">
      <c r="A171" s="76">
        <v>170</v>
      </c>
      <c r="B171" s="30"/>
      <c r="C171" s="125" t="str">
        <f>HLOOKUP(C$4,'Language 2'!$A$2:$AC171,A171)</f>
        <v>l/conn./d (w.s.p.)</v>
      </c>
    </row>
    <row r="172" spans="1:3">
      <c r="A172" s="76">
        <v>171</v>
      </c>
      <c r="B172" s="30"/>
      <c r="C172" s="125" t="str">
        <f>HLOOKUP(C$4,'Language 2'!$A$2:$AC172,A172)</f>
        <v xml:space="preserve">will increase approximately </v>
      </c>
    </row>
    <row r="173" spans="1:3">
      <c r="A173" s="76">
        <v>172</v>
      </c>
      <c r="B173" s="30"/>
      <c r="C173" s="125" t="str">
        <f>HLOOKUP(C$4,'Language 2'!$A$2:$AC173,A173)</f>
        <v>will change approximately</v>
      </c>
    </row>
    <row r="174" spans="1:3">
      <c r="A174" s="76">
        <v>173</v>
      </c>
      <c r="B174" s="30"/>
      <c r="C174" s="125" t="str">
        <f>HLOOKUP(C$4,'Language 2'!$A$2:$AC174,A174)</f>
        <v>Length of mains</v>
      </c>
    </row>
    <row r="175" spans="1:3">
      <c r="A175" s="76">
        <v>174</v>
      </c>
      <c r="B175" s="30"/>
      <c r="C175" s="125" t="str">
        <f>HLOOKUP(C$4,'Language 2'!$A$2:$AC175,A175)</f>
        <v>Annual Revenues</v>
      </c>
    </row>
    <row r="176" spans="1:3">
      <c r="A176" s="76">
        <v>175</v>
      </c>
      <c r="B176" s="30"/>
      <c r="C176" s="125" t="str">
        <f>HLOOKUP(C$4,'Language 2'!$A$2:$AC176,A176)</f>
        <v>Annual operating cost</v>
      </c>
    </row>
    <row r="177" spans="1:3">
      <c r="A177" s="76">
        <v>176</v>
      </c>
      <c r="B177" s="30"/>
      <c r="C177" s="125" t="str">
        <f>HLOOKUP(C$4,'Language 2'!$A$2:$AC177,A177)</f>
        <v>The volume of NRW</v>
      </c>
    </row>
    <row r="178" spans="1:3">
      <c r="A178" s="76">
        <v>177</v>
      </c>
      <c r="B178" s="30"/>
      <c r="C178" s="125" t="str">
        <f>HLOOKUP(C$4,'Language 2'!$A$2:$AC178,A178)</f>
        <v>The value of NRW</v>
      </c>
    </row>
    <row r="179" spans="1:3">
      <c r="A179" s="76">
        <v>178</v>
      </c>
      <c r="B179" s="30"/>
      <c r="C179" s="125" t="str">
        <f>HLOOKUP(C$4,'Language 2'!$A$2:$AC179,A179)</f>
        <v>% of System Input Volume</v>
      </c>
    </row>
    <row r="180" spans="1:3">
      <c r="A180" s="76">
        <v>179</v>
      </c>
      <c r="B180" s="30"/>
      <c r="C180" s="125" t="str">
        <f>HLOOKUP(C$4,'Language 2'!$A$2:$AC180,A180)</f>
        <v>% of Total Annual Operating Cost</v>
      </c>
    </row>
    <row r="181" spans="1:3">
      <c r="A181" s="76">
        <v>180</v>
      </c>
      <c r="B181" s="30"/>
      <c r="C181" s="125" t="str">
        <f>HLOOKUP(C$4,'Language 2'!$A$2:$AC181,A181)</f>
        <v>ILI</v>
      </c>
    </row>
    <row r="182" spans="1:3">
      <c r="A182" s="76">
        <v>181</v>
      </c>
      <c r="B182" s="30"/>
      <c r="C182" s="125" t="str">
        <f>HLOOKUP(C$4,'Language 2'!$A$2:$AC182,A182)</f>
        <v>will change approximately</v>
      </c>
    </row>
    <row r="183" spans="1:3">
      <c r="A183" s="76">
        <v>182</v>
      </c>
      <c r="B183" s="30"/>
      <c r="C183" s="125">
        <f>HLOOKUP(C$4,'Language 2'!$A$2:$AC183,A183)</f>
        <v>0</v>
      </c>
    </row>
    <row r="184" spans="1:3">
      <c r="A184" s="76">
        <v>183</v>
      </c>
      <c r="B184" s="30"/>
      <c r="C184" s="125">
        <f>HLOOKUP(C$4,'Language 2'!$A$2:$AC184,A184)</f>
        <v>0</v>
      </c>
    </row>
    <row r="185" spans="1:3">
      <c r="A185" s="76">
        <v>184</v>
      </c>
      <c r="B185" s="30"/>
      <c r="C185" s="125">
        <f>HLOOKUP(C$4,'Language 2'!$A$2:$AC185,A185)</f>
        <v>0</v>
      </c>
    </row>
    <row r="186" spans="1:3">
      <c r="A186" s="76">
        <v>185</v>
      </c>
      <c r="B186" s="30"/>
      <c r="C186" s="125">
        <f>HLOOKUP(C$4,'Language 2'!$A$2:$AC186,A186)</f>
        <v>0</v>
      </c>
    </row>
    <row r="187" spans="1:3">
      <c r="A187" s="76">
        <v>186</v>
      </c>
      <c r="B187" s="30"/>
      <c r="C187" s="125">
        <f>HLOOKUP(C$4,'Language 2'!$A$2:$AC187,A187)</f>
        <v>0</v>
      </c>
    </row>
    <row r="188" spans="1:3">
      <c r="A188" s="76">
        <v>187</v>
      </c>
      <c r="B188" s="30"/>
      <c r="C188" s="125">
        <f>HLOOKUP(C$4,'Language 2'!$A$2:$AC188,A188)</f>
        <v>0</v>
      </c>
    </row>
    <row r="189" spans="1:3">
      <c r="A189" s="76">
        <v>188</v>
      </c>
      <c r="B189" s="30"/>
      <c r="C189" s="125">
        <f>HLOOKUP(C$4,'Language 2'!$A$2:$AC189,A189)</f>
        <v>0</v>
      </c>
    </row>
    <row r="190" spans="1:3">
      <c r="A190" s="30"/>
      <c r="B190" s="30"/>
    </row>
    <row r="191" spans="1:3">
      <c r="A191" s="30"/>
      <c r="B191" s="30"/>
    </row>
    <row r="192" spans="1:3">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sheetData>
  <mergeCells count="1">
    <mergeCell ref="E2:E4"/>
  </mergeCells>
  <phoneticPr fontId="2" type="noConversion"/>
  <hyperlinks>
    <hyperlink ref="E2:E3" location="Start!A1" display="Home"/>
  </hyperlinks>
  <pageMargins left="0.78740157499999996" right="0.25" top="0.72" bottom="0.7" header="0.4921259845" footer="0.4921259845"/>
  <pageSetup paperSize="9" scale="83" fitToHeight="7" orientation="portrait" horizontalDpi="4294967292" verticalDpi="0" r:id="rId1"/>
  <headerFooter alignWithMargins="0"/>
</worksheet>
</file>

<file path=xl/worksheets/sheet22.xml><?xml version="1.0" encoding="utf-8"?>
<worksheet xmlns="http://schemas.openxmlformats.org/spreadsheetml/2006/main" xmlns:r="http://schemas.openxmlformats.org/officeDocument/2006/relationships">
  <sheetPr>
    <pageSetUpPr fitToPage="1"/>
  </sheetPr>
  <dimension ref="A1:K19"/>
  <sheetViews>
    <sheetView workbookViewId="0">
      <selection activeCell="K2" sqref="K2:K3"/>
    </sheetView>
  </sheetViews>
  <sheetFormatPr baseColWidth="10" defaultColWidth="11.42578125" defaultRowHeight="15.75"/>
  <cols>
    <col min="1" max="1" width="2.28515625" style="101" customWidth="1"/>
    <col min="2" max="2" width="14.5703125" style="101" customWidth="1"/>
    <col min="3" max="3" width="11.42578125" style="102"/>
    <col min="4" max="4" width="14.140625" style="102" customWidth="1"/>
    <col min="5" max="9" width="14.140625" style="101" customWidth="1"/>
    <col min="10" max="10" width="2.28515625" style="101" customWidth="1"/>
    <col min="11" max="11" width="25.5703125" style="101" customWidth="1"/>
    <col min="12" max="16384" width="11.42578125" style="101"/>
  </cols>
  <sheetData>
    <row r="1" spans="1:11" ht="16.5" thickBot="1"/>
    <row r="2" spans="1:11" ht="16.5" thickTop="1">
      <c r="B2" s="465" t="str">
        <f>'Used Language'!C123</f>
        <v>Physical Loss Assessment Matrix</v>
      </c>
      <c r="C2" s="466"/>
      <c r="D2" s="466"/>
      <c r="E2" s="466"/>
      <c r="F2" s="466"/>
      <c r="G2" s="466"/>
      <c r="H2" s="466"/>
      <c r="I2" s="467"/>
      <c r="K2" s="648" t="str">
        <f>'Used Language'!C128</f>
        <v>Home</v>
      </c>
    </row>
    <row r="3" spans="1:11" ht="16.5" thickBot="1">
      <c r="A3" s="103"/>
      <c r="B3" s="103"/>
      <c r="C3" s="104"/>
      <c r="D3" s="104"/>
      <c r="E3" s="103"/>
      <c r="F3" s="103"/>
      <c r="G3" s="103"/>
      <c r="H3" s="103"/>
      <c r="I3" s="103"/>
      <c r="J3" s="103"/>
      <c r="K3" s="649"/>
    </row>
    <row r="4" spans="1:11" ht="19.5" thickTop="1" thickBot="1">
      <c r="A4" s="103"/>
      <c r="B4" s="652" t="str">
        <f>'Used Language'!C124</f>
        <v>Technical Performance Category</v>
      </c>
      <c r="C4" s="653"/>
      <c r="D4" s="658" t="s">
        <v>1300</v>
      </c>
      <c r="E4" s="661" t="str">
        <f>'Used Language'!C125</f>
        <v xml:space="preserve">Liters/connection/day </v>
      </c>
      <c r="F4" s="662"/>
      <c r="G4" s="662"/>
      <c r="H4" s="662"/>
      <c r="I4" s="663"/>
      <c r="J4" s="103"/>
    </row>
    <row r="5" spans="1:11" ht="33" customHeight="1" thickTop="1" thickBot="1">
      <c r="A5" s="103"/>
      <c r="B5" s="654"/>
      <c r="C5" s="655"/>
      <c r="D5" s="659"/>
      <c r="E5" s="664" t="str">
        <f>'Used Language'!C126</f>
        <v>(when the system is pressurized) at an average pressure of:</v>
      </c>
      <c r="F5" s="665"/>
      <c r="G5" s="665"/>
      <c r="H5" s="665"/>
      <c r="I5" s="666"/>
      <c r="J5" s="103"/>
      <c r="K5" s="650" t="str">
        <f>'Used Language'!C127</f>
        <v>Back to Indicators</v>
      </c>
    </row>
    <row r="6" spans="1:11" ht="25.5" customHeight="1" thickBot="1">
      <c r="A6" s="103"/>
      <c r="B6" s="656"/>
      <c r="C6" s="657"/>
      <c r="D6" s="660"/>
      <c r="E6" s="364" t="s">
        <v>1303</v>
      </c>
      <c r="F6" s="364" t="s">
        <v>1304</v>
      </c>
      <c r="G6" s="364" t="s">
        <v>1305</v>
      </c>
      <c r="H6" s="364" t="s">
        <v>1306</v>
      </c>
      <c r="I6" s="365" t="s">
        <v>1307</v>
      </c>
      <c r="J6" s="103"/>
      <c r="K6" s="651"/>
    </row>
    <row r="7" spans="1:11" ht="35.25" customHeight="1" thickBot="1">
      <c r="A7" s="103"/>
      <c r="B7" s="642" t="str">
        <f>'Used Language'!C42</f>
        <v>Developed Country Situation</v>
      </c>
      <c r="C7" s="105" t="s">
        <v>1704</v>
      </c>
      <c r="D7" s="106" t="s">
        <v>1734</v>
      </c>
      <c r="E7" s="107"/>
      <c r="F7" s="105" t="s">
        <v>1705</v>
      </c>
      <c r="G7" s="105" t="s">
        <v>1706</v>
      </c>
      <c r="H7" s="105" t="s">
        <v>1707</v>
      </c>
      <c r="I7" s="108" t="s">
        <v>1708</v>
      </c>
      <c r="J7" s="103"/>
    </row>
    <row r="8" spans="1:11" ht="35.25" customHeight="1" thickBot="1">
      <c r="A8" s="103"/>
      <c r="B8" s="643"/>
      <c r="C8" s="105" t="s">
        <v>1709</v>
      </c>
      <c r="D8" s="106" t="s">
        <v>1735</v>
      </c>
      <c r="E8" s="107"/>
      <c r="F8" s="105" t="s">
        <v>1710</v>
      </c>
      <c r="G8" s="105" t="s">
        <v>1711</v>
      </c>
      <c r="H8" s="105" t="s">
        <v>1712</v>
      </c>
      <c r="I8" s="108" t="s">
        <v>1713</v>
      </c>
      <c r="J8" s="103"/>
    </row>
    <row r="9" spans="1:11" ht="35.25" customHeight="1" thickBot="1">
      <c r="A9" s="103"/>
      <c r="B9" s="643"/>
      <c r="C9" s="105" t="s">
        <v>1714</v>
      </c>
      <c r="D9" s="106" t="s">
        <v>1736</v>
      </c>
      <c r="E9" s="107"/>
      <c r="F9" s="105" t="s">
        <v>1712</v>
      </c>
      <c r="G9" s="105" t="s">
        <v>1715</v>
      </c>
      <c r="H9" s="105" t="s">
        <v>1716</v>
      </c>
      <c r="I9" s="108" t="s">
        <v>1717</v>
      </c>
      <c r="J9" s="103"/>
    </row>
    <row r="10" spans="1:11" ht="35.25" customHeight="1" thickBot="1">
      <c r="A10" s="103"/>
      <c r="B10" s="644"/>
      <c r="C10" s="105" t="s">
        <v>1718</v>
      </c>
      <c r="D10" s="105" t="s">
        <v>1719</v>
      </c>
      <c r="E10" s="107"/>
      <c r="F10" s="105" t="s">
        <v>1720</v>
      </c>
      <c r="G10" s="105" t="s">
        <v>1721</v>
      </c>
      <c r="H10" s="105" t="s">
        <v>1722</v>
      </c>
      <c r="I10" s="108" t="s">
        <v>1723</v>
      </c>
      <c r="J10" s="103"/>
    </row>
    <row r="11" spans="1:11" ht="35.25" customHeight="1" thickBot="1">
      <c r="A11" s="103"/>
      <c r="B11" s="645" t="str">
        <f>'Used Language'!C43</f>
        <v>Developing Country Situation</v>
      </c>
      <c r="C11" s="109" t="s">
        <v>1704</v>
      </c>
      <c r="D11" s="110" t="s">
        <v>1737</v>
      </c>
      <c r="E11" s="109" t="s">
        <v>1705</v>
      </c>
      <c r="F11" s="109" t="s">
        <v>1707</v>
      </c>
      <c r="G11" s="109" t="s">
        <v>1724</v>
      </c>
      <c r="H11" s="109" t="s">
        <v>1725</v>
      </c>
      <c r="I11" s="111" t="s">
        <v>1726</v>
      </c>
      <c r="J11" s="103"/>
    </row>
    <row r="12" spans="1:11" ht="35.25" customHeight="1" thickBot="1">
      <c r="A12" s="103"/>
      <c r="B12" s="646"/>
      <c r="C12" s="109" t="s">
        <v>1709</v>
      </c>
      <c r="D12" s="110" t="s">
        <v>1736</v>
      </c>
      <c r="E12" s="109" t="s">
        <v>1710</v>
      </c>
      <c r="F12" s="109" t="s">
        <v>1712</v>
      </c>
      <c r="G12" s="109" t="s">
        <v>1715</v>
      </c>
      <c r="H12" s="109" t="s">
        <v>1716</v>
      </c>
      <c r="I12" s="111" t="s">
        <v>1717</v>
      </c>
      <c r="J12" s="103"/>
    </row>
    <row r="13" spans="1:11" ht="35.25" customHeight="1" thickBot="1">
      <c r="A13" s="103"/>
      <c r="B13" s="646"/>
      <c r="C13" s="109" t="s">
        <v>1714</v>
      </c>
      <c r="D13" s="112" t="s">
        <v>1738</v>
      </c>
      <c r="E13" s="109" t="s">
        <v>1712</v>
      </c>
      <c r="F13" s="109" t="s">
        <v>1716</v>
      </c>
      <c r="G13" s="109" t="s">
        <v>1727</v>
      </c>
      <c r="H13" s="109" t="s">
        <v>1728</v>
      </c>
      <c r="I13" s="111" t="s">
        <v>1729</v>
      </c>
      <c r="J13" s="103"/>
    </row>
    <row r="14" spans="1:11" ht="35.25" customHeight="1" thickBot="1">
      <c r="A14" s="103"/>
      <c r="B14" s="647"/>
      <c r="C14" s="113" t="s">
        <v>1718</v>
      </c>
      <c r="D14" s="113" t="s">
        <v>1730</v>
      </c>
      <c r="E14" s="113" t="s">
        <v>1720</v>
      </c>
      <c r="F14" s="113" t="s">
        <v>1722</v>
      </c>
      <c r="G14" s="113" t="s">
        <v>1731</v>
      </c>
      <c r="H14" s="113" t="s">
        <v>1732</v>
      </c>
      <c r="I14" s="114" t="s">
        <v>1733</v>
      </c>
      <c r="J14" s="103"/>
    </row>
    <row r="15" spans="1:11" ht="16.5" thickTop="1">
      <c r="A15" s="103"/>
      <c r="B15" s="103"/>
      <c r="C15" s="104"/>
      <c r="D15" s="104"/>
      <c r="E15" s="103"/>
      <c r="F15" s="103"/>
      <c r="G15" s="103"/>
      <c r="H15" s="103"/>
      <c r="I15" s="103"/>
      <c r="J15" s="103"/>
    </row>
    <row r="16" spans="1:11" ht="53.25" customHeight="1">
      <c r="A16" s="103"/>
      <c r="C16" s="115" t="s">
        <v>1704</v>
      </c>
      <c r="D16" s="641" t="str">
        <f>'Used Language'!C129</f>
        <v>Further loss reduction may be uneconomic unless there are shortages; careful analysis needed to identify cost effective improvement</v>
      </c>
      <c r="E16" s="641"/>
      <c r="F16" s="641"/>
      <c r="G16" s="641"/>
      <c r="H16" s="641"/>
      <c r="I16" s="641"/>
      <c r="J16" s="103"/>
    </row>
    <row r="17" spans="1:10" ht="54" customHeight="1">
      <c r="A17" s="103"/>
      <c r="C17" s="115" t="s">
        <v>1709</v>
      </c>
      <c r="D17" s="641" t="str">
        <f>'Used Language'!C130</f>
        <v>Potential for marked improvements; consider   pressure management; better active leakage control practices, and better network maintenance</v>
      </c>
      <c r="E17" s="641"/>
      <c r="F17" s="641"/>
      <c r="G17" s="641"/>
      <c r="H17" s="641"/>
      <c r="I17" s="641"/>
      <c r="J17" s="103"/>
    </row>
    <row r="18" spans="1:10" ht="64.5" customHeight="1">
      <c r="A18" s="103"/>
      <c r="C18" s="115" t="s">
        <v>1714</v>
      </c>
      <c r="D18" s="641" t="str">
        <f>'Used Language'!C131</f>
        <v>Poor leakage record; tolerable only if water is plentiful and cheap; even then, analyze level and nature of leakage and intensify leakage reduction efforts</v>
      </c>
      <c r="E18" s="641"/>
      <c r="F18" s="641"/>
      <c r="G18" s="641"/>
      <c r="H18" s="641"/>
      <c r="I18" s="641"/>
      <c r="J18" s="103"/>
    </row>
    <row r="19" spans="1:10" ht="42.75" customHeight="1">
      <c r="C19" s="115" t="s">
        <v>1718</v>
      </c>
      <c r="D19" s="641" t="str">
        <f>'Used Language'!C132</f>
        <v>Horrendously inefficient use of resources; leakage reduction programs imperative and high priority</v>
      </c>
      <c r="E19" s="641"/>
      <c r="F19" s="641"/>
      <c r="G19" s="641"/>
      <c r="H19" s="641"/>
      <c r="I19" s="641"/>
    </row>
  </sheetData>
  <sheetProtection password="CA87" sheet="1" objects="1" scenarios="1"/>
  <mergeCells count="13">
    <mergeCell ref="K2:K3"/>
    <mergeCell ref="K5:K6"/>
    <mergeCell ref="D16:I16"/>
    <mergeCell ref="B2:I2"/>
    <mergeCell ref="B4:C6"/>
    <mergeCell ref="D4:D6"/>
    <mergeCell ref="E4:I4"/>
    <mergeCell ref="E5:I5"/>
    <mergeCell ref="D18:I18"/>
    <mergeCell ref="D19:I19"/>
    <mergeCell ref="D17:I17"/>
    <mergeCell ref="B7:B10"/>
    <mergeCell ref="B11:B14"/>
  </mergeCells>
  <phoneticPr fontId="2" type="noConversion"/>
  <hyperlinks>
    <hyperlink ref="K2:K3" location="Start!A1" display="Home"/>
    <hyperlink ref="K5:K6" location="PIs!A1" display="Back to Indicators"/>
  </hyperlinks>
  <pageMargins left="0.78740157499999996" right="0.38" top="0.984251969" bottom="0.984251969" header="0.4921259845" footer="0.4921259845"/>
  <pageSetup paperSize="9" scale="81" orientation="portrait" horizontalDpi="1200" verticalDpi="1200" r:id="rId1"/>
  <headerFooter alignWithMargins="0"/>
</worksheet>
</file>

<file path=xl/worksheets/sheet23.xml><?xml version="1.0" encoding="utf-8"?>
<worksheet xmlns="http://schemas.openxmlformats.org/spreadsheetml/2006/main" xmlns:r="http://schemas.openxmlformats.org/officeDocument/2006/relationships">
  <dimension ref="A1:W37"/>
  <sheetViews>
    <sheetView showZeros="0" tabSelected="1" workbookViewId="0">
      <pane xSplit="2" ySplit="1" topLeftCell="C2" activePane="bottomRight" state="frozen"/>
      <selection pane="topRight" activeCell="C1" sqref="C1"/>
      <selection pane="bottomLeft" activeCell="A2" sqref="A2"/>
      <selection pane="bottomRight" activeCell="G13" sqref="G13"/>
    </sheetView>
  </sheetViews>
  <sheetFormatPr baseColWidth="10" defaultRowHeight="12.75"/>
  <cols>
    <col min="1" max="1" width="45.140625" style="384" customWidth="1"/>
    <col min="2" max="2" width="11.28515625" style="385" customWidth="1"/>
    <col min="3" max="23" width="10.85546875" customWidth="1"/>
  </cols>
  <sheetData>
    <row r="1" spans="1:23" s="667" customFormat="1">
      <c r="A1" s="668"/>
      <c r="B1" s="668"/>
      <c r="C1" s="669">
        <v>2010</v>
      </c>
      <c r="D1" s="670">
        <f>C1+1</f>
        <v>2011</v>
      </c>
      <c r="E1" s="669">
        <f>D1+1</f>
        <v>2012</v>
      </c>
      <c r="F1" s="670">
        <f>E1+1</f>
        <v>2013</v>
      </c>
      <c r="G1" s="669">
        <f>F1+1</f>
        <v>2014</v>
      </c>
      <c r="H1" s="670">
        <f>G1+1</f>
        <v>2015</v>
      </c>
      <c r="I1" s="669">
        <f>H1+1</f>
        <v>2016</v>
      </c>
      <c r="J1" s="670">
        <f>I1+1</f>
        <v>2017</v>
      </c>
      <c r="K1" s="669">
        <f>J1+1</f>
        <v>2018</v>
      </c>
      <c r="L1" s="670">
        <f>K1+1</f>
        <v>2019</v>
      </c>
      <c r="M1" s="669">
        <f>L1+1</f>
        <v>2020</v>
      </c>
      <c r="N1" s="670">
        <f>M1+1</f>
        <v>2021</v>
      </c>
      <c r="O1" s="669">
        <f>N1+1</f>
        <v>2022</v>
      </c>
      <c r="P1" s="670">
        <f>O1+1</f>
        <v>2023</v>
      </c>
      <c r="Q1" s="669">
        <f>P1+1</f>
        <v>2024</v>
      </c>
      <c r="R1" s="670">
        <f>Q1+1</f>
        <v>2025</v>
      </c>
      <c r="S1" s="669">
        <f>R1+1</f>
        <v>2026</v>
      </c>
      <c r="T1" s="670">
        <f>S1+1</f>
        <v>2027</v>
      </c>
      <c r="U1" s="669">
        <f>T1+1</f>
        <v>2028</v>
      </c>
      <c r="V1" s="670">
        <f>U1+1</f>
        <v>2029</v>
      </c>
      <c r="W1" s="669">
        <f>V1+1</f>
        <v>2030</v>
      </c>
    </row>
    <row r="2" spans="1:23">
      <c r="A2" s="671" t="str">
        <f>'Water Balance m3day'!B22</f>
        <v>System Input Volume</v>
      </c>
      <c r="B2" s="672" t="str">
        <f>'Water Balance m3day'!$G$28</f>
        <v>m3/day</v>
      </c>
      <c r="C2" s="673">
        <f>IF(C$1=Start!$P$9,'Water Balance m3day'!$B$28,0)</f>
        <v>0</v>
      </c>
      <c r="D2" s="674">
        <f>IF(D$1=Start!$P$9,'Water Balance m3day'!$B$28,0)</f>
        <v>0</v>
      </c>
      <c r="E2" s="673">
        <f>IF(E$1=Start!$P$9,'Water Balance m3day'!$B$28,0)</f>
        <v>0</v>
      </c>
      <c r="F2" s="674">
        <f>IF(F$1=Start!$P$9,'Water Balance m3day'!$B$28,0)</f>
        <v>0</v>
      </c>
      <c r="G2" s="673">
        <f>IF(G$1=Start!$P$9,'Water Balance m3day'!$B$28,0)</f>
        <v>0</v>
      </c>
      <c r="H2" s="674">
        <f>IF(H$1=Start!$P$9,'Water Balance m3day'!$B$28,0)</f>
        <v>0</v>
      </c>
      <c r="I2" s="673">
        <f>IF(I$1=Start!$P$9,'Water Balance m3day'!$B$28,0)</f>
        <v>0</v>
      </c>
      <c r="J2" s="674">
        <f>IF(J$1=Start!$P$9,'Water Balance m3day'!$B$28,0)</f>
        <v>0</v>
      </c>
      <c r="K2" s="673">
        <f>IF(K$1=Start!$P$9,'Water Balance m3day'!$B$28,0)</f>
        <v>0</v>
      </c>
      <c r="L2" s="674">
        <f>IF(L$1=Start!$P$9,'Water Balance m3day'!$B$28,0)</f>
        <v>0</v>
      </c>
      <c r="M2" s="673">
        <f>IF(M$1=Start!$P$9,'Water Balance m3day'!$B$28,0)</f>
        <v>0</v>
      </c>
      <c r="N2" s="674">
        <f>IF(N$1=Start!$P$9,'Water Balance m3day'!$B$28,0)</f>
        <v>0</v>
      </c>
      <c r="O2" s="673">
        <f>IF(O$1=Start!$P$9,'Water Balance m3day'!$B$28,0)</f>
        <v>0</v>
      </c>
      <c r="P2" s="674">
        <f>IF(P$1=Start!$P$9,'Water Balance m3day'!$B$28,0)</f>
        <v>0</v>
      </c>
      <c r="Q2" s="673">
        <f>IF(Q$1=Start!$P$9,'Water Balance m3day'!$B$28,0)</f>
        <v>0</v>
      </c>
      <c r="R2" s="674">
        <f>IF(R$1=Start!$P$9,'Water Balance m3day'!$B$28,0)</f>
        <v>0</v>
      </c>
      <c r="S2" s="673">
        <f>IF(S$1=Start!$P$9,'Water Balance m3day'!$B$28,0)</f>
        <v>0</v>
      </c>
      <c r="T2" s="674">
        <f>IF(T$1=Start!$P$9,'Water Balance m3day'!$B$28,0)</f>
        <v>0</v>
      </c>
      <c r="U2" s="673">
        <f>IF(U$1=Start!$P$9,'Water Balance m3day'!$B$28,0)</f>
        <v>0</v>
      </c>
      <c r="V2" s="674">
        <f>IF(V$1=Start!$P$9,'Water Balance m3day'!$B$28,0)</f>
        <v>0</v>
      </c>
      <c r="W2" s="673">
        <f>IF(W$1=Start!$P$9,'Water Balance m3day'!$B$28,0)</f>
        <v>0</v>
      </c>
    </row>
    <row r="3" spans="1:23">
      <c r="A3" s="671" t="str">
        <f>'Water Balance m3day'!L11</f>
        <v>Authorized Consumption</v>
      </c>
      <c r="B3" s="672" t="str">
        <f>'Water Balance m3day'!$G$28</f>
        <v>m3/day</v>
      </c>
      <c r="C3" s="673">
        <f>IF(C$1=Start!$P$9,'Water Balance m3day'!$L$16,0)</f>
        <v>0</v>
      </c>
      <c r="D3" s="674">
        <f>IF(D$1=Start!$P$9,'Water Balance m3day'!$L$16,0)</f>
        <v>0</v>
      </c>
      <c r="E3" s="673">
        <f>IF(E$1=Start!$P$9,'Water Balance m3day'!$L$16,0)</f>
        <v>0</v>
      </c>
      <c r="F3" s="674">
        <f>IF(F$1=Start!$P$9,'Water Balance m3day'!$L$16,0)</f>
        <v>0</v>
      </c>
      <c r="G3" s="673">
        <f>IF(G$1=Start!$P$9,'Water Balance m3day'!$L$16,0)</f>
        <v>0</v>
      </c>
      <c r="H3" s="674">
        <f>IF(H$1=Start!$P$9,'Water Balance m3day'!$L$16,0)</f>
        <v>0</v>
      </c>
      <c r="I3" s="673">
        <f>IF(I$1=Start!$P$9,'Water Balance m3day'!$L$16,0)</f>
        <v>0</v>
      </c>
      <c r="J3" s="674">
        <f>IF(J$1=Start!$P$9,'Water Balance m3day'!$L$16,0)</f>
        <v>0</v>
      </c>
      <c r="K3" s="673">
        <f>IF(K$1=Start!$P$9,'Water Balance m3day'!$L$16,0)</f>
        <v>0</v>
      </c>
      <c r="L3" s="674">
        <f>IF(L$1=Start!$P$9,'Water Balance m3day'!$L$16,0)</f>
        <v>0</v>
      </c>
      <c r="M3" s="673">
        <f>IF(M$1=Start!$P$9,'Water Balance m3day'!$L$16,0)</f>
        <v>0</v>
      </c>
      <c r="N3" s="674">
        <f>IF(N$1=Start!$P$9,'Water Balance m3day'!$L$16,0)</f>
        <v>0</v>
      </c>
      <c r="O3" s="673">
        <f>IF(O$1=Start!$P$9,'Water Balance m3day'!$L$16,0)</f>
        <v>0</v>
      </c>
      <c r="P3" s="674">
        <f>IF(P$1=Start!$P$9,'Water Balance m3day'!$L$16,0)</f>
        <v>0</v>
      </c>
      <c r="Q3" s="673">
        <f>IF(Q$1=Start!$P$9,'Water Balance m3day'!$L$16,0)</f>
        <v>0</v>
      </c>
      <c r="R3" s="674">
        <f>IF(R$1=Start!$P$9,'Water Balance m3day'!$L$16,0)</f>
        <v>0</v>
      </c>
      <c r="S3" s="673">
        <f>IF(S$1=Start!$P$9,'Water Balance m3day'!$L$16,0)</f>
        <v>0</v>
      </c>
      <c r="T3" s="674">
        <f>IF(T$1=Start!$P$9,'Water Balance m3day'!$L$16,0)</f>
        <v>0</v>
      </c>
      <c r="U3" s="673">
        <f>IF(U$1=Start!$P$9,'Water Balance m3day'!$L$16,0)</f>
        <v>0</v>
      </c>
      <c r="V3" s="674">
        <f>IF(V$1=Start!$P$9,'Water Balance m3day'!$L$16,0)</f>
        <v>0</v>
      </c>
      <c r="W3" s="673">
        <f>IF(W$1=Start!$P$9,'Water Balance m3day'!$L$16,0)</f>
        <v>0</v>
      </c>
    </row>
    <row r="4" spans="1:23">
      <c r="A4" s="671" t="str">
        <f>'Water Balance m3day'!L36</f>
        <v>Water Losses</v>
      </c>
      <c r="B4" s="672" t="str">
        <f>'Water Balance m3day'!$G$28</f>
        <v>m3/day</v>
      </c>
      <c r="C4" s="673">
        <f>IF(C$1=Start!$P$9,'Water Balance m3day'!$L$41,0)</f>
        <v>0</v>
      </c>
      <c r="D4" s="674">
        <f>IF(D$1=Start!$P$9,'Water Balance m3day'!$L$41,0)</f>
        <v>0</v>
      </c>
      <c r="E4" s="673">
        <f>IF(E$1=Start!$P$9,'Water Balance m3day'!$L$41,0)</f>
        <v>0</v>
      </c>
      <c r="F4" s="674">
        <f>IF(F$1=Start!$P$9,'Water Balance m3day'!$L$41,0)</f>
        <v>0</v>
      </c>
      <c r="G4" s="673">
        <f>IF(G$1=Start!$P$9,'Water Balance m3day'!$L$41,0)</f>
        <v>0</v>
      </c>
      <c r="H4" s="674">
        <f>IF(H$1=Start!$P$9,'Water Balance m3day'!$L$41,0)</f>
        <v>0</v>
      </c>
      <c r="I4" s="673">
        <f>IF(I$1=Start!$P$9,'Water Balance m3day'!$L$41,0)</f>
        <v>0</v>
      </c>
      <c r="J4" s="674">
        <f>IF(J$1=Start!$P$9,'Water Balance m3day'!$L$41,0)</f>
        <v>0</v>
      </c>
      <c r="K4" s="673">
        <f>IF(K$1=Start!$P$9,'Water Balance m3day'!$L$41,0)</f>
        <v>0</v>
      </c>
      <c r="L4" s="674">
        <f>IF(L$1=Start!$P$9,'Water Balance m3day'!$L$41,0)</f>
        <v>0</v>
      </c>
      <c r="M4" s="673">
        <f>IF(M$1=Start!$P$9,'Water Balance m3day'!$L$41,0)</f>
        <v>0</v>
      </c>
      <c r="N4" s="674">
        <f>IF(N$1=Start!$P$9,'Water Balance m3day'!$L$41,0)</f>
        <v>0</v>
      </c>
      <c r="O4" s="673">
        <f>IF(O$1=Start!$P$9,'Water Balance m3day'!$L$41,0)</f>
        <v>0</v>
      </c>
      <c r="P4" s="674">
        <f>IF(P$1=Start!$P$9,'Water Balance m3day'!$L$41,0)</f>
        <v>0</v>
      </c>
      <c r="Q4" s="673">
        <f>IF(Q$1=Start!$P$9,'Water Balance m3day'!$L$41,0)</f>
        <v>0</v>
      </c>
      <c r="R4" s="674">
        <f>IF(R$1=Start!$P$9,'Water Balance m3day'!$L$41,0)</f>
        <v>0</v>
      </c>
      <c r="S4" s="673">
        <f>IF(S$1=Start!$P$9,'Water Balance m3day'!$L$41,0)</f>
        <v>0</v>
      </c>
      <c r="T4" s="674">
        <f>IF(T$1=Start!$P$9,'Water Balance m3day'!$L$41,0)</f>
        <v>0</v>
      </c>
      <c r="U4" s="673">
        <f>IF(U$1=Start!$P$9,'Water Balance m3day'!$L$41,0)</f>
        <v>0</v>
      </c>
      <c r="V4" s="674">
        <f>IF(V$1=Start!$P$9,'Water Balance m3day'!$L$41,0)</f>
        <v>0</v>
      </c>
      <c r="W4" s="673">
        <f>IF(W$1=Start!$P$9,'Water Balance m3day'!$L$41,0)</f>
        <v>0</v>
      </c>
    </row>
    <row r="5" spans="1:23">
      <c r="A5" s="671"/>
      <c r="B5" s="672"/>
      <c r="C5" s="673"/>
      <c r="D5" s="674"/>
      <c r="E5" s="673"/>
      <c r="F5" s="674"/>
      <c r="G5" s="673"/>
      <c r="H5" s="674"/>
      <c r="I5" s="673"/>
      <c r="J5" s="674"/>
      <c r="K5" s="673"/>
      <c r="L5" s="674"/>
      <c r="M5" s="673"/>
      <c r="N5" s="674"/>
      <c r="O5" s="673"/>
      <c r="P5" s="674"/>
      <c r="Q5" s="673"/>
      <c r="R5" s="674"/>
      <c r="S5" s="673"/>
      <c r="T5" s="674"/>
      <c r="U5" s="673"/>
      <c r="V5" s="674"/>
      <c r="W5" s="673"/>
    </row>
    <row r="6" spans="1:23">
      <c r="A6" s="671" t="str">
        <f>'Water Balance m3day'!V4</f>
        <v>Billed Authorized Consumption</v>
      </c>
      <c r="B6" s="672" t="str">
        <f>'Water Balance m3day'!$G$28</f>
        <v>m3/day</v>
      </c>
      <c r="C6" s="673">
        <f>IF(C$1=Start!$P$9,'Water Balance m3day'!$V$10,0)</f>
        <v>0</v>
      </c>
      <c r="D6" s="674">
        <f>IF(D$1=Start!$P$9,'Water Balance m3day'!$V$10,0)</f>
        <v>0</v>
      </c>
      <c r="E6" s="673">
        <f>IF(E$1=Start!$P$9,'Water Balance m3day'!$V$10,0)</f>
        <v>0</v>
      </c>
      <c r="F6" s="674">
        <f>IF(F$1=Start!$P$9,'Water Balance m3day'!$V$10,0)</f>
        <v>0</v>
      </c>
      <c r="G6" s="673">
        <f>IF(G$1=Start!$P$9,'Water Balance m3day'!$V$10,0)</f>
        <v>0</v>
      </c>
      <c r="H6" s="674">
        <f>IF(H$1=Start!$P$9,'Water Balance m3day'!$V$10,0)</f>
        <v>0</v>
      </c>
      <c r="I6" s="673">
        <f>IF(I$1=Start!$P$9,'Water Balance m3day'!$V$10,0)</f>
        <v>0</v>
      </c>
      <c r="J6" s="674">
        <f>IF(J$1=Start!$P$9,'Water Balance m3day'!$V$10,0)</f>
        <v>0</v>
      </c>
      <c r="K6" s="673">
        <f>IF(K$1=Start!$P$9,'Water Balance m3day'!$V$10,0)</f>
        <v>0</v>
      </c>
      <c r="L6" s="674">
        <f>IF(L$1=Start!$P$9,'Water Balance m3day'!$V$10,0)</f>
        <v>0</v>
      </c>
      <c r="M6" s="673">
        <f>IF(M$1=Start!$P$9,'Water Balance m3day'!$V$10,0)</f>
        <v>0</v>
      </c>
      <c r="N6" s="674">
        <f>IF(N$1=Start!$P$9,'Water Balance m3day'!$V$10,0)</f>
        <v>0</v>
      </c>
      <c r="O6" s="673">
        <f>IF(O$1=Start!$P$9,'Water Balance m3day'!$V$10,0)</f>
        <v>0</v>
      </c>
      <c r="P6" s="674">
        <f>IF(P$1=Start!$P$9,'Water Balance m3day'!$V$10,0)</f>
        <v>0</v>
      </c>
      <c r="Q6" s="673">
        <f>IF(Q$1=Start!$P$9,'Water Balance m3day'!$V$10,0)</f>
        <v>0</v>
      </c>
      <c r="R6" s="674">
        <f>IF(R$1=Start!$P$9,'Water Balance m3day'!$V$10,0)</f>
        <v>0</v>
      </c>
      <c r="S6" s="673">
        <f>IF(S$1=Start!$P$9,'Water Balance m3day'!$V$10,0)</f>
        <v>0</v>
      </c>
      <c r="T6" s="674">
        <f>IF(T$1=Start!$P$9,'Water Balance m3day'!$V$10,0)</f>
        <v>0</v>
      </c>
      <c r="U6" s="673">
        <f>IF(U$1=Start!$P$9,'Water Balance m3day'!$V$10,0)</f>
        <v>0</v>
      </c>
      <c r="V6" s="674">
        <f>IF(V$1=Start!$P$9,'Water Balance m3day'!$V$10,0)</f>
        <v>0</v>
      </c>
      <c r="W6" s="673">
        <f>IF(W$1=Start!$P$9,'Water Balance m3day'!$V$10,0)</f>
        <v>0</v>
      </c>
    </row>
    <row r="7" spans="1:23">
      <c r="A7" s="671" t="str">
        <f>'Water Balance m3day'!V16</f>
        <v>Unbilled Authorized Consumption</v>
      </c>
      <c r="B7" s="672" t="str">
        <f>'Water Balance m3day'!$G$28</f>
        <v>m3/day</v>
      </c>
      <c r="C7" s="673">
        <f>IF(C$1=Start!$P$9,'Water Balance m3day'!$V$19,0)</f>
        <v>0</v>
      </c>
      <c r="D7" s="674">
        <f>IF(D$1=Start!$P$9,'Water Balance m3day'!$V$19,0)</f>
        <v>0</v>
      </c>
      <c r="E7" s="673">
        <f>IF(E$1=Start!$P$9,'Water Balance m3day'!$V$19,0)</f>
        <v>0</v>
      </c>
      <c r="F7" s="674">
        <f>IF(F$1=Start!$P$9,'Water Balance m3day'!$V$19,0)</f>
        <v>0</v>
      </c>
      <c r="G7" s="673">
        <f>IF(G$1=Start!$P$9,'Water Balance m3day'!$V$19,0)</f>
        <v>0</v>
      </c>
      <c r="H7" s="674">
        <f>IF(H$1=Start!$P$9,'Water Balance m3day'!$V$19,0)</f>
        <v>0</v>
      </c>
      <c r="I7" s="673">
        <f>IF(I$1=Start!$P$9,'Water Balance m3day'!$V$19,0)</f>
        <v>0</v>
      </c>
      <c r="J7" s="674">
        <f>IF(J$1=Start!$P$9,'Water Balance m3day'!$V$19,0)</f>
        <v>0</v>
      </c>
      <c r="K7" s="673">
        <f>IF(K$1=Start!$P$9,'Water Balance m3day'!$V$19,0)</f>
        <v>0</v>
      </c>
      <c r="L7" s="674">
        <f>IF(L$1=Start!$P$9,'Water Balance m3day'!$V$19,0)</f>
        <v>0</v>
      </c>
      <c r="M7" s="673">
        <f>IF(M$1=Start!$P$9,'Water Balance m3day'!$V$19,0)</f>
        <v>0</v>
      </c>
      <c r="N7" s="674">
        <f>IF(N$1=Start!$P$9,'Water Balance m3day'!$V$19,0)</f>
        <v>0</v>
      </c>
      <c r="O7" s="673">
        <f>IF(O$1=Start!$P$9,'Water Balance m3day'!$V$19,0)</f>
        <v>0</v>
      </c>
      <c r="P7" s="674">
        <f>IF(P$1=Start!$P$9,'Water Balance m3day'!$V$19,0)</f>
        <v>0</v>
      </c>
      <c r="Q7" s="673">
        <f>IF(Q$1=Start!$P$9,'Water Balance m3day'!$V$19,0)</f>
        <v>0</v>
      </c>
      <c r="R7" s="674">
        <f>IF(R$1=Start!$P$9,'Water Balance m3day'!$V$19,0)</f>
        <v>0</v>
      </c>
      <c r="S7" s="673">
        <f>IF(S$1=Start!$P$9,'Water Balance m3day'!$V$19,0)</f>
        <v>0</v>
      </c>
      <c r="T7" s="674">
        <f>IF(T$1=Start!$P$9,'Water Balance m3day'!$V$19,0)</f>
        <v>0</v>
      </c>
      <c r="U7" s="673">
        <f>IF(U$1=Start!$P$9,'Water Balance m3day'!$V$19,0)</f>
        <v>0</v>
      </c>
      <c r="V7" s="674">
        <f>IF(V$1=Start!$P$9,'Water Balance m3day'!$V$19,0)</f>
        <v>0</v>
      </c>
      <c r="W7" s="673">
        <f>IF(W$1=Start!$P$9,'Water Balance m3day'!$V$19,0)</f>
        <v>0</v>
      </c>
    </row>
    <row r="8" spans="1:23">
      <c r="A8" s="671" t="str">
        <f>'Water Balance m3day'!V29</f>
        <v>Commercial Losses</v>
      </c>
      <c r="B8" s="672" t="str">
        <f>'Water Balance m3day'!$G$28</f>
        <v>m3/day</v>
      </c>
      <c r="C8" s="673">
        <f>IF(C$1=Start!$P$9,'Water Balance m3day'!$V$31,0)</f>
        <v>0</v>
      </c>
      <c r="D8" s="674">
        <f>IF(D$1=Start!$P$9,'Water Balance m3day'!$V$31,0)</f>
        <v>0</v>
      </c>
      <c r="E8" s="673">
        <f>IF(E$1=Start!$P$9,'Water Balance m3day'!$V$31,0)</f>
        <v>0</v>
      </c>
      <c r="F8" s="674">
        <f>IF(F$1=Start!$P$9,'Water Balance m3day'!$V$31,0)</f>
        <v>0</v>
      </c>
      <c r="G8" s="673">
        <f>IF(G$1=Start!$P$9,'Water Balance m3day'!$V$31,0)</f>
        <v>0</v>
      </c>
      <c r="H8" s="674">
        <f>IF(H$1=Start!$P$9,'Water Balance m3day'!$V$31,0)</f>
        <v>0</v>
      </c>
      <c r="I8" s="673">
        <f>IF(I$1=Start!$P$9,'Water Balance m3day'!$V$31,0)</f>
        <v>0</v>
      </c>
      <c r="J8" s="674">
        <f>IF(J$1=Start!$P$9,'Water Balance m3day'!$V$31,0)</f>
        <v>0</v>
      </c>
      <c r="K8" s="673">
        <f>IF(K$1=Start!$P$9,'Water Balance m3day'!$V$31,0)</f>
        <v>0</v>
      </c>
      <c r="L8" s="674">
        <f>IF(L$1=Start!$P$9,'Water Balance m3day'!$V$31,0)</f>
        <v>0</v>
      </c>
      <c r="M8" s="673">
        <f>IF(M$1=Start!$P$9,'Water Balance m3day'!$V$31,0)</f>
        <v>0</v>
      </c>
      <c r="N8" s="674">
        <f>IF(N$1=Start!$P$9,'Water Balance m3day'!$V$31,0)</f>
        <v>0</v>
      </c>
      <c r="O8" s="673">
        <f>IF(O$1=Start!$P$9,'Water Balance m3day'!$V$31,0)</f>
        <v>0</v>
      </c>
      <c r="P8" s="674">
        <f>IF(P$1=Start!$P$9,'Water Balance m3day'!$V$31,0)</f>
        <v>0</v>
      </c>
      <c r="Q8" s="673">
        <f>IF(Q$1=Start!$P$9,'Water Balance m3day'!$V$31,0)</f>
        <v>0</v>
      </c>
      <c r="R8" s="674">
        <f>IF(R$1=Start!$P$9,'Water Balance m3day'!$V$31,0)</f>
        <v>0</v>
      </c>
      <c r="S8" s="673">
        <f>IF(S$1=Start!$P$9,'Water Balance m3day'!$V$31,0)</f>
        <v>0</v>
      </c>
      <c r="T8" s="674">
        <f>IF(T$1=Start!$P$9,'Water Balance m3day'!$V$31,0)</f>
        <v>0</v>
      </c>
      <c r="U8" s="673">
        <f>IF(U$1=Start!$P$9,'Water Balance m3day'!$V$31,0)</f>
        <v>0</v>
      </c>
      <c r="V8" s="674">
        <f>IF(V$1=Start!$P$9,'Water Balance m3day'!$V$31,0)</f>
        <v>0</v>
      </c>
      <c r="W8" s="673">
        <f>IF(W$1=Start!$P$9,'Water Balance m3day'!$V$31,0)</f>
        <v>0</v>
      </c>
    </row>
    <row r="9" spans="1:23">
      <c r="A9" s="671" t="str">
        <f>'Water Balance m3day'!V43</f>
        <v>Physical Losses</v>
      </c>
      <c r="B9" s="672" t="str">
        <f>'Water Balance m3day'!$G$28</f>
        <v>m3/day</v>
      </c>
      <c r="C9" s="673">
        <f>IF(C$1=Start!$P$9,'Water Balance m3day'!$V$47,0)</f>
        <v>0</v>
      </c>
      <c r="D9" s="674">
        <f>IF(D$1=Start!$P$9,'Water Balance m3day'!$V$47,0)</f>
        <v>0</v>
      </c>
      <c r="E9" s="673">
        <f>IF(E$1=Start!$P$9,'Water Balance m3day'!$V$47,0)</f>
        <v>0</v>
      </c>
      <c r="F9" s="674">
        <f>IF(F$1=Start!$P$9,'Water Balance m3day'!$V$47,0)</f>
        <v>0</v>
      </c>
      <c r="G9" s="673">
        <f>IF(G$1=Start!$P$9,'Water Balance m3day'!$V$47,0)</f>
        <v>0</v>
      </c>
      <c r="H9" s="674">
        <f>IF(H$1=Start!$P$9,'Water Balance m3day'!$V$47,0)</f>
        <v>0</v>
      </c>
      <c r="I9" s="673">
        <f>IF(I$1=Start!$P$9,'Water Balance m3day'!$V$47,0)</f>
        <v>0</v>
      </c>
      <c r="J9" s="674">
        <f>IF(J$1=Start!$P$9,'Water Balance m3day'!$V$47,0)</f>
        <v>0</v>
      </c>
      <c r="K9" s="673">
        <f>IF(K$1=Start!$P$9,'Water Balance m3day'!$V$47,0)</f>
        <v>0</v>
      </c>
      <c r="L9" s="674">
        <f>IF(L$1=Start!$P$9,'Water Balance m3day'!$V$47,0)</f>
        <v>0</v>
      </c>
      <c r="M9" s="673">
        <f>IF(M$1=Start!$P$9,'Water Balance m3day'!$V$47,0)</f>
        <v>0</v>
      </c>
      <c r="N9" s="674">
        <f>IF(N$1=Start!$P$9,'Water Balance m3day'!$V$47,0)</f>
        <v>0</v>
      </c>
      <c r="O9" s="673">
        <f>IF(O$1=Start!$P$9,'Water Balance m3day'!$V$47,0)</f>
        <v>0</v>
      </c>
      <c r="P9" s="674">
        <f>IF(P$1=Start!$P$9,'Water Balance m3day'!$V$47,0)</f>
        <v>0</v>
      </c>
      <c r="Q9" s="673">
        <f>IF(Q$1=Start!$P$9,'Water Balance m3day'!$V$47,0)</f>
        <v>0</v>
      </c>
      <c r="R9" s="674">
        <f>IF(R$1=Start!$P$9,'Water Balance m3day'!$V$47,0)</f>
        <v>0</v>
      </c>
      <c r="S9" s="673">
        <f>IF(S$1=Start!$P$9,'Water Balance m3day'!$V$47,0)</f>
        <v>0</v>
      </c>
      <c r="T9" s="674">
        <f>IF(T$1=Start!$P$9,'Water Balance m3day'!$V$47,0)</f>
        <v>0</v>
      </c>
      <c r="U9" s="673">
        <f>IF(U$1=Start!$P$9,'Water Balance m3day'!$V$47,0)</f>
        <v>0</v>
      </c>
      <c r="V9" s="674">
        <f>IF(V$1=Start!$P$9,'Water Balance m3day'!$V$47,0)</f>
        <v>0</v>
      </c>
      <c r="W9" s="673">
        <f>IF(W$1=Start!$P$9,'Water Balance m3day'!$V$47,0)</f>
        <v>0</v>
      </c>
    </row>
    <row r="10" spans="1:23">
      <c r="A10" s="671"/>
      <c r="B10" s="672"/>
      <c r="C10" s="673"/>
      <c r="D10" s="674"/>
      <c r="E10" s="673"/>
      <c r="F10" s="674"/>
      <c r="G10" s="673"/>
      <c r="H10" s="674"/>
      <c r="I10" s="673"/>
      <c r="J10" s="674"/>
      <c r="K10" s="673"/>
      <c r="L10" s="674"/>
      <c r="M10" s="673"/>
      <c r="N10" s="674"/>
      <c r="O10" s="673"/>
      <c r="P10" s="674"/>
      <c r="Q10" s="673"/>
      <c r="R10" s="674"/>
      <c r="S10" s="673"/>
      <c r="T10" s="674"/>
      <c r="U10" s="673"/>
      <c r="V10" s="674"/>
      <c r="W10" s="673"/>
    </row>
    <row r="11" spans="1:23">
      <c r="A11" s="671" t="str">
        <f>'Water Balance m3day'!AF4</f>
        <v>Billed Metered Consumption</v>
      </c>
      <c r="B11" s="672" t="str">
        <f>'Water Balance m3day'!$G$28</f>
        <v>m3/day</v>
      </c>
      <c r="C11" s="673">
        <f>IF(C$1=Start!$P$9,'Water Balance m3day'!$AF$5,0)</f>
        <v>0</v>
      </c>
      <c r="D11" s="674">
        <f>IF(D$1=Start!$P$9,'Water Balance m3day'!$AF$5,0)</f>
        <v>0</v>
      </c>
      <c r="E11" s="673">
        <f>IF(E$1=Start!$P$9,'Water Balance m3day'!$AF$5,0)</f>
        <v>0</v>
      </c>
      <c r="F11" s="674">
        <f>IF(F$1=Start!$P$9,'Water Balance m3day'!$AF$5,0)</f>
        <v>0</v>
      </c>
      <c r="G11" s="673">
        <f>IF(G$1=Start!$P$9,'Water Balance m3day'!$AF$5,0)</f>
        <v>0</v>
      </c>
      <c r="H11" s="674">
        <f>IF(H$1=Start!$P$9,'Water Balance m3day'!$AF$5,0)</f>
        <v>0</v>
      </c>
      <c r="I11" s="673">
        <f>IF(I$1=Start!$P$9,'Water Balance m3day'!$AF$5,0)</f>
        <v>0</v>
      </c>
      <c r="J11" s="674">
        <f>IF(J$1=Start!$P$9,'Water Balance m3day'!$AF$5,0)</f>
        <v>0</v>
      </c>
      <c r="K11" s="673">
        <f>IF(K$1=Start!$P$9,'Water Balance m3day'!$AF$5,0)</f>
        <v>0</v>
      </c>
      <c r="L11" s="674">
        <f>IF(L$1=Start!$P$9,'Water Balance m3day'!$AF$5,0)</f>
        <v>0</v>
      </c>
      <c r="M11" s="673">
        <f>IF(M$1=Start!$P$9,'Water Balance m3day'!$AF$5,0)</f>
        <v>0</v>
      </c>
      <c r="N11" s="674">
        <f>IF(N$1=Start!$P$9,'Water Balance m3day'!$AF$5,0)</f>
        <v>0</v>
      </c>
      <c r="O11" s="673">
        <f>IF(O$1=Start!$P$9,'Water Balance m3day'!$AF$5,0)</f>
        <v>0</v>
      </c>
      <c r="P11" s="674">
        <f>IF(P$1=Start!$P$9,'Water Balance m3day'!$AF$5,0)</f>
        <v>0</v>
      </c>
      <c r="Q11" s="673">
        <f>IF(Q$1=Start!$P$9,'Water Balance m3day'!$AF$5,0)</f>
        <v>0</v>
      </c>
      <c r="R11" s="674">
        <f>IF(R$1=Start!$P$9,'Water Balance m3day'!$AF$5,0)</f>
        <v>0</v>
      </c>
      <c r="S11" s="673">
        <f>IF(S$1=Start!$P$9,'Water Balance m3day'!$AF$5,0)</f>
        <v>0</v>
      </c>
      <c r="T11" s="674">
        <f>IF(T$1=Start!$P$9,'Water Balance m3day'!$AF$5,0)</f>
        <v>0</v>
      </c>
      <c r="U11" s="673">
        <f>IF(U$1=Start!$P$9,'Water Balance m3day'!$AF$5,0)</f>
        <v>0</v>
      </c>
      <c r="V11" s="674">
        <f>IF(V$1=Start!$P$9,'Water Balance m3day'!$AF$5,0)</f>
        <v>0</v>
      </c>
      <c r="W11" s="673">
        <f>IF(W$1=Start!$P$9,'Water Balance m3day'!$AF$5,0)</f>
        <v>0</v>
      </c>
    </row>
    <row r="12" spans="1:23">
      <c r="A12" s="671" t="str">
        <f>'Water Balance m3day'!AF10</f>
        <v>Billed Unmetered Consumption</v>
      </c>
      <c r="B12" s="672" t="str">
        <f>'Water Balance m3day'!$G$28</f>
        <v>m3/day</v>
      </c>
      <c r="C12" s="673">
        <f>IF(C$1=Start!$P$9,'Water Balance m3day'!$AF$11,0)</f>
        <v>0</v>
      </c>
      <c r="D12" s="674">
        <f>IF(D$1=Start!$P$9,'Water Balance m3day'!$AF$11,0)</f>
        <v>0</v>
      </c>
      <c r="E12" s="673">
        <f>IF(E$1=Start!$P$9,'Water Balance m3day'!$AF$11,0)</f>
        <v>0</v>
      </c>
      <c r="F12" s="674">
        <f>IF(F$1=Start!$P$9,'Water Balance m3day'!$AF$11,0)</f>
        <v>0</v>
      </c>
      <c r="G12" s="673">
        <f>IF(G$1=Start!$P$9,'Water Balance m3day'!$AF$11,0)</f>
        <v>0</v>
      </c>
      <c r="H12" s="674">
        <f>IF(H$1=Start!$P$9,'Water Balance m3day'!$AF$11,0)</f>
        <v>0</v>
      </c>
      <c r="I12" s="673">
        <f>IF(I$1=Start!$P$9,'Water Balance m3day'!$AF$11,0)</f>
        <v>0</v>
      </c>
      <c r="J12" s="674">
        <f>IF(J$1=Start!$P$9,'Water Balance m3day'!$AF$11,0)</f>
        <v>0</v>
      </c>
      <c r="K12" s="673">
        <f>IF(K$1=Start!$P$9,'Water Balance m3day'!$AF$11,0)</f>
        <v>0</v>
      </c>
      <c r="L12" s="674">
        <f>IF(L$1=Start!$P$9,'Water Balance m3day'!$AF$11,0)</f>
        <v>0</v>
      </c>
      <c r="M12" s="673">
        <f>IF(M$1=Start!$P$9,'Water Balance m3day'!$AF$11,0)</f>
        <v>0</v>
      </c>
      <c r="N12" s="674">
        <f>IF(N$1=Start!$P$9,'Water Balance m3day'!$AF$11,0)</f>
        <v>0</v>
      </c>
      <c r="O12" s="673">
        <f>IF(O$1=Start!$P$9,'Water Balance m3day'!$AF$11,0)</f>
        <v>0</v>
      </c>
      <c r="P12" s="674">
        <f>IF(P$1=Start!$P$9,'Water Balance m3day'!$AF$11,0)</f>
        <v>0</v>
      </c>
      <c r="Q12" s="673">
        <f>IF(Q$1=Start!$P$9,'Water Balance m3day'!$AF$11,0)</f>
        <v>0</v>
      </c>
      <c r="R12" s="674">
        <f>IF(R$1=Start!$P$9,'Water Balance m3day'!$AF$11,0)</f>
        <v>0</v>
      </c>
      <c r="S12" s="673">
        <f>IF(S$1=Start!$P$9,'Water Balance m3day'!$AF$11,0)</f>
        <v>0</v>
      </c>
      <c r="T12" s="674">
        <f>IF(T$1=Start!$P$9,'Water Balance m3day'!$AF$11,0)</f>
        <v>0</v>
      </c>
      <c r="U12" s="673">
        <f>IF(U$1=Start!$P$9,'Water Balance m3day'!$AF$11,0)</f>
        <v>0</v>
      </c>
      <c r="V12" s="674">
        <f>IF(V$1=Start!$P$9,'Water Balance m3day'!$AF$11,0)</f>
        <v>0</v>
      </c>
      <c r="W12" s="673">
        <f>IF(W$1=Start!$P$9,'Water Balance m3day'!$AF$11,0)</f>
        <v>0</v>
      </c>
    </row>
    <row r="13" spans="1:23">
      <c r="A13" s="671" t="str">
        <f>'Water Balance m3day'!AF16</f>
        <v>Unbilled Metered Consumption</v>
      </c>
      <c r="B13" s="672" t="str">
        <f>'Water Balance m3day'!$G$28</f>
        <v>m3/day</v>
      </c>
      <c r="C13" s="673">
        <f>IF(C$1=Start!$P$9,'Water Balance m3day'!$AF$17,0)</f>
        <v>0</v>
      </c>
      <c r="D13" s="674">
        <f>IF(D$1=Start!$P$9,'Water Balance m3day'!$AF$17,0)</f>
        <v>0</v>
      </c>
      <c r="E13" s="673">
        <f>IF(E$1=Start!$P$9,'Water Balance m3day'!$AF$17,0)</f>
        <v>0</v>
      </c>
      <c r="F13" s="674">
        <f>IF(F$1=Start!$P$9,'Water Balance m3day'!$AF$17,0)</f>
        <v>0</v>
      </c>
      <c r="G13" s="673">
        <f>IF(G$1=Start!$P$9,'Water Balance m3day'!$AF$17,0)</f>
        <v>0</v>
      </c>
      <c r="H13" s="674">
        <f>IF(H$1=Start!$P$9,'Water Balance m3day'!$AF$17,0)</f>
        <v>0</v>
      </c>
      <c r="I13" s="673">
        <f>IF(I$1=Start!$P$9,'Water Balance m3day'!$AF$17,0)</f>
        <v>0</v>
      </c>
      <c r="J13" s="674">
        <f>IF(J$1=Start!$P$9,'Water Balance m3day'!$AF$17,0)</f>
        <v>0</v>
      </c>
      <c r="K13" s="673">
        <f>IF(K$1=Start!$P$9,'Water Balance m3day'!$AF$17,0)</f>
        <v>0</v>
      </c>
      <c r="L13" s="674">
        <f>IF(L$1=Start!$P$9,'Water Balance m3day'!$AF$17,0)</f>
        <v>0</v>
      </c>
      <c r="M13" s="673">
        <f>IF(M$1=Start!$P$9,'Water Balance m3day'!$AF$17,0)</f>
        <v>0</v>
      </c>
      <c r="N13" s="674">
        <f>IF(N$1=Start!$P$9,'Water Balance m3day'!$AF$17,0)</f>
        <v>0</v>
      </c>
      <c r="O13" s="673">
        <f>IF(O$1=Start!$P$9,'Water Balance m3day'!$AF$17,0)</f>
        <v>0</v>
      </c>
      <c r="P13" s="674">
        <f>IF(P$1=Start!$P$9,'Water Balance m3day'!$AF$17,0)</f>
        <v>0</v>
      </c>
      <c r="Q13" s="673">
        <f>IF(Q$1=Start!$P$9,'Water Balance m3day'!$AF$17,0)</f>
        <v>0</v>
      </c>
      <c r="R13" s="674">
        <f>IF(R$1=Start!$P$9,'Water Balance m3day'!$AF$17,0)</f>
        <v>0</v>
      </c>
      <c r="S13" s="673">
        <f>IF(S$1=Start!$P$9,'Water Balance m3day'!$AF$17,0)</f>
        <v>0</v>
      </c>
      <c r="T13" s="674">
        <f>IF(T$1=Start!$P$9,'Water Balance m3day'!$AF$17,0)</f>
        <v>0</v>
      </c>
      <c r="U13" s="673">
        <f>IF(U$1=Start!$P$9,'Water Balance m3day'!$AF$17,0)</f>
        <v>0</v>
      </c>
      <c r="V13" s="674">
        <f>IF(V$1=Start!$P$9,'Water Balance m3day'!$AF$17,0)</f>
        <v>0</v>
      </c>
      <c r="W13" s="673">
        <f>IF(W$1=Start!$P$9,'Water Balance m3day'!$AF$17,0)</f>
        <v>0</v>
      </c>
    </row>
    <row r="14" spans="1:23">
      <c r="A14" s="671" t="str">
        <f>'Water Balance m3day'!AF22</f>
        <v>Unbilled Unmetered Consumption</v>
      </c>
      <c r="B14" s="672" t="str">
        <f>'Water Balance m3day'!$G$28</f>
        <v>m3/day</v>
      </c>
      <c r="C14" s="673">
        <f>IF(C$1=Start!$P$9,'Water Balance m3day'!$AF$23,0)</f>
        <v>0</v>
      </c>
      <c r="D14" s="674">
        <f>IF(D$1=Start!$P$9,'Water Balance m3day'!$AF$23,0)</f>
        <v>0</v>
      </c>
      <c r="E14" s="673">
        <f>IF(E$1=Start!$P$9,'Water Balance m3day'!$AF$23,0)</f>
        <v>0</v>
      </c>
      <c r="F14" s="674">
        <f>IF(F$1=Start!$P$9,'Water Balance m3day'!$AF$23,0)</f>
        <v>0</v>
      </c>
      <c r="G14" s="673">
        <f>IF(G$1=Start!$P$9,'Water Balance m3day'!$AF$23,0)</f>
        <v>0</v>
      </c>
      <c r="H14" s="674">
        <f>IF(H$1=Start!$P$9,'Water Balance m3day'!$AF$23,0)</f>
        <v>0</v>
      </c>
      <c r="I14" s="673">
        <f>IF(I$1=Start!$P$9,'Water Balance m3day'!$AF$23,0)</f>
        <v>0</v>
      </c>
      <c r="J14" s="674">
        <f>IF(J$1=Start!$P$9,'Water Balance m3day'!$AF$23,0)</f>
        <v>0</v>
      </c>
      <c r="K14" s="673">
        <f>IF(K$1=Start!$P$9,'Water Balance m3day'!$AF$23,0)</f>
        <v>0</v>
      </c>
      <c r="L14" s="674">
        <f>IF(L$1=Start!$P$9,'Water Balance m3day'!$AF$23,0)</f>
        <v>0</v>
      </c>
      <c r="M14" s="673">
        <f>IF(M$1=Start!$P$9,'Water Balance m3day'!$AF$23,0)</f>
        <v>0</v>
      </c>
      <c r="N14" s="674">
        <f>IF(N$1=Start!$P$9,'Water Balance m3day'!$AF$23,0)</f>
        <v>0</v>
      </c>
      <c r="O14" s="673">
        <f>IF(O$1=Start!$P$9,'Water Balance m3day'!$AF$23,0)</f>
        <v>0</v>
      </c>
      <c r="P14" s="674">
        <f>IF(P$1=Start!$P$9,'Water Balance m3day'!$AF$23,0)</f>
        <v>0</v>
      </c>
      <c r="Q14" s="673">
        <f>IF(Q$1=Start!$P$9,'Water Balance m3day'!$AF$23,0)</f>
        <v>0</v>
      </c>
      <c r="R14" s="674">
        <f>IF(R$1=Start!$P$9,'Water Balance m3day'!$AF$23,0)</f>
        <v>0</v>
      </c>
      <c r="S14" s="673">
        <f>IF(S$1=Start!$P$9,'Water Balance m3day'!$AF$23,0)</f>
        <v>0</v>
      </c>
      <c r="T14" s="674">
        <f>IF(T$1=Start!$P$9,'Water Balance m3day'!$AF$23,0)</f>
        <v>0</v>
      </c>
      <c r="U14" s="673">
        <f>IF(U$1=Start!$P$9,'Water Balance m3day'!$AF$23,0)</f>
        <v>0</v>
      </c>
      <c r="V14" s="674">
        <f>IF(V$1=Start!$P$9,'Water Balance m3day'!$AF$23,0)</f>
        <v>0</v>
      </c>
      <c r="W14" s="673">
        <f>IF(W$1=Start!$P$9,'Water Balance m3day'!$AF$23,0)</f>
        <v>0</v>
      </c>
    </row>
    <row r="15" spans="1:23">
      <c r="A15" s="671" t="str">
        <f>'Water Balance m3day'!AF28</f>
        <v>Unauthorized Consumption</v>
      </c>
      <c r="B15" s="672" t="str">
        <f>'Water Balance m3day'!$G$28</f>
        <v>m3/day</v>
      </c>
      <c r="C15" s="673">
        <f>IF(C$1=Start!$P$9,'Water Balance m3day'!$AF$29,0)</f>
        <v>0</v>
      </c>
      <c r="D15" s="674">
        <f>IF(D$1=Start!$P$9,'Water Balance m3day'!$AF$29,0)</f>
        <v>0</v>
      </c>
      <c r="E15" s="673">
        <f>IF(E$1=Start!$P$9,'Water Balance m3day'!$AF$29,0)</f>
        <v>0</v>
      </c>
      <c r="F15" s="674">
        <f>IF(F$1=Start!$P$9,'Water Balance m3day'!$AF$29,0)</f>
        <v>0</v>
      </c>
      <c r="G15" s="673">
        <f>IF(G$1=Start!$P$9,'Water Balance m3day'!$AF$29,0)</f>
        <v>0</v>
      </c>
      <c r="H15" s="674">
        <f>IF(H$1=Start!$P$9,'Water Balance m3day'!$AF$29,0)</f>
        <v>0</v>
      </c>
      <c r="I15" s="673">
        <f>IF(I$1=Start!$P$9,'Water Balance m3day'!$AF$29,0)</f>
        <v>0</v>
      </c>
      <c r="J15" s="674">
        <f>IF(J$1=Start!$P$9,'Water Balance m3day'!$AF$29,0)</f>
        <v>0</v>
      </c>
      <c r="K15" s="673">
        <f>IF(K$1=Start!$P$9,'Water Balance m3day'!$AF$29,0)</f>
        <v>0</v>
      </c>
      <c r="L15" s="674">
        <f>IF(L$1=Start!$P$9,'Water Balance m3day'!$AF$29,0)</f>
        <v>0</v>
      </c>
      <c r="M15" s="673">
        <f>IF(M$1=Start!$P$9,'Water Balance m3day'!$AF$29,0)</f>
        <v>0</v>
      </c>
      <c r="N15" s="674">
        <f>IF(N$1=Start!$P$9,'Water Balance m3day'!$AF$29,0)</f>
        <v>0</v>
      </c>
      <c r="O15" s="673">
        <f>IF(O$1=Start!$P$9,'Water Balance m3day'!$AF$29,0)</f>
        <v>0</v>
      </c>
      <c r="P15" s="674">
        <f>IF(P$1=Start!$P$9,'Water Balance m3day'!$AF$29,0)</f>
        <v>0</v>
      </c>
      <c r="Q15" s="673">
        <f>IF(Q$1=Start!$P$9,'Water Balance m3day'!$AF$29,0)</f>
        <v>0</v>
      </c>
      <c r="R15" s="674">
        <f>IF(R$1=Start!$P$9,'Water Balance m3day'!$AF$29,0)</f>
        <v>0</v>
      </c>
      <c r="S15" s="673">
        <f>IF(S$1=Start!$P$9,'Water Balance m3day'!$AF$29,0)</f>
        <v>0</v>
      </c>
      <c r="T15" s="674">
        <f>IF(T$1=Start!$P$9,'Water Balance m3day'!$AF$29,0)</f>
        <v>0</v>
      </c>
      <c r="U15" s="673">
        <f>IF(U$1=Start!$P$9,'Water Balance m3day'!$AF$29,0)</f>
        <v>0</v>
      </c>
      <c r="V15" s="674">
        <f>IF(V$1=Start!$P$9,'Water Balance m3day'!$AF$29,0)</f>
        <v>0</v>
      </c>
      <c r="W15" s="673">
        <f>IF(W$1=Start!$P$9,'Water Balance m3day'!$AF$29,0)</f>
        <v>0</v>
      </c>
    </row>
    <row r="16" spans="1:23" ht="25.5">
      <c r="A16" s="671" t="str">
        <f>'Water Balance m3day'!AF34</f>
        <v>Customer Meter Inaccuracies and Data Handling Errors</v>
      </c>
      <c r="B16" s="672" t="str">
        <f>'Water Balance m3day'!$G$28</f>
        <v>m3/day</v>
      </c>
      <c r="C16" s="673">
        <f>IF(C$1=Start!$P$9,'Water Balance m3day'!$AF$36,0)</f>
        <v>0</v>
      </c>
      <c r="D16" s="674">
        <f>IF(D$1=Start!$P$9,'Water Balance m3day'!$AF$36,0)</f>
        <v>0</v>
      </c>
      <c r="E16" s="673">
        <f>IF(E$1=Start!$P$9,'Water Balance m3day'!$AF$36,0)</f>
        <v>0</v>
      </c>
      <c r="F16" s="674">
        <f>IF(F$1=Start!$P$9,'Water Balance m3day'!$AF$36,0)</f>
        <v>0</v>
      </c>
      <c r="G16" s="673">
        <f>IF(G$1=Start!$P$9,'Water Balance m3day'!$AF$36,0)</f>
        <v>0</v>
      </c>
      <c r="H16" s="674">
        <f>IF(H$1=Start!$P$9,'Water Balance m3day'!$AF$36,0)</f>
        <v>0</v>
      </c>
      <c r="I16" s="673">
        <f>IF(I$1=Start!$P$9,'Water Balance m3day'!$AF$36,0)</f>
        <v>0</v>
      </c>
      <c r="J16" s="674">
        <f>IF(J$1=Start!$P$9,'Water Balance m3day'!$AF$36,0)</f>
        <v>0</v>
      </c>
      <c r="K16" s="673">
        <f>IF(K$1=Start!$P$9,'Water Balance m3day'!$AF$36,0)</f>
        <v>0</v>
      </c>
      <c r="L16" s="674">
        <f>IF(L$1=Start!$P$9,'Water Balance m3day'!$AF$36,0)</f>
        <v>0</v>
      </c>
      <c r="M16" s="673">
        <f>IF(M$1=Start!$P$9,'Water Balance m3day'!$AF$36,0)</f>
        <v>0</v>
      </c>
      <c r="N16" s="674">
        <f>IF(N$1=Start!$P$9,'Water Balance m3day'!$AF$36,0)</f>
        <v>0</v>
      </c>
      <c r="O16" s="673">
        <f>IF(O$1=Start!$P$9,'Water Balance m3day'!$AF$36,0)</f>
        <v>0</v>
      </c>
      <c r="P16" s="674">
        <f>IF(P$1=Start!$P$9,'Water Balance m3day'!$AF$36,0)</f>
        <v>0</v>
      </c>
      <c r="Q16" s="673">
        <f>IF(Q$1=Start!$P$9,'Water Balance m3day'!$AF$36,0)</f>
        <v>0</v>
      </c>
      <c r="R16" s="674">
        <f>IF(R$1=Start!$P$9,'Water Balance m3day'!$AF$36,0)</f>
        <v>0</v>
      </c>
      <c r="S16" s="673">
        <f>IF(S$1=Start!$P$9,'Water Balance m3day'!$AF$36,0)</f>
        <v>0</v>
      </c>
      <c r="T16" s="674">
        <f>IF(T$1=Start!$P$9,'Water Balance m3day'!$AF$36,0)</f>
        <v>0</v>
      </c>
      <c r="U16" s="673">
        <f>IF(U$1=Start!$P$9,'Water Balance m3day'!$AF$36,0)</f>
        <v>0</v>
      </c>
      <c r="V16" s="674">
        <f>IF(V$1=Start!$P$9,'Water Balance m3day'!$AF$36,0)</f>
        <v>0</v>
      </c>
      <c r="W16" s="673">
        <f>IF(W$1=Start!$P$9,'Water Balance m3day'!$AF$36,0)</f>
        <v>0</v>
      </c>
    </row>
    <row r="17" spans="1:23">
      <c r="A17" s="671" t="str">
        <f>'Water Balance m3day'!V43</f>
        <v>Physical Losses</v>
      </c>
      <c r="B17" s="672" t="str">
        <f>'Water Balance m3day'!$G$28</f>
        <v>m3/day</v>
      </c>
      <c r="C17" s="673">
        <f>IF(C$1=Start!$P$9,'Water Balance m3day'!$V$47,0)</f>
        <v>0</v>
      </c>
      <c r="D17" s="674">
        <f>IF(D$1=Start!$P$9,'Water Balance m3day'!$V$47,0)</f>
        <v>0</v>
      </c>
      <c r="E17" s="673">
        <f>IF(E$1=Start!$P$9,'Water Balance m3day'!$V$47,0)</f>
        <v>0</v>
      </c>
      <c r="F17" s="674">
        <f>IF(F$1=Start!$P$9,'Water Balance m3day'!$V$47,0)</f>
        <v>0</v>
      </c>
      <c r="G17" s="673">
        <f>IF(G$1=Start!$P$9,'Water Balance m3day'!$V$47,0)</f>
        <v>0</v>
      </c>
      <c r="H17" s="674">
        <f>IF(H$1=Start!$P$9,'Water Balance m3day'!$V$47,0)</f>
        <v>0</v>
      </c>
      <c r="I17" s="673">
        <f>IF(I$1=Start!$P$9,'Water Balance m3day'!$V$47,0)</f>
        <v>0</v>
      </c>
      <c r="J17" s="674">
        <f>IF(J$1=Start!$P$9,'Water Balance m3day'!$V$47,0)</f>
        <v>0</v>
      </c>
      <c r="K17" s="673">
        <f>IF(K$1=Start!$P$9,'Water Balance m3day'!$V$47,0)</f>
        <v>0</v>
      </c>
      <c r="L17" s="674">
        <f>IF(L$1=Start!$P$9,'Water Balance m3day'!$V$47,0)</f>
        <v>0</v>
      </c>
      <c r="M17" s="673">
        <f>IF(M$1=Start!$P$9,'Water Balance m3day'!$V$47,0)</f>
        <v>0</v>
      </c>
      <c r="N17" s="674">
        <f>IF(N$1=Start!$P$9,'Water Balance m3day'!$V$47,0)</f>
        <v>0</v>
      </c>
      <c r="O17" s="673">
        <f>IF(O$1=Start!$P$9,'Water Balance m3day'!$V$47,0)</f>
        <v>0</v>
      </c>
      <c r="P17" s="674">
        <f>IF(P$1=Start!$P$9,'Water Balance m3day'!$V$47,0)</f>
        <v>0</v>
      </c>
      <c r="Q17" s="673">
        <f>IF(Q$1=Start!$P$9,'Water Balance m3day'!$V$47,0)</f>
        <v>0</v>
      </c>
      <c r="R17" s="674">
        <f>IF(R$1=Start!$P$9,'Water Balance m3day'!$V$47,0)</f>
        <v>0</v>
      </c>
      <c r="S17" s="673">
        <f>IF(S$1=Start!$P$9,'Water Balance m3day'!$V$47,0)</f>
        <v>0</v>
      </c>
      <c r="T17" s="674">
        <f>IF(T$1=Start!$P$9,'Water Balance m3day'!$V$47,0)</f>
        <v>0</v>
      </c>
      <c r="U17" s="673">
        <f>IF(U$1=Start!$P$9,'Water Balance m3day'!$V$47,0)</f>
        <v>0</v>
      </c>
      <c r="V17" s="674">
        <f>IF(V$1=Start!$P$9,'Water Balance m3day'!$V$47,0)</f>
        <v>0</v>
      </c>
      <c r="W17" s="673">
        <f>IF(W$1=Start!$P$9,'Water Balance m3day'!$V$47,0)</f>
        <v>0</v>
      </c>
    </row>
    <row r="18" spans="1:23">
      <c r="A18" s="671"/>
      <c r="B18" s="672"/>
      <c r="C18" s="673"/>
      <c r="D18" s="674"/>
      <c r="E18" s="673"/>
      <c r="F18" s="674"/>
      <c r="G18" s="673"/>
      <c r="H18" s="674"/>
      <c r="I18" s="673"/>
      <c r="J18" s="674"/>
      <c r="K18" s="673"/>
      <c r="L18" s="674"/>
      <c r="M18" s="673"/>
      <c r="N18" s="674"/>
      <c r="O18" s="673"/>
      <c r="P18" s="674"/>
      <c r="Q18" s="673"/>
      <c r="R18" s="674"/>
      <c r="S18" s="673"/>
      <c r="T18" s="674"/>
      <c r="U18" s="673"/>
      <c r="V18" s="674"/>
      <c r="W18" s="673"/>
    </row>
    <row r="19" spans="1:23">
      <c r="A19" s="671" t="str">
        <f>'Water Balance m3day'!BC4</f>
        <v>Revenue Water</v>
      </c>
      <c r="B19" s="672" t="str">
        <f>'Water Balance m3day'!$G$28</f>
        <v>m3/day</v>
      </c>
      <c r="C19" s="673">
        <f>IF(C$1=Start!$P$9,'Water Balance m3day'!$BC$10,0)</f>
        <v>0</v>
      </c>
      <c r="D19" s="674">
        <f>IF(D$1=Start!$P$9,'Water Balance m3day'!$BC$10,0)</f>
        <v>0</v>
      </c>
      <c r="E19" s="673">
        <f>IF(E$1=Start!$P$9,'Water Balance m3day'!$BC$10,0)</f>
        <v>0</v>
      </c>
      <c r="F19" s="674">
        <f>IF(F$1=Start!$P$9,'Water Balance m3day'!$BC$10,0)</f>
        <v>0</v>
      </c>
      <c r="G19" s="673">
        <f>IF(G$1=Start!$P$9,'Water Balance m3day'!$BC$10,0)</f>
        <v>0</v>
      </c>
      <c r="H19" s="674">
        <f>IF(H$1=Start!$P$9,'Water Balance m3day'!$BC$10,0)</f>
        <v>0</v>
      </c>
      <c r="I19" s="673">
        <f>IF(I$1=Start!$P$9,'Water Balance m3day'!$BC$10,0)</f>
        <v>0</v>
      </c>
      <c r="J19" s="674">
        <f>IF(J$1=Start!$P$9,'Water Balance m3day'!$BC$10,0)</f>
        <v>0</v>
      </c>
      <c r="K19" s="673">
        <f>IF(K$1=Start!$P$9,'Water Balance m3day'!$BC$10,0)</f>
        <v>0</v>
      </c>
      <c r="L19" s="674">
        <f>IF(L$1=Start!$P$9,'Water Balance m3day'!$BC$10,0)</f>
        <v>0</v>
      </c>
      <c r="M19" s="673">
        <f>IF(M$1=Start!$P$9,'Water Balance m3day'!$BC$10,0)</f>
        <v>0</v>
      </c>
      <c r="N19" s="674">
        <f>IF(N$1=Start!$P$9,'Water Balance m3day'!$BC$10,0)</f>
        <v>0</v>
      </c>
      <c r="O19" s="673">
        <f>IF(O$1=Start!$P$9,'Water Balance m3day'!$BC$10,0)</f>
        <v>0</v>
      </c>
      <c r="P19" s="674">
        <f>IF(P$1=Start!$P$9,'Water Balance m3day'!$BC$10,0)</f>
        <v>0</v>
      </c>
      <c r="Q19" s="673">
        <f>IF(Q$1=Start!$P$9,'Water Balance m3day'!$BC$10,0)</f>
        <v>0</v>
      </c>
      <c r="R19" s="674">
        <f>IF(R$1=Start!$P$9,'Water Balance m3day'!$BC$10,0)</f>
        <v>0</v>
      </c>
      <c r="S19" s="673">
        <f>IF(S$1=Start!$P$9,'Water Balance m3day'!$BC$10,0)</f>
        <v>0</v>
      </c>
      <c r="T19" s="674">
        <f>IF(T$1=Start!$P$9,'Water Balance m3day'!$BC$10,0)</f>
        <v>0</v>
      </c>
      <c r="U19" s="673">
        <f>IF(U$1=Start!$P$9,'Water Balance m3day'!$BC$10,0)</f>
        <v>0</v>
      </c>
      <c r="V19" s="674">
        <f>IF(V$1=Start!$P$9,'Water Balance m3day'!$BC$10,0)</f>
        <v>0</v>
      </c>
      <c r="W19" s="673">
        <f>IF(W$1=Start!$P$9,'Water Balance m3day'!$BC$10,0)</f>
        <v>0</v>
      </c>
    </row>
    <row r="20" spans="1:23">
      <c r="A20" s="671" t="str">
        <f>'Water Balance m3day'!BC25</f>
        <v>Non-Revenue Water</v>
      </c>
      <c r="B20" s="672" t="str">
        <f>'Water Balance m3day'!$G$28</f>
        <v>m3/day</v>
      </c>
      <c r="C20" s="673">
        <f>IF(C$1=Start!$P$9,'Water Balance m3day'!$BC$35,0)</f>
        <v>0</v>
      </c>
      <c r="D20" s="674">
        <f>IF(D$1=Start!$P$9,'Water Balance m3day'!$BC$35,0)</f>
        <v>0</v>
      </c>
      <c r="E20" s="673">
        <f>IF(E$1=Start!$P$9,'Water Balance m3day'!$BC$35,0)</f>
        <v>0</v>
      </c>
      <c r="F20" s="674">
        <f>IF(F$1=Start!$P$9,'Water Balance m3day'!$BC$35,0)</f>
        <v>0</v>
      </c>
      <c r="G20" s="673">
        <f>IF(G$1=Start!$P$9,'Water Balance m3day'!$BC$35,0)</f>
        <v>0</v>
      </c>
      <c r="H20" s="674">
        <f>IF(H$1=Start!$P$9,'Water Balance m3day'!$BC$35,0)</f>
        <v>0</v>
      </c>
      <c r="I20" s="673">
        <f>IF(I$1=Start!$P$9,'Water Balance m3day'!$BC$35,0)</f>
        <v>0</v>
      </c>
      <c r="J20" s="674">
        <f>IF(J$1=Start!$P$9,'Water Balance m3day'!$BC$35,0)</f>
        <v>0</v>
      </c>
      <c r="K20" s="673">
        <f>IF(K$1=Start!$P$9,'Water Balance m3day'!$BC$35,0)</f>
        <v>0</v>
      </c>
      <c r="L20" s="674">
        <f>IF(L$1=Start!$P$9,'Water Balance m3day'!$BC$35,0)</f>
        <v>0</v>
      </c>
      <c r="M20" s="673">
        <f>IF(M$1=Start!$P$9,'Water Balance m3day'!$BC$35,0)</f>
        <v>0</v>
      </c>
      <c r="N20" s="674">
        <f>IF(N$1=Start!$P$9,'Water Balance m3day'!$BC$35,0)</f>
        <v>0</v>
      </c>
      <c r="O20" s="673">
        <f>IF(O$1=Start!$P$9,'Water Balance m3day'!$BC$35,0)</f>
        <v>0</v>
      </c>
      <c r="P20" s="674">
        <f>IF(P$1=Start!$P$9,'Water Balance m3day'!$BC$35,0)</f>
        <v>0</v>
      </c>
      <c r="Q20" s="673">
        <f>IF(Q$1=Start!$P$9,'Water Balance m3day'!$BC$35,0)</f>
        <v>0</v>
      </c>
      <c r="R20" s="674">
        <f>IF(R$1=Start!$P$9,'Water Balance m3day'!$BC$35,0)</f>
        <v>0</v>
      </c>
      <c r="S20" s="673">
        <f>IF(S$1=Start!$P$9,'Water Balance m3day'!$BC$35,0)</f>
        <v>0</v>
      </c>
      <c r="T20" s="674">
        <f>IF(T$1=Start!$P$9,'Water Balance m3day'!$BC$35,0)</f>
        <v>0</v>
      </c>
      <c r="U20" s="673">
        <f>IF(U$1=Start!$P$9,'Water Balance m3day'!$BC$35,0)</f>
        <v>0</v>
      </c>
      <c r="V20" s="674">
        <f>IF(V$1=Start!$P$9,'Water Balance m3day'!$BC$35,0)</f>
        <v>0</v>
      </c>
      <c r="W20" s="673">
        <f>IF(W$1=Start!$P$9,'Water Balance m3day'!$BC$35,0)</f>
        <v>0</v>
      </c>
    </row>
    <row r="21" spans="1:23">
      <c r="A21" s="671"/>
      <c r="B21" s="671"/>
      <c r="C21" s="673"/>
      <c r="D21" s="674"/>
      <c r="E21" s="673"/>
      <c r="F21" s="674"/>
      <c r="G21" s="673"/>
      <c r="H21" s="674"/>
      <c r="I21" s="673"/>
      <c r="J21" s="674"/>
      <c r="K21" s="673"/>
      <c r="L21" s="674"/>
      <c r="M21" s="673"/>
      <c r="N21" s="674"/>
      <c r="O21" s="673"/>
      <c r="P21" s="674"/>
      <c r="Q21" s="673"/>
      <c r="R21" s="674"/>
      <c r="S21" s="673"/>
      <c r="T21" s="674"/>
      <c r="U21" s="673"/>
      <c r="V21" s="674"/>
      <c r="W21" s="673"/>
    </row>
    <row r="22" spans="1:23">
      <c r="A22" s="671" t="str">
        <f>Network!B33</f>
        <v>Pipe Length [km]</v>
      </c>
      <c r="B22" s="671"/>
      <c r="C22" s="673">
        <f>IF(C$1=Start!$P$9,Network!$D$38,0)</f>
        <v>0</v>
      </c>
      <c r="D22" s="674">
        <f>IF(D$1=Start!$P$9,Network!$D$38,0)</f>
        <v>0</v>
      </c>
      <c r="E22" s="673">
        <f>IF(E$1=Start!$P$9,Network!$D$38,0)</f>
        <v>0</v>
      </c>
      <c r="F22" s="674">
        <f>IF(F$1=Start!$P$9,Network!$D$38,0)</f>
        <v>0</v>
      </c>
      <c r="G22" s="673">
        <f>IF(G$1=Start!$P$9,Network!$D$38,0)</f>
        <v>0</v>
      </c>
      <c r="H22" s="674">
        <f>IF(H$1=Start!$P$9,Network!$D$38,0)</f>
        <v>0</v>
      </c>
      <c r="I22" s="673">
        <f>IF(I$1=Start!$P$9,Network!$D$38,0)</f>
        <v>0</v>
      </c>
      <c r="J22" s="674">
        <f>IF(J$1=Start!$P$9,Network!$D$38,0)</f>
        <v>0</v>
      </c>
      <c r="K22" s="673">
        <f>IF(K$1=Start!$P$9,Network!$D$38,0)</f>
        <v>0</v>
      </c>
      <c r="L22" s="674">
        <f>IF(L$1=Start!$P$9,Network!$D$38,0)</f>
        <v>0</v>
      </c>
      <c r="M22" s="673">
        <f>IF(M$1=Start!$P$9,Network!$D$38,0)</f>
        <v>0</v>
      </c>
      <c r="N22" s="674">
        <f>IF(N$1=Start!$P$9,Network!$D$38,0)</f>
        <v>0</v>
      </c>
      <c r="O22" s="673">
        <f>IF(O$1=Start!$P$9,Network!$D$38,0)</f>
        <v>0</v>
      </c>
      <c r="P22" s="674">
        <f>IF(P$1=Start!$P$9,Network!$D$38,0)</f>
        <v>0</v>
      </c>
      <c r="Q22" s="673">
        <f>IF(Q$1=Start!$P$9,Network!$D$38,0)</f>
        <v>0</v>
      </c>
      <c r="R22" s="674">
        <f>IF(R$1=Start!$P$9,Network!$D$38,0)</f>
        <v>0</v>
      </c>
      <c r="S22" s="673">
        <f>IF(S$1=Start!$P$9,Network!$D$38,0)</f>
        <v>0</v>
      </c>
      <c r="T22" s="674">
        <f>IF(T$1=Start!$P$9,Network!$D$38,0)</f>
        <v>0</v>
      </c>
      <c r="U22" s="673">
        <f>IF(U$1=Start!$P$9,Network!$D$38,0)</f>
        <v>0</v>
      </c>
      <c r="V22" s="674">
        <f>IF(V$1=Start!$P$9,Network!$D$38,0)</f>
        <v>0</v>
      </c>
      <c r="W22" s="673">
        <f>IF(W$1=Start!$P$9,Network!$D$38,0)</f>
        <v>0</v>
      </c>
    </row>
    <row r="23" spans="1:23">
      <c r="A23" s="671" t="str">
        <f>Network!F22</f>
        <v>Number of Connections</v>
      </c>
      <c r="B23" s="671"/>
      <c r="C23" s="673">
        <f>IF(C$1=Start!$P$9,Network!$H$27,0)</f>
        <v>0</v>
      </c>
      <c r="D23" s="674">
        <f>IF(D$1=Start!$P$9,Network!$H$27,0)</f>
        <v>0</v>
      </c>
      <c r="E23" s="673">
        <f>IF(E$1=Start!$P$9,Network!$H$27,0)</f>
        <v>0</v>
      </c>
      <c r="F23" s="674">
        <f>IF(F$1=Start!$P$9,Network!$H$27,0)</f>
        <v>0</v>
      </c>
      <c r="G23" s="673">
        <f>IF(G$1=Start!$P$9,Network!$H$27,0)</f>
        <v>0</v>
      </c>
      <c r="H23" s="674">
        <f>IF(H$1=Start!$P$9,Network!$H$27,0)</f>
        <v>0</v>
      </c>
      <c r="I23" s="673">
        <f>IF(I$1=Start!$P$9,Network!$H$27,0)</f>
        <v>0</v>
      </c>
      <c r="J23" s="674">
        <f>IF(J$1=Start!$P$9,Network!$H$27,0)</f>
        <v>0</v>
      </c>
      <c r="K23" s="673">
        <f>IF(K$1=Start!$P$9,Network!$H$27,0)</f>
        <v>0</v>
      </c>
      <c r="L23" s="674">
        <f>IF(L$1=Start!$P$9,Network!$H$27,0)</f>
        <v>0</v>
      </c>
      <c r="M23" s="673">
        <f>IF(M$1=Start!$P$9,Network!$H$27,0)</f>
        <v>0</v>
      </c>
      <c r="N23" s="674">
        <f>IF(N$1=Start!$P$9,Network!$H$27,0)</f>
        <v>0</v>
      </c>
      <c r="O23" s="673">
        <f>IF(O$1=Start!$P$9,Network!$H$27,0)</f>
        <v>0</v>
      </c>
      <c r="P23" s="674">
        <f>IF(P$1=Start!$P$9,Network!$H$27,0)</f>
        <v>0</v>
      </c>
      <c r="Q23" s="673">
        <f>IF(Q$1=Start!$P$9,Network!$H$27,0)</f>
        <v>0</v>
      </c>
      <c r="R23" s="674">
        <f>IF(R$1=Start!$P$9,Network!$H$27,0)</f>
        <v>0</v>
      </c>
      <c r="S23" s="673">
        <f>IF(S$1=Start!$P$9,Network!$H$27,0)</f>
        <v>0</v>
      </c>
      <c r="T23" s="674">
        <f>IF(T$1=Start!$P$9,Network!$H$27,0)</f>
        <v>0</v>
      </c>
      <c r="U23" s="673">
        <f>IF(U$1=Start!$P$9,Network!$H$27,0)</f>
        <v>0</v>
      </c>
      <c r="V23" s="674">
        <f>IF(V$1=Start!$P$9,Network!$H$27,0)</f>
        <v>0</v>
      </c>
      <c r="W23" s="673">
        <f>IF(W$1=Start!$P$9,Network!$H$27,0)</f>
        <v>0</v>
      </c>
    </row>
    <row r="24" spans="1:23">
      <c r="A24" s="671" t="str">
        <f>Pressure!B28</f>
        <v>Average Pressure [m]</v>
      </c>
      <c r="B24" s="671"/>
      <c r="C24" s="673">
        <f>IF(C$1=Start!$P$9,Pressure!$F$33,0)</f>
        <v>0</v>
      </c>
      <c r="D24" s="674">
        <f>IF(D$1=Start!$P$9,Pressure!$F$33,0)</f>
        <v>0</v>
      </c>
      <c r="E24" s="673">
        <f>IF(E$1=Start!$P$9,Pressure!$F$33,0)</f>
        <v>0</v>
      </c>
      <c r="F24" s="674">
        <f>IF(F$1=Start!$P$9,Pressure!$F$33,0)</f>
        <v>0</v>
      </c>
      <c r="G24" s="673">
        <f>IF(G$1=Start!$P$9,Pressure!$F$33,0)</f>
        <v>0</v>
      </c>
      <c r="H24" s="674">
        <f>IF(H$1=Start!$P$9,Pressure!$F$33,0)</f>
        <v>0</v>
      </c>
      <c r="I24" s="673">
        <f>IF(I$1=Start!$P$9,Pressure!$F$33,0)</f>
        <v>0</v>
      </c>
      <c r="J24" s="674">
        <f>IF(J$1=Start!$P$9,Pressure!$F$33,0)</f>
        <v>0</v>
      </c>
      <c r="K24" s="673">
        <f>IF(K$1=Start!$P$9,Pressure!$F$33,0)</f>
        <v>0</v>
      </c>
      <c r="L24" s="674">
        <f>IF(L$1=Start!$P$9,Pressure!$F$33,0)</f>
        <v>0</v>
      </c>
      <c r="M24" s="673">
        <f>IF(M$1=Start!$P$9,Pressure!$F$33,0)</f>
        <v>0</v>
      </c>
      <c r="N24" s="674">
        <f>IF(N$1=Start!$P$9,Pressure!$F$33,0)</f>
        <v>0</v>
      </c>
      <c r="O24" s="673">
        <f>IF(O$1=Start!$P$9,Pressure!$F$33,0)</f>
        <v>0</v>
      </c>
      <c r="P24" s="674">
        <f>IF(P$1=Start!$P$9,Pressure!$F$33,0)</f>
        <v>0</v>
      </c>
      <c r="Q24" s="673">
        <f>IF(Q$1=Start!$P$9,Pressure!$F$33,0)</f>
        <v>0</v>
      </c>
      <c r="R24" s="674">
        <f>IF(R$1=Start!$P$9,Pressure!$F$33,0)</f>
        <v>0</v>
      </c>
      <c r="S24" s="673">
        <f>IF(S$1=Start!$P$9,Pressure!$F$33,0)</f>
        <v>0</v>
      </c>
      <c r="T24" s="674">
        <f>IF(T$1=Start!$P$9,Pressure!$F$33,0)</f>
        <v>0</v>
      </c>
      <c r="U24" s="673">
        <f>IF(U$1=Start!$P$9,Pressure!$F$33,0)</f>
        <v>0</v>
      </c>
      <c r="V24" s="674">
        <f>IF(V$1=Start!$P$9,Pressure!$F$33,0)</f>
        <v>0</v>
      </c>
      <c r="W24" s="673">
        <f>IF(W$1=Start!$P$9,Pressure!$F$33,0)</f>
        <v>0</v>
      </c>
    </row>
    <row r="25" spans="1:23">
      <c r="A25" s="671" t="str">
        <f>'Intermittent Supply'!B28</f>
        <v>Average Supply Time [h/day]</v>
      </c>
      <c r="B25" s="671"/>
      <c r="C25" s="673">
        <f>IF(C$1=Start!$P$9,'Intermittent Supply'!$H$33,0)</f>
        <v>0</v>
      </c>
      <c r="D25" s="674">
        <f>IF(D$1=Start!$P$9,'Intermittent Supply'!$H$33,0)</f>
        <v>0</v>
      </c>
      <c r="E25" s="673">
        <f>IF(E$1=Start!$P$9,'Intermittent Supply'!$H$33,0)</f>
        <v>0</v>
      </c>
      <c r="F25" s="674">
        <f>IF(F$1=Start!$P$9,'Intermittent Supply'!$H$33,0)</f>
        <v>0</v>
      </c>
      <c r="G25" s="673">
        <f>IF(G$1=Start!$P$9,'Intermittent Supply'!$H$33,0)</f>
        <v>0</v>
      </c>
      <c r="H25" s="674">
        <f>IF(H$1=Start!$P$9,'Intermittent Supply'!$H$33,0)</f>
        <v>0</v>
      </c>
      <c r="I25" s="673">
        <f>IF(I$1=Start!$P$9,'Intermittent Supply'!$H$33,0)</f>
        <v>0</v>
      </c>
      <c r="J25" s="674">
        <f>IF(J$1=Start!$P$9,'Intermittent Supply'!$H$33,0)</f>
        <v>0</v>
      </c>
      <c r="K25" s="673">
        <f>IF(K$1=Start!$P$9,'Intermittent Supply'!$H$33,0)</f>
        <v>0</v>
      </c>
      <c r="L25" s="674">
        <f>IF(L$1=Start!$P$9,'Intermittent Supply'!$H$33,0)</f>
        <v>0</v>
      </c>
      <c r="M25" s="673">
        <f>IF(M$1=Start!$P$9,'Intermittent Supply'!$H$33,0)</f>
        <v>0</v>
      </c>
      <c r="N25" s="674">
        <f>IF(N$1=Start!$P$9,'Intermittent Supply'!$H$33,0)</f>
        <v>0</v>
      </c>
      <c r="O25" s="673">
        <f>IF(O$1=Start!$P$9,'Intermittent Supply'!$H$33,0)</f>
        <v>0</v>
      </c>
      <c r="P25" s="674">
        <f>IF(P$1=Start!$P$9,'Intermittent Supply'!$H$33,0)</f>
        <v>0</v>
      </c>
      <c r="Q25" s="673">
        <f>IF(Q$1=Start!$P$9,'Intermittent Supply'!$H$33,0)</f>
        <v>0</v>
      </c>
      <c r="R25" s="674">
        <f>IF(R$1=Start!$P$9,'Intermittent Supply'!$H$33,0)</f>
        <v>0</v>
      </c>
      <c r="S25" s="673">
        <f>IF(S$1=Start!$P$9,'Intermittent Supply'!$H$33,0)</f>
        <v>0</v>
      </c>
      <c r="T25" s="674">
        <f>IF(T$1=Start!$P$9,'Intermittent Supply'!$H$33,0)</f>
        <v>0</v>
      </c>
      <c r="U25" s="673">
        <f>IF(U$1=Start!$P$9,'Intermittent Supply'!$H$33,0)</f>
        <v>0</v>
      </c>
      <c r="V25" s="674">
        <f>IF(V$1=Start!$P$9,'Intermittent Supply'!$H$33,0)</f>
        <v>0</v>
      </c>
      <c r="W25" s="673">
        <f>IF(W$1=Start!$P$9,'Intermittent Supply'!$H$33,0)</f>
        <v>0</v>
      </c>
    </row>
    <row r="26" spans="1:23">
      <c r="A26" s="671"/>
      <c r="B26" s="671"/>
      <c r="C26" s="673"/>
      <c r="D26" s="674"/>
      <c r="E26" s="673"/>
      <c r="F26" s="674"/>
      <c r="G26" s="673"/>
      <c r="H26" s="674"/>
      <c r="I26" s="673"/>
      <c r="J26" s="674"/>
      <c r="K26" s="673"/>
      <c r="L26" s="674"/>
      <c r="M26" s="673"/>
      <c r="N26" s="674"/>
      <c r="O26" s="673"/>
      <c r="P26" s="674"/>
      <c r="Q26" s="673"/>
      <c r="R26" s="674"/>
      <c r="S26" s="673"/>
      <c r="T26" s="674"/>
      <c r="U26" s="673"/>
      <c r="V26" s="674"/>
      <c r="W26" s="673"/>
    </row>
    <row r="27" spans="1:23">
      <c r="A27" s="671" t="str">
        <f>PIs!B25</f>
        <v>Infrastructure Leakage Index (ILI)</v>
      </c>
      <c r="B27" s="671"/>
      <c r="C27" s="673">
        <f>IF(C$1=Start!$P$9,PIs!$F$25,0)</f>
        <v>0</v>
      </c>
      <c r="D27" s="674">
        <f>IF(D$1=Start!$P$9,PIs!$F$25,0)</f>
        <v>0</v>
      </c>
      <c r="E27" s="673">
        <f>IF(E$1=Start!$P$9,PIs!$F$25,0)</f>
        <v>0</v>
      </c>
      <c r="F27" s="674">
        <f>IF(F$1=Start!$P$9,PIs!$F$25,0)</f>
        <v>0</v>
      </c>
      <c r="G27" s="673">
        <f>IF(G$1=Start!$P$9,PIs!$F$25,0)</f>
        <v>0</v>
      </c>
      <c r="H27" s="674">
        <f>IF(H$1=Start!$P$9,PIs!$F$25,0)</f>
        <v>0</v>
      </c>
      <c r="I27" s="673">
        <f>IF(I$1=Start!$P$9,PIs!$F$25,0)</f>
        <v>0</v>
      </c>
      <c r="J27" s="674">
        <f>IF(J$1=Start!$P$9,PIs!$F$25,0)</f>
        <v>0</v>
      </c>
      <c r="K27" s="673">
        <f>IF(K$1=Start!$P$9,PIs!$F$25,0)</f>
        <v>0</v>
      </c>
      <c r="L27" s="674">
        <f>IF(L$1=Start!$P$9,PIs!$F$25,0)</f>
        <v>0</v>
      </c>
      <c r="M27" s="673">
        <f>IF(M$1=Start!$P$9,PIs!$F$25,0)</f>
        <v>0</v>
      </c>
      <c r="N27" s="674">
        <f>IF(N$1=Start!$P$9,PIs!$F$25,0)</f>
        <v>0</v>
      </c>
      <c r="O27" s="673">
        <f>IF(O$1=Start!$P$9,PIs!$F$25,0)</f>
        <v>0</v>
      </c>
      <c r="P27" s="674">
        <f>IF(P$1=Start!$P$9,PIs!$F$25,0)</f>
        <v>0</v>
      </c>
      <c r="Q27" s="673">
        <f>IF(Q$1=Start!$P$9,PIs!$F$25,0)</f>
        <v>0</v>
      </c>
      <c r="R27" s="674">
        <f>IF(R$1=Start!$P$9,PIs!$F$25,0)</f>
        <v>0</v>
      </c>
      <c r="S27" s="673">
        <f>IF(S$1=Start!$P$9,PIs!$F$25,0)</f>
        <v>0</v>
      </c>
      <c r="T27" s="674">
        <f>IF(T$1=Start!$P$9,PIs!$F$25,0)</f>
        <v>0</v>
      </c>
      <c r="U27" s="673">
        <f>IF(U$1=Start!$P$9,PIs!$F$25,0)</f>
        <v>0</v>
      </c>
      <c r="V27" s="674">
        <f>IF(V$1=Start!$P$9,PIs!$F$25,0)</f>
        <v>0</v>
      </c>
      <c r="W27" s="673">
        <f>IF(W$1=Start!$P$9,PIs!$F$25,0)</f>
        <v>0</v>
      </c>
    </row>
    <row r="28" spans="1:23" ht="63.75">
      <c r="A28" s="671" t="str">
        <f>PIs!B27</f>
        <v>Liters per Connection per Day (w.s.p.)
w.s.p.: when the system is pressurized - this means the value is already corrected in the case of intermittent supply</v>
      </c>
      <c r="B28" s="671"/>
      <c r="C28" s="673">
        <f>IF(C$1=Start!$P$9,PIs!$F$27,0)</f>
        <v>0</v>
      </c>
      <c r="D28" s="674">
        <f>IF(D$1=Start!$P$9,PIs!$F$27,0)</f>
        <v>0</v>
      </c>
      <c r="E28" s="673">
        <f>IF(E$1=Start!$P$9,PIs!$F$27,0)</f>
        <v>0</v>
      </c>
      <c r="F28" s="674">
        <f>IF(F$1=Start!$P$9,PIs!$F$27,0)</f>
        <v>0</v>
      </c>
      <c r="G28" s="673">
        <f>IF(G$1=Start!$P$9,PIs!$F$27,0)</f>
        <v>0</v>
      </c>
      <c r="H28" s="674">
        <f>IF(H$1=Start!$P$9,PIs!$F$27,0)</f>
        <v>0</v>
      </c>
      <c r="I28" s="673">
        <f>IF(I$1=Start!$P$9,PIs!$F$27,0)</f>
        <v>0</v>
      </c>
      <c r="J28" s="674">
        <f>IF(J$1=Start!$P$9,PIs!$F$27,0)</f>
        <v>0</v>
      </c>
      <c r="K28" s="673">
        <f>IF(K$1=Start!$P$9,PIs!$F$27,0)</f>
        <v>0</v>
      </c>
      <c r="L28" s="674">
        <f>IF(L$1=Start!$P$9,PIs!$F$27,0)</f>
        <v>0</v>
      </c>
      <c r="M28" s="673">
        <f>IF(M$1=Start!$P$9,PIs!$F$27,0)</f>
        <v>0</v>
      </c>
      <c r="N28" s="674">
        <f>IF(N$1=Start!$P$9,PIs!$F$27,0)</f>
        <v>0</v>
      </c>
      <c r="O28" s="673">
        <f>IF(O$1=Start!$P$9,PIs!$F$27,0)</f>
        <v>0</v>
      </c>
      <c r="P28" s="674">
        <f>IF(P$1=Start!$P$9,PIs!$F$27,0)</f>
        <v>0</v>
      </c>
      <c r="Q28" s="673">
        <f>IF(Q$1=Start!$P$9,PIs!$F$27,0)</f>
        <v>0</v>
      </c>
      <c r="R28" s="674">
        <f>IF(R$1=Start!$P$9,PIs!$F$27,0)</f>
        <v>0</v>
      </c>
      <c r="S28" s="673">
        <f>IF(S$1=Start!$P$9,PIs!$F$27,0)</f>
        <v>0</v>
      </c>
      <c r="T28" s="674">
        <f>IF(T$1=Start!$P$9,PIs!$F$27,0)</f>
        <v>0</v>
      </c>
      <c r="U28" s="673">
        <f>IF(U$1=Start!$P$9,PIs!$F$27,0)</f>
        <v>0</v>
      </c>
      <c r="V28" s="674">
        <f>IF(V$1=Start!$P$9,PIs!$F$27,0)</f>
        <v>0</v>
      </c>
      <c r="W28" s="673">
        <f>IF(W$1=Start!$P$9,PIs!$F$27,0)</f>
        <v>0</v>
      </c>
    </row>
    <row r="29" spans="1:23" ht="25.5">
      <c r="A29" s="671" t="str">
        <f>PIs!B29</f>
        <v>Liters per Connection per Day per meter Pressure (w.s.p.)</v>
      </c>
      <c r="B29" s="671"/>
      <c r="C29" s="673">
        <f>IF(C$1=Start!$P$9,PIs!$F$29,0)</f>
        <v>0</v>
      </c>
      <c r="D29" s="674">
        <f>IF(D$1=Start!$P$9,PIs!$F$29,0)</f>
        <v>0</v>
      </c>
      <c r="E29" s="673">
        <f>IF(E$1=Start!$P$9,PIs!$F$29,0)</f>
        <v>0</v>
      </c>
      <c r="F29" s="674">
        <f>IF(F$1=Start!$P$9,PIs!$F$29,0)</f>
        <v>0</v>
      </c>
      <c r="G29" s="673">
        <f>IF(G$1=Start!$P$9,PIs!$F$29,0)</f>
        <v>0</v>
      </c>
      <c r="H29" s="674">
        <f>IF(H$1=Start!$P$9,PIs!$F$29,0)</f>
        <v>0</v>
      </c>
      <c r="I29" s="673">
        <f>IF(I$1=Start!$P$9,PIs!$F$29,0)</f>
        <v>0</v>
      </c>
      <c r="J29" s="674">
        <f>IF(J$1=Start!$P$9,PIs!$F$29,0)</f>
        <v>0</v>
      </c>
      <c r="K29" s="673">
        <f>IF(K$1=Start!$P$9,PIs!$F$29,0)</f>
        <v>0</v>
      </c>
      <c r="L29" s="674">
        <f>IF(L$1=Start!$P$9,PIs!$F$29,0)</f>
        <v>0</v>
      </c>
      <c r="M29" s="673">
        <f>IF(M$1=Start!$P$9,PIs!$F$29,0)</f>
        <v>0</v>
      </c>
      <c r="N29" s="674">
        <f>IF(N$1=Start!$P$9,PIs!$F$29,0)</f>
        <v>0</v>
      </c>
      <c r="O29" s="673">
        <f>IF(O$1=Start!$P$9,PIs!$F$29,0)</f>
        <v>0</v>
      </c>
      <c r="P29" s="674">
        <f>IF(P$1=Start!$P$9,PIs!$F$29,0)</f>
        <v>0</v>
      </c>
      <c r="Q29" s="673">
        <f>IF(Q$1=Start!$P$9,PIs!$F$29,0)</f>
        <v>0</v>
      </c>
      <c r="R29" s="674">
        <f>IF(R$1=Start!$P$9,PIs!$F$29,0)</f>
        <v>0</v>
      </c>
      <c r="S29" s="673">
        <f>IF(S$1=Start!$P$9,PIs!$F$29,0)</f>
        <v>0</v>
      </c>
      <c r="T29" s="674">
        <f>IF(T$1=Start!$P$9,PIs!$F$29,0)</f>
        <v>0</v>
      </c>
      <c r="U29" s="673">
        <f>IF(U$1=Start!$P$9,PIs!$F$29,0)</f>
        <v>0</v>
      </c>
      <c r="V29" s="674">
        <f>IF(V$1=Start!$P$9,PIs!$F$29,0)</f>
        <v>0</v>
      </c>
      <c r="W29" s="673">
        <f>IF(W$1=Start!$P$9,PIs!$F$29,0)</f>
        <v>0</v>
      </c>
    </row>
    <row r="30" spans="1:23">
      <c r="A30" s="671" t="str">
        <f>PIs!B31</f>
        <v>m3/km mains per hour (w.s.p.)</v>
      </c>
      <c r="B30" s="671"/>
      <c r="C30" s="673">
        <f>IF(C$1=Start!$P$9,PIs!$F$31,0)</f>
        <v>0</v>
      </c>
      <c r="D30" s="674">
        <f>IF(D$1=Start!$P$9,PIs!$F$31,0)</f>
        <v>0</v>
      </c>
      <c r="E30" s="673">
        <f>IF(E$1=Start!$P$9,PIs!$F$31,0)</f>
        <v>0</v>
      </c>
      <c r="F30" s="674">
        <f>IF(F$1=Start!$P$9,PIs!$F$31,0)</f>
        <v>0</v>
      </c>
      <c r="G30" s="673">
        <f>IF(G$1=Start!$P$9,PIs!$F$31,0)</f>
        <v>0</v>
      </c>
      <c r="H30" s="674">
        <f>IF(H$1=Start!$P$9,PIs!$F$31,0)</f>
        <v>0</v>
      </c>
      <c r="I30" s="673">
        <f>IF(I$1=Start!$P$9,PIs!$F$31,0)</f>
        <v>0</v>
      </c>
      <c r="J30" s="674">
        <f>IF(J$1=Start!$P$9,PIs!$F$31,0)</f>
        <v>0</v>
      </c>
      <c r="K30" s="673">
        <f>IF(K$1=Start!$P$9,PIs!$F$31,0)</f>
        <v>0</v>
      </c>
      <c r="L30" s="674">
        <f>IF(L$1=Start!$P$9,PIs!$F$31,0)</f>
        <v>0</v>
      </c>
      <c r="M30" s="673">
        <f>IF(M$1=Start!$P$9,PIs!$F$31,0)</f>
        <v>0</v>
      </c>
      <c r="N30" s="674">
        <f>IF(N$1=Start!$P$9,PIs!$F$31,0)</f>
        <v>0</v>
      </c>
      <c r="O30" s="673">
        <f>IF(O$1=Start!$P$9,PIs!$F$31,0)</f>
        <v>0</v>
      </c>
      <c r="P30" s="674">
        <f>IF(P$1=Start!$P$9,PIs!$F$31,0)</f>
        <v>0</v>
      </c>
      <c r="Q30" s="673">
        <f>IF(Q$1=Start!$P$9,PIs!$F$31,0)</f>
        <v>0</v>
      </c>
      <c r="R30" s="674">
        <f>IF(R$1=Start!$P$9,PIs!$F$31,0)</f>
        <v>0</v>
      </c>
      <c r="S30" s="673">
        <f>IF(S$1=Start!$P$9,PIs!$F$31,0)</f>
        <v>0</v>
      </c>
      <c r="T30" s="674">
        <f>IF(T$1=Start!$P$9,PIs!$F$31,0)</f>
        <v>0</v>
      </c>
      <c r="U30" s="673">
        <f>IF(U$1=Start!$P$9,PIs!$F$31,0)</f>
        <v>0</v>
      </c>
      <c r="V30" s="674">
        <f>IF(V$1=Start!$P$9,PIs!$F$31,0)</f>
        <v>0</v>
      </c>
      <c r="W30" s="673">
        <f>IF(W$1=Start!$P$9,PIs!$F$31,0)</f>
        <v>0</v>
      </c>
    </row>
    <row r="31" spans="1:23">
      <c r="A31" s="671"/>
      <c r="B31" s="671"/>
      <c r="C31" s="673"/>
      <c r="D31" s="674"/>
      <c r="E31" s="673"/>
      <c r="F31" s="674"/>
      <c r="G31" s="673"/>
      <c r="H31" s="674"/>
      <c r="I31" s="673"/>
      <c r="J31" s="674"/>
      <c r="K31" s="673"/>
      <c r="L31" s="674"/>
      <c r="M31" s="673"/>
      <c r="N31" s="674"/>
      <c r="O31" s="673"/>
      <c r="P31" s="674"/>
      <c r="Q31" s="673"/>
      <c r="R31" s="674"/>
      <c r="S31" s="673"/>
      <c r="T31" s="674"/>
      <c r="U31" s="673"/>
      <c r="V31" s="674"/>
      <c r="W31" s="673"/>
    </row>
    <row r="32" spans="1:23" ht="25.5">
      <c r="A32" s="671" t="str">
        <f>PIs!B37</f>
        <v>Commercial Losses expressed in % of Authorized Consumption</v>
      </c>
      <c r="B32" s="671"/>
      <c r="C32" s="673">
        <f>IF(C$1=Start!$P$9,PIs!$F$37,0)</f>
        <v>0</v>
      </c>
      <c r="D32" s="674">
        <f>IF(D$1=Start!$P$9,PIs!$F$37,0)</f>
        <v>0</v>
      </c>
      <c r="E32" s="673">
        <f>IF(E$1=Start!$P$9,PIs!$F$37,0)</f>
        <v>0</v>
      </c>
      <c r="F32" s="674">
        <f>IF(F$1=Start!$P$9,PIs!$F$37,0)</f>
        <v>0</v>
      </c>
      <c r="G32" s="673">
        <f>IF(G$1=Start!$P$9,PIs!$F$37,0)</f>
        <v>0</v>
      </c>
      <c r="H32" s="674">
        <f>IF(H$1=Start!$P$9,PIs!$F$37,0)</f>
        <v>0</v>
      </c>
      <c r="I32" s="673">
        <f>IF(I$1=Start!$P$9,PIs!$F$37,0)</f>
        <v>0</v>
      </c>
      <c r="J32" s="674">
        <f>IF(J$1=Start!$P$9,PIs!$F$37,0)</f>
        <v>0</v>
      </c>
      <c r="K32" s="673">
        <f>IF(K$1=Start!$P$9,PIs!$F$37,0)</f>
        <v>0</v>
      </c>
      <c r="L32" s="674">
        <f>IF(L$1=Start!$P$9,PIs!$F$37,0)</f>
        <v>0</v>
      </c>
      <c r="M32" s="673">
        <f>IF(M$1=Start!$P$9,PIs!$F$37,0)</f>
        <v>0</v>
      </c>
      <c r="N32" s="674">
        <f>IF(N$1=Start!$P$9,PIs!$F$37,0)</f>
        <v>0</v>
      </c>
      <c r="O32" s="673">
        <f>IF(O$1=Start!$P$9,PIs!$F$37,0)</f>
        <v>0</v>
      </c>
      <c r="P32" s="674">
        <f>IF(P$1=Start!$P$9,PIs!$F$37,0)</f>
        <v>0</v>
      </c>
      <c r="Q32" s="673">
        <f>IF(Q$1=Start!$P$9,PIs!$F$37,0)</f>
        <v>0</v>
      </c>
      <c r="R32" s="674">
        <f>IF(R$1=Start!$P$9,PIs!$F$37,0)</f>
        <v>0</v>
      </c>
      <c r="S32" s="673">
        <f>IF(S$1=Start!$P$9,PIs!$F$37,0)</f>
        <v>0</v>
      </c>
      <c r="T32" s="674">
        <f>IF(T$1=Start!$P$9,PIs!$F$37,0)</f>
        <v>0</v>
      </c>
      <c r="U32" s="673">
        <f>IF(U$1=Start!$P$9,PIs!$F$37,0)</f>
        <v>0</v>
      </c>
      <c r="V32" s="674">
        <f>IF(V$1=Start!$P$9,PIs!$F$37,0)</f>
        <v>0</v>
      </c>
      <c r="W32" s="673">
        <f>IF(W$1=Start!$P$9,PIs!$F$37,0)</f>
        <v>0</v>
      </c>
    </row>
    <row r="33" spans="1:23">
      <c r="A33" s="671" t="str">
        <f>PIs!B39</f>
        <v>liters/connection/day</v>
      </c>
      <c r="B33" s="671"/>
      <c r="C33" s="673">
        <f>IF(C$1=Start!$P$9,PIs!$F$39,0)</f>
        <v>0</v>
      </c>
      <c r="D33" s="674">
        <f>IF(D$1=Start!$P$9,PIs!$F$39,0)</f>
        <v>0</v>
      </c>
      <c r="E33" s="673">
        <f>IF(E$1=Start!$P$9,PIs!$F$39,0)</f>
        <v>0</v>
      </c>
      <c r="F33" s="674">
        <f>IF(F$1=Start!$P$9,PIs!$F$39,0)</f>
        <v>0</v>
      </c>
      <c r="G33" s="673">
        <f>IF(G$1=Start!$P$9,PIs!$F$39,0)</f>
        <v>0</v>
      </c>
      <c r="H33" s="674">
        <f>IF(H$1=Start!$P$9,PIs!$F$39,0)</f>
        <v>0</v>
      </c>
      <c r="I33" s="673">
        <f>IF(I$1=Start!$P$9,PIs!$F$39,0)</f>
        <v>0</v>
      </c>
      <c r="J33" s="674">
        <f>IF(J$1=Start!$P$9,PIs!$F$39,0)</f>
        <v>0</v>
      </c>
      <c r="K33" s="673">
        <f>IF(K$1=Start!$P$9,PIs!$F$39,0)</f>
        <v>0</v>
      </c>
      <c r="L33" s="674">
        <f>IF(L$1=Start!$P$9,PIs!$F$39,0)</f>
        <v>0</v>
      </c>
      <c r="M33" s="673">
        <f>IF(M$1=Start!$P$9,PIs!$F$39,0)</f>
        <v>0</v>
      </c>
      <c r="N33" s="674">
        <f>IF(N$1=Start!$P$9,PIs!$F$39,0)</f>
        <v>0</v>
      </c>
      <c r="O33" s="673">
        <f>IF(O$1=Start!$P$9,PIs!$F$39,0)</f>
        <v>0</v>
      </c>
      <c r="P33" s="674">
        <f>IF(P$1=Start!$P$9,PIs!$F$39,0)</f>
        <v>0</v>
      </c>
      <c r="Q33" s="673">
        <f>IF(Q$1=Start!$P$9,PIs!$F$39,0)</f>
        <v>0</v>
      </c>
      <c r="R33" s="674">
        <f>IF(R$1=Start!$P$9,PIs!$F$39,0)</f>
        <v>0</v>
      </c>
      <c r="S33" s="673">
        <f>IF(S$1=Start!$P$9,PIs!$F$39,0)</f>
        <v>0</v>
      </c>
      <c r="T33" s="674">
        <f>IF(T$1=Start!$P$9,PIs!$F$39,0)</f>
        <v>0</v>
      </c>
      <c r="U33" s="673">
        <f>IF(U$1=Start!$P$9,PIs!$F$39,0)</f>
        <v>0</v>
      </c>
      <c r="V33" s="674">
        <f>IF(V$1=Start!$P$9,PIs!$F$39,0)</f>
        <v>0</v>
      </c>
      <c r="W33" s="673">
        <f>IF(W$1=Start!$P$9,PIs!$F$39,0)</f>
        <v>0</v>
      </c>
    </row>
    <row r="34" spans="1:23">
      <c r="A34" s="671"/>
      <c r="B34" s="671"/>
      <c r="C34" s="673"/>
      <c r="D34" s="674"/>
      <c r="E34" s="673"/>
      <c r="F34" s="674"/>
      <c r="G34" s="673"/>
      <c r="H34" s="674"/>
      <c r="I34" s="673"/>
      <c r="J34" s="674"/>
      <c r="K34" s="673"/>
      <c r="L34" s="674"/>
      <c r="M34" s="673"/>
      <c r="N34" s="674"/>
      <c r="O34" s="673"/>
      <c r="P34" s="674"/>
      <c r="Q34" s="673"/>
      <c r="R34" s="674"/>
      <c r="S34" s="673"/>
      <c r="T34" s="674"/>
      <c r="U34" s="673"/>
      <c r="V34" s="674"/>
      <c r="W34" s="673"/>
    </row>
    <row r="35" spans="1:23" ht="25.5">
      <c r="A35" s="671" t="str">
        <f>PIs!B45</f>
        <v>Volume of Non-Revenue Water expressed in % of System Input Volume</v>
      </c>
      <c r="B35" s="671"/>
      <c r="C35" s="673">
        <f>IF(C$1=Start!$P$9,PIs!$F$45,0)</f>
        <v>0</v>
      </c>
      <c r="D35" s="674">
        <f>IF(D$1=Start!$P$9,PIs!$F$45,0)</f>
        <v>0</v>
      </c>
      <c r="E35" s="673">
        <f>IF(E$1=Start!$P$9,PIs!$F$45,0)</f>
        <v>0</v>
      </c>
      <c r="F35" s="674">
        <f>IF(F$1=Start!$P$9,PIs!$F$45,0)</f>
        <v>0</v>
      </c>
      <c r="G35" s="673">
        <f>IF(G$1=Start!$P$9,PIs!$F$45,0)</f>
        <v>0</v>
      </c>
      <c r="H35" s="674">
        <f>IF(H$1=Start!$P$9,PIs!$F$45,0)</f>
        <v>0</v>
      </c>
      <c r="I35" s="673">
        <f>IF(I$1=Start!$P$9,PIs!$F$45,0)</f>
        <v>0</v>
      </c>
      <c r="J35" s="674">
        <f>IF(J$1=Start!$P$9,PIs!$F$45,0)</f>
        <v>0</v>
      </c>
      <c r="K35" s="673">
        <f>IF(K$1=Start!$P$9,PIs!$F$45,0)</f>
        <v>0</v>
      </c>
      <c r="L35" s="674">
        <f>IF(L$1=Start!$P$9,PIs!$F$45,0)</f>
        <v>0</v>
      </c>
      <c r="M35" s="673">
        <f>IF(M$1=Start!$P$9,PIs!$F$45,0)</f>
        <v>0</v>
      </c>
      <c r="N35" s="674">
        <f>IF(N$1=Start!$P$9,PIs!$F$45,0)</f>
        <v>0</v>
      </c>
      <c r="O35" s="673">
        <f>IF(O$1=Start!$P$9,PIs!$F$45,0)</f>
        <v>0</v>
      </c>
      <c r="P35" s="674">
        <f>IF(P$1=Start!$P$9,PIs!$F$45,0)</f>
        <v>0</v>
      </c>
      <c r="Q35" s="673">
        <f>IF(Q$1=Start!$P$9,PIs!$F$45,0)</f>
        <v>0</v>
      </c>
      <c r="R35" s="674">
        <f>IF(R$1=Start!$P$9,PIs!$F$45,0)</f>
        <v>0</v>
      </c>
      <c r="S35" s="673">
        <f>IF(S$1=Start!$P$9,PIs!$F$45,0)</f>
        <v>0</v>
      </c>
      <c r="T35" s="674">
        <f>IF(T$1=Start!$P$9,PIs!$F$45,0)</f>
        <v>0</v>
      </c>
      <c r="U35" s="673">
        <f>IF(U$1=Start!$P$9,PIs!$F$45,0)</f>
        <v>0</v>
      </c>
      <c r="V35" s="674">
        <f>IF(V$1=Start!$P$9,PIs!$F$45,0)</f>
        <v>0</v>
      </c>
      <c r="W35" s="673">
        <f>IF(W$1=Start!$P$9,PIs!$F$45,0)</f>
        <v>0</v>
      </c>
    </row>
    <row r="36" spans="1:23" ht="25.5">
      <c r="A36" s="671" t="str">
        <f>PIs!B47</f>
        <v>Value of Non-Revenue Water expressed in % of Annual Operating Cost</v>
      </c>
      <c r="B36" s="671"/>
      <c r="C36" s="673">
        <f>IF(C$1=Start!$P$9,PIs!$F$47,0)</f>
        <v>0</v>
      </c>
      <c r="D36" s="674">
        <f>IF(D$1=Start!$P$9,PIs!$F$47,0)</f>
        <v>0</v>
      </c>
      <c r="E36" s="673">
        <f>IF(E$1=Start!$P$9,PIs!$F$47,0)</f>
        <v>0</v>
      </c>
      <c r="F36" s="674">
        <f>IF(F$1=Start!$P$9,PIs!$F$47,0)</f>
        <v>0</v>
      </c>
      <c r="G36" s="673">
        <f>IF(G$1=Start!$P$9,PIs!$F$47,0)</f>
        <v>0</v>
      </c>
      <c r="H36" s="674">
        <f>IF(H$1=Start!$P$9,PIs!$F$47,0)</f>
        <v>0</v>
      </c>
      <c r="I36" s="673">
        <f>IF(I$1=Start!$P$9,PIs!$F$47,0)</f>
        <v>0</v>
      </c>
      <c r="J36" s="674">
        <f>IF(J$1=Start!$P$9,PIs!$F$47,0)</f>
        <v>0</v>
      </c>
      <c r="K36" s="673">
        <f>IF(K$1=Start!$P$9,PIs!$F$47,0)</f>
        <v>0</v>
      </c>
      <c r="L36" s="674">
        <f>IF(L$1=Start!$P$9,PIs!$F$47,0)</f>
        <v>0</v>
      </c>
      <c r="M36" s="673">
        <f>IF(M$1=Start!$P$9,PIs!$F$47,0)</f>
        <v>0</v>
      </c>
      <c r="N36" s="674">
        <f>IF(N$1=Start!$P$9,PIs!$F$47,0)</f>
        <v>0</v>
      </c>
      <c r="O36" s="673">
        <f>IF(O$1=Start!$P$9,PIs!$F$47,0)</f>
        <v>0</v>
      </c>
      <c r="P36" s="674">
        <f>IF(P$1=Start!$P$9,PIs!$F$47,0)</f>
        <v>0</v>
      </c>
      <c r="Q36" s="673">
        <f>IF(Q$1=Start!$P$9,PIs!$F$47,0)</f>
        <v>0</v>
      </c>
      <c r="R36" s="674">
        <f>IF(R$1=Start!$P$9,PIs!$F$47,0)</f>
        <v>0</v>
      </c>
      <c r="S36" s="673">
        <f>IF(S$1=Start!$P$9,PIs!$F$47,0)</f>
        <v>0</v>
      </c>
      <c r="T36" s="674">
        <f>IF(T$1=Start!$P$9,PIs!$F$47,0)</f>
        <v>0</v>
      </c>
      <c r="U36" s="673">
        <f>IF(U$1=Start!$P$9,PIs!$F$47,0)</f>
        <v>0</v>
      </c>
      <c r="V36" s="674">
        <f>IF(V$1=Start!$P$9,PIs!$F$47,0)</f>
        <v>0</v>
      </c>
      <c r="W36" s="673">
        <f>IF(W$1=Start!$P$9,PIs!$F$47,0)</f>
        <v>0</v>
      </c>
    </row>
    <row r="37" spans="1:23" ht="63.75">
      <c r="A37" s="671" t="str">
        <f>PIs!B49</f>
        <v>Liters per Connection per Day (w.s.p.)
w.s.p.: when the system is pressurized - this means the value is already corrected in the case of intermittent supply</v>
      </c>
      <c r="B37" s="671"/>
      <c r="C37" s="673">
        <f>IF(C$1=Start!$P$9,PIs!$F$49,0)</f>
        <v>0</v>
      </c>
      <c r="D37" s="674">
        <f>IF(D$1=Start!$P$9,PIs!$F$49,0)</f>
        <v>0</v>
      </c>
      <c r="E37" s="673">
        <f>IF(E$1=Start!$P$9,PIs!$F$49,0)</f>
        <v>0</v>
      </c>
      <c r="F37" s="674">
        <f>IF(F$1=Start!$P$9,PIs!$F$49,0)</f>
        <v>0</v>
      </c>
      <c r="G37" s="673">
        <f>IF(G$1=Start!$P$9,PIs!$F$49,0)</f>
        <v>0</v>
      </c>
      <c r="H37" s="674">
        <f>IF(H$1=Start!$P$9,PIs!$F$49,0)</f>
        <v>0</v>
      </c>
      <c r="I37" s="673">
        <f>IF(I$1=Start!$P$9,PIs!$F$49,0)</f>
        <v>0</v>
      </c>
      <c r="J37" s="674">
        <f>IF(J$1=Start!$P$9,PIs!$F$49,0)</f>
        <v>0</v>
      </c>
      <c r="K37" s="673">
        <f>IF(K$1=Start!$P$9,PIs!$F$49,0)</f>
        <v>0</v>
      </c>
      <c r="L37" s="674">
        <f>IF(L$1=Start!$P$9,PIs!$F$49,0)</f>
        <v>0</v>
      </c>
      <c r="M37" s="673">
        <f>IF(M$1=Start!$P$9,PIs!$F$49,0)</f>
        <v>0</v>
      </c>
      <c r="N37" s="674">
        <f>IF(N$1=Start!$P$9,PIs!$F$49,0)</f>
        <v>0</v>
      </c>
      <c r="O37" s="673">
        <f>IF(O$1=Start!$P$9,PIs!$F$49,0)</f>
        <v>0</v>
      </c>
      <c r="P37" s="674">
        <f>IF(P$1=Start!$P$9,PIs!$F$49,0)</f>
        <v>0</v>
      </c>
      <c r="Q37" s="673">
        <f>IF(Q$1=Start!$P$9,PIs!$F$49,0)</f>
        <v>0</v>
      </c>
      <c r="R37" s="674">
        <f>IF(R$1=Start!$P$9,PIs!$F$49,0)</f>
        <v>0</v>
      </c>
      <c r="S37" s="673">
        <f>IF(S$1=Start!$P$9,PIs!$F$49,0)</f>
        <v>0</v>
      </c>
      <c r="T37" s="674">
        <f>IF(T$1=Start!$P$9,PIs!$F$49,0)</f>
        <v>0</v>
      </c>
      <c r="U37" s="673">
        <f>IF(U$1=Start!$P$9,PIs!$F$49,0)</f>
        <v>0</v>
      </c>
      <c r="V37" s="674">
        <f>IF(V$1=Start!$P$9,PIs!$F$49,0)</f>
        <v>0</v>
      </c>
      <c r="W37" s="673">
        <f>IF(W$1=Start!$P$9,PIs!$F$49,0)</f>
        <v>0</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23</vt:i4>
      </vt:variant>
      <vt:variant>
        <vt:lpstr>Benannte Bereiche</vt:lpstr>
      </vt:variant>
      <vt:variant>
        <vt:i4>17</vt:i4>
      </vt:variant>
    </vt:vector>
  </HeadingPairs>
  <TitlesOfParts>
    <vt:vector size="40" baseType="lpstr">
      <vt:lpstr>Start</vt:lpstr>
      <vt:lpstr>Sys. Input</vt:lpstr>
      <vt:lpstr>Billed Cons</vt:lpstr>
      <vt:lpstr>Unb. Cons.</vt:lpstr>
      <vt:lpstr>Unauth. Cons.</vt:lpstr>
      <vt:lpstr>Meter Errors</vt:lpstr>
      <vt:lpstr>Network</vt:lpstr>
      <vt:lpstr>Pressure</vt:lpstr>
      <vt:lpstr>Intermittent Supply</vt:lpstr>
      <vt:lpstr>Financial Data</vt:lpstr>
      <vt:lpstr>Water Balance m3day</vt:lpstr>
      <vt:lpstr>Water Balance m3</vt:lpstr>
      <vt:lpstr>Water Balance m3year</vt:lpstr>
      <vt:lpstr>PIs</vt:lpstr>
      <vt:lpstr>Charts</vt:lpstr>
      <vt:lpstr>WHAT IF</vt:lpstr>
      <vt:lpstr>Getting Started</vt:lpstr>
      <vt:lpstr>Language 1</vt:lpstr>
      <vt:lpstr>Language 2</vt:lpstr>
      <vt:lpstr>Language 3</vt:lpstr>
      <vt:lpstr>Used Language</vt:lpstr>
      <vt:lpstr>Matrix</vt:lpstr>
      <vt:lpstr>Tabelle1</vt:lpstr>
      <vt:lpstr>'Billed Cons'!Druckbereich</vt:lpstr>
      <vt:lpstr>Charts!Druckbereich</vt:lpstr>
      <vt:lpstr>'Financial Data'!Druckbereich</vt:lpstr>
      <vt:lpstr>'Intermittent Supply'!Druckbereich</vt:lpstr>
      <vt:lpstr>Matrix!Druckbereich</vt:lpstr>
      <vt:lpstr>'Meter Errors'!Druckbereich</vt:lpstr>
      <vt:lpstr>Network!Druckbereich</vt:lpstr>
      <vt:lpstr>PIs!Druckbereich</vt:lpstr>
      <vt:lpstr>Pressure!Druckbereich</vt:lpstr>
      <vt:lpstr>Start!Druckbereich</vt:lpstr>
      <vt:lpstr>'Sys. Input'!Druckbereich</vt:lpstr>
      <vt:lpstr>'Unauth. Cons.'!Druckbereich</vt:lpstr>
      <vt:lpstr>'Unb. Cons.'!Druckbereich</vt:lpstr>
      <vt:lpstr>'Used Language'!Druckbereich</vt:lpstr>
      <vt:lpstr>'Water Balance m3day'!Druckbereich</vt:lpstr>
      <vt:lpstr>'Water Balance m3year'!Druckbereich</vt:lpstr>
      <vt:lpstr>'Language 2'!OLE_LINK1</vt:lpstr>
    </vt:vector>
  </TitlesOfParts>
  <Company>Liemberger &amp; Partners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WB-EasyCalc</dc:title>
  <dc:subject>The Free Water Balance Software</dc:subject>
  <dc:creator>Roland Liemberger</dc:creator>
  <cp:lastModifiedBy>Roland Liemberger</cp:lastModifiedBy>
  <cp:lastPrinted>2009-03-26T15:09:15Z</cp:lastPrinted>
  <dcterms:created xsi:type="dcterms:W3CDTF">2006-02-18T04:05:42Z</dcterms:created>
  <dcterms:modified xsi:type="dcterms:W3CDTF">2015-11-18T21:06:16Z</dcterms:modified>
</cp:coreProperties>
</file>