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P:\Projects\Lights and arthropods\Cabinet ligth trials Orius and Dicyphus 7trt\Orius\"/>
    </mc:Choice>
  </mc:AlternateContent>
  <bookViews>
    <workbookView xWindow="0" yWindow="0" windowWidth="28800" windowHeight="12300" activeTab="3"/>
  </bookViews>
  <sheets>
    <sheet name="raw" sheetId="4" r:id="rId1"/>
    <sheet name="raw&amp;summary" sheetId="1" r:id="rId2"/>
    <sheet name="mortality" sheetId="2" r:id="rId3"/>
    <sheet name="tibia" sheetId="3" r:id="rId4"/>
    <sheet name=" Table 2 dev time" sheetId="5" r:id="rId5"/>
    <sheet name="Appendix 1" sheetId="6" r:id="rId6"/>
    <sheet name="Appendix 2" sheetId="7" r:id="rId7"/>
    <sheet name="Appendix 3" sheetId="8" r:id="rId8"/>
    <sheet name="Table 3" sheetId="9" r:id="rId9"/>
  </sheets>
  <calcPr calcId="162913"/>
</workbook>
</file>

<file path=xl/calcChain.xml><?xml version="1.0" encoding="utf-8"?>
<calcChain xmlns="http://schemas.openxmlformats.org/spreadsheetml/2006/main">
  <c r="F20" i="2" l="1"/>
  <c r="N16" i="1" l="1"/>
  <c r="M16" i="1"/>
  <c r="L16" i="1"/>
  <c r="K16" i="1"/>
  <c r="K18" i="1" s="1"/>
  <c r="N14" i="1"/>
  <c r="M14" i="1"/>
  <c r="L14" i="1"/>
  <c r="K14" i="1"/>
  <c r="N12" i="1"/>
  <c r="M12" i="1"/>
  <c r="L12" i="1"/>
  <c r="K12" i="1"/>
  <c r="J16" i="1"/>
  <c r="J14" i="1"/>
  <c r="J12" i="1"/>
  <c r="N52" i="1"/>
  <c r="M52" i="1"/>
  <c r="L52" i="1"/>
  <c r="K52" i="1"/>
  <c r="N50" i="1"/>
  <c r="M50" i="1"/>
  <c r="L50" i="1"/>
  <c r="K50" i="1"/>
  <c r="N48" i="1"/>
  <c r="M48" i="1"/>
  <c r="L48" i="1"/>
  <c r="K48" i="1"/>
  <c r="J52" i="1"/>
  <c r="J54" i="1" s="1"/>
  <c r="J50" i="1"/>
  <c r="J48" i="1"/>
  <c r="N25" i="1"/>
  <c r="M25" i="1"/>
  <c r="L25" i="1"/>
  <c r="K25" i="1"/>
  <c r="N23" i="1"/>
  <c r="M23" i="1"/>
  <c r="L23" i="1"/>
  <c r="K23" i="1"/>
  <c r="N21" i="1"/>
  <c r="M21" i="1"/>
  <c r="L21" i="1"/>
  <c r="K21" i="1"/>
  <c r="J25" i="1"/>
  <c r="J23" i="1"/>
  <c r="J21" i="1"/>
  <c r="N61" i="1"/>
  <c r="M61" i="1"/>
  <c r="L61" i="1"/>
  <c r="K61" i="1"/>
  <c r="N59" i="1"/>
  <c r="M59" i="1"/>
  <c r="L59" i="1"/>
  <c r="K59" i="1"/>
  <c r="N57" i="1"/>
  <c r="M57" i="1"/>
  <c r="L57" i="1"/>
  <c r="K57" i="1"/>
  <c r="J61" i="1"/>
  <c r="J63" i="1" s="1"/>
  <c r="J59" i="1"/>
  <c r="J57" i="1"/>
  <c r="I71" i="4"/>
  <c r="I70" i="4"/>
  <c r="I69" i="4"/>
  <c r="I68" i="4"/>
  <c r="I67" i="4"/>
  <c r="I66" i="4"/>
  <c r="I65" i="4"/>
  <c r="I64" i="4"/>
  <c r="I63" i="4"/>
  <c r="I62" i="4"/>
  <c r="I61" i="4"/>
  <c r="I60" i="4"/>
  <c r="I59" i="4"/>
  <c r="I58" i="4"/>
  <c r="I57" i="4"/>
  <c r="I56" i="4"/>
  <c r="I55" i="4"/>
  <c r="I54" i="4"/>
  <c r="I53" i="4"/>
  <c r="I52" i="4"/>
  <c r="I51" i="4"/>
  <c r="I50" i="4"/>
  <c r="I49" i="4"/>
  <c r="I48" i="4"/>
  <c r="I47" i="4"/>
  <c r="I46" i="4"/>
  <c r="I45" i="4"/>
  <c r="I44" i="4"/>
  <c r="I43" i="4"/>
  <c r="I42" i="4"/>
  <c r="I41" i="4"/>
  <c r="I40" i="4"/>
  <c r="I39" i="4"/>
  <c r="I38" i="4"/>
  <c r="I37" i="4"/>
  <c r="I36" i="4"/>
  <c r="I35" i="4"/>
  <c r="I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I3" i="4"/>
  <c r="I2" i="4"/>
  <c r="N43" i="1"/>
  <c r="M43" i="1"/>
  <c r="L43" i="1"/>
  <c r="K43" i="1"/>
  <c r="N41" i="1"/>
  <c r="M41" i="1"/>
  <c r="L41" i="1"/>
  <c r="K41" i="1"/>
  <c r="N39" i="1"/>
  <c r="M39" i="1"/>
  <c r="L39" i="1"/>
  <c r="K39" i="1"/>
  <c r="J43" i="1"/>
  <c r="J41" i="1"/>
  <c r="J39" i="1"/>
  <c r="N30" i="1"/>
  <c r="N34" i="1"/>
  <c r="M34" i="1"/>
  <c r="L34" i="1"/>
  <c r="K34" i="1"/>
  <c r="N32" i="1"/>
  <c r="M32" i="1"/>
  <c r="L32" i="1"/>
  <c r="K32" i="1"/>
  <c r="M30" i="1"/>
  <c r="L30" i="1"/>
  <c r="K30" i="1"/>
  <c r="J34" i="1"/>
  <c r="J32" i="1"/>
  <c r="J30" i="1"/>
  <c r="N7" i="1"/>
  <c r="M7" i="1"/>
  <c r="L7" i="1"/>
  <c r="K7" i="1"/>
  <c r="N5" i="1"/>
  <c r="M5" i="1"/>
  <c r="L5" i="1"/>
  <c r="K5" i="1"/>
  <c r="N3" i="1"/>
  <c r="M3" i="1"/>
  <c r="L3" i="1"/>
  <c r="K3" i="1"/>
  <c r="J7" i="1"/>
  <c r="J9" i="1" s="1"/>
  <c r="J5" i="1"/>
  <c r="J3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O52" i="1" s="1"/>
  <c r="I49" i="1"/>
  <c r="I48" i="1"/>
  <c r="I47" i="1"/>
  <c r="I46" i="1"/>
  <c r="I45" i="1"/>
  <c r="I44" i="1"/>
  <c r="I43" i="1"/>
  <c r="I42" i="1"/>
  <c r="I41" i="1"/>
  <c r="I40" i="1"/>
  <c r="I39" i="1"/>
  <c r="I38" i="1"/>
  <c r="O12" i="1" s="1"/>
  <c r="I37" i="1"/>
  <c r="O16" i="1" s="1"/>
  <c r="I36" i="1"/>
  <c r="I35" i="1"/>
  <c r="I34" i="1"/>
  <c r="I33" i="1"/>
  <c r="I32" i="1"/>
  <c r="G32" i="3"/>
  <c r="H32" i="3" s="1"/>
  <c r="F32" i="3"/>
  <c r="E32" i="3"/>
  <c r="G27" i="3"/>
  <c r="H27" i="3" s="1"/>
  <c r="F27" i="3"/>
  <c r="E27" i="3"/>
  <c r="G23" i="3"/>
  <c r="F23" i="3"/>
  <c r="E23" i="3"/>
  <c r="G14" i="3"/>
  <c r="H14" i="3" s="1"/>
  <c r="F14" i="3"/>
  <c r="E14" i="3"/>
  <c r="G8" i="3"/>
  <c r="H8" i="3" s="1"/>
  <c r="F8" i="3"/>
  <c r="E8" i="3"/>
  <c r="C23" i="2"/>
  <c r="C22" i="2"/>
  <c r="C21" i="2"/>
  <c r="C20" i="2"/>
  <c r="C19" i="2"/>
  <c r="C18" i="2"/>
  <c r="C17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I31" i="1"/>
  <c r="I30" i="1"/>
  <c r="I29" i="1"/>
  <c r="I28" i="1"/>
  <c r="O25" i="1" s="1"/>
  <c r="I27" i="1"/>
  <c r="I26" i="1"/>
  <c r="I25" i="1"/>
  <c r="I24" i="1"/>
  <c r="O59" i="1" s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O32" i="1" s="1"/>
  <c r="I7" i="1"/>
  <c r="I6" i="1"/>
  <c r="I5" i="1"/>
  <c r="I4" i="1"/>
  <c r="I3" i="1"/>
  <c r="I2" i="1"/>
  <c r="F19" i="2" l="1"/>
  <c r="F23" i="2"/>
  <c r="F22" i="2"/>
  <c r="G20" i="2"/>
  <c r="E20" i="2"/>
  <c r="F17" i="2"/>
  <c r="F21" i="2"/>
  <c r="G18" i="2"/>
  <c r="G22" i="2"/>
  <c r="O5" i="1"/>
  <c r="O43" i="1"/>
  <c r="E17" i="2"/>
  <c r="E21" i="2"/>
  <c r="G17" i="2"/>
  <c r="G19" i="2"/>
  <c r="G21" i="2"/>
  <c r="G23" i="2"/>
  <c r="K36" i="1"/>
  <c r="N63" i="1"/>
  <c r="K27" i="1"/>
  <c r="O61" i="1"/>
  <c r="O63" i="1" s="1"/>
  <c r="O23" i="1"/>
  <c r="O27" i="1" s="1"/>
  <c r="E18" i="2"/>
  <c r="E22" i="2"/>
  <c r="F18" i="2"/>
  <c r="K9" i="1"/>
  <c r="M54" i="1"/>
  <c r="J18" i="1"/>
  <c r="L18" i="1"/>
  <c r="M18" i="1"/>
  <c r="E19" i="2"/>
  <c r="E23" i="2"/>
  <c r="H23" i="3"/>
  <c r="M36" i="1"/>
  <c r="L63" i="1"/>
  <c r="M27" i="1"/>
  <c r="O50" i="1"/>
  <c r="O54" i="1" s="1"/>
  <c r="M9" i="1"/>
  <c r="J36" i="1"/>
  <c r="J27" i="1"/>
  <c r="K54" i="1"/>
  <c r="O14" i="1"/>
  <c r="O18" i="1" s="1"/>
  <c r="N18" i="1"/>
  <c r="O3" i="1"/>
  <c r="O7" i="1"/>
  <c r="O9" i="1" s="1"/>
  <c r="O30" i="1"/>
  <c r="O34" i="1"/>
  <c r="O36" i="1" s="1"/>
  <c r="O41" i="1"/>
  <c r="O45" i="1" s="1"/>
  <c r="O21" i="1"/>
  <c r="O48" i="1"/>
  <c r="L9" i="1"/>
  <c r="N9" i="1"/>
  <c r="L36" i="1"/>
  <c r="N36" i="1"/>
  <c r="O39" i="1"/>
  <c r="L45" i="1"/>
  <c r="N45" i="1"/>
  <c r="K45" i="1"/>
  <c r="M45" i="1"/>
  <c r="O57" i="1"/>
  <c r="K63" i="1"/>
  <c r="M63" i="1"/>
  <c r="L27" i="1"/>
  <c r="N27" i="1"/>
  <c r="L54" i="1"/>
  <c r="N54" i="1"/>
  <c r="J45" i="1"/>
</calcChain>
</file>

<file path=xl/sharedStrings.xml><?xml version="1.0" encoding="utf-8"?>
<sst xmlns="http://schemas.openxmlformats.org/spreadsheetml/2006/main" count="787" uniqueCount="96">
  <si>
    <t>Block</t>
  </si>
  <si>
    <t>Trt</t>
  </si>
  <si>
    <t>Rep</t>
  </si>
  <si>
    <t>N1d</t>
  </si>
  <si>
    <t>N2d</t>
  </si>
  <si>
    <t>N3d</t>
  </si>
  <si>
    <t>N4d</t>
  </si>
  <si>
    <t>N5d</t>
  </si>
  <si>
    <t>Totd</t>
  </si>
  <si>
    <t>Tibia</t>
  </si>
  <si>
    <t>LB</t>
  </si>
  <si>
    <t>HR</t>
  </si>
  <si>
    <t>HPS</t>
  </si>
  <si>
    <t>S</t>
  </si>
  <si>
    <t>HB</t>
  </si>
  <si>
    <t>TotNo</t>
  </si>
  <si>
    <t>NoD</t>
  </si>
  <si>
    <t>LR</t>
  </si>
  <si>
    <t>W</t>
  </si>
  <si>
    <t>%Mort</t>
  </si>
  <si>
    <t>AVG</t>
  </si>
  <si>
    <t>SE</t>
  </si>
  <si>
    <t>StDev</t>
  </si>
  <si>
    <t>n</t>
  </si>
  <si>
    <t>AVGN1d</t>
  </si>
  <si>
    <t>AVGN2d</t>
  </si>
  <si>
    <t>AVGN3d</t>
  </si>
  <si>
    <t>AVGN4d</t>
  </si>
  <si>
    <t>AVGN5d</t>
  </si>
  <si>
    <t>AVGTotd</t>
  </si>
  <si>
    <t>Low Blue</t>
  </si>
  <si>
    <t xml:space="preserve">Time </t>
  </si>
  <si>
    <t>N1-N2(days)</t>
  </si>
  <si>
    <t>N2-N3(days)</t>
  </si>
  <si>
    <t>N3-N4(days)</t>
  </si>
  <si>
    <t>N4-N5(days)</t>
  </si>
  <si>
    <t>N1-Adult(days)</t>
  </si>
  <si>
    <t>N5-Adult(days)</t>
  </si>
  <si>
    <t>Average:</t>
  </si>
  <si>
    <t>S.E.:</t>
  </si>
  <si>
    <t>Low Red</t>
  </si>
  <si>
    <t>Treatment</t>
  </si>
  <si>
    <t>High Blue</t>
  </si>
  <si>
    <t>High Red</t>
  </si>
  <si>
    <t>Summer</t>
  </si>
  <si>
    <t>Winter</t>
  </si>
  <si>
    <t>Mortality</t>
  </si>
  <si>
    <t xml:space="preserve"> (26)</t>
  </si>
  <si>
    <t xml:space="preserve"> (41)</t>
  </si>
  <si>
    <t xml:space="preserve"> (30)</t>
  </si>
  <si>
    <t xml:space="preserve"> (25)</t>
  </si>
  <si>
    <t xml:space="preserve"> (23)</t>
  </si>
  <si>
    <t xml:space="preserve"> (16)</t>
  </si>
  <si>
    <t>16.43 b</t>
  </si>
  <si>
    <t>8.18 a</t>
  </si>
  <si>
    <t>17.42 b</t>
  </si>
  <si>
    <t>17.10 b</t>
  </si>
  <si>
    <t>17.33 b</t>
  </si>
  <si>
    <t>17.50 b</t>
  </si>
  <si>
    <t>16.09 b</t>
  </si>
  <si>
    <t>1.88 a</t>
  </si>
  <si>
    <t>7.57 b</t>
  </si>
  <si>
    <t>8.00 b</t>
  </si>
  <si>
    <t>7.30 b</t>
  </si>
  <si>
    <t>8.11 b</t>
  </si>
  <si>
    <t>5.75 b</t>
  </si>
  <si>
    <t>7.00 b</t>
  </si>
  <si>
    <t>N1</t>
  </si>
  <si>
    <t>Source</t>
  </si>
  <si>
    <t>Degrees of Freedom</t>
  </si>
  <si>
    <t>Sum of Squares</t>
  </si>
  <si>
    <t>Mean Square</t>
  </si>
  <si>
    <t>F Ratio</t>
  </si>
  <si>
    <t>Prob &gt; F</t>
  </si>
  <si>
    <t>Model</t>
  </si>
  <si>
    <t>Error</t>
  </si>
  <si>
    <t>Total</t>
  </si>
  <si>
    <t>N.S.</t>
  </si>
  <si>
    <t>N2</t>
  </si>
  <si>
    <t>N3</t>
  </si>
  <si>
    <t>N4</t>
  </si>
  <si>
    <t>N5</t>
  </si>
  <si>
    <t>N1-Adult</t>
  </si>
  <si>
    <t>N.S. = Not significant at alpha=0.05 level</t>
  </si>
  <si>
    <t>* = significant at alpha =0.05 level</t>
  </si>
  <si>
    <t>*</t>
  </si>
  <si>
    <t>Appendix 1. Analysis of Variance Tables for block 1 and 2, development times (JMP 11, SAS Institute, 2012)</t>
  </si>
  <si>
    <t>Appendix 2. Analysis of Variance Tables testing for significant differences among lighting treatments for each development stage (JMP 11, SAS Institute, 2012)</t>
  </si>
  <si>
    <t>Trt=Treatment</t>
  </si>
  <si>
    <t>Trt * Rep</t>
  </si>
  <si>
    <t>Effect tests(Model):</t>
  </si>
  <si>
    <t>*M.S.</t>
  </si>
  <si>
    <t>M.S. = Marginally significant</t>
  </si>
  <si>
    <t>&lt;0.0001</t>
  </si>
  <si>
    <t>Appendix 3. Analysis of Variance Tables for tibia lengths of surviving adults from block1 (JMP 11, SAS Institute, 2012)</t>
  </si>
  <si>
    <t>length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</si>
</sst>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4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/>
    <xf numFmtId="165" fontId="0" fillId="0" borderId="0" xfId="0" applyNumberFormat="1"/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1" fontId="0" fillId="0" borderId="3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1" fontId="0" fillId="0" borderId="5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1" fontId="0" fillId="0" borderId="8" xfId="0" applyNumberFormat="1" applyBorder="1" applyAlignment="1">
      <alignment horizontal="center"/>
    </xf>
    <xf numFmtId="1" fontId="0" fillId="0" borderId="2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" fontId="0" fillId="0" borderId="7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7" xfId="0" applyNumberFormat="1" applyBorder="1" applyAlignment="1">
      <alignment horizontal="center"/>
    </xf>
    <xf numFmtId="2" fontId="1" fillId="0" borderId="0" xfId="0" applyNumberFormat="1" applyFont="1" applyAlignment="1">
      <alignment horizontal="center"/>
    </xf>
    <xf numFmtId="2" fontId="0" fillId="0" borderId="0" xfId="0" applyNumberFormat="1" applyBorder="1" applyAlignment="1">
      <alignment horizontal="center"/>
    </xf>
    <xf numFmtId="0" fontId="1" fillId="0" borderId="0" xfId="0" applyFont="1" applyBorder="1" applyAlignment="1">
      <alignment horizontal="center"/>
    </xf>
    <xf numFmtId="49" fontId="0" fillId="0" borderId="7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49" fontId="0" fillId="0" borderId="0" xfId="0" applyNumberFormat="1" applyBorder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left"/>
    </xf>
    <xf numFmtId="0" fontId="0" fillId="0" borderId="0" xfId="0" applyFont="1" applyAlignment="1">
      <alignment horizontal="right"/>
    </xf>
    <xf numFmtId="0" fontId="0" fillId="0" borderId="0" xfId="0" applyBorder="1"/>
    <xf numFmtId="0" fontId="0" fillId="2" borderId="0" xfId="0" applyFill="1" applyAlignment="1">
      <alignment horizontal="center"/>
    </xf>
    <xf numFmtId="0" fontId="0" fillId="2" borderId="0" xfId="0" applyFill="1"/>
    <xf numFmtId="9" fontId="1" fillId="2" borderId="0" xfId="1" applyFont="1" applyFill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2" fontId="1" fillId="2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/>
    </xf>
    <xf numFmtId="2" fontId="1" fillId="2" borderId="0" xfId="0" applyNumberFormat="1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/>
    <xf numFmtId="0" fontId="0" fillId="0" borderId="15" xfId="0" applyBorder="1"/>
    <xf numFmtId="0" fontId="0" fillId="0" borderId="16" xfId="0" applyBorder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800" b="0" i="0" baseline="0">
                <a:effectLst/>
              </a:rPr>
              <a:t>Mortality of Orius insidiosus under different light and seasonal conditions</a:t>
            </a:r>
            <a:endParaRPr lang="en-CA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mortality!$C$28:$C$34</c:f>
                <c:numCache>
                  <c:formatCode>General</c:formatCode>
                  <c:ptCount val="7"/>
                  <c:pt idx="0">
                    <c:v>12.5</c:v>
                  </c:pt>
                  <c:pt idx="1">
                    <c:v>3.571428571428569</c:v>
                  </c:pt>
                  <c:pt idx="2">
                    <c:v>19.642857142857132</c:v>
                  </c:pt>
                  <c:pt idx="3">
                    <c:v>9.6153846153846043</c:v>
                  </c:pt>
                  <c:pt idx="4">
                    <c:v>5.4166666666666643</c:v>
                  </c:pt>
                  <c:pt idx="5">
                    <c:v>23.333333333333329</c:v>
                  </c:pt>
                  <c:pt idx="6">
                    <c:v>15.384615384615357</c:v>
                  </c:pt>
                </c:numCache>
              </c:numRef>
            </c:plus>
            <c:minus>
              <c:numRef>
                <c:f>mortality!$C$28:$C$34</c:f>
                <c:numCache>
                  <c:formatCode>General</c:formatCode>
                  <c:ptCount val="7"/>
                  <c:pt idx="0">
                    <c:v>12.5</c:v>
                  </c:pt>
                  <c:pt idx="1">
                    <c:v>3.571428571428569</c:v>
                  </c:pt>
                  <c:pt idx="2">
                    <c:v>19.642857142857132</c:v>
                  </c:pt>
                  <c:pt idx="3">
                    <c:v>9.6153846153846043</c:v>
                  </c:pt>
                  <c:pt idx="4">
                    <c:v>5.4166666666666643</c:v>
                  </c:pt>
                  <c:pt idx="5">
                    <c:v>23.333333333333329</c:v>
                  </c:pt>
                  <c:pt idx="6">
                    <c:v>15.384615384615357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mortality!$A$28:$A$34</c:f>
              <c:strCache>
                <c:ptCount val="7"/>
                <c:pt idx="0">
                  <c:v>Summer</c:v>
                </c:pt>
                <c:pt idx="1">
                  <c:v>Low Blue</c:v>
                </c:pt>
                <c:pt idx="2">
                  <c:v>HPS</c:v>
                </c:pt>
                <c:pt idx="3">
                  <c:v>High Red</c:v>
                </c:pt>
                <c:pt idx="4">
                  <c:v>High Blue</c:v>
                </c:pt>
                <c:pt idx="5">
                  <c:v>Winter</c:v>
                </c:pt>
                <c:pt idx="6">
                  <c:v>Low Red</c:v>
                </c:pt>
              </c:strCache>
            </c:strRef>
          </c:cat>
          <c:val>
            <c:numRef>
              <c:f>mortality!$B$28:$B$34</c:f>
              <c:numCache>
                <c:formatCode>0.00</c:formatCode>
                <c:ptCount val="7"/>
                <c:pt idx="0">
                  <c:v>47.5</c:v>
                </c:pt>
                <c:pt idx="1">
                  <c:v>53.571428571428569</c:v>
                </c:pt>
                <c:pt idx="2">
                  <c:v>55.357142857142861</c:v>
                </c:pt>
                <c:pt idx="3">
                  <c:v>59.615384615384613</c:v>
                </c:pt>
                <c:pt idx="4">
                  <c:v>67.916666666666657</c:v>
                </c:pt>
                <c:pt idx="5">
                  <c:v>76.666666666666671</c:v>
                </c:pt>
                <c:pt idx="6">
                  <c:v>84.615384615384613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01-4859-B695-9E6E1BF011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9885424"/>
        <c:axId val="509886080"/>
      </c:barChart>
      <c:catAx>
        <c:axId val="509885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886080"/>
        <c:crosses val="autoZero"/>
        <c:auto val="1"/>
        <c:lblAlgn val="ctr"/>
        <c:lblOffset val="100"/>
        <c:noMultiLvlLbl val="0"/>
      </c:catAx>
      <c:valAx>
        <c:axId val="509886080"/>
        <c:scaling>
          <c:orientation val="minMax"/>
          <c:max val="100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885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Total</a:t>
            </a:r>
            <a:r>
              <a:rPr lang="en-CA" baseline="0"/>
              <a:t> Orius developmental time N1-Adult</a:t>
            </a:r>
            <a:endParaRPr lang="en-CA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 Table 2 dev time'!$T$6,' Table 2 dev time'!$T$8,' Table 2 dev time'!$T$10,' Table 2 dev time'!$T$12,' Table 2 dev time'!$T$14,' Table 2 dev time'!$T$16,' Table 2 dev time'!$T$18)</c:f>
                <c:numCache>
                  <c:formatCode>General</c:formatCode>
                  <c:ptCount val="7"/>
                  <c:pt idx="0">
                    <c:v>0.28867513459481287</c:v>
                  </c:pt>
                  <c:pt idx="1">
                    <c:v>0.62107352481998623</c:v>
                  </c:pt>
                  <c:pt idx="2">
                    <c:v>2.1213203435596424</c:v>
                  </c:pt>
                  <c:pt idx="3">
                    <c:v>0.65743609744386799</c:v>
                  </c:pt>
                  <c:pt idx="4">
                    <c:v>0.68511878904467538</c:v>
                  </c:pt>
                  <c:pt idx="5">
                    <c:v>0.51264989744988021</c:v>
                  </c:pt>
                  <c:pt idx="6">
                    <c:v>0.2874238277307658</c:v>
                  </c:pt>
                </c:numCache>
              </c:numRef>
            </c:plus>
            <c:minus>
              <c:numRef>
                <c:f>(' Table 2 dev time'!$T$6,' Table 2 dev time'!$T$8,' Table 2 dev time'!$T$10,' Table 2 dev time'!$T$12,' Table 2 dev time'!$T$14,' Table 2 dev time'!$T$16,' Table 2 dev time'!$T$18)</c:f>
                <c:numCache>
                  <c:formatCode>General</c:formatCode>
                  <c:ptCount val="7"/>
                  <c:pt idx="0">
                    <c:v>0.28867513459481287</c:v>
                  </c:pt>
                  <c:pt idx="1">
                    <c:v>0.62107352481998623</c:v>
                  </c:pt>
                  <c:pt idx="2">
                    <c:v>2.1213203435596424</c:v>
                  </c:pt>
                  <c:pt idx="3">
                    <c:v>0.65743609744386799</c:v>
                  </c:pt>
                  <c:pt idx="4">
                    <c:v>0.68511878904467538</c:v>
                  </c:pt>
                  <c:pt idx="5">
                    <c:v>0.51264989744988021</c:v>
                  </c:pt>
                  <c:pt idx="6">
                    <c:v>0.2874238277307658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 Table 2 dev time'!$M$5,' Table 2 dev time'!$M$7,' Table 2 dev time'!$M$9,' Table 2 dev time'!$M$11,' Table 2 dev time'!$M$13,' Table 2 dev time'!$M$15,' Table 2 dev time'!$M$17)</c:f>
              <c:strCache>
                <c:ptCount val="7"/>
                <c:pt idx="0">
                  <c:v>Low Red</c:v>
                </c:pt>
                <c:pt idx="1">
                  <c:v>HPS</c:v>
                </c:pt>
                <c:pt idx="2">
                  <c:v>High Blue</c:v>
                </c:pt>
                <c:pt idx="3">
                  <c:v>High Red</c:v>
                </c:pt>
                <c:pt idx="4">
                  <c:v>Winter</c:v>
                </c:pt>
                <c:pt idx="5">
                  <c:v>Low Blue</c:v>
                </c:pt>
                <c:pt idx="6">
                  <c:v>Summer</c:v>
                </c:pt>
              </c:strCache>
            </c:strRef>
          </c:cat>
          <c:val>
            <c:numRef>
              <c:f>(' Table 2 dev time'!$T$5,' Table 2 dev time'!$T$7,' Table 2 dev time'!$T$9,' Table 2 dev time'!$T$11,' Table 2 dev time'!$T$13,' Table 2 dev time'!$T$15,' Table 2 dev time'!$T$17)</c:f>
              <c:numCache>
                <c:formatCode>General</c:formatCode>
                <c:ptCount val="7"/>
                <c:pt idx="0">
                  <c:v>17.5</c:v>
                </c:pt>
                <c:pt idx="1">
                  <c:v>17.420000000000002</c:v>
                </c:pt>
                <c:pt idx="2">
                  <c:v>17.329999999999998</c:v>
                </c:pt>
                <c:pt idx="3">
                  <c:v>17.100000000000001</c:v>
                </c:pt>
                <c:pt idx="4">
                  <c:v>16.43</c:v>
                </c:pt>
                <c:pt idx="5">
                  <c:v>16.09</c:v>
                </c:pt>
                <c:pt idx="6">
                  <c:v>8.18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DF-451C-9B7F-BDF45FEE73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1503912"/>
        <c:axId val="591504240"/>
      </c:barChart>
      <c:catAx>
        <c:axId val="591503912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504240"/>
        <c:crosses val="autoZero"/>
        <c:auto val="1"/>
        <c:lblAlgn val="ctr"/>
        <c:lblOffset val="100"/>
        <c:noMultiLvlLbl val="0"/>
      </c:catAx>
      <c:valAx>
        <c:axId val="591504240"/>
        <c:scaling>
          <c:orientation val="minMax"/>
          <c:min val="7"/>
        </c:scaling>
        <c:delete val="0"/>
        <c:axPos val="l"/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503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800" b="0" i="0" baseline="0">
                <a:effectLst/>
              </a:rPr>
              <a:t>Mortality of Orius insidiosus under different light and seasonal conditions</a:t>
            </a:r>
            <a:endParaRPr lang="en-CA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mortality!$C$28:$C$34</c:f>
                <c:numCache>
                  <c:formatCode>General</c:formatCode>
                  <c:ptCount val="7"/>
                  <c:pt idx="0">
                    <c:v>12.5</c:v>
                  </c:pt>
                  <c:pt idx="1">
                    <c:v>3.571428571428569</c:v>
                  </c:pt>
                  <c:pt idx="2">
                    <c:v>19.642857142857132</c:v>
                  </c:pt>
                  <c:pt idx="3">
                    <c:v>9.6153846153846043</c:v>
                  </c:pt>
                  <c:pt idx="4">
                    <c:v>5.4166666666666643</c:v>
                  </c:pt>
                  <c:pt idx="5">
                    <c:v>23.333333333333329</c:v>
                  </c:pt>
                  <c:pt idx="6">
                    <c:v>15.384615384615357</c:v>
                  </c:pt>
                </c:numCache>
              </c:numRef>
            </c:plus>
            <c:minus>
              <c:numRef>
                <c:f>mortality!$C$28:$C$34</c:f>
                <c:numCache>
                  <c:formatCode>General</c:formatCode>
                  <c:ptCount val="7"/>
                  <c:pt idx="0">
                    <c:v>12.5</c:v>
                  </c:pt>
                  <c:pt idx="1">
                    <c:v>3.571428571428569</c:v>
                  </c:pt>
                  <c:pt idx="2">
                    <c:v>19.642857142857132</c:v>
                  </c:pt>
                  <c:pt idx="3">
                    <c:v>9.6153846153846043</c:v>
                  </c:pt>
                  <c:pt idx="4">
                    <c:v>5.4166666666666643</c:v>
                  </c:pt>
                  <c:pt idx="5">
                    <c:v>23.333333333333329</c:v>
                  </c:pt>
                  <c:pt idx="6">
                    <c:v>15.384615384615357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mortality!$A$28:$A$34</c:f>
              <c:strCache>
                <c:ptCount val="7"/>
                <c:pt idx="0">
                  <c:v>Summer</c:v>
                </c:pt>
                <c:pt idx="1">
                  <c:v>Low Blue</c:v>
                </c:pt>
                <c:pt idx="2">
                  <c:v>HPS</c:v>
                </c:pt>
                <c:pt idx="3">
                  <c:v>High Red</c:v>
                </c:pt>
                <c:pt idx="4">
                  <c:v>High Blue</c:v>
                </c:pt>
                <c:pt idx="5">
                  <c:v>Winter</c:v>
                </c:pt>
                <c:pt idx="6">
                  <c:v>Low Red</c:v>
                </c:pt>
              </c:strCache>
            </c:strRef>
          </c:cat>
          <c:val>
            <c:numRef>
              <c:f>mortality!$B$28:$B$34</c:f>
              <c:numCache>
                <c:formatCode>0.00</c:formatCode>
                <c:ptCount val="7"/>
                <c:pt idx="0">
                  <c:v>47.5</c:v>
                </c:pt>
                <c:pt idx="1">
                  <c:v>53.571428571428569</c:v>
                </c:pt>
                <c:pt idx="2">
                  <c:v>55.357142857142861</c:v>
                </c:pt>
                <c:pt idx="3">
                  <c:v>59.615384615384613</c:v>
                </c:pt>
                <c:pt idx="4">
                  <c:v>67.916666666666657</c:v>
                </c:pt>
                <c:pt idx="5">
                  <c:v>76.666666666666671</c:v>
                </c:pt>
                <c:pt idx="6">
                  <c:v>84.615384615384613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92-4E05-A1DB-5D22E88118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9885424"/>
        <c:axId val="509886080"/>
      </c:barChart>
      <c:catAx>
        <c:axId val="509885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886080"/>
        <c:crosses val="autoZero"/>
        <c:auto val="1"/>
        <c:lblAlgn val="ctr"/>
        <c:lblOffset val="100"/>
        <c:noMultiLvlLbl val="0"/>
      </c:catAx>
      <c:valAx>
        <c:axId val="509886080"/>
        <c:scaling>
          <c:orientation val="minMax"/>
          <c:max val="100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885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476250</xdr:colOff>
      <xdr:row>7</xdr:row>
      <xdr:rowOff>95250</xdr:rowOff>
    </xdr:from>
    <xdr:to>
      <xdr:col>15</xdr:col>
      <xdr:colOff>171450</xdr:colOff>
      <xdr:row>35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600075</xdr:colOff>
      <xdr:row>22</xdr:row>
      <xdr:rowOff>133349</xdr:rowOff>
    </xdr:from>
    <xdr:to>
      <xdr:col>17</xdr:col>
      <xdr:colOff>504825</xdr:colOff>
      <xdr:row>53</xdr:row>
      <xdr:rowOff>180974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24</xdr:row>
      <xdr:rowOff>0</xdr:rowOff>
    </xdr:from>
    <xdr:to>
      <xdr:col>9</xdr:col>
      <xdr:colOff>419100</xdr:colOff>
      <xdr:row>51</xdr:row>
      <xdr:rowOff>161925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1"/>
  <sheetViews>
    <sheetView workbookViewId="0">
      <selection activeCell="R18" sqref="R18:R19"/>
    </sheetView>
  </sheetViews>
  <sheetFormatPr defaultRowHeight="15" x14ac:dyDescent="0.25"/>
  <cols>
    <col min="1" max="9" width="9.140625" style="1"/>
    <col min="10" max="10" width="9.5703125" bestFit="1" customWidth="1"/>
  </cols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/>
    </row>
    <row r="2" spans="1:15" x14ac:dyDescent="0.25">
      <c r="A2" s="1">
        <v>1</v>
      </c>
      <c r="B2" s="1" t="s">
        <v>10</v>
      </c>
      <c r="C2" s="1">
        <v>1</v>
      </c>
      <c r="D2" s="1">
        <v>0.5</v>
      </c>
      <c r="E2" s="1">
        <v>0.5</v>
      </c>
      <c r="F2" s="1">
        <v>5</v>
      </c>
      <c r="G2" s="1">
        <v>2</v>
      </c>
      <c r="H2" s="1">
        <v>6</v>
      </c>
      <c r="I2" s="1">
        <f>SUM(D2:H2)</f>
        <v>14</v>
      </c>
      <c r="J2" s="1"/>
      <c r="K2" s="1"/>
      <c r="L2" s="1"/>
      <c r="M2" s="1"/>
      <c r="N2" s="1"/>
      <c r="O2" s="1"/>
    </row>
    <row r="3" spans="1:15" x14ac:dyDescent="0.25">
      <c r="A3" s="1">
        <v>1</v>
      </c>
      <c r="B3" s="1" t="s">
        <v>10</v>
      </c>
      <c r="C3" s="1">
        <v>2</v>
      </c>
      <c r="D3" s="1">
        <v>1</v>
      </c>
      <c r="E3" s="1">
        <v>4</v>
      </c>
      <c r="F3" s="1">
        <v>3</v>
      </c>
      <c r="G3" s="1">
        <v>2</v>
      </c>
      <c r="H3" s="1">
        <v>9</v>
      </c>
      <c r="I3" s="1">
        <f t="shared" ref="I3:I66" si="0">SUM(D3:H3)</f>
        <v>19</v>
      </c>
      <c r="J3" s="23"/>
      <c r="K3" s="23"/>
      <c r="L3" s="23"/>
      <c r="M3" s="23"/>
      <c r="N3" s="23"/>
      <c r="O3" s="23"/>
    </row>
    <row r="4" spans="1:15" x14ac:dyDescent="0.25">
      <c r="A4" s="1">
        <v>1</v>
      </c>
      <c r="B4" s="1" t="s">
        <v>10</v>
      </c>
      <c r="C4" s="1">
        <v>3</v>
      </c>
      <c r="D4" s="1">
        <v>1</v>
      </c>
      <c r="E4" s="1">
        <v>1.5</v>
      </c>
      <c r="F4" s="1">
        <v>1.5</v>
      </c>
      <c r="G4" s="1">
        <v>3</v>
      </c>
      <c r="H4" s="1">
        <v>8</v>
      </c>
      <c r="I4" s="1">
        <f t="shared" si="0"/>
        <v>15</v>
      </c>
      <c r="J4" s="1"/>
      <c r="K4" s="1"/>
      <c r="L4" s="1"/>
      <c r="M4" s="1"/>
      <c r="N4" s="1"/>
      <c r="O4" s="1"/>
    </row>
    <row r="5" spans="1:15" x14ac:dyDescent="0.25">
      <c r="A5" s="1">
        <v>1</v>
      </c>
      <c r="B5" s="1" t="s">
        <v>10</v>
      </c>
      <c r="C5" s="1">
        <v>4</v>
      </c>
      <c r="D5" s="1">
        <v>1</v>
      </c>
      <c r="E5" s="1">
        <v>3</v>
      </c>
      <c r="F5" s="1">
        <v>1</v>
      </c>
      <c r="G5" s="1">
        <v>2</v>
      </c>
      <c r="H5" s="1">
        <v>8</v>
      </c>
      <c r="I5" s="1">
        <f t="shared" si="0"/>
        <v>15</v>
      </c>
      <c r="J5" s="1"/>
      <c r="K5" s="1"/>
      <c r="L5" s="1"/>
      <c r="M5" s="1"/>
      <c r="N5" s="1"/>
      <c r="O5" s="1"/>
    </row>
    <row r="6" spans="1:15" x14ac:dyDescent="0.25">
      <c r="A6" s="1">
        <v>1</v>
      </c>
      <c r="B6" s="1" t="s">
        <v>10</v>
      </c>
      <c r="C6" s="1">
        <v>5</v>
      </c>
      <c r="D6" s="1">
        <v>1</v>
      </c>
      <c r="E6" s="1">
        <v>3</v>
      </c>
      <c r="F6" s="1">
        <v>2</v>
      </c>
      <c r="G6" s="1">
        <v>3</v>
      </c>
      <c r="H6" s="1">
        <v>7</v>
      </c>
      <c r="I6" s="1">
        <f t="shared" si="0"/>
        <v>16</v>
      </c>
      <c r="J6" s="1"/>
      <c r="K6" s="1"/>
      <c r="L6" s="1"/>
      <c r="M6" s="1"/>
      <c r="N6" s="1"/>
      <c r="O6" s="1"/>
    </row>
    <row r="7" spans="1:15" x14ac:dyDescent="0.25">
      <c r="A7" s="1">
        <v>1</v>
      </c>
      <c r="B7" s="1" t="s">
        <v>10</v>
      </c>
      <c r="C7" s="1">
        <v>6</v>
      </c>
      <c r="D7" s="1">
        <v>1</v>
      </c>
      <c r="E7" s="1">
        <v>3</v>
      </c>
      <c r="F7" s="1">
        <v>2</v>
      </c>
      <c r="G7" s="1">
        <v>3</v>
      </c>
      <c r="H7" s="1">
        <v>10</v>
      </c>
      <c r="I7" s="1">
        <f t="shared" si="0"/>
        <v>19</v>
      </c>
      <c r="J7" s="24"/>
      <c r="K7" s="24"/>
      <c r="L7" s="24"/>
      <c r="M7" s="24"/>
      <c r="N7" s="24"/>
      <c r="O7" s="24"/>
    </row>
    <row r="8" spans="1:15" x14ac:dyDescent="0.25">
      <c r="A8" s="1">
        <v>1</v>
      </c>
      <c r="B8" s="1" t="s">
        <v>11</v>
      </c>
      <c r="C8" s="1">
        <v>1</v>
      </c>
      <c r="D8" s="1">
        <v>1</v>
      </c>
      <c r="E8" s="1">
        <v>1</v>
      </c>
      <c r="F8" s="1">
        <v>3</v>
      </c>
      <c r="G8" s="1">
        <v>2</v>
      </c>
      <c r="H8" s="1">
        <v>9</v>
      </c>
      <c r="I8" s="1">
        <f t="shared" si="0"/>
        <v>16</v>
      </c>
      <c r="J8" s="1"/>
      <c r="K8" s="1"/>
      <c r="L8" s="1"/>
      <c r="M8" s="1"/>
      <c r="N8" s="1"/>
      <c r="O8" s="1"/>
    </row>
    <row r="9" spans="1:15" x14ac:dyDescent="0.25">
      <c r="A9" s="1">
        <v>1</v>
      </c>
      <c r="B9" s="1" t="s">
        <v>11</v>
      </c>
      <c r="C9" s="1">
        <v>2</v>
      </c>
      <c r="D9" s="1">
        <v>0.5</v>
      </c>
      <c r="E9" s="1">
        <v>0.5</v>
      </c>
      <c r="F9" s="1">
        <v>4</v>
      </c>
      <c r="G9" s="1">
        <v>2</v>
      </c>
      <c r="H9" s="1">
        <v>9</v>
      </c>
      <c r="I9" s="1">
        <f t="shared" si="0"/>
        <v>16</v>
      </c>
      <c r="J9" s="24"/>
      <c r="K9" s="24"/>
      <c r="L9" s="24"/>
      <c r="M9" s="24"/>
      <c r="N9" s="24"/>
      <c r="O9" s="24"/>
    </row>
    <row r="10" spans="1:15" x14ac:dyDescent="0.25">
      <c r="A10" s="1">
        <v>1</v>
      </c>
      <c r="B10" s="1" t="s">
        <v>11</v>
      </c>
      <c r="C10" s="1">
        <v>3</v>
      </c>
      <c r="D10" s="1">
        <v>1</v>
      </c>
      <c r="E10" s="1">
        <v>3</v>
      </c>
      <c r="F10" s="1">
        <v>2</v>
      </c>
      <c r="G10" s="1">
        <v>9</v>
      </c>
      <c r="H10" s="1">
        <v>5</v>
      </c>
      <c r="I10" s="1">
        <f t="shared" si="0"/>
        <v>20</v>
      </c>
    </row>
    <row r="11" spans="1:15" x14ac:dyDescent="0.25">
      <c r="A11" s="1">
        <v>1</v>
      </c>
      <c r="B11" s="1" t="s">
        <v>11</v>
      </c>
      <c r="C11" s="1">
        <v>4</v>
      </c>
      <c r="D11" s="1">
        <v>1</v>
      </c>
      <c r="E11" s="1">
        <v>1</v>
      </c>
      <c r="F11" s="1">
        <v>4</v>
      </c>
      <c r="G11" s="1">
        <v>4</v>
      </c>
      <c r="H11" s="1">
        <v>8</v>
      </c>
      <c r="I11" s="1">
        <f t="shared" si="0"/>
        <v>18</v>
      </c>
      <c r="J11" s="1"/>
      <c r="K11" s="1"/>
      <c r="L11" s="1"/>
      <c r="M11" s="1"/>
      <c r="N11" s="1"/>
      <c r="O11" s="1"/>
    </row>
    <row r="12" spans="1:15" x14ac:dyDescent="0.25">
      <c r="A12" s="1">
        <v>1</v>
      </c>
      <c r="B12" s="1" t="s">
        <v>11</v>
      </c>
      <c r="C12" s="1">
        <v>5</v>
      </c>
      <c r="D12" s="1">
        <v>2</v>
      </c>
      <c r="E12" s="1">
        <v>4</v>
      </c>
      <c r="F12" s="1">
        <v>1</v>
      </c>
      <c r="G12" s="1">
        <v>5</v>
      </c>
      <c r="H12" s="1">
        <v>6</v>
      </c>
      <c r="I12" s="1">
        <f t="shared" si="0"/>
        <v>18</v>
      </c>
      <c r="J12" s="23"/>
      <c r="K12" s="23"/>
      <c r="L12" s="23"/>
      <c r="M12" s="23"/>
      <c r="N12" s="23"/>
      <c r="O12" s="23"/>
    </row>
    <row r="13" spans="1:15" x14ac:dyDescent="0.25">
      <c r="A13" s="1">
        <v>1</v>
      </c>
      <c r="B13" s="1" t="s">
        <v>11</v>
      </c>
      <c r="C13" s="1">
        <v>6</v>
      </c>
      <c r="D13" s="1">
        <v>1</v>
      </c>
      <c r="E13" s="1">
        <v>3</v>
      </c>
      <c r="F13" s="1">
        <v>2</v>
      </c>
      <c r="G13" s="1">
        <v>1</v>
      </c>
      <c r="H13" s="1">
        <v>8</v>
      </c>
      <c r="I13" s="1">
        <f t="shared" si="0"/>
        <v>15</v>
      </c>
      <c r="J13" s="1"/>
      <c r="K13" s="1"/>
      <c r="L13" s="1"/>
      <c r="M13" s="1"/>
      <c r="N13" s="1"/>
      <c r="O13" s="1"/>
    </row>
    <row r="14" spans="1:15" x14ac:dyDescent="0.25">
      <c r="A14" s="1">
        <v>1</v>
      </c>
      <c r="B14" s="1" t="s">
        <v>12</v>
      </c>
      <c r="C14" s="1">
        <v>1</v>
      </c>
      <c r="D14" s="1">
        <v>1</v>
      </c>
      <c r="E14" s="1">
        <v>1</v>
      </c>
      <c r="F14" s="1">
        <v>3</v>
      </c>
      <c r="G14" s="1">
        <v>4</v>
      </c>
      <c r="H14" s="1">
        <v>10</v>
      </c>
      <c r="I14" s="1">
        <f t="shared" si="0"/>
        <v>19</v>
      </c>
      <c r="J14" s="1"/>
      <c r="K14" s="1"/>
      <c r="L14" s="1"/>
      <c r="M14" s="1"/>
      <c r="N14" s="1"/>
      <c r="O14" s="1"/>
    </row>
    <row r="15" spans="1:15" x14ac:dyDescent="0.25">
      <c r="A15" s="1">
        <v>1</v>
      </c>
      <c r="B15" s="1" t="s">
        <v>12</v>
      </c>
      <c r="C15" s="1">
        <v>2</v>
      </c>
      <c r="D15" s="1">
        <v>1</v>
      </c>
      <c r="E15" s="1">
        <v>1</v>
      </c>
      <c r="F15" s="1">
        <v>7</v>
      </c>
      <c r="G15" s="1">
        <v>2</v>
      </c>
      <c r="H15" s="1">
        <v>10</v>
      </c>
      <c r="I15" s="1">
        <f t="shared" si="0"/>
        <v>21</v>
      </c>
      <c r="J15" s="1"/>
      <c r="K15" s="1"/>
      <c r="L15" s="1"/>
      <c r="M15" s="1"/>
      <c r="N15" s="1"/>
      <c r="O15" s="1"/>
    </row>
    <row r="16" spans="1:15" x14ac:dyDescent="0.25">
      <c r="A16" s="1">
        <v>1</v>
      </c>
      <c r="B16" s="1" t="s">
        <v>12</v>
      </c>
      <c r="C16" s="1">
        <v>3</v>
      </c>
      <c r="D16" s="1">
        <v>1</v>
      </c>
      <c r="E16" s="1">
        <v>1</v>
      </c>
      <c r="F16" s="1">
        <v>3</v>
      </c>
      <c r="G16" s="1">
        <v>3</v>
      </c>
      <c r="H16" s="1">
        <v>9</v>
      </c>
      <c r="I16" s="1">
        <f t="shared" si="0"/>
        <v>17</v>
      </c>
      <c r="J16" s="24"/>
      <c r="K16" s="24"/>
      <c r="L16" s="24"/>
      <c r="M16" s="24"/>
      <c r="N16" s="24"/>
      <c r="O16" s="24"/>
    </row>
    <row r="17" spans="1:15" x14ac:dyDescent="0.25">
      <c r="A17" s="1">
        <v>1</v>
      </c>
      <c r="B17" s="1" t="s">
        <v>12</v>
      </c>
      <c r="C17" s="1">
        <v>4</v>
      </c>
      <c r="D17" s="1">
        <v>2</v>
      </c>
      <c r="E17" s="1">
        <v>3</v>
      </c>
      <c r="F17" s="1">
        <v>3</v>
      </c>
      <c r="G17" s="1">
        <v>3</v>
      </c>
      <c r="H17" s="1">
        <v>8</v>
      </c>
      <c r="I17" s="1">
        <f t="shared" si="0"/>
        <v>19</v>
      </c>
      <c r="J17" s="1"/>
      <c r="K17" s="1"/>
      <c r="L17" s="1"/>
      <c r="M17" s="1"/>
      <c r="N17" s="1"/>
      <c r="O17" s="1"/>
    </row>
    <row r="18" spans="1:15" x14ac:dyDescent="0.25">
      <c r="A18" s="1">
        <v>1</v>
      </c>
      <c r="B18" s="1" t="s">
        <v>12</v>
      </c>
      <c r="C18" s="1">
        <v>5</v>
      </c>
      <c r="D18" s="1">
        <v>2</v>
      </c>
      <c r="E18" s="1">
        <v>1.5</v>
      </c>
      <c r="F18" s="1">
        <v>1.5</v>
      </c>
      <c r="G18" s="1">
        <v>3</v>
      </c>
      <c r="H18" s="1">
        <v>9</v>
      </c>
      <c r="I18" s="1">
        <f t="shared" si="0"/>
        <v>17</v>
      </c>
      <c r="J18" s="24"/>
      <c r="K18" s="24"/>
      <c r="L18" s="24"/>
      <c r="M18" s="24"/>
      <c r="N18" s="24"/>
      <c r="O18" s="24"/>
    </row>
    <row r="19" spans="1:15" x14ac:dyDescent="0.25">
      <c r="A19" s="1">
        <v>1</v>
      </c>
      <c r="B19" s="1" t="s">
        <v>12</v>
      </c>
      <c r="C19" s="1">
        <v>6</v>
      </c>
      <c r="D19" s="1">
        <v>1</v>
      </c>
      <c r="E19" s="1">
        <v>3</v>
      </c>
      <c r="F19" s="1">
        <v>1</v>
      </c>
      <c r="G19" s="1">
        <v>3</v>
      </c>
      <c r="H19" s="1">
        <v>8</v>
      </c>
      <c r="I19" s="1">
        <f t="shared" si="0"/>
        <v>16</v>
      </c>
    </row>
    <row r="20" spans="1:15" x14ac:dyDescent="0.25">
      <c r="A20" s="1">
        <v>1</v>
      </c>
      <c r="B20" s="1" t="s">
        <v>12</v>
      </c>
      <c r="C20" s="1">
        <v>7</v>
      </c>
      <c r="D20" s="1">
        <v>0.5</v>
      </c>
      <c r="E20" s="1">
        <v>0.5</v>
      </c>
      <c r="F20" s="1">
        <v>5</v>
      </c>
      <c r="G20" s="1">
        <v>4</v>
      </c>
      <c r="H20" s="1">
        <v>9</v>
      </c>
      <c r="I20" s="1">
        <f t="shared" si="0"/>
        <v>19</v>
      </c>
      <c r="J20" s="1"/>
      <c r="K20" s="1"/>
      <c r="L20" s="1"/>
      <c r="M20" s="1"/>
      <c r="N20" s="1"/>
      <c r="O20" s="1"/>
    </row>
    <row r="21" spans="1:15" x14ac:dyDescent="0.25">
      <c r="A21" s="1">
        <v>1</v>
      </c>
      <c r="B21" s="1" t="s">
        <v>12</v>
      </c>
      <c r="C21" s="1">
        <v>8</v>
      </c>
      <c r="D21" s="1">
        <v>1</v>
      </c>
      <c r="E21" s="1">
        <v>3</v>
      </c>
      <c r="F21" s="1">
        <v>4</v>
      </c>
      <c r="G21" s="1">
        <v>2</v>
      </c>
      <c r="H21" s="1">
        <v>7</v>
      </c>
      <c r="I21" s="1">
        <f t="shared" si="0"/>
        <v>17</v>
      </c>
      <c r="J21" s="23"/>
      <c r="K21" s="23"/>
      <c r="L21" s="23"/>
      <c r="M21" s="23"/>
      <c r="N21" s="23"/>
      <c r="O21" s="23"/>
    </row>
    <row r="22" spans="1:15" x14ac:dyDescent="0.25">
      <c r="A22" s="1">
        <v>1</v>
      </c>
      <c r="B22" s="1" t="s">
        <v>12</v>
      </c>
      <c r="C22" s="1">
        <v>9</v>
      </c>
      <c r="D22" s="1">
        <v>1</v>
      </c>
      <c r="E22" s="1">
        <v>3</v>
      </c>
      <c r="F22" s="1">
        <v>1</v>
      </c>
      <c r="G22" s="1">
        <v>6</v>
      </c>
      <c r="H22" s="1">
        <v>8</v>
      </c>
      <c r="I22" s="1">
        <f t="shared" si="0"/>
        <v>19</v>
      </c>
      <c r="J22" s="1"/>
      <c r="K22" s="1"/>
      <c r="L22" s="1"/>
      <c r="M22" s="1"/>
      <c r="N22" s="1"/>
      <c r="O22" s="1"/>
    </row>
    <row r="23" spans="1:15" x14ac:dyDescent="0.25">
      <c r="A23" s="1">
        <v>1</v>
      </c>
      <c r="B23" s="1" t="s">
        <v>13</v>
      </c>
      <c r="C23" s="1">
        <v>1</v>
      </c>
      <c r="D23" s="1">
        <v>1</v>
      </c>
      <c r="E23" s="1">
        <v>2</v>
      </c>
      <c r="F23" s="1">
        <v>3</v>
      </c>
      <c r="G23" s="1">
        <v>2</v>
      </c>
      <c r="H23" s="1">
        <v>2</v>
      </c>
      <c r="I23" s="1">
        <f t="shared" si="0"/>
        <v>10</v>
      </c>
      <c r="J23" s="1"/>
      <c r="K23" s="1"/>
      <c r="L23" s="1"/>
      <c r="M23" s="1"/>
      <c r="N23" s="1"/>
      <c r="O23" s="1"/>
    </row>
    <row r="24" spans="1:15" x14ac:dyDescent="0.25">
      <c r="A24" s="1">
        <v>1</v>
      </c>
      <c r="B24" s="1" t="s">
        <v>13</v>
      </c>
      <c r="C24" s="1">
        <v>2</v>
      </c>
      <c r="D24" s="1">
        <v>1</v>
      </c>
      <c r="E24" s="1">
        <v>2</v>
      </c>
      <c r="F24" s="1">
        <v>3</v>
      </c>
      <c r="G24" s="1">
        <v>2</v>
      </c>
      <c r="H24" s="1">
        <v>2</v>
      </c>
      <c r="I24" s="1">
        <f t="shared" si="0"/>
        <v>10</v>
      </c>
      <c r="J24" s="1"/>
      <c r="K24" s="1"/>
      <c r="L24" s="1"/>
      <c r="M24" s="1"/>
      <c r="N24" s="1"/>
      <c r="O24" s="1"/>
    </row>
    <row r="25" spans="1:15" x14ac:dyDescent="0.25">
      <c r="A25" s="1">
        <v>1</v>
      </c>
      <c r="B25" s="1" t="s">
        <v>13</v>
      </c>
      <c r="C25" s="1">
        <v>3</v>
      </c>
      <c r="D25" s="1">
        <v>1</v>
      </c>
      <c r="E25" s="1">
        <v>2</v>
      </c>
      <c r="F25" s="1">
        <v>1.5</v>
      </c>
      <c r="G25" s="1">
        <v>1.5</v>
      </c>
      <c r="H25" s="1">
        <v>3</v>
      </c>
      <c r="I25" s="1">
        <f t="shared" si="0"/>
        <v>9</v>
      </c>
      <c r="J25" s="24"/>
      <c r="K25" s="24"/>
      <c r="L25" s="24"/>
      <c r="M25" s="24"/>
      <c r="N25" s="24"/>
      <c r="O25" s="24"/>
    </row>
    <row r="26" spans="1:15" x14ac:dyDescent="0.25">
      <c r="A26" s="1">
        <v>1</v>
      </c>
      <c r="B26" s="1" t="s">
        <v>13</v>
      </c>
      <c r="C26" s="1">
        <v>4</v>
      </c>
      <c r="D26" s="1">
        <v>1.5</v>
      </c>
      <c r="E26" s="1">
        <v>1.5</v>
      </c>
      <c r="F26" s="1">
        <v>3</v>
      </c>
      <c r="G26" s="1">
        <v>2</v>
      </c>
      <c r="H26" s="1">
        <v>2</v>
      </c>
      <c r="I26" s="1">
        <f t="shared" si="0"/>
        <v>10</v>
      </c>
      <c r="J26" s="1"/>
      <c r="K26" s="1"/>
      <c r="L26" s="1"/>
      <c r="M26" s="1"/>
      <c r="N26" s="1"/>
      <c r="O26" s="1"/>
    </row>
    <row r="27" spans="1:15" x14ac:dyDescent="0.25">
      <c r="A27" s="1">
        <v>1</v>
      </c>
      <c r="B27" s="1" t="s">
        <v>14</v>
      </c>
      <c r="C27" s="1">
        <v>1</v>
      </c>
      <c r="D27" s="1">
        <v>1</v>
      </c>
      <c r="E27" s="1">
        <v>1.5</v>
      </c>
      <c r="F27" s="1">
        <v>1.5</v>
      </c>
      <c r="G27" s="1">
        <v>3</v>
      </c>
      <c r="H27" s="1">
        <v>8</v>
      </c>
      <c r="I27" s="1">
        <f t="shared" si="0"/>
        <v>15</v>
      </c>
      <c r="J27" s="24"/>
      <c r="K27" s="24"/>
      <c r="L27" s="24"/>
      <c r="M27" s="24"/>
      <c r="N27" s="24"/>
      <c r="O27" s="24"/>
    </row>
    <row r="28" spans="1:15" x14ac:dyDescent="0.25">
      <c r="A28" s="1">
        <v>1</v>
      </c>
      <c r="B28" s="1" t="s">
        <v>14</v>
      </c>
      <c r="C28" s="1">
        <v>2</v>
      </c>
      <c r="D28" s="1">
        <v>2.5</v>
      </c>
      <c r="E28" s="1">
        <v>2.5</v>
      </c>
      <c r="F28" s="1">
        <v>1</v>
      </c>
      <c r="G28" s="1">
        <v>3</v>
      </c>
      <c r="H28" s="1">
        <v>8</v>
      </c>
      <c r="I28" s="1">
        <f t="shared" si="0"/>
        <v>17</v>
      </c>
    </row>
    <row r="29" spans="1:15" x14ac:dyDescent="0.25">
      <c r="A29" s="1">
        <v>1</v>
      </c>
      <c r="B29" s="1" t="s">
        <v>14</v>
      </c>
      <c r="C29" s="1">
        <v>3</v>
      </c>
      <c r="D29" s="1">
        <v>2.5</v>
      </c>
      <c r="E29" s="1">
        <v>2.5</v>
      </c>
      <c r="F29" s="1">
        <v>1</v>
      </c>
      <c r="G29" s="1">
        <v>6</v>
      </c>
      <c r="H29" s="1">
        <v>6</v>
      </c>
      <c r="I29" s="1">
        <f t="shared" si="0"/>
        <v>18</v>
      </c>
      <c r="J29" s="1"/>
      <c r="K29" s="1"/>
      <c r="L29" s="1"/>
      <c r="M29" s="1"/>
      <c r="N29" s="1"/>
      <c r="O29" s="1"/>
    </row>
    <row r="30" spans="1:15" x14ac:dyDescent="0.25">
      <c r="A30" s="1">
        <v>1</v>
      </c>
      <c r="B30" s="1" t="s">
        <v>14</v>
      </c>
      <c r="C30" s="1">
        <v>4</v>
      </c>
      <c r="D30" s="1">
        <v>0.5</v>
      </c>
      <c r="E30" s="1">
        <v>0.5</v>
      </c>
      <c r="F30" s="1">
        <v>5</v>
      </c>
      <c r="G30" s="1">
        <v>3</v>
      </c>
      <c r="H30" s="1">
        <v>8</v>
      </c>
      <c r="I30" s="1">
        <f t="shared" si="0"/>
        <v>17</v>
      </c>
      <c r="J30" s="23"/>
      <c r="K30" s="23"/>
      <c r="L30" s="23"/>
      <c r="M30" s="23"/>
      <c r="N30" s="23"/>
      <c r="O30" s="23"/>
    </row>
    <row r="31" spans="1:15" x14ac:dyDescent="0.25">
      <c r="A31" s="1">
        <v>1</v>
      </c>
      <c r="B31" s="1" t="s">
        <v>14</v>
      </c>
      <c r="C31" s="1">
        <v>5</v>
      </c>
      <c r="D31" s="1">
        <v>2</v>
      </c>
      <c r="E31" s="1">
        <v>2</v>
      </c>
      <c r="F31" s="1">
        <v>2</v>
      </c>
      <c r="G31" s="1">
        <v>3</v>
      </c>
      <c r="H31" s="1">
        <v>13</v>
      </c>
      <c r="I31" s="1">
        <f t="shared" si="0"/>
        <v>22</v>
      </c>
      <c r="J31" s="1"/>
      <c r="K31" s="1"/>
      <c r="L31" s="1"/>
      <c r="M31" s="1"/>
      <c r="N31" s="1"/>
      <c r="O31" s="1"/>
    </row>
    <row r="32" spans="1:15" x14ac:dyDescent="0.25">
      <c r="A32" s="1">
        <v>2</v>
      </c>
      <c r="B32" s="1" t="s">
        <v>10</v>
      </c>
      <c r="C32" s="1">
        <v>1</v>
      </c>
      <c r="D32" s="1">
        <v>1</v>
      </c>
      <c r="E32" s="1">
        <v>3</v>
      </c>
      <c r="F32" s="1">
        <v>3</v>
      </c>
      <c r="G32" s="1">
        <v>4</v>
      </c>
      <c r="H32" s="1">
        <v>6</v>
      </c>
      <c r="I32" s="1">
        <f t="shared" si="0"/>
        <v>17</v>
      </c>
      <c r="J32" s="1"/>
      <c r="K32" s="1"/>
      <c r="L32" s="1"/>
      <c r="M32" s="1"/>
      <c r="N32" s="1"/>
      <c r="O32" s="1"/>
    </row>
    <row r="33" spans="1:15" x14ac:dyDescent="0.25">
      <c r="A33" s="1">
        <v>2</v>
      </c>
      <c r="B33" s="1" t="s">
        <v>10</v>
      </c>
      <c r="C33" s="1">
        <v>2</v>
      </c>
      <c r="D33" s="1">
        <v>2</v>
      </c>
      <c r="E33" s="1">
        <v>2</v>
      </c>
      <c r="F33" s="1">
        <v>4</v>
      </c>
      <c r="G33" s="1">
        <v>3</v>
      </c>
      <c r="H33" s="1">
        <v>6</v>
      </c>
      <c r="I33" s="1">
        <f t="shared" si="0"/>
        <v>17</v>
      </c>
      <c r="J33" s="1"/>
      <c r="K33" s="1"/>
      <c r="L33" s="1"/>
      <c r="M33" s="1"/>
      <c r="N33" s="1"/>
      <c r="O33" s="1"/>
    </row>
    <row r="34" spans="1:15" x14ac:dyDescent="0.25">
      <c r="A34" s="1">
        <v>2</v>
      </c>
      <c r="B34" s="1" t="s">
        <v>10</v>
      </c>
      <c r="C34" s="1">
        <v>3</v>
      </c>
      <c r="D34" s="1">
        <v>2</v>
      </c>
      <c r="E34" s="1">
        <v>2</v>
      </c>
      <c r="F34" s="1">
        <v>3</v>
      </c>
      <c r="G34" s="1">
        <v>3</v>
      </c>
      <c r="H34" s="1">
        <v>5</v>
      </c>
      <c r="I34" s="1">
        <f t="shared" si="0"/>
        <v>15</v>
      </c>
      <c r="J34" s="24"/>
      <c r="K34" s="24"/>
      <c r="L34" s="24"/>
      <c r="M34" s="24"/>
      <c r="N34" s="24"/>
      <c r="O34" s="24"/>
    </row>
    <row r="35" spans="1:15" x14ac:dyDescent="0.25">
      <c r="A35" s="1">
        <v>2</v>
      </c>
      <c r="B35" s="1" t="s">
        <v>10</v>
      </c>
      <c r="C35" s="1">
        <v>4</v>
      </c>
      <c r="D35" s="1">
        <v>1</v>
      </c>
      <c r="E35" s="1">
        <v>2</v>
      </c>
      <c r="F35" s="1">
        <v>4</v>
      </c>
      <c r="G35" s="1">
        <v>3</v>
      </c>
      <c r="H35" s="1">
        <v>5</v>
      </c>
      <c r="I35" s="1">
        <f t="shared" si="0"/>
        <v>15</v>
      </c>
      <c r="J35" s="1"/>
      <c r="K35" s="1"/>
      <c r="L35" s="1"/>
      <c r="M35" s="1"/>
      <c r="N35" s="1"/>
      <c r="O35" s="1"/>
    </row>
    <row r="36" spans="1:15" x14ac:dyDescent="0.25">
      <c r="A36" s="1">
        <v>2</v>
      </c>
      <c r="B36" s="1" t="s">
        <v>10</v>
      </c>
      <c r="C36" s="1">
        <v>5</v>
      </c>
      <c r="D36" s="1">
        <v>1</v>
      </c>
      <c r="E36" s="1">
        <v>2</v>
      </c>
      <c r="F36" s="1">
        <v>4</v>
      </c>
      <c r="G36" s="1">
        <v>1</v>
      </c>
      <c r="H36" s="1">
        <v>7</v>
      </c>
      <c r="I36" s="1">
        <f t="shared" si="0"/>
        <v>15</v>
      </c>
      <c r="J36" s="24"/>
      <c r="K36" s="24"/>
      <c r="L36" s="24"/>
      <c r="M36" s="24"/>
      <c r="N36" s="24"/>
      <c r="O36" s="24"/>
    </row>
    <row r="37" spans="1:15" x14ac:dyDescent="0.25">
      <c r="A37" s="1">
        <v>2</v>
      </c>
      <c r="B37" s="1" t="s">
        <v>17</v>
      </c>
      <c r="C37" s="1">
        <v>1</v>
      </c>
      <c r="D37" s="1">
        <v>1</v>
      </c>
      <c r="E37" s="1">
        <v>3</v>
      </c>
      <c r="F37" s="1">
        <v>3</v>
      </c>
      <c r="G37" s="1">
        <v>3</v>
      </c>
      <c r="H37" s="1">
        <v>7</v>
      </c>
      <c r="I37" s="1">
        <f t="shared" si="0"/>
        <v>17</v>
      </c>
    </row>
    <row r="38" spans="1:15" x14ac:dyDescent="0.25">
      <c r="A38" s="1">
        <v>2</v>
      </c>
      <c r="B38" s="1" t="s">
        <v>17</v>
      </c>
      <c r="C38" s="1">
        <v>2</v>
      </c>
      <c r="D38" s="1">
        <v>1</v>
      </c>
      <c r="E38" s="1">
        <v>6</v>
      </c>
      <c r="F38" s="1">
        <v>6</v>
      </c>
      <c r="G38" s="1">
        <v>2</v>
      </c>
      <c r="H38" s="1">
        <v>3</v>
      </c>
      <c r="I38" s="1">
        <f t="shared" si="0"/>
        <v>18</v>
      </c>
      <c r="J38" s="1"/>
      <c r="K38" s="1"/>
      <c r="L38" s="1"/>
      <c r="M38" s="1"/>
      <c r="N38" s="1"/>
      <c r="O38" s="1"/>
    </row>
    <row r="39" spans="1:15" x14ac:dyDescent="0.25">
      <c r="A39" s="1">
        <v>2</v>
      </c>
      <c r="B39" s="1" t="s">
        <v>17</v>
      </c>
      <c r="C39" s="1">
        <v>3</v>
      </c>
      <c r="D39" s="1">
        <v>1</v>
      </c>
      <c r="E39" s="1">
        <v>3</v>
      </c>
      <c r="F39" s="1">
        <v>4</v>
      </c>
      <c r="G39" s="1">
        <v>3</v>
      </c>
      <c r="H39" s="1">
        <v>7</v>
      </c>
      <c r="I39" s="1">
        <f t="shared" si="0"/>
        <v>18</v>
      </c>
      <c r="J39" s="23"/>
      <c r="K39" s="23"/>
      <c r="L39" s="23"/>
      <c r="M39" s="23"/>
      <c r="N39" s="23"/>
      <c r="O39" s="23"/>
    </row>
    <row r="40" spans="1:15" x14ac:dyDescent="0.25">
      <c r="A40" s="1">
        <v>2</v>
      </c>
      <c r="B40" s="1" t="s">
        <v>17</v>
      </c>
      <c r="C40" s="1">
        <v>4</v>
      </c>
      <c r="D40" s="1">
        <v>1</v>
      </c>
      <c r="E40" s="1">
        <v>3</v>
      </c>
      <c r="F40" s="1">
        <v>2</v>
      </c>
      <c r="G40" s="1">
        <v>5</v>
      </c>
      <c r="H40" s="1">
        <v>6</v>
      </c>
      <c r="I40" s="1">
        <f t="shared" si="0"/>
        <v>17</v>
      </c>
      <c r="J40" s="1"/>
      <c r="K40" s="1"/>
      <c r="L40" s="1"/>
      <c r="M40" s="1"/>
      <c r="N40" s="1"/>
      <c r="O40" s="1"/>
    </row>
    <row r="41" spans="1:15" x14ac:dyDescent="0.25">
      <c r="A41" s="1">
        <v>2</v>
      </c>
      <c r="B41" s="1" t="s">
        <v>14</v>
      </c>
      <c r="C41" s="1">
        <v>1</v>
      </c>
      <c r="D41" s="1">
        <v>2</v>
      </c>
      <c r="E41" s="1">
        <v>1</v>
      </c>
      <c r="F41" s="1">
        <v>2</v>
      </c>
      <c r="G41" s="1">
        <v>3</v>
      </c>
      <c r="H41" s="1">
        <v>8</v>
      </c>
      <c r="I41" s="1">
        <f t="shared" si="0"/>
        <v>16</v>
      </c>
      <c r="J41" s="1"/>
      <c r="K41" s="1"/>
      <c r="L41" s="1"/>
      <c r="M41" s="1"/>
      <c r="N41" s="1"/>
      <c r="O41" s="1"/>
    </row>
    <row r="42" spans="1:15" x14ac:dyDescent="0.25">
      <c r="A42" s="1">
        <v>2</v>
      </c>
      <c r="B42" s="1" t="s">
        <v>14</v>
      </c>
      <c r="C42" s="1">
        <v>2</v>
      </c>
      <c r="D42" s="1">
        <v>1</v>
      </c>
      <c r="E42" s="1">
        <v>3</v>
      </c>
      <c r="F42" s="1">
        <v>2</v>
      </c>
      <c r="G42" s="1">
        <v>3</v>
      </c>
      <c r="H42" s="1">
        <v>6</v>
      </c>
      <c r="I42" s="1">
        <f t="shared" si="0"/>
        <v>15</v>
      </c>
      <c r="J42" s="1"/>
      <c r="K42" s="1"/>
      <c r="L42" s="1"/>
      <c r="M42" s="1"/>
      <c r="N42" s="1"/>
      <c r="O42" s="1"/>
    </row>
    <row r="43" spans="1:15" x14ac:dyDescent="0.25">
      <c r="A43" s="1">
        <v>2</v>
      </c>
      <c r="B43" s="1" t="s">
        <v>14</v>
      </c>
      <c r="C43" s="1">
        <v>3</v>
      </c>
      <c r="D43" s="1">
        <v>1</v>
      </c>
      <c r="E43" s="1">
        <v>2</v>
      </c>
      <c r="F43" s="1">
        <v>4</v>
      </c>
      <c r="G43" s="1">
        <v>1</v>
      </c>
      <c r="H43" s="1">
        <v>10</v>
      </c>
      <c r="I43" s="1">
        <f t="shared" si="0"/>
        <v>18</v>
      </c>
      <c r="J43" s="24"/>
      <c r="K43" s="24"/>
      <c r="L43" s="24"/>
      <c r="M43" s="24"/>
      <c r="N43" s="24"/>
      <c r="O43" s="24"/>
    </row>
    <row r="44" spans="1:15" x14ac:dyDescent="0.25">
      <c r="A44" s="1">
        <v>2</v>
      </c>
      <c r="B44" s="1" t="s">
        <v>14</v>
      </c>
      <c r="C44" s="1">
        <v>4</v>
      </c>
      <c r="D44" s="1">
        <v>2</v>
      </c>
      <c r="E44" s="1">
        <v>3</v>
      </c>
      <c r="F44" s="1">
        <v>2</v>
      </c>
      <c r="G44" s="1">
        <v>5</v>
      </c>
      <c r="H44" s="1">
        <v>6</v>
      </c>
      <c r="I44" s="1">
        <f t="shared" si="0"/>
        <v>18</v>
      </c>
      <c r="J44" s="1"/>
      <c r="K44" s="1"/>
      <c r="L44" s="1"/>
      <c r="M44" s="1"/>
      <c r="N44" s="1"/>
      <c r="O44" s="1"/>
    </row>
    <row r="45" spans="1:15" x14ac:dyDescent="0.25">
      <c r="A45" s="1">
        <v>2</v>
      </c>
      <c r="B45" s="1" t="s">
        <v>11</v>
      </c>
      <c r="C45" s="1">
        <v>1</v>
      </c>
      <c r="D45" s="1">
        <v>2</v>
      </c>
      <c r="E45" s="1">
        <v>2</v>
      </c>
      <c r="F45" s="1">
        <v>4</v>
      </c>
      <c r="G45" s="1">
        <v>2</v>
      </c>
      <c r="H45" s="1">
        <v>6</v>
      </c>
      <c r="I45" s="1">
        <f t="shared" si="0"/>
        <v>16</v>
      </c>
      <c r="J45" s="24"/>
      <c r="K45" s="24"/>
      <c r="L45" s="24"/>
      <c r="M45" s="24"/>
      <c r="N45" s="24"/>
      <c r="O45" s="24"/>
    </row>
    <row r="46" spans="1:15" x14ac:dyDescent="0.25">
      <c r="A46" s="1">
        <v>2</v>
      </c>
      <c r="B46" s="1" t="s">
        <v>11</v>
      </c>
      <c r="C46" s="1">
        <v>2</v>
      </c>
      <c r="D46" s="1">
        <v>2</v>
      </c>
      <c r="E46" s="1">
        <v>1</v>
      </c>
      <c r="F46" s="1">
        <v>2</v>
      </c>
      <c r="G46" s="1">
        <v>3</v>
      </c>
      <c r="H46" s="1">
        <v>8</v>
      </c>
      <c r="I46" s="1">
        <f t="shared" si="0"/>
        <v>16</v>
      </c>
    </row>
    <row r="47" spans="1:15" x14ac:dyDescent="0.25">
      <c r="A47" s="1">
        <v>2</v>
      </c>
      <c r="B47" s="1" t="s">
        <v>11</v>
      </c>
      <c r="C47" s="1">
        <v>3</v>
      </c>
      <c r="D47" s="1">
        <v>1</v>
      </c>
      <c r="E47" s="1">
        <v>2</v>
      </c>
      <c r="F47" s="1">
        <v>3</v>
      </c>
      <c r="G47" s="1">
        <v>6</v>
      </c>
      <c r="H47" s="1">
        <v>9</v>
      </c>
      <c r="I47" s="1">
        <f t="shared" si="0"/>
        <v>21</v>
      </c>
      <c r="J47" s="1"/>
      <c r="K47" s="1"/>
      <c r="L47" s="1"/>
      <c r="M47" s="1"/>
      <c r="N47" s="1"/>
      <c r="O47" s="1"/>
    </row>
    <row r="48" spans="1:15" x14ac:dyDescent="0.25">
      <c r="A48" s="1">
        <v>2</v>
      </c>
      <c r="B48" s="1" t="s">
        <v>11</v>
      </c>
      <c r="C48" s="1">
        <v>4</v>
      </c>
      <c r="D48" s="1">
        <v>2</v>
      </c>
      <c r="E48" s="1">
        <v>2</v>
      </c>
      <c r="F48" s="1">
        <v>4</v>
      </c>
      <c r="G48" s="1">
        <v>2</v>
      </c>
      <c r="H48" s="1">
        <v>5</v>
      </c>
      <c r="I48" s="1">
        <f t="shared" si="0"/>
        <v>15</v>
      </c>
      <c r="J48" s="23"/>
      <c r="K48" s="23"/>
      <c r="L48" s="23"/>
      <c r="M48" s="23"/>
      <c r="N48" s="23"/>
      <c r="O48" s="23"/>
    </row>
    <row r="49" spans="1:15" x14ac:dyDescent="0.25">
      <c r="A49" s="1">
        <v>2</v>
      </c>
      <c r="B49" s="1" t="s">
        <v>18</v>
      </c>
      <c r="C49" s="1">
        <v>1</v>
      </c>
      <c r="D49" s="1">
        <v>2</v>
      </c>
      <c r="E49" s="1">
        <v>2</v>
      </c>
      <c r="F49" s="1">
        <v>2</v>
      </c>
      <c r="G49" s="1">
        <v>3</v>
      </c>
      <c r="H49" s="1">
        <v>10</v>
      </c>
      <c r="I49" s="1">
        <f t="shared" si="0"/>
        <v>19</v>
      </c>
      <c r="J49" s="1"/>
      <c r="K49" s="1"/>
      <c r="L49" s="1"/>
      <c r="M49" s="1"/>
      <c r="N49" s="1"/>
      <c r="O49" s="1"/>
    </row>
    <row r="50" spans="1:15" x14ac:dyDescent="0.25">
      <c r="A50" s="1">
        <v>2</v>
      </c>
      <c r="B50" s="1" t="s">
        <v>18</v>
      </c>
      <c r="C50" s="1">
        <v>2</v>
      </c>
      <c r="D50" s="1">
        <v>1</v>
      </c>
      <c r="E50" s="1">
        <v>3</v>
      </c>
      <c r="F50" s="1">
        <v>2</v>
      </c>
      <c r="G50" s="1">
        <v>3</v>
      </c>
      <c r="H50" s="1">
        <v>6</v>
      </c>
      <c r="I50" s="1">
        <f t="shared" si="0"/>
        <v>15</v>
      </c>
      <c r="J50" s="1"/>
      <c r="K50" s="1"/>
      <c r="L50" s="1"/>
      <c r="M50" s="1"/>
      <c r="N50" s="1"/>
      <c r="O50" s="1"/>
    </row>
    <row r="51" spans="1:15" x14ac:dyDescent="0.25">
      <c r="A51" s="1">
        <v>2</v>
      </c>
      <c r="B51" s="1" t="s">
        <v>18</v>
      </c>
      <c r="C51" s="1">
        <v>3</v>
      </c>
      <c r="D51" s="1">
        <v>1</v>
      </c>
      <c r="E51" s="1">
        <v>3</v>
      </c>
      <c r="F51" s="1">
        <v>2</v>
      </c>
      <c r="G51" s="1">
        <v>4</v>
      </c>
      <c r="H51" s="1">
        <v>6</v>
      </c>
      <c r="I51" s="1">
        <f t="shared" si="0"/>
        <v>16</v>
      </c>
      <c r="J51" s="1"/>
      <c r="K51" s="1"/>
      <c r="L51" s="1"/>
      <c r="M51" s="1"/>
      <c r="N51" s="1"/>
      <c r="O51" s="1"/>
    </row>
    <row r="52" spans="1:15" x14ac:dyDescent="0.25">
      <c r="A52" s="1">
        <v>2</v>
      </c>
      <c r="B52" s="1" t="s">
        <v>18</v>
      </c>
      <c r="C52" s="1">
        <v>4</v>
      </c>
      <c r="D52" s="1">
        <v>2</v>
      </c>
      <c r="E52" s="1">
        <v>2</v>
      </c>
      <c r="F52" s="1">
        <v>2</v>
      </c>
      <c r="G52" s="1">
        <v>3</v>
      </c>
      <c r="H52" s="1">
        <v>6</v>
      </c>
      <c r="I52" s="1">
        <f t="shared" si="0"/>
        <v>15</v>
      </c>
      <c r="J52" s="24"/>
      <c r="K52" s="24"/>
      <c r="L52" s="24"/>
      <c r="M52" s="24"/>
      <c r="N52" s="24"/>
      <c r="O52" s="24"/>
    </row>
    <row r="53" spans="1:15" x14ac:dyDescent="0.25">
      <c r="A53" s="1">
        <v>2</v>
      </c>
      <c r="B53" s="1" t="s">
        <v>18</v>
      </c>
      <c r="C53" s="1">
        <v>5</v>
      </c>
      <c r="D53" s="1">
        <v>1</v>
      </c>
      <c r="E53" s="1">
        <v>2</v>
      </c>
      <c r="F53" s="1">
        <v>2</v>
      </c>
      <c r="G53" s="1">
        <v>3</v>
      </c>
      <c r="H53" s="1">
        <v>7</v>
      </c>
      <c r="I53" s="1">
        <f t="shared" si="0"/>
        <v>15</v>
      </c>
      <c r="J53" s="1"/>
      <c r="K53" s="1"/>
      <c r="L53" s="1"/>
      <c r="M53" s="1"/>
      <c r="N53" s="1"/>
      <c r="O53" s="1"/>
    </row>
    <row r="54" spans="1:15" x14ac:dyDescent="0.25">
      <c r="A54" s="1">
        <v>2</v>
      </c>
      <c r="B54" s="1" t="s">
        <v>18</v>
      </c>
      <c r="C54" s="1">
        <v>6</v>
      </c>
      <c r="D54" s="1">
        <v>1</v>
      </c>
      <c r="E54" s="1">
        <v>2</v>
      </c>
      <c r="F54" s="1">
        <v>3</v>
      </c>
      <c r="G54" s="1">
        <v>3</v>
      </c>
      <c r="H54" s="1">
        <v>10</v>
      </c>
      <c r="I54" s="1">
        <f t="shared" si="0"/>
        <v>19</v>
      </c>
      <c r="J54" s="24"/>
      <c r="K54" s="24"/>
      <c r="L54" s="24"/>
      <c r="M54" s="24"/>
      <c r="N54" s="24"/>
      <c r="O54" s="24"/>
    </row>
    <row r="55" spans="1:15" x14ac:dyDescent="0.25">
      <c r="A55" s="1">
        <v>2</v>
      </c>
      <c r="B55" s="1" t="s">
        <v>18</v>
      </c>
      <c r="C55" s="1">
        <v>7</v>
      </c>
      <c r="D55" s="1">
        <v>1</v>
      </c>
      <c r="E55" s="1">
        <v>2</v>
      </c>
      <c r="F55" s="1">
        <v>2</v>
      </c>
      <c r="G55" s="1">
        <v>3</v>
      </c>
      <c r="H55" s="1">
        <v>8</v>
      </c>
      <c r="I55" s="1">
        <f t="shared" si="0"/>
        <v>16</v>
      </c>
    </row>
    <row r="56" spans="1:15" x14ac:dyDescent="0.25">
      <c r="A56" s="1">
        <v>2</v>
      </c>
      <c r="B56" s="1" t="s">
        <v>13</v>
      </c>
      <c r="C56" s="1">
        <v>1</v>
      </c>
      <c r="D56" s="1">
        <v>0.5</v>
      </c>
      <c r="E56" s="1">
        <v>0.5</v>
      </c>
      <c r="F56" s="1">
        <v>2</v>
      </c>
      <c r="G56" s="1">
        <v>1</v>
      </c>
      <c r="H56" s="1">
        <v>2</v>
      </c>
      <c r="I56" s="1">
        <f t="shared" si="0"/>
        <v>6</v>
      </c>
      <c r="J56" s="1"/>
      <c r="K56" s="1"/>
      <c r="L56" s="1"/>
      <c r="M56" s="1"/>
      <c r="N56" s="1"/>
      <c r="O56" s="1"/>
    </row>
    <row r="57" spans="1:15" x14ac:dyDescent="0.25">
      <c r="A57" s="1">
        <v>2</v>
      </c>
      <c r="B57" s="1" t="s">
        <v>13</v>
      </c>
      <c r="C57" s="1">
        <v>2</v>
      </c>
      <c r="D57" s="1">
        <v>1</v>
      </c>
      <c r="E57" s="1">
        <v>1</v>
      </c>
      <c r="F57" s="1">
        <v>2</v>
      </c>
      <c r="G57" s="1">
        <v>1</v>
      </c>
      <c r="H57" s="1">
        <v>2</v>
      </c>
      <c r="I57" s="1">
        <f t="shared" si="0"/>
        <v>7</v>
      </c>
      <c r="J57" s="23"/>
      <c r="K57" s="23"/>
      <c r="L57" s="23"/>
      <c r="M57" s="23"/>
      <c r="N57" s="23"/>
      <c r="O57" s="23"/>
    </row>
    <row r="58" spans="1:15" x14ac:dyDescent="0.25">
      <c r="A58" s="1">
        <v>2</v>
      </c>
      <c r="B58" s="1" t="s">
        <v>13</v>
      </c>
      <c r="C58" s="1">
        <v>3</v>
      </c>
      <c r="D58" s="1">
        <v>1</v>
      </c>
      <c r="E58" s="1">
        <v>1</v>
      </c>
      <c r="F58" s="1">
        <v>3</v>
      </c>
      <c r="G58" s="1">
        <v>1</v>
      </c>
      <c r="H58" s="1">
        <v>3</v>
      </c>
      <c r="I58" s="1">
        <f t="shared" si="0"/>
        <v>9</v>
      </c>
      <c r="J58" s="1"/>
      <c r="K58" s="1"/>
      <c r="L58" s="1"/>
      <c r="M58" s="1"/>
      <c r="N58" s="1"/>
      <c r="O58" s="1"/>
    </row>
    <row r="59" spans="1:15" x14ac:dyDescent="0.25">
      <c r="A59" s="1">
        <v>2</v>
      </c>
      <c r="B59" s="1" t="s">
        <v>13</v>
      </c>
      <c r="C59" s="1">
        <v>4</v>
      </c>
      <c r="D59" s="1">
        <v>1</v>
      </c>
      <c r="E59" s="1">
        <v>1.5</v>
      </c>
      <c r="F59" s="1">
        <v>1.5</v>
      </c>
      <c r="G59" s="1">
        <v>3</v>
      </c>
      <c r="H59" s="1">
        <v>1</v>
      </c>
      <c r="I59" s="1">
        <f t="shared" si="0"/>
        <v>8</v>
      </c>
      <c r="J59" s="1"/>
      <c r="K59" s="1"/>
      <c r="L59" s="1"/>
      <c r="M59" s="1"/>
      <c r="N59" s="1"/>
      <c r="O59" s="1"/>
    </row>
    <row r="60" spans="1:15" x14ac:dyDescent="0.25">
      <c r="A60" s="1">
        <v>2</v>
      </c>
      <c r="B60" s="1" t="s">
        <v>13</v>
      </c>
      <c r="C60" s="1">
        <v>5</v>
      </c>
      <c r="D60" s="1">
        <v>1</v>
      </c>
      <c r="E60" s="1">
        <v>1.5</v>
      </c>
      <c r="F60" s="1">
        <v>1.5</v>
      </c>
      <c r="G60" s="1">
        <v>3</v>
      </c>
      <c r="H60" s="1">
        <v>1</v>
      </c>
      <c r="I60" s="1">
        <f t="shared" si="0"/>
        <v>8</v>
      </c>
      <c r="J60" s="1"/>
      <c r="K60" s="1"/>
      <c r="L60" s="1"/>
      <c r="M60" s="1"/>
      <c r="N60" s="1"/>
      <c r="O60" s="1"/>
    </row>
    <row r="61" spans="1:15" x14ac:dyDescent="0.25">
      <c r="A61" s="1">
        <v>2</v>
      </c>
      <c r="B61" s="1" t="s">
        <v>13</v>
      </c>
      <c r="C61" s="1">
        <v>6</v>
      </c>
      <c r="D61" s="1">
        <v>1</v>
      </c>
      <c r="E61" s="1">
        <v>1.5</v>
      </c>
      <c r="F61" s="1">
        <v>1.5</v>
      </c>
      <c r="G61" s="1">
        <v>3</v>
      </c>
      <c r="H61" s="1">
        <v>1</v>
      </c>
      <c r="I61" s="1">
        <f t="shared" si="0"/>
        <v>8</v>
      </c>
      <c r="J61" s="24"/>
      <c r="K61" s="24"/>
      <c r="L61" s="24"/>
      <c r="M61" s="24"/>
      <c r="N61" s="24"/>
      <c r="O61" s="24"/>
    </row>
    <row r="62" spans="1:15" x14ac:dyDescent="0.25">
      <c r="A62" s="1">
        <v>2</v>
      </c>
      <c r="B62" s="1" t="s">
        <v>13</v>
      </c>
      <c r="C62" s="1">
        <v>7</v>
      </c>
      <c r="D62" s="1">
        <v>1</v>
      </c>
      <c r="E62" s="1">
        <v>1.5</v>
      </c>
      <c r="F62" s="1">
        <v>1.5</v>
      </c>
      <c r="G62" s="1">
        <v>2</v>
      </c>
      <c r="H62" s="1">
        <v>1</v>
      </c>
      <c r="I62" s="1">
        <f t="shared" si="0"/>
        <v>7</v>
      </c>
      <c r="J62" s="1"/>
      <c r="K62" s="1"/>
      <c r="L62" s="1"/>
      <c r="M62" s="1"/>
      <c r="N62" s="1"/>
      <c r="O62" s="1"/>
    </row>
    <row r="63" spans="1:15" x14ac:dyDescent="0.25">
      <c r="A63" s="1">
        <v>2</v>
      </c>
      <c r="B63" s="1" t="s">
        <v>13</v>
      </c>
      <c r="C63" s="1">
        <v>8</v>
      </c>
      <c r="D63" s="1">
        <v>1</v>
      </c>
      <c r="E63" s="1">
        <v>1.5</v>
      </c>
      <c r="F63" s="1">
        <v>1.5</v>
      </c>
      <c r="G63" s="1">
        <v>4</v>
      </c>
      <c r="H63" s="1">
        <v>1</v>
      </c>
      <c r="I63" s="1">
        <f t="shared" si="0"/>
        <v>9</v>
      </c>
      <c r="J63" s="24"/>
      <c r="K63" s="24"/>
      <c r="L63" s="24"/>
      <c r="M63" s="24"/>
      <c r="N63" s="24"/>
      <c r="O63" s="24"/>
    </row>
    <row r="64" spans="1:15" x14ac:dyDescent="0.25">
      <c r="A64" s="1">
        <v>2</v>
      </c>
      <c r="B64" s="1" t="s">
        <v>13</v>
      </c>
      <c r="C64" s="1">
        <v>9</v>
      </c>
      <c r="D64" s="1">
        <v>1</v>
      </c>
      <c r="E64" s="1">
        <v>1.5</v>
      </c>
      <c r="F64" s="1">
        <v>1.5</v>
      </c>
      <c r="G64" s="1">
        <v>2</v>
      </c>
      <c r="H64" s="1">
        <v>2</v>
      </c>
      <c r="I64" s="1">
        <f t="shared" si="0"/>
        <v>8</v>
      </c>
    </row>
    <row r="65" spans="1:9" x14ac:dyDescent="0.25">
      <c r="A65" s="1">
        <v>2</v>
      </c>
      <c r="B65" s="1" t="s">
        <v>13</v>
      </c>
      <c r="C65" s="1">
        <v>10</v>
      </c>
      <c r="D65" s="1">
        <v>1</v>
      </c>
      <c r="E65" s="1">
        <v>1.5</v>
      </c>
      <c r="F65" s="1">
        <v>1.5</v>
      </c>
      <c r="G65" s="1">
        <v>2</v>
      </c>
      <c r="H65" s="1">
        <v>2</v>
      </c>
      <c r="I65" s="1">
        <f t="shared" si="0"/>
        <v>8</v>
      </c>
    </row>
    <row r="66" spans="1:9" x14ac:dyDescent="0.25">
      <c r="A66" s="1">
        <v>2</v>
      </c>
      <c r="B66" s="1" t="s">
        <v>13</v>
      </c>
      <c r="C66" s="1">
        <v>11</v>
      </c>
      <c r="D66" s="1">
        <v>1</v>
      </c>
      <c r="E66" s="1">
        <v>1</v>
      </c>
      <c r="F66" s="1">
        <v>2</v>
      </c>
      <c r="G66" s="1">
        <v>1</v>
      </c>
      <c r="H66" s="1">
        <v>2</v>
      </c>
      <c r="I66" s="1">
        <f t="shared" si="0"/>
        <v>7</v>
      </c>
    </row>
    <row r="67" spans="1:9" x14ac:dyDescent="0.25">
      <c r="A67" s="1">
        <v>2</v>
      </c>
      <c r="B67" s="1" t="s">
        <v>13</v>
      </c>
      <c r="C67" s="1">
        <v>12</v>
      </c>
      <c r="D67" s="1">
        <v>1</v>
      </c>
      <c r="E67" s="1">
        <v>2</v>
      </c>
      <c r="F67" s="1">
        <v>1</v>
      </c>
      <c r="G67" s="1">
        <v>1</v>
      </c>
      <c r="H67" s="1">
        <v>3</v>
      </c>
      <c r="I67" s="1">
        <f t="shared" ref="I67:I71" si="1">SUM(D67:H67)</f>
        <v>8</v>
      </c>
    </row>
    <row r="68" spans="1:9" x14ac:dyDescent="0.25">
      <c r="A68" s="1">
        <v>2</v>
      </c>
      <c r="B68" s="1" t="s">
        <v>13</v>
      </c>
      <c r="C68" s="1">
        <v>13</v>
      </c>
      <c r="D68" s="1">
        <v>1</v>
      </c>
      <c r="E68" s="1">
        <v>1</v>
      </c>
      <c r="F68" s="1">
        <v>2</v>
      </c>
      <c r="G68" s="1">
        <v>1</v>
      </c>
      <c r="H68" s="1">
        <v>2</v>
      </c>
      <c r="I68" s="1">
        <f t="shared" si="1"/>
        <v>7</v>
      </c>
    </row>
    <row r="69" spans="1:9" x14ac:dyDescent="0.25">
      <c r="A69" s="1">
        <v>2</v>
      </c>
      <c r="B69" s="1" t="s">
        <v>12</v>
      </c>
      <c r="C69" s="1">
        <v>1</v>
      </c>
      <c r="D69" s="1">
        <v>2</v>
      </c>
      <c r="E69" s="1">
        <v>1</v>
      </c>
      <c r="F69" s="1">
        <v>2</v>
      </c>
      <c r="G69" s="1">
        <v>6</v>
      </c>
      <c r="H69" s="1">
        <v>6</v>
      </c>
      <c r="I69" s="1">
        <f t="shared" si="1"/>
        <v>17</v>
      </c>
    </row>
    <row r="70" spans="1:9" x14ac:dyDescent="0.25">
      <c r="A70" s="1">
        <v>2</v>
      </c>
      <c r="B70" s="1" t="s">
        <v>12</v>
      </c>
      <c r="C70" s="1">
        <v>2</v>
      </c>
      <c r="D70" s="1">
        <v>1</v>
      </c>
      <c r="E70" s="1">
        <v>2</v>
      </c>
      <c r="F70" s="1">
        <v>3</v>
      </c>
      <c r="G70" s="1">
        <v>2</v>
      </c>
      <c r="H70" s="1">
        <v>5</v>
      </c>
      <c r="I70" s="1">
        <f t="shared" si="1"/>
        <v>13</v>
      </c>
    </row>
    <row r="71" spans="1:9" x14ac:dyDescent="0.25">
      <c r="A71" s="1">
        <v>2</v>
      </c>
      <c r="B71" s="1" t="s">
        <v>12</v>
      </c>
      <c r="C71" s="1">
        <v>3</v>
      </c>
      <c r="D71" s="1">
        <v>1</v>
      </c>
      <c r="E71" s="1">
        <v>2</v>
      </c>
      <c r="F71" s="1">
        <v>3</v>
      </c>
      <c r="G71" s="1">
        <v>2</v>
      </c>
      <c r="H71" s="1">
        <v>7</v>
      </c>
      <c r="I71" s="1">
        <f t="shared" si="1"/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1"/>
  <sheetViews>
    <sheetView topLeftCell="A10" workbookViewId="0">
      <selection activeCell="Q12" sqref="Q12"/>
    </sheetView>
  </sheetViews>
  <sheetFormatPr defaultRowHeight="15" x14ac:dyDescent="0.25"/>
  <cols>
    <col min="1" max="9" width="9.140625" style="1"/>
    <col min="10" max="10" width="9.5703125" bestFit="1" customWidth="1"/>
  </cols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10</v>
      </c>
    </row>
    <row r="2" spans="1:15" x14ac:dyDescent="0.25">
      <c r="A2" s="1">
        <v>1</v>
      </c>
      <c r="B2" s="1" t="s">
        <v>10</v>
      </c>
      <c r="C2" s="1">
        <v>1</v>
      </c>
      <c r="D2" s="1">
        <v>0.5</v>
      </c>
      <c r="E2" s="1">
        <v>0.5</v>
      </c>
      <c r="F2" s="1">
        <v>5</v>
      </c>
      <c r="G2" s="1">
        <v>2</v>
      </c>
      <c r="H2" s="1">
        <v>6</v>
      </c>
      <c r="I2" s="1">
        <f>SUM(D2:H2)</f>
        <v>14</v>
      </c>
      <c r="J2" s="1" t="s">
        <v>24</v>
      </c>
      <c r="K2" s="1" t="s">
        <v>25</v>
      </c>
      <c r="L2" s="1" t="s">
        <v>26</v>
      </c>
      <c r="M2" s="1" t="s">
        <v>27</v>
      </c>
      <c r="N2" s="1" t="s">
        <v>28</v>
      </c>
      <c r="O2" s="1" t="s">
        <v>29</v>
      </c>
    </row>
    <row r="3" spans="1:15" x14ac:dyDescent="0.25">
      <c r="A3" s="1">
        <v>1</v>
      </c>
      <c r="B3" s="1" t="s">
        <v>10</v>
      </c>
      <c r="C3" s="1">
        <v>2</v>
      </c>
      <c r="D3" s="1">
        <v>1</v>
      </c>
      <c r="E3" s="1">
        <v>4</v>
      </c>
      <c r="F3" s="1">
        <v>3</v>
      </c>
      <c r="G3" s="1">
        <v>2</v>
      </c>
      <c r="H3" s="1">
        <v>9</v>
      </c>
      <c r="I3" s="1">
        <f t="shared" ref="I3:I66" si="0">SUM(D3:H3)</f>
        <v>19</v>
      </c>
      <c r="J3" s="23">
        <f t="shared" ref="J3:O3" si="1">AVERAGE(D2:D7,D32:D36)</f>
        <v>1.1363636363636365</v>
      </c>
      <c r="K3" s="23">
        <f t="shared" si="1"/>
        <v>2.3636363636363638</v>
      </c>
      <c r="L3" s="23">
        <f t="shared" si="1"/>
        <v>2.9545454545454546</v>
      </c>
      <c r="M3" s="23">
        <f t="shared" si="1"/>
        <v>2.6363636363636362</v>
      </c>
      <c r="N3" s="23">
        <f t="shared" si="1"/>
        <v>7</v>
      </c>
      <c r="O3" s="23">
        <f t="shared" si="1"/>
        <v>16.09090909090909</v>
      </c>
    </row>
    <row r="4" spans="1:15" x14ac:dyDescent="0.25">
      <c r="A4" s="1">
        <v>1</v>
      </c>
      <c r="B4" s="1" t="s">
        <v>10</v>
      </c>
      <c r="C4" s="1">
        <v>3</v>
      </c>
      <c r="D4" s="1">
        <v>1</v>
      </c>
      <c r="E4" s="1">
        <v>1.5</v>
      </c>
      <c r="F4" s="1">
        <v>1.5</v>
      </c>
      <c r="G4" s="1">
        <v>3</v>
      </c>
      <c r="H4" s="1">
        <v>8</v>
      </c>
      <c r="I4" s="1">
        <f t="shared" si="0"/>
        <v>15</v>
      </c>
      <c r="J4" s="1" t="s">
        <v>23</v>
      </c>
      <c r="K4" s="1" t="s">
        <v>23</v>
      </c>
      <c r="L4" s="1" t="s">
        <v>23</v>
      </c>
      <c r="M4" s="1" t="s">
        <v>23</v>
      </c>
      <c r="N4" s="1" t="s">
        <v>23</v>
      </c>
      <c r="O4" s="1" t="s">
        <v>23</v>
      </c>
    </row>
    <row r="5" spans="1:15" x14ac:dyDescent="0.25">
      <c r="A5" s="1">
        <v>1</v>
      </c>
      <c r="B5" s="1" t="s">
        <v>10</v>
      </c>
      <c r="C5" s="1">
        <v>4</v>
      </c>
      <c r="D5" s="1">
        <v>1</v>
      </c>
      <c r="E5" s="1">
        <v>3</v>
      </c>
      <c r="F5" s="1">
        <v>1</v>
      </c>
      <c r="G5" s="1">
        <v>2</v>
      </c>
      <c r="H5" s="1">
        <v>8</v>
      </c>
      <c r="I5" s="1">
        <f t="shared" si="0"/>
        <v>15</v>
      </c>
      <c r="J5" s="1">
        <f t="shared" ref="J5:O5" si="2">COUNT(D2:D7,D32:D36)</f>
        <v>11</v>
      </c>
      <c r="K5" s="1">
        <f t="shared" si="2"/>
        <v>11</v>
      </c>
      <c r="L5" s="1">
        <f t="shared" si="2"/>
        <v>11</v>
      </c>
      <c r="M5" s="1">
        <f t="shared" si="2"/>
        <v>11</v>
      </c>
      <c r="N5" s="1">
        <f t="shared" si="2"/>
        <v>11</v>
      </c>
      <c r="O5" s="1">
        <f t="shared" si="2"/>
        <v>11</v>
      </c>
    </row>
    <row r="6" spans="1:15" x14ac:dyDescent="0.25">
      <c r="A6" s="1">
        <v>1</v>
      </c>
      <c r="B6" s="1" t="s">
        <v>10</v>
      </c>
      <c r="C6" s="1">
        <v>5</v>
      </c>
      <c r="D6" s="1">
        <v>1</v>
      </c>
      <c r="E6" s="1">
        <v>3</v>
      </c>
      <c r="F6" s="1">
        <v>2</v>
      </c>
      <c r="G6" s="1">
        <v>3</v>
      </c>
      <c r="H6" s="1">
        <v>7</v>
      </c>
      <c r="I6" s="1">
        <f t="shared" si="0"/>
        <v>16</v>
      </c>
      <c r="J6" s="1" t="s">
        <v>22</v>
      </c>
      <c r="K6" s="1" t="s">
        <v>22</v>
      </c>
      <c r="L6" s="1" t="s">
        <v>22</v>
      </c>
      <c r="M6" s="1" t="s">
        <v>22</v>
      </c>
      <c r="N6" s="1" t="s">
        <v>22</v>
      </c>
      <c r="O6" s="1" t="s">
        <v>22</v>
      </c>
    </row>
    <row r="7" spans="1:15" x14ac:dyDescent="0.25">
      <c r="A7" s="1">
        <v>1</v>
      </c>
      <c r="B7" s="1" t="s">
        <v>10</v>
      </c>
      <c r="C7" s="1">
        <v>6</v>
      </c>
      <c r="D7" s="1">
        <v>1</v>
      </c>
      <c r="E7" s="1">
        <v>3</v>
      </c>
      <c r="F7" s="1">
        <v>2</v>
      </c>
      <c r="G7" s="1">
        <v>3</v>
      </c>
      <c r="H7" s="1">
        <v>10</v>
      </c>
      <c r="I7" s="1">
        <f t="shared" si="0"/>
        <v>19</v>
      </c>
      <c r="J7" s="24">
        <f t="shared" ref="J7:O7" si="3">STDEV(D2:D7,D32:D36)</f>
        <v>0.45226701686664539</v>
      </c>
      <c r="K7" s="24">
        <f t="shared" si="3"/>
        <v>0.95107594572960086</v>
      </c>
      <c r="L7" s="24">
        <f t="shared" si="3"/>
        <v>1.2339883600452937</v>
      </c>
      <c r="M7" s="24">
        <f t="shared" si="3"/>
        <v>0.8090398349558906</v>
      </c>
      <c r="N7" s="24">
        <f t="shared" si="3"/>
        <v>1.61245154965971</v>
      </c>
      <c r="O7" s="24">
        <f t="shared" si="3"/>
        <v>1.700267358655426</v>
      </c>
    </row>
    <row r="8" spans="1:15" x14ac:dyDescent="0.25">
      <c r="A8" s="1">
        <v>1</v>
      </c>
      <c r="B8" s="1" t="s">
        <v>11</v>
      </c>
      <c r="C8" s="1">
        <v>1</v>
      </c>
      <c r="D8" s="1">
        <v>1</v>
      </c>
      <c r="E8" s="1">
        <v>1</v>
      </c>
      <c r="F8" s="1">
        <v>3</v>
      </c>
      <c r="G8" s="1">
        <v>2</v>
      </c>
      <c r="H8" s="1">
        <v>9</v>
      </c>
      <c r="I8" s="1">
        <f t="shared" si="0"/>
        <v>16</v>
      </c>
      <c r="J8" s="1" t="s">
        <v>21</v>
      </c>
      <c r="K8" s="1" t="s">
        <v>21</v>
      </c>
      <c r="L8" s="1" t="s">
        <v>21</v>
      </c>
      <c r="M8" s="1" t="s">
        <v>21</v>
      </c>
      <c r="N8" s="1" t="s">
        <v>21</v>
      </c>
      <c r="O8" s="1" t="s">
        <v>21</v>
      </c>
    </row>
    <row r="9" spans="1:15" x14ac:dyDescent="0.25">
      <c r="A9" s="1">
        <v>1</v>
      </c>
      <c r="B9" s="1" t="s">
        <v>11</v>
      </c>
      <c r="C9" s="1">
        <v>2</v>
      </c>
      <c r="D9" s="1">
        <v>0.5</v>
      </c>
      <c r="E9" s="1">
        <v>0.5</v>
      </c>
      <c r="F9" s="1">
        <v>4</v>
      </c>
      <c r="G9" s="1">
        <v>2</v>
      </c>
      <c r="H9" s="1">
        <v>9</v>
      </c>
      <c r="I9" s="1">
        <f t="shared" si="0"/>
        <v>16</v>
      </c>
      <c r="J9" s="24">
        <f>J7/SQRT(J5)</f>
        <v>0.13636363636363635</v>
      </c>
      <c r="K9" s="24">
        <f t="shared" ref="K9:O9" si="4">K7/SQRT(K5)</f>
        <v>0.28676018719250013</v>
      </c>
      <c r="L9" s="24">
        <f t="shared" si="4"/>
        <v>0.37206148963056596</v>
      </c>
      <c r="M9" s="24">
        <f t="shared" si="4"/>
        <v>0.24393468845452254</v>
      </c>
      <c r="N9" s="24">
        <f t="shared" si="4"/>
        <v>0.48617243480439776</v>
      </c>
      <c r="O9" s="24">
        <f t="shared" si="4"/>
        <v>0.51264989744988021</v>
      </c>
    </row>
    <row r="10" spans="1:15" x14ac:dyDescent="0.25">
      <c r="A10" s="1">
        <v>1</v>
      </c>
      <c r="B10" s="1" t="s">
        <v>11</v>
      </c>
      <c r="C10" s="1">
        <v>3</v>
      </c>
      <c r="D10" s="1">
        <v>1</v>
      </c>
      <c r="E10" s="1">
        <v>3</v>
      </c>
      <c r="F10" s="1">
        <v>2</v>
      </c>
      <c r="G10" s="1">
        <v>9</v>
      </c>
      <c r="H10" s="1">
        <v>5</v>
      </c>
      <c r="I10" s="1">
        <f t="shared" si="0"/>
        <v>20</v>
      </c>
      <c r="J10" s="1" t="s">
        <v>17</v>
      </c>
    </row>
    <row r="11" spans="1:15" x14ac:dyDescent="0.25">
      <c r="A11" s="1">
        <v>1</v>
      </c>
      <c r="B11" s="1" t="s">
        <v>11</v>
      </c>
      <c r="C11" s="1">
        <v>4</v>
      </c>
      <c r="D11" s="1">
        <v>1</v>
      </c>
      <c r="E11" s="1">
        <v>1</v>
      </c>
      <c r="F11" s="1">
        <v>4</v>
      </c>
      <c r="G11" s="1">
        <v>4</v>
      </c>
      <c r="H11" s="1">
        <v>8</v>
      </c>
      <c r="I11" s="1">
        <f t="shared" si="0"/>
        <v>18</v>
      </c>
      <c r="J11" s="1" t="s">
        <v>24</v>
      </c>
      <c r="K11" s="1" t="s">
        <v>25</v>
      </c>
      <c r="L11" s="1" t="s">
        <v>26</v>
      </c>
      <c r="M11" s="1" t="s">
        <v>27</v>
      </c>
      <c r="N11" s="1" t="s">
        <v>28</v>
      </c>
      <c r="O11" s="1" t="s">
        <v>29</v>
      </c>
    </row>
    <row r="12" spans="1:15" x14ac:dyDescent="0.25">
      <c r="A12" s="1">
        <v>1</v>
      </c>
      <c r="B12" s="1" t="s">
        <v>11</v>
      </c>
      <c r="C12" s="1">
        <v>5</v>
      </c>
      <c r="D12" s="1">
        <v>2</v>
      </c>
      <c r="E12" s="1">
        <v>4</v>
      </c>
      <c r="F12" s="1">
        <v>1</v>
      </c>
      <c r="G12" s="1">
        <v>5</v>
      </c>
      <c r="H12" s="1">
        <v>6</v>
      </c>
      <c r="I12" s="1">
        <f t="shared" si="0"/>
        <v>18</v>
      </c>
      <c r="J12" s="23">
        <f>AVERAGE(D37:D40)</f>
        <v>1</v>
      </c>
      <c r="K12" s="23">
        <f t="shared" ref="K12:O12" si="5">AVERAGE(E37:E40)</f>
        <v>3.75</v>
      </c>
      <c r="L12" s="23">
        <f t="shared" si="5"/>
        <v>3.75</v>
      </c>
      <c r="M12" s="23">
        <f t="shared" si="5"/>
        <v>3.25</v>
      </c>
      <c r="N12" s="23">
        <f t="shared" si="5"/>
        <v>5.75</v>
      </c>
      <c r="O12" s="23">
        <f t="shared" si="5"/>
        <v>17.5</v>
      </c>
    </row>
    <row r="13" spans="1:15" x14ac:dyDescent="0.25">
      <c r="A13" s="1">
        <v>1</v>
      </c>
      <c r="B13" s="1" t="s">
        <v>11</v>
      </c>
      <c r="C13" s="1">
        <v>6</v>
      </c>
      <c r="D13" s="1">
        <v>1</v>
      </c>
      <c r="E13" s="1">
        <v>3</v>
      </c>
      <c r="F13" s="1">
        <v>2</v>
      </c>
      <c r="G13" s="1">
        <v>1</v>
      </c>
      <c r="H13" s="1">
        <v>8</v>
      </c>
      <c r="I13" s="1">
        <f t="shared" si="0"/>
        <v>15</v>
      </c>
      <c r="J13" s="1" t="s">
        <v>23</v>
      </c>
      <c r="K13" s="1" t="s">
        <v>23</v>
      </c>
      <c r="L13" s="1" t="s">
        <v>23</v>
      </c>
      <c r="M13" s="1" t="s">
        <v>23</v>
      </c>
      <c r="N13" s="1" t="s">
        <v>23</v>
      </c>
      <c r="O13" s="1" t="s">
        <v>23</v>
      </c>
    </row>
    <row r="14" spans="1:15" x14ac:dyDescent="0.25">
      <c r="A14" s="1">
        <v>1</v>
      </c>
      <c r="B14" s="1" t="s">
        <v>12</v>
      </c>
      <c r="C14" s="1">
        <v>1</v>
      </c>
      <c r="D14" s="1">
        <v>1</v>
      </c>
      <c r="E14" s="1">
        <v>1</v>
      </c>
      <c r="F14" s="1">
        <v>3</v>
      </c>
      <c r="G14" s="1">
        <v>4</v>
      </c>
      <c r="H14" s="1">
        <v>10</v>
      </c>
      <c r="I14" s="1">
        <f t="shared" si="0"/>
        <v>19</v>
      </c>
      <c r="J14" s="1">
        <f>COUNT(D37:D40)</f>
        <v>4</v>
      </c>
      <c r="K14" s="1">
        <f t="shared" ref="K14:O14" si="6">COUNT(E37:E40)</f>
        <v>4</v>
      </c>
      <c r="L14" s="1">
        <f t="shared" si="6"/>
        <v>4</v>
      </c>
      <c r="M14" s="1">
        <f t="shared" si="6"/>
        <v>4</v>
      </c>
      <c r="N14" s="1">
        <f t="shared" si="6"/>
        <v>4</v>
      </c>
      <c r="O14" s="1">
        <f t="shared" si="6"/>
        <v>4</v>
      </c>
    </row>
    <row r="15" spans="1:15" x14ac:dyDescent="0.25">
      <c r="A15" s="1">
        <v>1</v>
      </c>
      <c r="B15" s="1" t="s">
        <v>12</v>
      </c>
      <c r="C15" s="1">
        <v>2</v>
      </c>
      <c r="D15" s="1">
        <v>1</v>
      </c>
      <c r="E15" s="1">
        <v>1</v>
      </c>
      <c r="F15" s="1">
        <v>7</v>
      </c>
      <c r="G15" s="1">
        <v>2</v>
      </c>
      <c r="H15" s="1">
        <v>10</v>
      </c>
      <c r="I15" s="1">
        <f t="shared" si="0"/>
        <v>21</v>
      </c>
      <c r="J15" s="1" t="s">
        <v>22</v>
      </c>
      <c r="K15" s="1" t="s">
        <v>22</v>
      </c>
      <c r="L15" s="1" t="s">
        <v>22</v>
      </c>
      <c r="M15" s="1" t="s">
        <v>22</v>
      </c>
      <c r="N15" s="1" t="s">
        <v>22</v>
      </c>
      <c r="O15" s="1" t="s">
        <v>22</v>
      </c>
    </row>
    <row r="16" spans="1:15" x14ac:dyDescent="0.25">
      <c r="A16" s="1">
        <v>1</v>
      </c>
      <c r="B16" s="1" t="s">
        <v>12</v>
      </c>
      <c r="C16" s="1">
        <v>3</v>
      </c>
      <c r="D16" s="1">
        <v>1</v>
      </c>
      <c r="E16" s="1">
        <v>1</v>
      </c>
      <c r="F16" s="1">
        <v>3</v>
      </c>
      <c r="G16" s="1">
        <v>3</v>
      </c>
      <c r="H16" s="1">
        <v>9</v>
      </c>
      <c r="I16" s="1">
        <f t="shared" si="0"/>
        <v>17</v>
      </c>
      <c r="J16" s="24">
        <f>STDEV(D37:D40)</f>
        <v>0</v>
      </c>
      <c r="K16" s="24">
        <f t="shared" ref="K16:O16" si="7">STDEV(E37:E40)</f>
        <v>1.5</v>
      </c>
      <c r="L16" s="24">
        <f t="shared" si="7"/>
        <v>1.707825127659933</v>
      </c>
      <c r="M16" s="24">
        <f t="shared" si="7"/>
        <v>1.2583057392117916</v>
      </c>
      <c r="N16" s="24">
        <f t="shared" si="7"/>
        <v>1.8929694486000912</v>
      </c>
      <c r="O16" s="24">
        <f t="shared" si="7"/>
        <v>0.57735026918962573</v>
      </c>
    </row>
    <row r="17" spans="1:15" x14ac:dyDescent="0.25">
      <c r="A17" s="1">
        <v>1</v>
      </c>
      <c r="B17" s="1" t="s">
        <v>12</v>
      </c>
      <c r="C17" s="1">
        <v>4</v>
      </c>
      <c r="D17" s="1">
        <v>2</v>
      </c>
      <c r="E17" s="1">
        <v>3</v>
      </c>
      <c r="F17" s="1">
        <v>3</v>
      </c>
      <c r="G17" s="1">
        <v>3</v>
      </c>
      <c r="H17" s="1">
        <v>8</v>
      </c>
      <c r="I17" s="1">
        <f t="shared" si="0"/>
        <v>19</v>
      </c>
      <c r="J17" s="1" t="s">
        <v>21</v>
      </c>
      <c r="K17" s="1" t="s">
        <v>21</v>
      </c>
      <c r="L17" s="1" t="s">
        <v>21</v>
      </c>
      <c r="M17" s="1" t="s">
        <v>21</v>
      </c>
      <c r="N17" s="1" t="s">
        <v>21</v>
      </c>
      <c r="O17" s="1" t="s">
        <v>21</v>
      </c>
    </row>
    <row r="18" spans="1:15" x14ac:dyDescent="0.25">
      <c r="A18" s="1">
        <v>1</v>
      </c>
      <c r="B18" s="1" t="s">
        <v>12</v>
      </c>
      <c r="C18" s="1">
        <v>5</v>
      </c>
      <c r="D18" s="1">
        <v>2</v>
      </c>
      <c r="E18" s="1">
        <v>1.5</v>
      </c>
      <c r="F18" s="1">
        <v>1.5</v>
      </c>
      <c r="G18" s="1">
        <v>3</v>
      </c>
      <c r="H18" s="1">
        <v>9</v>
      </c>
      <c r="I18" s="1">
        <f t="shared" si="0"/>
        <v>17</v>
      </c>
      <c r="J18" s="24">
        <f>J16/SQRT(J14)</f>
        <v>0</v>
      </c>
      <c r="K18" s="24">
        <f t="shared" ref="K18:O18" si="8">K16/SQRT(K14)</f>
        <v>0.75</v>
      </c>
      <c r="L18" s="24">
        <f t="shared" si="8"/>
        <v>0.8539125638299665</v>
      </c>
      <c r="M18" s="24">
        <f t="shared" si="8"/>
        <v>0.62915286960589578</v>
      </c>
      <c r="N18" s="24">
        <f t="shared" si="8"/>
        <v>0.9464847243000456</v>
      </c>
      <c r="O18" s="24">
        <f t="shared" si="8"/>
        <v>0.28867513459481287</v>
      </c>
    </row>
    <row r="19" spans="1:15" x14ac:dyDescent="0.25">
      <c r="A19" s="1">
        <v>1</v>
      </c>
      <c r="B19" s="1" t="s">
        <v>12</v>
      </c>
      <c r="C19" s="1">
        <v>6</v>
      </c>
      <c r="D19" s="1">
        <v>1</v>
      </c>
      <c r="E19" s="1">
        <v>3</v>
      </c>
      <c r="F19" s="1">
        <v>1</v>
      </c>
      <c r="G19" s="1">
        <v>3</v>
      </c>
      <c r="H19" s="1">
        <v>8</v>
      </c>
      <c r="I19" s="1">
        <f t="shared" si="0"/>
        <v>16</v>
      </c>
      <c r="J19" t="s">
        <v>14</v>
      </c>
    </row>
    <row r="20" spans="1:15" x14ac:dyDescent="0.25">
      <c r="A20" s="1">
        <v>1</v>
      </c>
      <c r="B20" s="1" t="s">
        <v>12</v>
      </c>
      <c r="C20" s="1">
        <v>7</v>
      </c>
      <c r="D20" s="1">
        <v>0.5</v>
      </c>
      <c r="E20" s="1">
        <v>0.5</v>
      </c>
      <c r="F20" s="1">
        <v>5</v>
      </c>
      <c r="G20" s="1">
        <v>4</v>
      </c>
      <c r="H20" s="1">
        <v>9</v>
      </c>
      <c r="I20" s="1">
        <f t="shared" si="0"/>
        <v>19</v>
      </c>
      <c r="J20" s="1" t="s">
        <v>24</v>
      </c>
      <c r="K20" s="1" t="s">
        <v>25</v>
      </c>
      <c r="L20" s="1" t="s">
        <v>26</v>
      </c>
      <c r="M20" s="1" t="s">
        <v>27</v>
      </c>
      <c r="N20" s="1" t="s">
        <v>28</v>
      </c>
      <c r="O20" s="1" t="s">
        <v>29</v>
      </c>
    </row>
    <row r="21" spans="1:15" x14ac:dyDescent="0.25">
      <c r="A21" s="1">
        <v>1</v>
      </c>
      <c r="B21" s="1" t="s">
        <v>12</v>
      </c>
      <c r="C21" s="1">
        <v>8</v>
      </c>
      <c r="D21" s="1">
        <v>1</v>
      </c>
      <c r="E21" s="1">
        <v>3</v>
      </c>
      <c r="F21" s="1">
        <v>4</v>
      </c>
      <c r="G21" s="1">
        <v>2</v>
      </c>
      <c r="H21" s="1">
        <v>7</v>
      </c>
      <c r="I21" s="1">
        <f t="shared" si="0"/>
        <v>17</v>
      </c>
      <c r="J21" s="23">
        <f t="shared" ref="J21:O21" si="9">AVERAGE(D27:D31,D41:D44)</f>
        <v>1.6111111111111112</v>
      </c>
      <c r="K21" s="23">
        <f t="shared" si="9"/>
        <v>2</v>
      </c>
      <c r="L21" s="23">
        <f t="shared" si="9"/>
        <v>2.2777777777777777</v>
      </c>
      <c r="M21" s="23">
        <f t="shared" si="9"/>
        <v>3.3333333333333335</v>
      </c>
      <c r="N21" s="23">
        <f t="shared" si="9"/>
        <v>8.1111111111111107</v>
      </c>
      <c r="O21" s="23">
        <f t="shared" si="9"/>
        <v>17.333333333333332</v>
      </c>
    </row>
    <row r="22" spans="1:15" x14ac:dyDescent="0.25">
      <c r="A22" s="1">
        <v>1</v>
      </c>
      <c r="B22" s="1" t="s">
        <v>12</v>
      </c>
      <c r="C22" s="1">
        <v>9</v>
      </c>
      <c r="D22" s="1">
        <v>1</v>
      </c>
      <c r="E22" s="1">
        <v>3</v>
      </c>
      <c r="F22" s="1">
        <v>1</v>
      </c>
      <c r="G22" s="1">
        <v>6</v>
      </c>
      <c r="H22" s="1">
        <v>8</v>
      </c>
      <c r="I22" s="1">
        <f t="shared" si="0"/>
        <v>19</v>
      </c>
      <c r="J22" s="1" t="s">
        <v>23</v>
      </c>
      <c r="K22" s="1" t="s">
        <v>23</v>
      </c>
      <c r="L22" s="1" t="s">
        <v>23</v>
      </c>
      <c r="M22" s="1" t="s">
        <v>23</v>
      </c>
      <c r="N22" s="1" t="s">
        <v>23</v>
      </c>
      <c r="O22" s="1" t="s">
        <v>23</v>
      </c>
    </row>
    <row r="23" spans="1:15" x14ac:dyDescent="0.25">
      <c r="A23" s="1">
        <v>1</v>
      </c>
      <c r="B23" s="1" t="s">
        <v>13</v>
      </c>
      <c r="C23" s="1">
        <v>1</v>
      </c>
      <c r="D23" s="1">
        <v>1</v>
      </c>
      <c r="E23" s="1">
        <v>2</v>
      </c>
      <c r="F23" s="1">
        <v>3</v>
      </c>
      <c r="G23" s="1">
        <v>2</v>
      </c>
      <c r="H23" s="1">
        <v>2</v>
      </c>
      <c r="I23" s="1">
        <f t="shared" si="0"/>
        <v>10</v>
      </c>
      <c r="J23" s="1">
        <f t="shared" ref="J23:O23" si="10">COUNT(D27:D31,D41:D44)</f>
        <v>9</v>
      </c>
      <c r="K23" s="1">
        <f t="shared" si="10"/>
        <v>9</v>
      </c>
      <c r="L23" s="1">
        <f t="shared" si="10"/>
        <v>9</v>
      </c>
      <c r="M23" s="1">
        <f t="shared" si="10"/>
        <v>9</v>
      </c>
      <c r="N23" s="1">
        <f t="shared" si="10"/>
        <v>9</v>
      </c>
      <c r="O23" s="1">
        <f t="shared" si="10"/>
        <v>9</v>
      </c>
    </row>
    <row r="24" spans="1:15" x14ac:dyDescent="0.25">
      <c r="A24" s="1">
        <v>1</v>
      </c>
      <c r="B24" s="1" t="s">
        <v>13</v>
      </c>
      <c r="C24" s="1">
        <v>2</v>
      </c>
      <c r="D24" s="1">
        <v>1</v>
      </c>
      <c r="E24" s="1">
        <v>2</v>
      </c>
      <c r="F24" s="1">
        <v>3</v>
      </c>
      <c r="G24" s="1">
        <v>2</v>
      </c>
      <c r="H24" s="1">
        <v>2</v>
      </c>
      <c r="I24" s="1">
        <f t="shared" si="0"/>
        <v>10</v>
      </c>
      <c r="J24" s="1" t="s">
        <v>22</v>
      </c>
      <c r="K24" s="1" t="s">
        <v>22</v>
      </c>
      <c r="L24" s="1" t="s">
        <v>22</v>
      </c>
      <c r="M24" s="1" t="s">
        <v>22</v>
      </c>
      <c r="N24" s="1" t="s">
        <v>22</v>
      </c>
      <c r="O24" s="1" t="s">
        <v>22</v>
      </c>
    </row>
    <row r="25" spans="1:15" x14ac:dyDescent="0.25">
      <c r="A25" s="1">
        <v>1</v>
      </c>
      <c r="B25" s="1" t="s">
        <v>13</v>
      </c>
      <c r="C25" s="1">
        <v>3</v>
      </c>
      <c r="D25" s="1">
        <v>1</v>
      </c>
      <c r="E25" s="1">
        <v>2</v>
      </c>
      <c r="F25" s="1">
        <v>1.5</v>
      </c>
      <c r="G25" s="1">
        <v>1.5</v>
      </c>
      <c r="H25" s="1">
        <v>3</v>
      </c>
      <c r="I25" s="1">
        <f t="shared" si="0"/>
        <v>9</v>
      </c>
      <c r="J25" s="24">
        <f t="shared" ref="J25:O25" si="11">STDEV(D27:D31,D41:D44)</f>
        <v>0.74068286810963246</v>
      </c>
      <c r="K25" s="24">
        <f t="shared" si="11"/>
        <v>0.8660254037844386</v>
      </c>
      <c r="L25" s="24">
        <f t="shared" si="11"/>
        <v>1.3488678380198873</v>
      </c>
      <c r="M25" s="24">
        <f t="shared" si="11"/>
        <v>1.4142135623730951</v>
      </c>
      <c r="N25" s="24">
        <f t="shared" si="11"/>
        <v>2.2607766610417568</v>
      </c>
      <c r="O25" s="24">
        <f t="shared" si="11"/>
        <v>2.1213203435596424</v>
      </c>
    </row>
    <row r="26" spans="1:15" x14ac:dyDescent="0.25">
      <c r="A26" s="1">
        <v>1</v>
      </c>
      <c r="B26" s="1" t="s">
        <v>13</v>
      </c>
      <c r="C26" s="1">
        <v>4</v>
      </c>
      <c r="D26" s="1">
        <v>1.5</v>
      </c>
      <c r="E26" s="1">
        <v>1.5</v>
      </c>
      <c r="F26" s="1">
        <v>3</v>
      </c>
      <c r="G26" s="1">
        <v>2</v>
      </c>
      <c r="H26" s="1">
        <v>2</v>
      </c>
      <c r="I26" s="1">
        <f t="shared" si="0"/>
        <v>10</v>
      </c>
      <c r="J26" s="1" t="s">
        <v>21</v>
      </c>
      <c r="K26" s="1" t="s">
        <v>21</v>
      </c>
      <c r="L26" s="1" t="s">
        <v>21</v>
      </c>
      <c r="M26" s="1" t="s">
        <v>21</v>
      </c>
      <c r="N26" s="1" t="s">
        <v>21</v>
      </c>
      <c r="O26" s="1" t="s">
        <v>21</v>
      </c>
    </row>
    <row r="27" spans="1:15" x14ac:dyDescent="0.25">
      <c r="A27" s="1">
        <v>1</v>
      </c>
      <c r="B27" s="1" t="s">
        <v>14</v>
      </c>
      <c r="C27" s="1">
        <v>1</v>
      </c>
      <c r="D27" s="1">
        <v>1</v>
      </c>
      <c r="E27" s="1">
        <v>1.5</v>
      </c>
      <c r="F27" s="1">
        <v>1.5</v>
      </c>
      <c r="G27" s="1">
        <v>3</v>
      </c>
      <c r="H27" s="1">
        <v>8</v>
      </c>
      <c r="I27" s="1">
        <f t="shared" si="0"/>
        <v>15</v>
      </c>
      <c r="J27" s="24">
        <f>J25/SQRT(J23)</f>
        <v>0.24689428936987748</v>
      </c>
      <c r="K27" s="24">
        <f t="shared" ref="K27:O27" si="12">K25/SQRT(K23)</f>
        <v>0.28867513459481287</v>
      </c>
      <c r="L27" s="24">
        <f t="shared" si="12"/>
        <v>0.44962261267329579</v>
      </c>
      <c r="M27" s="24">
        <f t="shared" si="12"/>
        <v>0.47140452079103173</v>
      </c>
      <c r="N27" s="24">
        <f t="shared" si="12"/>
        <v>0.75359222034725226</v>
      </c>
      <c r="O27" s="24">
        <f t="shared" si="12"/>
        <v>0.70710678118654746</v>
      </c>
    </row>
    <row r="28" spans="1:15" x14ac:dyDescent="0.25">
      <c r="A28" s="1">
        <v>1</v>
      </c>
      <c r="B28" s="1" t="s">
        <v>14</v>
      </c>
      <c r="C28" s="1">
        <v>2</v>
      </c>
      <c r="D28" s="1">
        <v>2.5</v>
      </c>
      <c r="E28" s="1">
        <v>2.5</v>
      </c>
      <c r="F28" s="1">
        <v>1</v>
      </c>
      <c r="G28" s="1">
        <v>3</v>
      </c>
      <c r="H28" s="1">
        <v>8</v>
      </c>
      <c r="I28" s="1">
        <f t="shared" si="0"/>
        <v>17</v>
      </c>
      <c r="J28" t="s">
        <v>11</v>
      </c>
    </row>
    <row r="29" spans="1:15" x14ac:dyDescent="0.25">
      <c r="A29" s="1">
        <v>1</v>
      </c>
      <c r="B29" s="1" t="s">
        <v>14</v>
      </c>
      <c r="C29" s="1">
        <v>3</v>
      </c>
      <c r="D29" s="1">
        <v>2.5</v>
      </c>
      <c r="E29" s="1">
        <v>2.5</v>
      </c>
      <c r="F29" s="1">
        <v>1</v>
      </c>
      <c r="G29" s="1">
        <v>6</v>
      </c>
      <c r="H29" s="1">
        <v>6</v>
      </c>
      <c r="I29" s="1">
        <f t="shared" si="0"/>
        <v>18</v>
      </c>
      <c r="J29" s="1" t="s">
        <v>24</v>
      </c>
      <c r="K29" s="1" t="s">
        <v>25</v>
      </c>
      <c r="L29" s="1" t="s">
        <v>26</v>
      </c>
      <c r="M29" s="1" t="s">
        <v>27</v>
      </c>
      <c r="N29" s="1" t="s">
        <v>28</v>
      </c>
      <c r="O29" s="1" t="s">
        <v>29</v>
      </c>
    </row>
    <row r="30" spans="1:15" x14ac:dyDescent="0.25">
      <c r="A30" s="1">
        <v>1</v>
      </c>
      <c r="B30" s="1" t="s">
        <v>14</v>
      </c>
      <c r="C30" s="1">
        <v>4</v>
      </c>
      <c r="D30" s="1">
        <v>0.5</v>
      </c>
      <c r="E30" s="1">
        <v>0.5</v>
      </c>
      <c r="F30" s="1">
        <v>5</v>
      </c>
      <c r="G30" s="1">
        <v>3</v>
      </c>
      <c r="H30" s="1">
        <v>8</v>
      </c>
      <c r="I30" s="1">
        <f t="shared" si="0"/>
        <v>17</v>
      </c>
      <c r="J30" s="23">
        <f t="shared" ref="J30:O30" si="13">AVERAGE(D8:D13,D45:D48)</f>
        <v>1.35</v>
      </c>
      <c r="K30" s="23">
        <f t="shared" si="13"/>
        <v>1.95</v>
      </c>
      <c r="L30" s="23">
        <f t="shared" si="13"/>
        <v>2.9</v>
      </c>
      <c r="M30" s="23">
        <f t="shared" si="13"/>
        <v>3.6</v>
      </c>
      <c r="N30" s="23">
        <f t="shared" si="13"/>
        <v>7.3</v>
      </c>
      <c r="O30" s="23">
        <f t="shared" si="13"/>
        <v>17.100000000000001</v>
      </c>
    </row>
    <row r="31" spans="1:15" x14ac:dyDescent="0.25">
      <c r="A31" s="1">
        <v>1</v>
      </c>
      <c r="B31" s="1" t="s">
        <v>14</v>
      </c>
      <c r="C31" s="1">
        <v>5</v>
      </c>
      <c r="D31" s="1">
        <v>2</v>
      </c>
      <c r="E31" s="1">
        <v>2</v>
      </c>
      <c r="F31" s="1">
        <v>2</v>
      </c>
      <c r="G31" s="1">
        <v>3</v>
      </c>
      <c r="H31" s="1">
        <v>13</v>
      </c>
      <c r="I31" s="1">
        <f t="shared" si="0"/>
        <v>22</v>
      </c>
      <c r="J31" s="1" t="s">
        <v>23</v>
      </c>
      <c r="K31" s="1" t="s">
        <v>23</v>
      </c>
      <c r="L31" s="1" t="s">
        <v>23</v>
      </c>
      <c r="M31" s="1" t="s">
        <v>23</v>
      </c>
      <c r="N31" s="1" t="s">
        <v>23</v>
      </c>
      <c r="O31" s="1" t="s">
        <v>23</v>
      </c>
    </row>
    <row r="32" spans="1:15" x14ac:dyDescent="0.25">
      <c r="A32" s="1">
        <v>2</v>
      </c>
      <c r="B32" s="1" t="s">
        <v>10</v>
      </c>
      <c r="C32" s="1">
        <v>1</v>
      </c>
      <c r="D32" s="1">
        <v>1</v>
      </c>
      <c r="E32" s="1">
        <v>3</v>
      </c>
      <c r="F32" s="1">
        <v>3</v>
      </c>
      <c r="G32" s="1">
        <v>4</v>
      </c>
      <c r="H32" s="1">
        <v>6</v>
      </c>
      <c r="I32" s="1">
        <f t="shared" si="0"/>
        <v>17</v>
      </c>
      <c r="J32" s="1">
        <f t="shared" ref="J32:O32" si="14">COUNT(D8:D13,D45:D48)</f>
        <v>10</v>
      </c>
      <c r="K32" s="1">
        <f t="shared" si="14"/>
        <v>10</v>
      </c>
      <c r="L32" s="1">
        <f t="shared" si="14"/>
        <v>10</v>
      </c>
      <c r="M32" s="1">
        <f t="shared" si="14"/>
        <v>10</v>
      </c>
      <c r="N32" s="1">
        <f t="shared" si="14"/>
        <v>10</v>
      </c>
      <c r="O32" s="1">
        <f t="shared" si="14"/>
        <v>10</v>
      </c>
    </row>
    <row r="33" spans="1:15" x14ac:dyDescent="0.25">
      <c r="A33" s="1">
        <v>2</v>
      </c>
      <c r="B33" s="1" t="s">
        <v>10</v>
      </c>
      <c r="C33" s="1">
        <v>2</v>
      </c>
      <c r="D33" s="1">
        <v>2</v>
      </c>
      <c r="E33" s="1">
        <v>2</v>
      </c>
      <c r="F33" s="1">
        <v>4</v>
      </c>
      <c r="G33" s="1">
        <v>3</v>
      </c>
      <c r="H33" s="1">
        <v>6</v>
      </c>
      <c r="I33" s="1">
        <f t="shared" si="0"/>
        <v>17</v>
      </c>
      <c r="J33" s="1" t="s">
        <v>22</v>
      </c>
      <c r="K33" s="1" t="s">
        <v>22</v>
      </c>
      <c r="L33" s="1" t="s">
        <v>22</v>
      </c>
      <c r="M33" s="1" t="s">
        <v>22</v>
      </c>
      <c r="N33" s="1" t="s">
        <v>22</v>
      </c>
      <c r="O33" s="1" t="s">
        <v>22</v>
      </c>
    </row>
    <row r="34" spans="1:15" x14ac:dyDescent="0.25">
      <c r="A34" s="1">
        <v>2</v>
      </c>
      <c r="B34" s="1" t="s">
        <v>10</v>
      </c>
      <c r="C34" s="1">
        <v>3</v>
      </c>
      <c r="D34" s="1">
        <v>2</v>
      </c>
      <c r="E34" s="1">
        <v>2</v>
      </c>
      <c r="F34" s="1">
        <v>3</v>
      </c>
      <c r="G34" s="1">
        <v>3</v>
      </c>
      <c r="H34" s="1">
        <v>5</v>
      </c>
      <c r="I34" s="1">
        <f t="shared" si="0"/>
        <v>15</v>
      </c>
      <c r="J34" s="24">
        <f t="shared" ref="J34:O34" si="15">STDEV(D8:D13,D45:D48)</f>
        <v>0.57975090436420273</v>
      </c>
      <c r="K34" s="24">
        <f t="shared" si="15"/>
        <v>1.1167910378500636</v>
      </c>
      <c r="L34" s="24">
        <f t="shared" si="15"/>
        <v>1.1005049346146121</v>
      </c>
      <c r="M34" s="24">
        <f t="shared" si="15"/>
        <v>2.4585451886114367</v>
      </c>
      <c r="N34" s="24">
        <f t="shared" si="15"/>
        <v>1.6363916944844776</v>
      </c>
      <c r="O34" s="24">
        <f t="shared" si="15"/>
        <v>2.0789954839350258</v>
      </c>
    </row>
    <row r="35" spans="1:15" x14ac:dyDescent="0.25">
      <c r="A35" s="1">
        <v>2</v>
      </c>
      <c r="B35" s="1" t="s">
        <v>10</v>
      </c>
      <c r="C35" s="1">
        <v>4</v>
      </c>
      <c r="D35" s="1">
        <v>1</v>
      </c>
      <c r="E35" s="1">
        <v>2</v>
      </c>
      <c r="F35" s="1">
        <v>4</v>
      </c>
      <c r="G35" s="1">
        <v>3</v>
      </c>
      <c r="H35" s="1">
        <v>5</v>
      </c>
      <c r="I35" s="1">
        <f t="shared" si="0"/>
        <v>15</v>
      </c>
      <c r="J35" s="1" t="s">
        <v>21</v>
      </c>
      <c r="K35" s="1" t="s">
        <v>21</v>
      </c>
      <c r="L35" s="1" t="s">
        <v>21</v>
      </c>
      <c r="M35" s="1" t="s">
        <v>21</v>
      </c>
      <c r="N35" s="1" t="s">
        <v>21</v>
      </c>
      <c r="O35" s="1" t="s">
        <v>21</v>
      </c>
    </row>
    <row r="36" spans="1:15" x14ac:dyDescent="0.25">
      <c r="A36" s="1">
        <v>2</v>
      </c>
      <c r="B36" s="1" t="s">
        <v>10</v>
      </c>
      <c r="C36" s="1">
        <v>5</v>
      </c>
      <c r="D36" s="1">
        <v>1</v>
      </c>
      <c r="E36" s="1">
        <v>2</v>
      </c>
      <c r="F36" s="1">
        <v>4</v>
      </c>
      <c r="G36" s="1">
        <v>1</v>
      </c>
      <c r="H36" s="1">
        <v>7</v>
      </c>
      <c r="I36" s="1">
        <f t="shared" si="0"/>
        <v>15</v>
      </c>
      <c r="J36" s="24">
        <f>J34/SQRT(J32)</f>
        <v>0.18333333333333326</v>
      </c>
      <c r="K36" s="24">
        <f t="shared" ref="K36:O36" si="16">K34/SQRT(K32)</f>
        <v>0.35316033500695149</v>
      </c>
      <c r="L36" s="24">
        <f t="shared" si="16"/>
        <v>0.34801021696368506</v>
      </c>
      <c r="M36" s="24">
        <f t="shared" si="16"/>
        <v>0.77746025264604002</v>
      </c>
      <c r="N36" s="24">
        <f t="shared" si="16"/>
        <v>0.51747248987533434</v>
      </c>
      <c r="O36" s="24">
        <f t="shared" si="16"/>
        <v>0.65743609744386799</v>
      </c>
    </row>
    <row r="37" spans="1:15" x14ac:dyDescent="0.25">
      <c r="A37" s="1">
        <v>2</v>
      </c>
      <c r="B37" s="1" t="s">
        <v>17</v>
      </c>
      <c r="C37" s="1">
        <v>1</v>
      </c>
      <c r="D37" s="1">
        <v>1</v>
      </c>
      <c r="E37" s="1">
        <v>3</v>
      </c>
      <c r="F37" s="1">
        <v>3</v>
      </c>
      <c r="G37" s="1">
        <v>3</v>
      </c>
      <c r="H37" s="1">
        <v>7</v>
      </c>
      <c r="I37" s="1">
        <f t="shared" si="0"/>
        <v>17</v>
      </c>
      <c r="J37" t="s">
        <v>12</v>
      </c>
    </row>
    <row r="38" spans="1:15" x14ac:dyDescent="0.25">
      <c r="A38" s="1">
        <v>2</v>
      </c>
      <c r="B38" s="1" t="s">
        <v>17</v>
      </c>
      <c r="C38" s="1">
        <v>2</v>
      </c>
      <c r="D38" s="1">
        <v>1</v>
      </c>
      <c r="E38" s="1">
        <v>6</v>
      </c>
      <c r="F38" s="1">
        <v>6</v>
      </c>
      <c r="G38" s="1">
        <v>2</v>
      </c>
      <c r="H38" s="1">
        <v>3</v>
      </c>
      <c r="I38" s="1">
        <f t="shared" si="0"/>
        <v>18</v>
      </c>
      <c r="J38" s="1" t="s">
        <v>24</v>
      </c>
      <c r="K38" s="1" t="s">
        <v>25</v>
      </c>
      <c r="L38" s="1" t="s">
        <v>26</v>
      </c>
      <c r="M38" s="1" t="s">
        <v>27</v>
      </c>
      <c r="N38" s="1" t="s">
        <v>28</v>
      </c>
      <c r="O38" s="1" t="s">
        <v>29</v>
      </c>
    </row>
    <row r="39" spans="1:15" x14ac:dyDescent="0.25">
      <c r="A39" s="1">
        <v>2</v>
      </c>
      <c r="B39" s="1" t="s">
        <v>17</v>
      </c>
      <c r="C39" s="1">
        <v>3</v>
      </c>
      <c r="D39" s="1">
        <v>1</v>
      </c>
      <c r="E39" s="1">
        <v>3</v>
      </c>
      <c r="F39" s="1">
        <v>4</v>
      </c>
      <c r="G39" s="1">
        <v>3</v>
      </c>
      <c r="H39" s="1">
        <v>7</v>
      </c>
      <c r="I39" s="1">
        <f t="shared" si="0"/>
        <v>18</v>
      </c>
      <c r="J39" s="23">
        <f t="shared" ref="J39:O39" si="17">AVERAGE(D14:D22,D69:D71)</f>
        <v>1.2083333333333333</v>
      </c>
      <c r="K39" s="23">
        <f t="shared" si="17"/>
        <v>1.8333333333333333</v>
      </c>
      <c r="L39" s="23">
        <f t="shared" si="17"/>
        <v>3.0416666666666665</v>
      </c>
      <c r="M39" s="23">
        <f t="shared" si="17"/>
        <v>3.3333333333333335</v>
      </c>
      <c r="N39" s="23">
        <f t="shared" si="17"/>
        <v>8</v>
      </c>
      <c r="O39" s="23">
        <f t="shared" si="17"/>
        <v>17.416666666666668</v>
      </c>
    </row>
    <row r="40" spans="1:15" x14ac:dyDescent="0.25">
      <c r="A40" s="1">
        <v>2</v>
      </c>
      <c r="B40" s="1" t="s">
        <v>17</v>
      </c>
      <c r="C40" s="1">
        <v>4</v>
      </c>
      <c r="D40" s="1">
        <v>1</v>
      </c>
      <c r="E40" s="1">
        <v>3</v>
      </c>
      <c r="F40" s="1">
        <v>2</v>
      </c>
      <c r="G40" s="1">
        <v>5</v>
      </c>
      <c r="H40" s="1">
        <v>6</v>
      </c>
      <c r="I40" s="1">
        <f t="shared" si="0"/>
        <v>17</v>
      </c>
      <c r="J40" s="1" t="s">
        <v>23</v>
      </c>
      <c r="K40" s="1" t="s">
        <v>23</v>
      </c>
      <c r="L40" s="1" t="s">
        <v>23</v>
      </c>
      <c r="M40" s="1" t="s">
        <v>23</v>
      </c>
      <c r="N40" s="1" t="s">
        <v>23</v>
      </c>
      <c r="O40" s="1" t="s">
        <v>23</v>
      </c>
    </row>
    <row r="41" spans="1:15" x14ac:dyDescent="0.25">
      <c r="A41" s="1">
        <v>2</v>
      </c>
      <c r="B41" s="1" t="s">
        <v>14</v>
      </c>
      <c r="C41" s="1">
        <v>1</v>
      </c>
      <c r="D41" s="1">
        <v>2</v>
      </c>
      <c r="E41" s="1">
        <v>1</v>
      </c>
      <c r="F41" s="1">
        <v>2</v>
      </c>
      <c r="G41" s="1">
        <v>3</v>
      </c>
      <c r="H41" s="1">
        <v>8</v>
      </c>
      <c r="I41" s="1">
        <f t="shared" si="0"/>
        <v>16</v>
      </c>
      <c r="J41" s="1">
        <f t="shared" ref="J41:O41" si="18">COUNT(D14:D22,D69:D71)</f>
        <v>12</v>
      </c>
      <c r="K41" s="1">
        <f t="shared" si="18"/>
        <v>12</v>
      </c>
      <c r="L41" s="1">
        <f t="shared" si="18"/>
        <v>12</v>
      </c>
      <c r="M41" s="1">
        <f t="shared" si="18"/>
        <v>12</v>
      </c>
      <c r="N41" s="1">
        <f t="shared" si="18"/>
        <v>12</v>
      </c>
      <c r="O41" s="1">
        <f t="shared" si="18"/>
        <v>12</v>
      </c>
    </row>
    <row r="42" spans="1:15" x14ac:dyDescent="0.25">
      <c r="A42" s="1">
        <v>2</v>
      </c>
      <c r="B42" s="1" t="s">
        <v>14</v>
      </c>
      <c r="C42" s="1">
        <v>2</v>
      </c>
      <c r="D42" s="1">
        <v>1</v>
      </c>
      <c r="E42" s="1">
        <v>3</v>
      </c>
      <c r="F42" s="1">
        <v>2</v>
      </c>
      <c r="G42" s="1">
        <v>3</v>
      </c>
      <c r="H42" s="1">
        <v>6</v>
      </c>
      <c r="I42" s="1">
        <f t="shared" si="0"/>
        <v>15</v>
      </c>
      <c r="J42" s="1" t="s">
        <v>22</v>
      </c>
      <c r="K42" s="1" t="s">
        <v>22</v>
      </c>
      <c r="L42" s="1" t="s">
        <v>22</v>
      </c>
      <c r="M42" s="1" t="s">
        <v>22</v>
      </c>
      <c r="N42" s="1" t="s">
        <v>22</v>
      </c>
      <c r="O42" s="1" t="s">
        <v>22</v>
      </c>
    </row>
    <row r="43" spans="1:15" x14ac:dyDescent="0.25">
      <c r="A43" s="1">
        <v>2</v>
      </c>
      <c r="B43" s="1" t="s">
        <v>14</v>
      </c>
      <c r="C43" s="1">
        <v>3</v>
      </c>
      <c r="D43" s="1">
        <v>1</v>
      </c>
      <c r="E43" s="1">
        <v>2</v>
      </c>
      <c r="F43" s="1">
        <v>4</v>
      </c>
      <c r="G43" s="1">
        <v>1</v>
      </c>
      <c r="H43" s="1">
        <v>10</v>
      </c>
      <c r="I43" s="1">
        <f t="shared" si="0"/>
        <v>18</v>
      </c>
      <c r="J43" s="24">
        <f t="shared" ref="J43:O43" si="19">STDEV(D14:D22,D69:D71)</f>
        <v>0.49810245994781105</v>
      </c>
      <c r="K43" s="24">
        <f t="shared" si="19"/>
        <v>0.96137527752820018</v>
      </c>
      <c r="L43" s="24">
        <f t="shared" si="19"/>
        <v>1.7117021476951657</v>
      </c>
      <c r="M43" s="24">
        <f t="shared" si="19"/>
        <v>1.4354811251305466</v>
      </c>
      <c r="N43" s="24">
        <f t="shared" si="19"/>
        <v>1.5374122295716148</v>
      </c>
      <c r="O43" s="24">
        <f t="shared" si="19"/>
        <v>2.1514618004482124</v>
      </c>
    </row>
    <row r="44" spans="1:15" x14ac:dyDescent="0.25">
      <c r="A44" s="1">
        <v>2</v>
      </c>
      <c r="B44" s="1" t="s">
        <v>14</v>
      </c>
      <c r="C44" s="1">
        <v>4</v>
      </c>
      <c r="D44" s="1">
        <v>2</v>
      </c>
      <c r="E44" s="1">
        <v>3</v>
      </c>
      <c r="F44" s="1">
        <v>2</v>
      </c>
      <c r="G44" s="1">
        <v>5</v>
      </c>
      <c r="H44" s="1">
        <v>6</v>
      </c>
      <c r="I44" s="1">
        <f t="shared" si="0"/>
        <v>18</v>
      </c>
      <c r="J44" s="1" t="s">
        <v>21</v>
      </c>
      <c r="K44" s="1" t="s">
        <v>21</v>
      </c>
      <c r="L44" s="1" t="s">
        <v>21</v>
      </c>
      <c r="M44" s="1" t="s">
        <v>21</v>
      </c>
      <c r="N44" s="1" t="s">
        <v>21</v>
      </c>
      <c r="O44" s="1" t="s">
        <v>21</v>
      </c>
    </row>
    <row r="45" spans="1:15" x14ac:dyDescent="0.25">
      <c r="A45" s="1">
        <v>2</v>
      </c>
      <c r="B45" s="1" t="s">
        <v>11</v>
      </c>
      <c r="C45" s="1">
        <v>1</v>
      </c>
      <c r="D45" s="1">
        <v>2</v>
      </c>
      <c r="E45" s="1">
        <v>2</v>
      </c>
      <c r="F45" s="1">
        <v>4</v>
      </c>
      <c r="G45" s="1">
        <v>2</v>
      </c>
      <c r="H45" s="1">
        <v>6</v>
      </c>
      <c r="I45" s="1">
        <f t="shared" si="0"/>
        <v>16</v>
      </c>
      <c r="J45" s="24">
        <f>J43/SQRT(J41)</f>
        <v>0.14378979466744177</v>
      </c>
      <c r="K45" s="24">
        <f t="shared" ref="K45:O45" si="20">K43/SQRT(K41)</f>
        <v>0.27752513763657877</v>
      </c>
      <c r="L45" s="24">
        <f t="shared" si="20"/>
        <v>0.49412584787213226</v>
      </c>
      <c r="M45" s="24">
        <f t="shared" si="20"/>
        <v>0.41438770700537397</v>
      </c>
      <c r="N45" s="24">
        <f t="shared" si="20"/>
        <v>0.44381268229929732</v>
      </c>
      <c r="O45" s="24">
        <f t="shared" si="20"/>
        <v>0.62107352481998623</v>
      </c>
    </row>
    <row r="46" spans="1:15" x14ac:dyDescent="0.25">
      <c r="A46" s="1">
        <v>2</v>
      </c>
      <c r="B46" s="1" t="s">
        <v>11</v>
      </c>
      <c r="C46" s="1">
        <v>2</v>
      </c>
      <c r="D46" s="1">
        <v>2</v>
      </c>
      <c r="E46" s="1">
        <v>1</v>
      </c>
      <c r="F46" s="1">
        <v>2</v>
      </c>
      <c r="G46" s="1">
        <v>3</v>
      </c>
      <c r="H46" s="1">
        <v>8</v>
      </c>
      <c r="I46" s="1">
        <f t="shared" si="0"/>
        <v>16</v>
      </c>
      <c r="J46" t="s">
        <v>18</v>
      </c>
    </row>
    <row r="47" spans="1:15" x14ac:dyDescent="0.25">
      <c r="A47" s="1">
        <v>2</v>
      </c>
      <c r="B47" s="1" t="s">
        <v>11</v>
      </c>
      <c r="C47" s="1">
        <v>3</v>
      </c>
      <c r="D47" s="1">
        <v>1</v>
      </c>
      <c r="E47" s="1">
        <v>2</v>
      </c>
      <c r="F47" s="1">
        <v>3</v>
      </c>
      <c r="G47" s="1">
        <v>6</v>
      </c>
      <c r="H47" s="1">
        <v>9</v>
      </c>
      <c r="I47" s="1">
        <f t="shared" si="0"/>
        <v>21</v>
      </c>
      <c r="J47" s="1" t="s">
        <v>24</v>
      </c>
      <c r="K47" s="1" t="s">
        <v>25</v>
      </c>
      <c r="L47" s="1" t="s">
        <v>26</v>
      </c>
      <c r="M47" s="1" t="s">
        <v>27</v>
      </c>
      <c r="N47" s="1" t="s">
        <v>28</v>
      </c>
      <c r="O47" s="1" t="s">
        <v>29</v>
      </c>
    </row>
    <row r="48" spans="1:15" x14ac:dyDescent="0.25">
      <c r="A48" s="1">
        <v>2</v>
      </c>
      <c r="B48" s="1" t="s">
        <v>11</v>
      </c>
      <c r="C48" s="1">
        <v>4</v>
      </c>
      <c r="D48" s="1">
        <v>2</v>
      </c>
      <c r="E48" s="1">
        <v>2</v>
      </c>
      <c r="F48" s="1">
        <v>4</v>
      </c>
      <c r="G48" s="1">
        <v>2</v>
      </c>
      <c r="H48" s="1">
        <v>5</v>
      </c>
      <c r="I48" s="1">
        <f t="shared" si="0"/>
        <v>15</v>
      </c>
      <c r="J48" s="23">
        <f t="shared" ref="J48:O48" si="21">AVERAGE(D49:D55)</f>
        <v>1.2857142857142858</v>
      </c>
      <c r="K48" s="23">
        <f t="shared" si="21"/>
        <v>2.2857142857142856</v>
      </c>
      <c r="L48" s="23">
        <f t="shared" si="21"/>
        <v>2.1428571428571428</v>
      </c>
      <c r="M48" s="23">
        <f t="shared" si="21"/>
        <v>3.1428571428571428</v>
      </c>
      <c r="N48" s="23">
        <f t="shared" si="21"/>
        <v>7.5714285714285712</v>
      </c>
      <c r="O48" s="23">
        <f t="shared" si="21"/>
        <v>16.428571428571427</v>
      </c>
    </row>
    <row r="49" spans="1:15" x14ac:dyDescent="0.25">
      <c r="A49" s="1">
        <v>2</v>
      </c>
      <c r="B49" s="1" t="s">
        <v>18</v>
      </c>
      <c r="C49" s="1">
        <v>1</v>
      </c>
      <c r="D49" s="1">
        <v>2</v>
      </c>
      <c r="E49" s="1">
        <v>2</v>
      </c>
      <c r="F49" s="1">
        <v>2</v>
      </c>
      <c r="G49" s="1">
        <v>3</v>
      </c>
      <c r="H49" s="1">
        <v>10</v>
      </c>
      <c r="I49" s="1">
        <f t="shared" si="0"/>
        <v>19</v>
      </c>
      <c r="J49" s="1" t="s">
        <v>23</v>
      </c>
      <c r="K49" s="1" t="s">
        <v>23</v>
      </c>
      <c r="L49" s="1" t="s">
        <v>23</v>
      </c>
      <c r="M49" s="1" t="s">
        <v>23</v>
      </c>
      <c r="N49" s="1" t="s">
        <v>23</v>
      </c>
      <c r="O49" s="1" t="s">
        <v>23</v>
      </c>
    </row>
    <row r="50" spans="1:15" x14ac:dyDescent="0.25">
      <c r="A50" s="1">
        <v>2</v>
      </c>
      <c r="B50" s="1" t="s">
        <v>18</v>
      </c>
      <c r="C50" s="1">
        <v>2</v>
      </c>
      <c r="D50" s="1">
        <v>1</v>
      </c>
      <c r="E50" s="1">
        <v>3</v>
      </c>
      <c r="F50" s="1">
        <v>2</v>
      </c>
      <c r="G50" s="1">
        <v>3</v>
      </c>
      <c r="H50" s="1">
        <v>6</v>
      </c>
      <c r="I50" s="1">
        <f t="shared" si="0"/>
        <v>15</v>
      </c>
      <c r="J50" s="1">
        <f t="shared" ref="J50:O50" si="22">COUNT(D49:D55)</f>
        <v>7</v>
      </c>
      <c r="K50" s="1">
        <f t="shared" si="22"/>
        <v>7</v>
      </c>
      <c r="L50" s="1">
        <f t="shared" si="22"/>
        <v>7</v>
      </c>
      <c r="M50" s="1">
        <f t="shared" si="22"/>
        <v>7</v>
      </c>
      <c r="N50" s="1">
        <f t="shared" si="22"/>
        <v>7</v>
      </c>
      <c r="O50" s="1">
        <f t="shared" si="22"/>
        <v>7</v>
      </c>
    </row>
    <row r="51" spans="1:15" x14ac:dyDescent="0.25">
      <c r="A51" s="1">
        <v>2</v>
      </c>
      <c r="B51" s="1" t="s">
        <v>18</v>
      </c>
      <c r="C51" s="1">
        <v>3</v>
      </c>
      <c r="D51" s="1">
        <v>1</v>
      </c>
      <c r="E51" s="1">
        <v>3</v>
      </c>
      <c r="F51" s="1">
        <v>2</v>
      </c>
      <c r="G51" s="1">
        <v>4</v>
      </c>
      <c r="H51" s="1">
        <v>6</v>
      </c>
      <c r="I51" s="1">
        <f t="shared" si="0"/>
        <v>16</v>
      </c>
      <c r="J51" s="1" t="s">
        <v>22</v>
      </c>
      <c r="K51" s="1" t="s">
        <v>22</v>
      </c>
      <c r="L51" s="1" t="s">
        <v>22</v>
      </c>
      <c r="M51" s="1" t="s">
        <v>22</v>
      </c>
      <c r="N51" s="1" t="s">
        <v>22</v>
      </c>
      <c r="O51" s="1" t="s">
        <v>22</v>
      </c>
    </row>
    <row r="52" spans="1:15" x14ac:dyDescent="0.25">
      <c r="A52" s="1">
        <v>2</v>
      </c>
      <c r="B52" s="1" t="s">
        <v>18</v>
      </c>
      <c r="C52" s="1">
        <v>4</v>
      </c>
      <c r="D52" s="1">
        <v>2</v>
      </c>
      <c r="E52" s="1">
        <v>2</v>
      </c>
      <c r="F52" s="1">
        <v>2</v>
      </c>
      <c r="G52" s="1">
        <v>3</v>
      </c>
      <c r="H52" s="1">
        <v>6</v>
      </c>
      <c r="I52" s="1">
        <f t="shared" si="0"/>
        <v>15</v>
      </c>
      <c r="J52" s="24">
        <f t="shared" ref="J52:O52" si="23">STDEV(D49:D55)</f>
        <v>0.48795003647426666</v>
      </c>
      <c r="K52" s="24">
        <f t="shared" si="23"/>
        <v>0.48795003647426693</v>
      </c>
      <c r="L52" s="24">
        <f t="shared" si="23"/>
        <v>0.37796447300922653</v>
      </c>
      <c r="M52" s="24">
        <f t="shared" si="23"/>
        <v>0.37796447300922814</v>
      </c>
      <c r="N52" s="24">
        <f t="shared" si="23"/>
        <v>1.8126539343499317</v>
      </c>
      <c r="O52" s="24">
        <f t="shared" si="23"/>
        <v>1.8126539343499346</v>
      </c>
    </row>
    <row r="53" spans="1:15" x14ac:dyDescent="0.25">
      <c r="A53" s="1">
        <v>2</v>
      </c>
      <c r="B53" s="1" t="s">
        <v>18</v>
      </c>
      <c r="C53" s="1">
        <v>5</v>
      </c>
      <c r="D53" s="1">
        <v>1</v>
      </c>
      <c r="E53" s="1">
        <v>2</v>
      </c>
      <c r="F53" s="1">
        <v>2</v>
      </c>
      <c r="G53" s="1">
        <v>3</v>
      </c>
      <c r="H53" s="1">
        <v>7</v>
      </c>
      <c r="I53" s="1">
        <f t="shared" si="0"/>
        <v>15</v>
      </c>
      <c r="J53" s="1" t="s">
        <v>21</v>
      </c>
      <c r="K53" s="1" t="s">
        <v>21</v>
      </c>
      <c r="L53" s="1" t="s">
        <v>21</v>
      </c>
      <c r="M53" s="1" t="s">
        <v>21</v>
      </c>
      <c r="N53" s="1" t="s">
        <v>21</v>
      </c>
      <c r="O53" s="1" t="s">
        <v>21</v>
      </c>
    </row>
    <row r="54" spans="1:15" x14ac:dyDescent="0.25">
      <c r="A54" s="1">
        <v>2</v>
      </c>
      <c r="B54" s="1" t="s">
        <v>18</v>
      </c>
      <c r="C54" s="1">
        <v>6</v>
      </c>
      <c r="D54" s="1">
        <v>1</v>
      </c>
      <c r="E54" s="1">
        <v>2</v>
      </c>
      <c r="F54" s="1">
        <v>3</v>
      </c>
      <c r="G54" s="1">
        <v>3</v>
      </c>
      <c r="H54" s="1">
        <v>10</v>
      </c>
      <c r="I54" s="1">
        <f t="shared" si="0"/>
        <v>19</v>
      </c>
      <c r="J54" s="24">
        <f>J52/SQRT(J50)</f>
        <v>0.18442777839082938</v>
      </c>
      <c r="K54" s="24">
        <f t="shared" ref="K54:O54" si="24">K52/SQRT(K50)</f>
        <v>0.18442777839082949</v>
      </c>
      <c r="L54" s="24">
        <f t="shared" si="24"/>
        <v>0.1428571428571426</v>
      </c>
      <c r="M54" s="24">
        <f t="shared" si="24"/>
        <v>0.14285714285714318</v>
      </c>
      <c r="N54" s="24">
        <f t="shared" si="24"/>
        <v>0.68511878904467427</v>
      </c>
      <c r="O54" s="24">
        <f t="shared" si="24"/>
        <v>0.68511878904467538</v>
      </c>
    </row>
    <row r="55" spans="1:15" x14ac:dyDescent="0.25">
      <c r="A55" s="1">
        <v>2</v>
      </c>
      <c r="B55" s="1" t="s">
        <v>18</v>
      </c>
      <c r="C55" s="1">
        <v>7</v>
      </c>
      <c r="D55" s="1">
        <v>1</v>
      </c>
      <c r="E55" s="1">
        <v>2</v>
      </c>
      <c r="F55" s="1">
        <v>2</v>
      </c>
      <c r="G55" s="1">
        <v>3</v>
      </c>
      <c r="H55" s="1">
        <v>8</v>
      </c>
      <c r="I55" s="1">
        <f t="shared" si="0"/>
        <v>16</v>
      </c>
      <c r="J55" t="s">
        <v>13</v>
      </c>
    </row>
    <row r="56" spans="1:15" x14ac:dyDescent="0.25">
      <c r="A56" s="1">
        <v>2</v>
      </c>
      <c r="B56" s="1" t="s">
        <v>13</v>
      </c>
      <c r="C56" s="1">
        <v>1</v>
      </c>
      <c r="D56" s="1">
        <v>0.5</v>
      </c>
      <c r="E56" s="1">
        <v>0.5</v>
      </c>
      <c r="F56" s="1">
        <v>2</v>
      </c>
      <c r="G56" s="1">
        <v>1</v>
      </c>
      <c r="H56" s="1">
        <v>2</v>
      </c>
      <c r="I56" s="1">
        <f t="shared" si="0"/>
        <v>6</v>
      </c>
      <c r="J56" s="1" t="s">
        <v>24</v>
      </c>
      <c r="K56" s="1" t="s">
        <v>25</v>
      </c>
      <c r="L56" s="1" t="s">
        <v>26</v>
      </c>
      <c r="M56" s="1" t="s">
        <v>27</v>
      </c>
      <c r="N56" s="1" t="s">
        <v>28</v>
      </c>
      <c r="O56" s="1" t="s">
        <v>29</v>
      </c>
    </row>
    <row r="57" spans="1:15" x14ac:dyDescent="0.25">
      <c r="A57" s="1">
        <v>2</v>
      </c>
      <c r="B57" s="1" t="s">
        <v>13</v>
      </c>
      <c r="C57" s="1">
        <v>2</v>
      </c>
      <c r="D57" s="1">
        <v>1</v>
      </c>
      <c r="E57" s="1">
        <v>1</v>
      </c>
      <c r="F57" s="1">
        <v>2</v>
      </c>
      <c r="G57" s="1">
        <v>1</v>
      </c>
      <c r="H57" s="1">
        <v>2</v>
      </c>
      <c r="I57" s="1">
        <f t="shared" si="0"/>
        <v>7</v>
      </c>
      <c r="J57" s="23">
        <f t="shared" ref="J57:O57" si="25">AVERAGE(D23:D26,D56:D68)</f>
        <v>1</v>
      </c>
      <c r="K57" s="23">
        <f t="shared" si="25"/>
        <v>1.4411764705882353</v>
      </c>
      <c r="L57" s="23">
        <f t="shared" si="25"/>
        <v>1.9411764705882353</v>
      </c>
      <c r="M57" s="23">
        <f t="shared" si="25"/>
        <v>1.911764705882353</v>
      </c>
      <c r="N57" s="23">
        <f t="shared" si="25"/>
        <v>1.8823529411764706</v>
      </c>
      <c r="O57" s="23">
        <f t="shared" si="25"/>
        <v>8.1764705882352935</v>
      </c>
    </row>
    <row r="58" spans="1:15" x14ac:dyDescent="0.25">
      <c r="A58" s="1">
        <v>2</v>
      </c>
      <c r="B58" s="1" t="s">
        <v>13</v>
      </c>
      <c r="C58" s="1">
        <v>3</v>
      </c>
      <c r="D58" s="1">
        <v>1</v>
      </c>
      <c r="E58" s="1">
        <v>1</v>
      </c>
      <c r="F58" s="1">
        <v>3</v>
      </c>
      <c r="G58" s="1">
        <v>1</v>
      </c>
      <c r="H58" s="1">
        <v>3</v>
      </c>
      <c r="I58" s="1">
        <f t="shared" si="0"/>
        <v>9</v>
      </c>
      <c r="J58" s="1" t="s">
        <v>23</v>
      </c>
      <c r="K58" s="1" t="s">
        <v>23</v>
      </c>
      <c r="L58" s="1" t="s">
        <v>23</v>
      </c>
      <c r="M58" s="1" t="s">
        <v>23</v>
      </c>
      <c r="N58" s="1" t="s">
        <v>23</v>
      </c>
      <c r="O58" s="1" t="s">
        <v>23</v>
      </c>
    </row>
    <row r="59" spans="1:15" x14ac:dyDescent="0.25">
      <c r="A59" s="1">
        <v>2</v>
      </c>
      <c r="B59" s="1" t="s">
        <v>13</v>
      </c>
      <c r="C59" s="1">
        <v>4</v>
      </c>
      <c r="D59" s="1">
        <v>1</v>
      </c>
      <c r="E59" s="1">
        <v>1.5</v>
      </c>
      <c r="F59" s="1">
        <v>1.5</v>
      </c>
      <c r="G59" s="1">
        <v>3</v>
      </c>
      <c r="H59" s="1">
        <v>1</v>
      </c>
      <c r="I59" s="1">
        <f t="shared" si="0"/>
        <v>8</v>
      </c>
      <c r="J59" s="1">
        <f t="shared" ref="J59:O59" si="26">COUNT(D23:D26,D56:D68)</f>
        <v>17</v>
      </c>
      <c r="K59" s="1">
        <f t="shared" si="26"/>
        <v>17</v>
      </c>
      <c r="L59" s="1">
        <f t="shared" si="26"/>
        <v>17</v>
      </c>
      <c r="M59" s="1">
        <f t="shared" si="26"/>
        <v>17</v>
      </c>
      <c r="N59" s="1">
        <f t="shared" si="26"/>
        <v>17</v>
      </c>
      <c r="O59" s="1">
        <f t="shared" si="26"/>
        <v>17</v>
      </c>
    </row>
    <row r="60" spans="1:15" x14ac:dyDescent="0.25">
      <c r="A60" s="1">
        <v>2</v>
      </c>
      <c r="B60" s="1" t="s">
        <v>13</v>
      </c>
      <c r="C60" s="1">
        <v>5</v>
      </c>
      <c r="D60" s="1">
        <v>1</v>
      </c>
      <c r="E60" s="1">
        <v>1.5</v>
      </c>
      <c r="F60" s="1">
        <v>1.5</v>
      </c>
      <c r="G60" s="1">
        <v>3</v>
      </c>
      <c r="H60" s="1">
        <v>1</v>
      </c>
      <c r="I60" s="1">
        <f t="shared" si="0"/>
        <v>8</v>
      </c>
      <c r="J60" s="1" t="s">
        <v>22</v>
      </c>
      <c r="K60" s="1" t="s">
        <v>22</v>
      </c>
      <c r="L60" s="1" t="s">
        <v>22</v>
      </c>
      <c r="M60" s="1" t="s">
        <v>22</v>
      </c>
      <c r="N60" s="1" t="s">
        <v>22</v>
      </c>
      <c r="O60" s="1" t="s">
        <v>22</v>
      </c>
    </row>
    <row r="61" spans="1:15" x14ac:dyDescent="0.25">
      <c r="A61" s="1">
        <v>2</v>
      </c>
      <c r="B61" s="1" t="s">
        <v>13</v>
      </c>
      <c r="C61" s="1">
        <v>6</v>
      </c>
      <c r="D61" s="1">
        <v>1</v>
      </c>
      <c r="E61" s="1">
        <v>1.5</v>
      </c>
      <c r="F61" s="1">
        <v>1.5</v>
      </c>
      <c r="G61" s="1">
        <v>3</v>
      </c>
      <c r="H61" s="1">
        <v>1</v>
      </c>
      <c r="I61" s="1">
        <f t="shared" si="0"/>
        <v>8</v>
      </c>
      <c r="J61" s="24">
        <f t="shared" ref="J61:O61" si="27">STDEV(D23:D26,D56:D68)</f>
        <v>0.17677669529663689</v>
      </c>
      <c r="K61" s="24">
        <f t="shared" si="27"/>
        <v>0.42874646285627183</v>
      </c>
      <c r="L61" s="24">
        <f t="shared" si="27"/>
        <v>0.65865281401643194</v>
      </c>
      <c r="M61" s="24">
        <f t="shared" si="27"/>
        <v>0.90545731052130263</v>
      </c>
      <c r="N61" s="24">
        <f t="shared" si="27"/>
        <v>0.69663054601923602</v>
      </c>
      <c r="O61" s="24">
        <f t="shared" si="27"/>
        <v>1.1850788010532818</v>
      </c>
    </row>
    <row r="62" spans="1:15" x14ac:dyDescent="0.25">
      <c r="A62" s="1">
        <v>2</v>
      </c>
      <c r="B62" s="1" t="s">
        <v>13</v>
      </c>
      <c r="C62" s="1">
        <v>7</v>
      </c>
      <c r="D62" s="1">
        <v>1</v>
      </c>
      <c r="E62" s="1">
        <v>1.5</v>
      </c>
      <c r="F62" s="1">
        <v>1.5</v>
      </c>
      <c r="G62" s="1">
        <v>2</v>
      </c>
      <c r="H62" s="1">
        <v>1</v>
      </c>
      <c r="I62" s="1">
        <f t="shared" si="0"/>
        <v>7</v>
      </c>
      <c r="J62" s="1" t="s">
        <v>21</v>
      </c>
      <c r="K62" s="1" t="s">
        <v>21</v>
      </c>
      <c r="L62" s="1" t="s">
        <v>21</v>
      </c>
      <c r="M62" s="1" t="s">
        <v>21</v>
      </c>
      <c r="N62" s="1" t="s">
        <v>21</v>
      </c>
      <c r="O62" s="1" t="s">
        <v>21</v>
      </c>
    </row>
    <row r="63" spans="1:15" x14ac:dyDescent="0.25">
      <c r="A63" s="1">
        <v>2</v>
      </c>
      <c r="B63" s="1" t="s">
        <v>13</v>
      </c>
      <c r="C63" s="1">
        <v>8</v>
      </c>
      <c r="D63" s="1">
        <v>1</v>
      </c>
      <c r="E63" s="1">
        <v>1.5</v>
      </c>
      <c r="F63" s="1">
        <v>1.5</v>
      </c>
      <c r="G63" s="1">
        <v>4</v>
      </c>
      <c r="H63" s="1">
        <v>1</v>
      </c>
      <c r="I63" s="1">
        <f t="shared" si="0"/>
        <v>9</v>
      </c>
      <c r="J63" s="24">
        <f>J61/SQRT(J59)</f>
        <v>4.2874646285627212E-2</v>
      </c>
      <c r="K63" s="24">
        <f t="shared" ref="K63:O63" si="28">K61/SQRT(K59)</f>
        <v>0.10398629135096281</v>
      </c>
      <c r="L63" s="24">
        <f t="shared" si="28"/>
        <v>0.15974677192941489</v>
      </c>
      <c r="M63" s="24">
        <f t="shared" si="28"/>
        <v>0.21960565475100116</v>
      </c>
      <c r="N63" s="24">
        <f t="shared" si="28"/>
        <v>0.16895772489817731</v>
      </c>
      <c r="O63" s="24">
        <f t="shared" si="28"/>
        <v>0.2874238277307658</v>
      </c>
    </row>
    <row r="64" spans="1:15" x14ac:dyDescent="0.25">
      <c r="A64" s="1">
        <v>2</v>
      </c>
      <c r="B64" s="1" t="s">
        <v>13</v>
      </c>
      <c r="C64" s="1">
        <v>9</v>
      </c>
      <c r="D64" s="1">
        <v>1</v>
      </c>
      <c r="E64" s="1">
        <v>1.5</v>
      </c>
      <c r="F64" s="1">
        <v>1.5</v>
      </c>
      <c r="G64" s="1">
        <v>2</v>
      </c>
      <c r="H64" s="1">
        <v>2</v>
      </c>
      <c r="I64" s="1">
        <f t="shared" si="0"/>
        <v>8</v>
      </c>
    </row>
    <row r="65" spans="1:9" x14ac:dyDescent="0.25">
      <c r="A65" s="1">
        <v>2</v>
      </c>
      <c r="B65" s="1" t="s">
        <v>13</v>
      </c>
      <c r="C65" s="1">
        <v>10</v>
      </c>
      <c r="D65" s="1">
        <v>1</v>
      </c>
      <c r="E65" s="1">
        <v>1.5</v>
      </c>
      <c r="F65" s="1">
        <v>1.5</v>
      </c>
      <c r="G65" s="1">
        <v>2</v>
      </c>
      <c r="H65" s="1">
        <v>2</v>
      </c>
      <c r="I65" s="1">
        <f t="shared" si="0"/>
        <v>8</v>
      </c>
    </row>
    <row r="66" spans="1:9" x14ac:dyDescent="0.25">
      <c r="A66" s="1">
        <v>2</v>
      </c>
      <c r="B66" s="1" t="s">
        <v>13</v>
      </c>
      <c r="C66" s="1">
        <v>11</v>
      </c>
      <c r="D66" s="1">
        <v>1</v>
      </c>
      <c r="E66" s="1">
        <v>1</v>
      </c>
      <c r="F66" s="1">
        <v>2</v>
      </c>
      <c r="G66" s="1">
        <v>1</v>
      </c>
      <c r="H66" s="1">
        <v>2</v>
      </c>
      <c r="I66" s="1">
        <f t="shared" si="0"/>
        <v>7</v>
      </c>
    </row>
    <row r="67" spans="1:9" x14ac:dyDescent="0.25">
      <c r="A67" s="1">
        <v>2</v>
      </c>
      <c r="B67" s="1" t="s">
        <v>13</v>
      </c>
      <c r="C67" s="1">
        <v>12</v>
      </c>
      <c r="D67" s="1">
        <v>1</v>
      </c>
      <c r="E67" s="1">
        <v>2</v>
      </c>
      <c r="F67" s="1">
        <v>1</v>
      </c>
      <c r="G67" s="1">
        <v>1</v>
      </c>
      <c r="H67" s="1">
        <v>3</v>
      </c>
      <c r="I67" s="1">
        <f t="shared" ref="I67:I71" si="29">SUM(D67:H67)</f>
        <v>8</v>
      </c>
    </row>
    <row r="68" spans="1:9" x14ac:dyDescent="0.25">
      <c r="A68" s="1">
        <v>2</v>
      </c>
      <c r="B68" s="1" t="s">
        <v>13</v>
      </c>
      <c r="C68" s="1">
        <v>13</v>
      </c>
      <c r="D68" s="1">
        <v>1</v>
      </c>
      <c r="E68" s="1">
        <v>1</v>
      </c>
      <c r="F68" s="1">
        <v>2</v>
      </c>
      <c r="G68" s="1">
        <v>1</v>
      </c>
      <c r="H68" s="1">
        <v>2</v>
      </c>
      <c r="I68" s="1">
        <f t="shared" si="29"/>
        <v>7</v>
      </c>
    </row>
    <row r="69" spans="1:9" x14ac:dyDescent="0.25">
      <c r="A69" s="1">
        <v>2</v>
      </c>
      <c r="B69" s="1" t="s">
        <v>12</v>
      </c>
      <c r="C69" s="1">
        <v>1</v>
      </c>
      <c r="D69" s="1">
        <v>2</v>
      </c>
      <c r="E69" s="1">
        <v>1</v>
      </c>
      <c r="F69" s="1">
        <v>2</v>
      </c>
      <c r="G69" s="1">
        <v>6</v>
      </c>
      <c r="H69" s="1">
        <v>6</v>
      </c>
      <c r="I69" s="1">
        <f t="shared" si="29"/>
        <v>17</v>
      </c>
    </row>
    <row r="70" spans="1:9" x14ac:dyDescent="0.25">
      <c r="A70" s="1">
        <v>2</v>
      </c>
      <c r="B70" s="1" t="s">
        <v>12</v>
      </c>
      <c r="C70" s="1">
        <v>2</v>
      </c>
      <c r="D70" s="1">
        <v>1</v>
      </c>
      <c r="E70" s="1">
        <v>2</v>
      </c>
      <c r="F70" s="1">
        <v>3</v>
      </c>
      <c r="G70" s="1">
        <v>2</v>
      </c>
      <c r="H70" s="1">
        <v>5</v>
      </c>
      <c r="I70" s="1">
        <f t="shared" si="29"/>
        <v>13</v>
      </c>
    </row>
    <row r="71" spans="1:9" x14ac:dyDescent="0.25">
      <c r="A71" s="1">
        <v>2</v>
      </c>
      <c r="B71" s="1" t="s">
        <v>12</v>
      </c>
      <c r="C71" s="1">
        <v>3</v>
      </c>
      <c r="D71" s="1">
        <v>1</v>
      </c>
      <c r="E71" s="1">
        <v>2</v>
      </c>
      <c r="F71" s="1">
        <v>3</v>
      </c>
      <c r="G71" s="1">
        <v>2</v>
      </c>
      <c r="H71" s="1">
        <v>7</v>
      </c>
      <c r="I71" s="1">
        <f t="shared" si="29"/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workbookViewId="0">
      <selection activeCell="G23" sqref="G23"/>
    </sheetView>
  </sheetViews>
  <sheetFormatPr defaultRowHeight="15" x14ac:dyDescent="0.25"/>
  <cols>
    <col min="6" max="6" width="10.5703125" bestFit="1" customWidth="1"/>
  </cols>
  <sheetData>
    <row r="1" spans="1:7" x14ac:dyDescent="0.25">
      <c r="A1" s="4" t="s">
        <v>0</v>
      </c>
      <c r="B1" s="1" t="s">
        <v>1</v>
      </c>
      <c r="C1" s="1" t="s">
        <v>15</v>
      </c>
      <c r="D1" s="1" t="s">
        <v>16</v>
      </c>
      <c r="E1" s="1" t="s">
        <v>19</v>
      </c>
      <c r="F1" s="1"/>
      <c r="G1" s="1"/>
    </row>
    <row r="2" spans="1:7" x14ac:dyDescent="0.25">
      <c r="A2" s="5">
        <v>1</v>
      </c>
      <c r="B2" s="6" t="s">
        <v>10</v>
      </c>
      <c r="C2" s="6">
        <v>12</v>
      </c>
      <c r="D2" s="6">
        <v>6</v>
      </c>
      <c r="E2" s="7">
        <f>D2/C2*100</f>
        <v>50</v>
      </c>
      <c r="F2" s="1"/>
      <c r="G2" s="1"/>
    </row>
    <row r="3" spans="1:7" x14ac:dyDescent="0.25">
      <c r="A3" s="8">
        <v>1</v>
      </c>
      <c r="B3" s="9" t="s">
        <v>17</v>
      </c>
      <c r="C3" s="9">
        <v>3</v>
      </c>
      <c r="D3" s="9">
        <v>3</v>
      </c>
      <c r="E3" s="10">
        <f t="shared" ref="E3:E15" si="0">D3/C3*100</f>
        <v>100</v>
      </c>
      <c r="F3" s="1"/>
      <c r="G3" s="1"/>
    </row>
    <row r="4" spans="1:7" x14ac:dyDescent="0.25">
      <c r="A4" s="8">
        <v>1</v>
      </c>
      <c r="B4" s="9" t="s">
        <v>11</v>
      </c>
      <c r="C4" s="9">
        <v>12</v>
      </c>
      <c r="D4" s="9">
        <v>6</v>
      </c>
      <c r="E4" s="10">
        <f t="shared" si="0"/>
        <v>50</v>
      </c>
      <c r="F4" s="1"/>
      <c r="G4" s="1"/>
    </row>
    <row r="5" spans="1:7" x14ac:dyDescent="0.25">
      <c r="A5" s="8">
        <v>1</v>
      </c>
      <c r="B5" s="9" t="s">
        <v>12</v>
      </c>
      <c r="C5" s="9">
        <v>14</v>
      </c>
      <c r="D5" s="9">
        <v>5</v>
      </c>
      <c r="E5" s="10">
        <f t="shared" si="0"/>
        <v>35.714285714285715</v>
      </c>
      <c r="F5" s="1"/>
      <c r="G5" s="1"/>
    </row>
    <row r="6" spans="1:7" x14ac:dyDescent="0.25">
      <c r="A6" s="8">
        <v>1</v>
      </c>
      <c r="B6" s="9" t="s">
        <v>13</v>
      </c>
      <c r="C6" s="9">
        <v>10</v>
      </c>
      <c r="D6" s="9">
        <v>6</v>
      </c>
      <c r="E6" s="10">
        <f t="shared" si="0"/>
        <v>60</v>
      </c>
      <c r="F6" s="1"/>
      <c r="G6" s="1"/>
    </row>
    <row r="7" spans="1:7" x14ac:dyDescent="0.25">
      <c r="A7" s="8">
        <v>1</v>
      </c>
      <c r="B7" s="9" t="s">
        <v>14</v>
      </c>
      <c r="C7" s="9">
        <v>8</v>
      </c>
      <c r="D7" s="9">
        <v>5</v>
      </c>
      <c r="E7" s="10">
        <f t="shared" si="0"/>
        <v>62.5</v>
      </c>
      <c r="F7" s="1"/>
      <c r="G7" s="1"/>
    </row>
    <row r="8" spans="1:7" x14ac:dyDescent="0.25">
      <c r="A8" s="11">
        <v>1</v>
      </c>
      <c r="B8" s="12" t="s">
        <v>18</v>
      </c>
      <c r="C8" s="12">
        <v>26</v>
      </c>
      <c r="D8" s="12">
        <v>26</v>
      </c>
      <c r="E8" s="13">
        <f t="shared" si="0"/>
        <v>100</v>
      </c>
      <c r="F8" s="1"/>
      <c r="G8" s="1"/>
    </row>
    <row r="9" spans="1:7" x14ac:dyDescent="0.25">
      <c r="A9" s="5">
        <v>2</v>
      </c>
      <c r="B9" s="6" t="s">
        <v>10</v>
      </c>
      <c r="C9" s="6">
        <v>14</v>
      </c>
      <c r="D9" s="6">
        <v>8</v>
      </c>
      <c r="E9" s="7">
        <f t="shared" si="0"/>
        <v>57.142857142857139</v>
      </c>
      <c r="F9" s="1"/>
      <c r="G9" s="1"/>
    </row>
    <row r="10" spans="1:7" x14ac:dyDescent="0.25">
      <c r="A10" s="8">
        <v>2</v>
      </c>
      <c r="B10" s="9" t="s">
        <v>17</v>
      </c>
      <c r="C10" s="9">
        <v>13</v>
      </c>
      <c r="D10" s="9">
        <v>9</v>
      </c>
      <c r="E10" s="10">
        <f t="shared" si="0"/>
        <v>69.230769230769226</v>
      </c>
      <c r="F10" s="1"/>
      <c r="G10" s="1"/>
    </row>
    <row r="11" spans="1:7" x14ac:dyDescent="0.25">
      <c r="A11" s="8">
        <v>2</v>
      </c>
      <c r="B11" s="9" t="s">
        <v>11</v>
      </c>
      <c r="C11" s="9">
        <v>13</v>
      </c>
      <c r="D11" s="9">
        <v>9</v>
      </c>
      <c r="E11" s="10">
        <f t="shared" si="0"/>
        <v>69.230769230769226</v>
      </c>
      <c r="F11" s="1"/>
      <c r="G11" s="1"/>
    </row>
    <row r="12" spans="1:7" x14ac:dyDescent="0.25">
      <c r="A12" s="8">
        <v>2</v>
      </c>
      <c r="B12" s="9" t="s">
        <v>12</v>
      </c>
      <c r="C12" s="9">
        <v>12</v>
      </c>
      <c r="D12" s="9">
        <v>9</v>
      </c>
      <c r="E12" s="10">
        <f t="shared" si="0"/>
        <v>75</v>
      </c>
      <c r="F12" s="1"/>
      <c r="G12" s="1"/>
    </row>
    <row r="13" spans="1:7" x14ac:dyDescent="0.25">
      <c r="A13" s="8">
        <v>2</v>
      </c>
      <c r="B13" s="9" t="s">
        <v>13</v>
      </c>
      <c r="C13" s="9">
        <v>20</v>
      </c>
      <c r="D13" s="9">
        <v>7</v>
      </c>
      <c r="E13" s="10">
        <f t="shared" si="0"/>
        <v>35</v>
      </c>
      <c r="F13" s="1"/>
      <c r="G13" s="1"/>
    </row>
    <row r="14" spans="1:7" x14ac:dyDescent="0.25">
      <c r="A14" s="8">
        <v>2</v>
      </c>
      <c r="B14" s="9" t="s">
        <v>14</v>
      </c>
      <c r="C14" s="9">
        <v>15</v>
      </c>
      <c r="D14" s="9">
        <v>11</v>
      </c>
      <c r="E14" s="10">
        <f t="shared" si="0"/>
        <v>73.333333333333329</v>
      </c>
      <c r="F14" s="1"/>
      <c r="G14" s="1"/>
    </row>
    <row r="15" spans="1:7" x14ac:dyDescent="0.25">
      <c r="A15" s="8">
        <v>2</v>
      </c>
      <c r="B15" s="9" t="s">
        <v>18</v>
      </c>
      <c r="C15" s="9">
        <v>15</v>
      </c>
      <c r="D15" s="9">
        <v>8</v>
      </c>
      <c r="E15" s="10">
        <f t="shared" si="0"/>
        <v>53.333333333333336</v>
      </c>
    </row>
    <row r="16" spans="1:7" x14ac:dyDescent="0.25">
      <c r="A16" s="8"/>
      <c r="B16" s="9"/>
      <c r="C16" s="9" t="s">
        <v>23</v>
      </c>
      <c r="D16" s="9"/>
      <c r="E16" s="1" t="s">
        <v>20</v>
      </c>
      <c r="F16" t="s">
        <v>22</v>
      </c>
      <c r="G16" s="1" t="s">
        <v>21</v>
      </c>
    </row>
    <row r="17" spans="1:7" x14ac:dyDescent="0.25">
      <c r="A17" s="5" t="s">
        <v>20</v>
      </c>
      <c r="B17" s="6" t="s">
        <v>10</v>
      </c>
      <c r="C17" s="6">
        <f>SUM(C2,C9)</f>
        <v>26</v>
      </c>
      <c r="D17" s="6"/>
      <c r="E17" s="14">
        <f>AVERAGE(E2,E9)</f>
        <v>53.571428571428569</v>
      </c>
      <c r="F17" s="15">
        <f>STDEV(E2,E9)</f>
        <v>5.0507627227610508</v>
      </c>
      <c r="G17" s="16">
        <f>STDEV(E2,E9)/SQRT(2)</f>
        <v>3.571428571428569</v>
      </c>
    </row>
    <row r="18" spans="1:7" x14ac:dyDescent="0.25">
      <c r="A18" s="8" t="s">
        <v>20</v>
      </c>
      <c r="B18" s="9" t="s">
        <v>17</v>
      </c>
      <c r="C18" s="9">
        <f t="shared" ref="C18:C23" si="1">SUM(C3,C10)</f>
        <v>16</v>
      </c>
      <c r="D18" s="9"/>
      <c r="E18" s="17">
        <f t="shared" ref="E18:E23" si="2">AVERAGE(E3,E10)</f>
        <v>84.615384615384613</v>
      </c>
      <c r="F18" s="18">
        <f t="shared" ref="F18:F23" si="3">STDEV(E3,E10)</f>
        <v>21.757131728816809</v>
      </c>
      <c r="G18" s="19">
        <f t="shared" ref="G18:G23" si="4">STDEV(E3,E10)/SQRT(2)</f>
        <v>15.384615384615357</v>
      </c>
    </row>
    <row r="19" spans="1:7" x14ac:dyDescent="0.25">
      <c r="A19" s="8" t="s">
        <v>20</v>
      </c>
      <c r="B19" s="9" t="s">
        <v>11</v>
      </c>
      <c r="C19" s="9">
        <f t="shared" si="1"/>
        <v>25</v>
      </c>
      <c r="D19" s="9"/>
      <c r="E19" s="17">
        <f t="shared" si="2"/>
        <v>59.615384615384613</v>
      </c>
      <c r="F19" s="18">
        <f t="shared" si="3"/>
        <v>13.598207330510515</v>
      </c>
      <c r="G19" s="19">
        <f t="shared" si="4"/>
        <v>9.6153846153846043</v>
      </c>
    </row>
    <row r="20" spans="1:7" x14ac:dyDescent="0.25">
      <c r="A20" s="8" t="s">
        <v>20</v>
      </c>
      <c r="B20" s="9" t="s">
        <v>12</v>
      </c>
      <c r="C20" s="9">
        <f t="shared" si="1"/>
        <v>26</v>
      </c>
      <c r="D20" s="9"/>
      <c r="E20" s="17">
        <f t="shared" si="2"/>
        <v>55.357142857142861</v>
      </c>
      <c r="F20" s="18">
        <f>STDEV(E5,E12)</f>
        <v>27.779194975185781</v>
      </c>
      <c r="G20" s="19">
        <f t="shared" si="4"/>
        <v>19.642857142857132</v>
      </c>
    </row>
    <row r="21" spans="1:7" x14ac:dyDescent="0.25">
      <c r="A21" s="8" t="s">
        <v>20</v>
      </c>
      <c r="B21" s="9" t="s">
        <v>13</v>
      </c>
      <c r="C21" s="9">
        <f t="shared" si="1"/>
        <v>30</v>
      </c>
      <c r="D21" s="9"/>
      <c r="E21" s="17">
        <f t="shared" si="2"/>
        <v>47.5</v>
      </c>
      <c r="F21" s="18">
        <f t="shared" si="3"/>
        <v>17.677669529663689</v>
      </c>
      <c r="G21" s="19">
        <f t="shared" si="4"/>
        <v>12.5</v>
      </c>
    </row>
    <row r="22" spans="1:7" x14ac:dyDescent="0.25">
      <c r="A22" s="8" t="s">
        <v>20</v>
      </c>
      <c r="B22" s="9" t="s">
        <v>14</v>
      </c>
      <c r="C22" s="9">
        <f t="shared" si="1"/>
        <v>23</v>
      </c>
      <c r="D22" s="9"/>
      <c r="E22" s="17">
        <f t="shared" si="2"/>
        <v>67.916666666666657</v>
      </c>
      <c r="F22" s="18">
        <f t="shared" si="3"/>
        <v>7.6603234628542616</v>
      </c>
      <c r="G22" s="19">
        <f t="shared" si="4"/>
        <v>5.4166666666666643</v>
      </c>
    </row>
    <row r="23" spans="1:7" x14ac:dyDescent="0.25">
      <c r="A23" s="11" t="s">
        <v>20</v>
      </c>
      <c r="B23" s="12" t="s">
        <v>18</v>
      </c>
      <c r="C23" s="12">
        <f t="shared" si="1"/>
        <v>41</v>
      </c>
      <c r="D23" s="12"/>
      <c r="E23" s="20">
        <f t="shared" si="2"/>
        <v>76.666666666666671</v>
      </c>
      <c r="F23" s="21">
        <f t="shared" si="3"/>
        <v>32.998316455372212</v>
      </c>
      <c r="G23" s="22">
        <f t="shared" si="4"/>
        <v>23.333333333333329</v>
      </c>
    </row>
    <row r="27" spans="1:7" x14ac:dyDescent="0.25">
      <c r="B27" t="s">
        <v>20</v>
      </c>
      <c r="C27" t="s">
        <v>21</v>
      </c>
    </row>
    <row r="28" spans="1:7" x14ac:dyDescent="0.25">
      <c r="A28" t="s">
        <v>44</v>
      </c>
      <c r="B28" s="2">
        <v>47.5</v>
      </c>
      <c r="C28" s="2">
        <v>12.5</v>
      </c>
    </row>
    <row r="29" spans="1:7" x14ac:dyDescent="0.25">
      <c r="A29" t="s">
        <v>30</v>
      </c>
      <c r="B29" s="2">
        <v>53.571428571428569</v>
      </c>
      <c r="C29" s="2">
        <v>3.571428571428569</v>
      </c>
    </row>
    <row r="30" spans="1:7" x14ac:dyDescent="0.25">
      <c r="A30" t="s">
        <v>12</v>
      </c>
      <c r="B30" s="2">
        <v>55.357142857142861</v>
      </c>
      <c r="C30" s="2">
        <v>19.642857142857132</v>
      </c>
    </row>
    <row r="31" spans="1:7" x14ac:dyDescent="0.25">
      <c r="A31" t="s">
        <v>43</v>
      </c>
      <c r="B31" s="2">
        <v>59.615384615384613</v>
      </c>
      <c r="C31" s="2">
        <v>9.6153846153846043</v>
      </c>
    </row>
    <row r="32" spans="1:7" x14ac:dyDescent="0.25">
      <c r="A32" t="s">
        <v>42</v>
      </c>
      <c r="B32" s="2">
        <v>67.916666666666657</v>
      </c>
      <c r="C32" s="2">
        <v>5.4166666666666643</v>
      </c>
    </row>
    <row r="33" spans="1:3" x14ac:dyDescent="0.25">
      <c r="A33" t="s">
        <v>45</v>
      </c>
      <c r="B33" s="2">
        <v>76.666666666666671</v>
      </c>
      <c r="C33" s="2">
        <v>23.333333333333329</v>
      </c>
    </row>
    <row r="34" spans="1:3" x14ac:dyDescent="0.25">
      <c r="A34" t="s">
        <v>40</v>
      </c>
      <c r="B34" s="2">
        <v>84.615384615384613</v>
      </c>
      <c r="C34" s="2">
        <v>15.384615384615357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tabSelected="1" topLeftCell="A10" workbookViewId="0">
      <selection activeCell="F33" sqref="F33"/>
    </sheetView>
  </sheetViews>
  <sheetFormatPr defaultRowHeight="15" x14ac:dyDescent="0.25"/>
  <sheetData>
    <row r="1" spans="1:9" x14ac:dyDescent="0.25">
      <c r="A1" s="1" t="s">
        <v>0</v>
      </c>
      <c r="B1" s="1" t="s">
        <v>1</v>
      </c>
      <c r="C1" s="1" t="s">
        <v>2</v>
      </c>
      <c r="D1" s="1" t="s">
        <v>9</v>
      </c>
      <c r="E1" s="1" t="s">
        <v>23</v>
      </c>
      <c r="F1" s="1" t="s">
        <v>20</v>
      </c>
      <c r="G1" s="1" t="s">
        <v>22</v>
      </c>
      <c r="H1" s="1" t="s">
        <v>21</v>
      </c>
    </row>
    <row r="2" spans="1:9" x14ac:dyDescent="0.25">
      <c r="A2" s="1">
        <v>1</v>
      </c>
      <c r="B2" s="1" t="s">
        <v>10</v>
      </c>
      <c r="C2" s="1">
        <v>1</v>
      </c>
      <c r="D2">
        <v>0.54</v>
      </c>
    </row>
    <row r="3" spans="1:9" x14ac:dyDescent="0.25">
      <c r="A3" s="1">
        <v>1</v>
      </c>
      <c r="B3" s="1" t="s">
        <v>10</v>
      </c>
      <c r="C3" s="1">
        <v>2</v>
      </c>
      <c r="D3">
        <v>0.54</v>
      </c>
    </row>
    <row r="4" spans="1:9" x14ac:dyDescent="0.25">
      <c r="A4" s="1">
        <v>1</v>
      </c>
      <c r="B4" s="1" t="s">
        <v>10</v>
      </c>
      <c r="C4" s="1">
        <v>3</v>
      </c>
      <c r="D4">
        <v>0.56000000000000005</v>
      </c>
    </row>
    <row r="5" spans="1:9" x14ac:dyDescent="0.25">
      <c r="A5" s="1">
        <v>1</v>
      </c>
      <c r="B5" s="1" t="s">
        <v>10</v>
      </c>
      <c r="C5" s="1">
        <v>4</v>
      </c>
      <c r="D5">
        <v>0.57999999999999996</v>
      </c>
    </row>
    <row r="6" spans="1:9" x14ac:dyDescent="0.25">
      <c r="A6" s="1">
        <v>1</v>
      </c>
      <c r="B6" s="1" t="s">
        <v>10</v>
      </c>
      <c r="C6" s="1">
        <v>5</v>
      </c>
      <c r="D6">
        <v>0.46</v>
      </c>
    </row>
    <row r="7" spans="1:9" x14ac:dyDescent="0.25">
      <c r="A7" s="1">
        <v>1</v>
      </c>
      <c r="B7" s="1" t="s">
        <v>10</v>
      </c>
      <c r="C7" s="1">
        <v>6</v>
      </c>
      <c r="D7">
        <v>0.44</v>
      </c>
    </row>
    <row r="8" spans="1:9" x14ac:dyDescent="0.25">
      <c r="A8" s="1">
        <v>1</v>
      </c>
      <c r="B8" s="1" t="s">
        <v>10</v>
      </c>
      <c r="C8" s="1">
        <v>7</v>
      </c>
      <c r="D8">
        <v>0.52</v>
      </c>
      <c r="E8">
        <f>COUNT(D2:D8)</f>
        <v>7</v>
      </c>
      <c r="F8" s="2">
        <f>AVERAGE(D2:D8)</f>
        <v>0.52</v>
      </c>
      <c r="G8" s="3">
        <f>STDEV(D2:D8)</f>
        <v>5.1639777949432225E-2</v>
      </c>
      <c r="H8" s="3">
        <f>G8/SQRT(E8)</f>
        <v>1.9518001458970664E-2</v>
      </c>
      <c r="I8" t="s">
        <v>10</v>
      </c>
    </row>
    <row r="9" spans="1:9" x14ac:dyDescent="0.25">
      <c r="A9" s="1">
        <v>1</v>
      </c>
      <c r="B9" s="1" t="s">
        <v>11</v>
      </c>
      <c r="C9" s="1">
        <v>1</v>
      </c>
      <c r="D9">
        <v>0.52</v>
      </c>
    </row>
    <row r="10" spans="1:9" x14ac:dyDescent="0.25">
      <c r="A10" s="1">
        <v>1</v>
      </c>
      <c r="B10" s="1" t="s">
        <v>11</v>
      </c>
      <c r="C10" s="1">
        <v>2</v>
      </c>
      <c r="D10">
        <v>0.57999999999999996</v>
      </c>
    </row>
    <row r="11" spans="1:9" x14ac:dyDescent="0.25">
      <c r="A11" s="1">
        <v>1</v>
      </c>
      <c r="B11" s="1" t="s">
        <v>11</v>
      </c>
      <c r="C11" s="1">
        <v>3</v>
      </c>
      <c r="D11">
        <v>0.56000000000000005</v>
      </c>
    </row>
    <row r="12" spans="1:9" x14ac:dyDescent="0.25">
      <c r="A12" s="1">
        <v>1</v>
      </c>
      <c r="B12" s="1" t="s">
        <v>11</v>
      </c>
      <c r="C12" s="1">
        <v>4</v>
      </c>
      <c r="D12">
        <v>0.57999999999999996</v>
      </c>
    </row>
    <row r="13" spans="1:9" x14ac:dyDescent="0.25">
      <c r="A13" s="1">
        <v>1</v>
      </c>
      <c r="B13" s="1" t="s">
        <v>11</v>
      </c>
      <c r="C13" s="1">
        <v>5</v>
      </c>
      <c r="D13">
        <v>0.54</v>
      </c>
    </row>
    <row r="14" spans="1:9" x14ac:dyDescent="0.25">
      <c r="A14" s="1">
        <v>1</v>
      </c>
      <c r="B14" s="1" t="s">
        <v>11</v>
      </c>
      <c r="C14" s="1">
        <v>6</v>
      </c>
      <c r="D14">
        <v>0.62</v>
      </c>
      <c r="E14">
        <f>COUNT(D9:D14)</f>
        <v>6</v>
      </c>
      <c r="F14" s="2">
        <f>AVERAGE(D9:D14)</f>
        <v>0.56666666666666676</v>
      </c>
      <c r="G14" s="3">
        <f>STDEV(D9:D14)</f>
        <v>3.5023801430836506E-2</v>
      </c>
      <c r="H14" s="3">
        <f>G14/SQRT(E14)</f>
        <v>1.4298407059684805E-2</v>
      </c>
      <c r="I14" t="s">
        <v>11</v>
      </c>
    </row>
    <row r="15" spans="1:9" x14ac:dyDescent="0.25">
      <c r="A15" s="1">
        <v>1</v>
      </c>
      <c r="B15" s="36" t="s">
        <v>12</v>
      </c>
      <c r="C15" s="1">
        <v>1</v>
      </c>
      <c r="D15">
        <v>0.56000000000000005</v>
      </c>
    </row>
    <row r="16" spans="1:9" x14ac:dyDescent="0.25">
      <c r="A16" s="1">
        <v>1</v>
      </c>
      <c r="B16" s="36" t="s">
        <v>12</v>
      </c>
      <c r="C16" s="1">
        <v>2</v>
      </c>
      <c r="D16">
        <v>0.46</v>
      </c>
    </row>
    <row r="17" spans="1:9" x14ac:dyDescent="0.25">
      <c r="A17" s="1">
        <v>1</v>
      </c>
      <c r="B17" s="36" t="s">
        <v>12</v>
      </c>
      <c r="C17" s="1">
        <v>3</v>
      </c>
      <c r="D17">
        <v>0.54</v>
      </c>
    </row>
    <row r="18" spans="1:9" x14ac:dyDescent="0.25">
      <c r="A18" s="1">
        <v>1</v>
      </c>
      <c r="B18" s="36" t="s">
        <v>12</v>
      </c>
      <c r="C18" s="1">
        <v>4</v>
      </c>
      <c r="D18">
        <v>0.5</v>
      </c>
    </row>
    <row r="19" spans="1:9" x14ac:dyDescent="0.25">
      <c r="A19" s="1">
        <v>1</v>
      </c>
      <c r="B19" s="36" t="s">
        <v>12</v>
      </c>
      <c r="C19" s="1">
        <v>5</v>
      </c>
      <c r="D19">
        <v>0.5</v>
      </c>
    </row>
    <row r="20" spans="1:9" x14ac:dyDescent="0.25">
      <c r="A20" s="1">
        <v>1</v>
      </c>
      <c r="B20" s="36" t="s">
        <v>12</v>
      </c>
      <c r="C20" s="1">
        <v>6</v>
      </c>
      <c r="D20">
        <v>0.56000000000000005</v>
      </c>
    </row>
    <row r="21" spans="1:9" x14ac:dyDescent="0.25">
      <c r="A21" s="1">
        <v>1</v>
      </c>
      <c r="B21" s="36" t="s">
        <v>12</v>
      </c>
      <c r="C21" s="1">
        <v>7</v>
      </c>
      <c r="D21">
        <v>0.52</v>
      </c>
    </row>
    <row r="22" spans="1:9" x14ac:dyDescent="0.25">
      <c r="A22" s="1">
        <v>1</v>
      </c>
      <c r="B22" s="36" t="s">
        <v>12</v>
      </c>
      <c r="C22" s="1">
        <v>8</v>
      </c>
      <c r="D22">
        <v>0.46</v>
      </c>
    </row>
    <row r="23" spans="1:9" x14ac:dyDescent="0.25">
      <c r="A23" s="1">
        <v>1</v>
      </c>
      <c r="B23" s="36" t="s">
        <v>12</v>
      </c>
      <c r="C23" s="1">
        <v>9</v>
      </c>
      <c r="D23">
        <v>0.54</v>
      </c>
      <c r="E23">
        <f>COUNT(D15:D23)</f>
        <v>9</v>
      </c>
      <c r="F23" s="2">
        <f>AVERAGE(D15:D23)</f>
        <v>0.51555555555555566</v>
      </c>
      <c r="G23" s="3">
        <f>STDEV(D15:D23)</f>
        <v>3.8441875315569335E-2</v>
      </c>
      <c r="H23" s="3">
        <f>G23/SQRT(E23)</f>
        <v>1.2813958438523112E-2</v>
      </c>
      <c r="I23" t="s">
        <v>12</v>
      </c>
    </row>
    <row r="24" spans="1:9" x14ac:dyDescent="0.25">
      <c r="A24" s="1">
        <v>1</v>
      </c>
      <c r="B24" s="1" t="s">
        <v>13</v>
      </c>
      <c r="C24" s="1">
        <v>1</v>
      </c>
      <c r="D24">
        <v>0.6</v>
      </c>
    </row>
    <row r="25" spans="1:9" x14ac:dyDescent="0.25">
      <c r="A25" s="1">
        <v>1</v>
      </c>
      <c r="B25" s="1" t="s">
        <v>13</v>
      </c>
      <c r="C25" s="1">
        <v>2</v>
      </c>
      <c r="D25">
        <v>0.54</v>
      </c>
    </row>
    <row r="26" spans="1:9" x14ac:dyDescent="0.25">
      <c r="A26" s="1">
        <v>1</v>
      </c>
      <c r="B26" s="1" t="s">
        <v>13</v>
      </c>
      <c r="C26" s="1">
        <v>3</v>
      </c>
      <c r="D26">
        <v>0.48</v>
      </c>
    </row>
    <row r="27" spans="1:9" x14ac:dyDescent="0.25">
      <c r="A27" s="1">
        <v>1</v>
      </c>
      <c r="B27" s="1" t="s">
        <v>13</v>
      </c>
      <c r="C27" s="1">
        <v>4</v>
      </c>
      <c r="D27">
        <v>0.38</v>
      </c>
      <c r="E27">
        <f>COUNT(D24:D27)</f>
        <v>4</v>
      </c>
      <c r="F27" s="2">
        <f>AVERAGE(D24:D27)</f>
        <v>0.5</v>
      </c>
      <c r="G27" s="3">
        <f>STDEV(D24:D27)</f>
        <v>9.3808315196468553E-2</v>
      </c>
      <c r="H27" s="3">
        <f>G27/SQRT(E27)</f>
        <v>4.6904157598234276E-2</v>
      </c>
      <c r="I27" t="s">
        <v>13</v>
      </c>
    </row>
    <row r="28" spans="1:9" x14ac:dyDescent="0.25">
      <c r="A28" s="1">
        <v>1</v>
      </c>
      <c r="B28" s="1" t="s">
        <v>14</v>
      </c>
      <c r="C28" s="1">
        <v>1</v>
      </c>
      <c r="D28">
        <v>0.48</v>
      </c>
    </row>
    <row r="29" spans="1:9" x14ac:dyDescent="0.25">
      <c r="A29" s="1">
        <v>1</v>
      </c>
      <c r="B29" s="1" t="s">
        <v>14</v>
      </c>
      <c r="C29" s="1">
        <v>2</v>
      </c>
      <c r="D29">
        <v>0.6</v>
      </c>
    </row>
    <row r="30" spans="1:9" x14ac:dyDescent="0.25">
      <c r="A30" s="1">
        <v>1</v>
      </c>
      <c r="B30" s="1" t="s">
        <v>14</v>
      </c>
      <c r="C30" s="1">
        <v>3</v>
      </c>
      <c r="D30">
        <v>0.57999999999999996</v>
      </c>
    </row>
    <row r="31" spans="1:9" x14ac:dyDescent="0.25">
      <c r="A31" s="1">
        <v>1</v>
      </c>
      <c r="B31" s="1" t="s">
        <v>14</v>
      </c>
      <c r="C31" s="1">
        <v>4</v>
      </c>
      <c r="D31">
        <v>0.52</v>
      </c>
    </row>
    <row r="32" spans="1:9" x14ac:dyDescent="0.25">
      <c r="A32" s="1">
        <v>1</v>
      </c>
      <c r="B32" s="1" t="s">
        <v>14</v>
      </c>
      <c r="C32" s="1">
        <v>5</v>
      </c>
      <c r="D32">
        <v>0.5</v>
      </c>
      <c r="E32">
        <f>COUNT(D28:D32)</f>
        <v>5</v>
      </c>
      <c r="F32" s="2">
        <f>AVERAGE(D28:D32)</f>
        <v>0.53600000000000003</v>
      </c>
      <c r="G32" s="3">
        <f>STDEV(D28:D32)</f>
        <v>5.1768716422179124E-2</v>
      </c>
      <c r="H32" s="3">
        <f>G32/SQRT(E32)</f>
        <v>2.3151673805580444E-2</v>
      </c>
      <c r="I32" t="s">
        <v>14</v>
      </c>
    </row>
    <row r="33" spans="2:2" x14ac:dyDescent="0.25">
      <c r="B33" s="1" t="s">
        <v>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44"/>
  <sheetViews>
    <sheetView topLeftCell="A19" workbookViewId="0">
      <selection activeCell="U37" sqref="U37"/>
    </sheetView>
  </sheetViews>
  <sheetFormatPr defaultRowHeight="15" x14ac:dyDescent="0.25"/>
  <cols>
    <col min="1" max="2" width="16.140625" style="1" customWidth="1"/>
    <col min="3" max="6" width="12" style="1" bestFit="1" customWidth="1"/>
    <col min="7" max="8" width="14.5703125" style="1" bestFit="1" customWidth="1"/>
    <col min="9" max="9" width="9.140625" style="1"/>
    <col min="10" max="10" width="12.28515625" style="1" bestFit="1" customWidth="1"/>
  </cols>
  <sheetData>
    <row r="2" spans="1:22" x14ac:dyDescent="0.25">
      <c r="A2" s="4" t="s">
        <v>41</v>
      </c>
      <c r="B2" s="4"/>
      <c r="C2" s="4" t="s">
        <v>31</v>
      </c>
      <c r="D2" s="4" t="s">
        <v>31</v>
      </c>
      <c r="E2" s="4" t="s">
        <v>31</v>
      </c>
      <c r="F2" s="4" t="s">
        <v>31</v>
      </c>
      <c r="G2" s="4" t="s">
        <v>31</v>
      </c>
      <c r="H2" s="4" t="s">
        <v>31</v>
      </c>
      <c r="I2" s="4"/>
    </row>
    <row r="3" spans="1:22" x14ac:dyDescent="0.25">
      <c r="A3" s="4"/>
      <c r="B3" s="4"/>
      <c r="C3" s="4" t="s">
        <v>32</v>
      </c>
      <c r="D3" s="4" t="s">
        <v>33</v>
      </c>
      <c r="E3" s="4" t="s">
        <v>34</v>
      </c>
      <c r="F3" s="4" t="s">
        <v>35</v>
      </c>
      <c r="G3" s="4" t="s">
        <v>37</v>
      </c>
      <c r="H3" s="4" t="s">
        <v>36</v>
      </c>
      <c r="I3" s="4" t="s">
        <v>23</v>
      </c>
      <c r="J3" s="4" t="s">
        <v>46</v>
      </c>
      <c r="M3" t="s">
        <v>41</v>
      </c>
      <c r="O3" t="s">
        <v>31</v>
      </c>
      <c r="P3" t="s">
        <v>31</v>
      </c>
      <c r="Q3" t="s">
        <v>31</v>
      </c>
      <c r="R3" t="s">
        <v>31</v>
      </c>
      <c r="S3" t="s">
        <v>31</v>
      </c>
      <c r="T3" t="s">
        <v>31</v>
      </c>
    </row>
    <row r="4" spans="1:22" x14ac:dyDescent="0.25">
      <c r="A4" s="4"/>
      <c r="B4" s="4"/>
      <c r="C4" s="4"/>
      <c r="D4" s="4"/>
      <c r="E4" s="4"/>
      <c r="F4" s="4"/>
      <c r="G4" s="4"/>
      <c r="H4" s="4"/>
      <c r="I4" s="4"/>
      <c r="J4" s="4"/>
      <c r="O4" t="s">
        <v>32</v>
      </c>
      <c r="P4" t="s">
        <v>33</v>
      </c>
      <c r="Q4" t="s">
        <v>34</v>
      </c>
      <c r="R4" t="s">
        <v>35</v>
      </c>
      <c r="S4" t="s">
        <v>37</v>
      </c>
      <c r="T4" t="s">
        <v>36</v>
      </c>
      <c r="U4" t="s">
        <v>23</v>
      </c>
      <c r="V4" t="s">
        <v>46</v>
      </c>
    </row>
    <row r="5" spans="1:22" x14ac:dyDescent="0.25">
      <c r="A5" s="4" t="s">
        <v>30</v>
      </c>
      <c r="B5" s="4" t="s">
        <v>38</v>
      </c>
      <c r="C5" s="26">
        <v>1.1363636363636365</v>
      </c>
      <c r="D5" s="26">
        <v>2.3636363636363638</v>
      </c>
      <c r="E5" s="26">
        <v>2.9545454545454546</v>
      </c>
      <c r="F5" s="26">
        <v>2.6363636363636362</v>
      </c>
      <c r="G5" s="26" t="s">
        <v>66</v>
      </c>
      <c r="H5" s="26" t="s">
        <v>59</v>
      </c>
      <c r="I5" s="4">
        <v>11</v>
      </c>
      <c r="J5" s="38">
        <v>0.54</v>
      </c>
      <c r="M5" t="s">
        <v>40</v>
      </c>
      <c r="N5" t="s">
        <v>38</v>
      </c>
      <c r="O5">
        <v>1</v>
      </c>
      <c r="P5">
        <v>3.75</v>
      </c>
      <c r="Q5">
        <v>3.75</v>
      </c>
      <c r="R5">
        <v>3.25</v>
      </c>
      <c r="S5" t="s">
        <v>65</v>
      </c>
      <c r="T5">
        <v>17.5</v>
      </c>
      <c r="U5">
        <v>4</v>
      </c>
      <c r="V5">
        <v>0.84615384615384603</v>
      </c>
    </row>
    <row r="6" spans="1:22" x14ac:dyDescent="0.25">
      <c r="A6" s="12"/>
      <c r="B6" s="12" t="s">
        <v>39</v>
      </c>
      <c r="C6" s="25">
        <v>0.13636363636363635</v>
      </c>
      <c r="D6" s="25">
        <v>0.28676018719250013</v>
      </c>
      <c r="E6" s="25">
        <v>0.37206148963056596</v>
      </c>
      <c r="F6" s="25">
        <v>0.24393468845452254</v>
      </c>
      <c r="G6" s="25">
        <v>0.48617243480439776</v>
      </c>
      <c r="H6" s="25">
        <v>0.51264989744988021</v>
      </c>
      <c r="I6" s="29" t="s">
        <v>47</v>
      </c>
      <c r="J6" s="39"/>
      <c r="N6" t="s">
        <v>39</v>
      </c>
      <c r="O6">
        <v>0</v>
      </c>
      <c r="P6">
        <v>0.75</v>
      </c>
      <c r="Q6">
        <v>0.8539125638299665</v>
      </c>
      <c r="R6">
        <v>0.62915286960589578</v>
      </c>
      <c r="S6">
        <v>0.9464847243000456</v>
      </c>
      <c r="T6">
        <v>0.28867513459481287</v>
      </c>
      <c r="U6" t="s">
        <v>52</v>
      </c>
    </row>
    <row r="7" spans="1:22" x14ac:dyDescent="0.25">
      <c r="A7" s="9"/>
      <c r="B7" s="9"/>
      <c r="C7" s="30"/>
      <c r="D7" s="30"/>
      <c r="E7" s="30"/>
      <c r="F7" s="30"/>
      <c r="G7" s="30"/>
      <c r="H7" s="30"/>
      <c r="I7" s="31"/>
      <c r="J7" s="40"/>
      <c r="M7" t="s">
        <v>12</v>
      </c>
      <c r="N7" t="s">
        <v>38</v>
      </c>
      <c r="O7">
        <v>1.2083333333333333</v>
      </c>
      <c r="P7">
        <v>1.8333333333333333</v>
      </c>
      <c r="Q7">
        <v>3.0416666666666665</v>
      </c>
      <c r="R7">
        <v>3.3333333333333335</v>
      </c>
      <c r="S7" t="s">
        <v>62</v>
      </c>
      <c r="T7">
        <v>17.420000000000002</v>
      </c>
      <c r="U7">
        <v>12</v>
      </c>
      <c r="V7">
        <v>0.55357142857142905</v>
      </c>
    </row>
    <row r="8" spans="1:22" x14ac:dyDescent="0.25">
      <c r="A8" s="4" t="s">
        <v>40</v>
      </c>
      <c r="B8" s="4" t="s">
        <v>38</v>
      </c>
      <c r="C8" s="43">
        <v>1</v>
      </c>
      <c r="D8" s="43">
        <v>3.75</v>
      </c>
      <c r="E8" s="43">
        <v>3.75</v>
      </c>
      <c r="F8" s="43">
        <v>3.25</v>
      </c>
      <c r="G8" s="43" t="s">
        <v>65</v>
      </c>
      <c r="H8" s="26" t="s">
        <v>58</v>
      </c>
      <c r="I8" s="4">
        <v>4</v>
      </c>
      <c r="J8" s="38">
        <v>0.84615384615384603</v>
      </c>
      <c r="N8" t="s">
        <v>39</v>
      </c>
      <c r="O8">
        <v>0.14378979466744177</v>
      </c>
      <c r="P8">
        <v>0.27752513763657877</v>
      </c>
      <c r="Q8">
        <v>0.49412584787213226</v>
      </c>
      <c r="R8">
        <v>0.41438770700537397</v>
      </c>
      <c r="S8">
        <v>0.44381268229929732</v>
      </c>
      <c r="T8">
        <v>0.62107352481998623</v>
      </c>
      <c r="U8" t="s">
        <v>47</v>
      </c>
    </row>
    <row r="9" spans="1:22" x14ac:dyDescent="0.25">
      <c r="A9" s="12"/>
      <c r="B9" s="12" t="s">
        <v>39</v>
      </c>
      <c r="C9" s="25">
        <v>0</v>
      </c>
      <c r="D9" s="25">
        <v>0.75</v>
      </c>
      <c r="E9" s="25">
        <v>0.8539125638299665</v>
      </c>
      <c r="F9" s="25">
        <v>0.62915286960589578</v>
      </c>
      <c r="G9" s="25">
        <v>0.9464847243000456</v>
      </c>
      <c r="H9" s="25">
        <v>0.28867513459481287</v>
      </c>
      <c r="I9" s="29" t="s">
        <v>52</v>
      </c>
      <c r="J9" s="41"/>
      <c r="M9" t="s">
        <v>42</v>
      </c>
      <c r="N9" t="s">
        <v>38</v>
      </c>
      <c r="O9">
        <v>1.6111111111111112</v>
      </c>
      <c r="P9">
        <v>2</v>
      </c>
      <c r="Q9">
        <v>2.2777777777777777</v>
      </c>
      <c r="R9">
        <v>3.3333333333333335</v>
      </c>
      <c r="S9" t="s">
        <v>64</v>
      </c>
      <c r="T9">
        <v>17.329999999999998</v>
      </c>
      <c r="U9">
        <v>9</v>
      </c>
      <c r="V9">
        <v>0.67916666666666703</v>
      </c>
    </row>
    <row r="10" spans="1:22" x14ac:dyDescent="0.25">
      <c r="A10" s="9"/>
      <c r="B10" s="9"/>
      <c r="C10" s="30"/>
      <c r="D10" s="30"/>
      <c r="E10" s="30"/>
      <c r="F10" s="30"/>
      <c r="G10" s="30"/>
      <c r="H10" s="30"/>
      <c r="I10" s="31"/>
      <c r="J10" s="42"/>
      <c r="N10" t="s">
        <v>39</v>
      </c>
      <c r="O10">
        <v>0.74068286810963246</v>
      </c>
      <c r="P10">
        <v>0.8660254037844386</v>
      </c>
      <c r="Q10">
        <v>1.3488678380198873</v>
      </c>
      <c r="R10">
        <v>1.4142135623730951</v>
      </c>
      <c r="S10">
        <v>2.2607766610417568</v>
      </c>
      <c r="T10">
        <v>2.1213203435596424</v>
      </c>
      <c r="U10" t="s">
        <v>51</v>
      </c>
    </row>
    <row r="11" spans="1:22" x14ac:dyDescent="0.25">
      <c r="A11" s="4" t="s">
        <v>42</v>
      </c>
      <c r="B11" s="4" t="s">
        <v>38</v>
      </c>
      <c r="C11" s="26">
        <v>1.6111111111111112</v>
      </c>
      <c r="D11" s="26">
        <v>2</v>
      </c>
      <c r="E11" s="26">
        <v>2.2777777777777777</v>
      </c>
      <c r="F11" s="26">
        <v>3.3333333333333335</v>
      </c>
      <c r="G11" s="26" t="s">
        <v>64</v>
      </c>
      <c r="H11" s="26" t="s">
        <v>57</v>
      </c>
      <c r="I11" s="4">
        <v>9</v>
      </c>
      <c r="J11" s="38">
        <v>0.67916666666666703</v>
      </c>
      <c r="M11" t="s">
        <v>43</v>
      </c>
      <c r="N11" t="s">
        <v>38</v>
      </c>
      <c r="O11">
        <v>1.35</v>
      </c>
      <c r="P11">
        <v>1.95</v>
      </c>
      <c r="Q11">
        <v>2.9</v>
      </c>
      <c r="R11">
        <v>3.6</v>
      </c>
      <c r="S11" t="s">
        <v>63</v>
      </c>
      <c r="T11">
        <v>17.100000000000001</v>
      </c>
      <c r="U11">
        <v>10</v>
      </c>
      <c r="V11">
        <v>0.59615384615384603</v>
      </c>
    </row>
    <row r="12" spans="1:22" x14ac:dyDescent="0.25">
      <c r="A12" s="12"/>
      <c r="B12" s="12" t="s">
        <v>39</v>
      </c>
      <c r="C12" s="25">
        <v>0.74068286810963246</v>
      </c>
      <c r="D12" s="25">
        <v>0.8660254037844386</v>
      </c>
      <c r="E12" s="25">
        <v>1.3488678380198873</v>
      </c>
      <c r="F12" s="25">
        <v>1.4142135623730951</v>
      </c>
      <c r="G12" s="25">
        <v>2.2607766610417568</v>
      </c>
      <c r="H12" s="25">
        <v>2.1213203435596424</v>
      </c>
      <c r="I12" s="29" t="s">
        <v>51</v>
      </c>
      <c r="J12" s="41"/>
      <c r="N12" t="s">
        <v>39</v>
      </c>
      <c r="O12">
        <v>0.18333333333333326</v>
      </c>
      <c r="P12">
        <v>0.35316033500695149</v>
      </c>
      <c r="Q12">
        <v>0.34801021696368506</v>
      </c>
      <c r="R12">
        <v>0.77746025264604002</v>
      </c>
      <c r="S12">
        <v>0.51747248987533434</v>
      </c>
      <c r="T12">
        <v>0.65743609744386799</v>
      </c>
      <c r="U12" t="s">
        <v>50</v>
      </c>
    </row>
    <row r="13" spans="1:22" x14ac:dyDescent="0.25">
      <c r="A13" s="9"/>
      <c r="B13" s="9"/>
      <c r="C13" s="30"/>
      <c r="D13" s="30"/>
      <c r="E13" s="30"/>
      <c r="F13" s="30"/>
      <c r="G13" s="30"/>
      <c r="H13" s="30"/>
      <c r="I13" s="31"/>
      <c r="J13" s="42"/>
      <c r="M13" t="s">
        <v>45</v>
      </c>
      <c r="N13" t="s">
        <v>38</v>
      </c>
      <c r="O13">
        <v>1.2857142857142858</v>
      </c>
      <c r="P13">
        <v>2.2857142857142856</v>
      </c>
      <c r="Q13">
        <v>2.1428571428571428</v>
      </c>
      <c r="R13">
        <v>3.1428571428571428</v>
      </c>
      <c r="S13" t="s">
        <v>61</v>
      </c>
      <c r="T13">
        <v>16.43</v>
      </c>
      <c r="U13">
        <v>7</v>
      </c>
      <c r="V13">
        <v>0.76666666666666705</v>
      </c>
    </row>
    <row r="14" spans="1:22" x14ac:dyDescent="0.25">
      <c r="A14" s="4" t="s">
        <v>43</v>
      </c>
      <c r="B14" s="4" t="s">
        <v>38</v>
      </c>
      <c r="C14" s="26">
        <v>1.35</v>
      </c>
      <c r="D14" s="26">
        <v>1.95</v>
      </c>
      <c r="E14" s="26">
        <v>2.9</v>
      </c>
      <c r="F14" s="26">
        <v>3.6</v>
      </c>
      <c r="G14" s="26" t="s">
        <v>63</v>
      </c>
      <c r="H14" s="26" t="s">
        <v>56</v>
      </c>
      <c r="I14" s="4">
        <v>10</v>
      </c>
      <c r="J14" s="38">
        <v>0.59615384615384603</v>
      </c>
      <c r="N14" t="s">
        <v>39</v>
      </c>
      <c r="O14">
        <v>0.18442777839082938</v>
      </c>
      <c r="P14">
        <v>0.18442777839082949</v>
      </c>
      <c r="Q14">
        <v>0.1428571428571426</v>
      </c>
      <c r="R14">
        <v>0.14285714285714318</v>
      </c>
      <c r="S14">
        <v>0.68511878904467427</v>
      </c>
      <c r="T14">
        <v>0.68511878904467538</v>
      </c>
      <c r="U14" t="s">
        <v>48</v>
      </c>
    </row>
    <row r="15" spans="1:22" x14ac:dyDescent="0.25">
      <c r="A15" s="12"/>
      <c r="B15" s="12" t="s">
        <v>39</v>
      </c>
      <c r="C15" s="25">
        <v>0.18333333333333326</v>
      </c>
      <c r="D15" s="25">
        <v>0.35316033500695149</v>
      </c>
      <c r="E15" s="25">
        <v>0.34801021696368506</v>
      </c>
      <c r="F15" s="25">
        <v>0.77746025264604002</v>
      </c>
      <c r="G15" s="25">
        <v>0.51747248987533434</v>
      </c>
      <c r="H15" s="25">
        <v>0.65743609744386799</v>
      </c>
      <c r="I15" s="29" t="s">
        <v>50</v>
      </c>
      <c r="J15" s="41"/>
      <c r="M15" t="s">
        <v>30</v>
      </c>
      <c r="N15" t="s">
        <v>38</v>
      </c>
      <c r="O15">
        <v>1.1363636363636365</v>
      </c>
      <c r="P15">
        <v>2.3636363636363638</v>
      </c>
      <c r="Q15">
        <v>2.9545454545454546</v>
      </c>
      <c r="R15">
        <v>2.6363636363636362</v>
      </c>
      <c r="S15" t="s">
        <v>66</v>
      </c>
      <c r="T15">
        <v>16.09</v>
      </c>
      <c r="U15">
        <v>11</v>
      </c>
      <c r="V15">
        <v>0.54</v>
      </c>
    </row>
    <row r="16" spans="1:22" x14ac:dyDescent="0.25">
      <c r="A16" s="9"/>
      <c r="B16" s="9"/>
      <c r="C16" s="30"/>
      <c r="D16" s="30"/>
      <c r="E16" s="30"/>
      <c r="F16" s="30"/>
      <c r="G16" s="30"/>
      <c r="H16" s="30"/>
      <c r="I16" s="31"/>
      <c r="J16" s="42"/>
      <c r="N16" t="s">
        <v>39</v>
      </c>
      <c r="O16">
        <v>0.13636363636363635</v>
      </c>
      <c r="P16">
        <v>0.28676018719250013</v>
      </c>
      <c r="Q16">
        <v>0.37206148963056596</v>
      </c>
      <c r="R16">
        <v>0.24393468845452254</v>
      </c>
      <c r="S16">
        <v>0.48617243480439776</v>
      </c>
      <c r="T16">
        <v>0.51264989744988021</v>
      </c>
      <c r="U16" t="s">
        <v>47</v>
      </c>
    </row>
    <row r="17" spans="1:22" x14ac:dyDescent="0.25">
      <c r="A17" s="4" t="s">
        <v>12</v>
      </c>
      <c r="B17" s="4" t="s">
        <v>38</v>
      </c>
      <c r="C17" s="26">
        <v>1.2083333333333333</v>
      </c>
      <c r="D17" s="26">
        <v>1.8333333333333333</v>
      </c>
      <c r="E17" s="26">
        <v>3.0416666666666665</v>
      </c>
      <c r="F17" s="26">
        <v>3.3333333333333335</v>
      </c>
      <c r="G17" s="26" t="s">
        <v>62</v>
      </c>
      <c r="H17" s="26" t="s">
        <v>55</v>
      </c>
      <c r="I17" s="4">
        <v>12</v>
      </c>
      <c r="J17" s="38">
        <v>0.55357142857142905</v>
      </c>
      <c r="M17" t="s">
        <v>44</v>
      </c>
      <c r="N17" t="s">
        <v>38</v>
      </c>
      <c r="O17">
        <v>1</v>
      </c>
      <c r="P17">
        <v>1.4411764705882353</v>
      </c>
      <c r="Q17">
        <v>1.9411764705882353</v>
      </c>
      <c r="R17">
        <v>1.911764705882353</v>
      </c>
      <c r="S17" t="s">
        <v>60</v>
      </c>
      <c r="T17">
        <v>8.18</v>
      </c>
      <c r="U17">
        <v>17</v>
      </c>
      <c r="V17">
        <v>0.47499999999999998</v>
      </c>
    </row>
    <row r="18" spans="1:22" x14ac:dyDescent="0.25">
      <c r="A18" s="12"/>
      <c r="B18" s="12" t="s">
        <v>39</v>
      </c>
      <c r="C18" s="25">
        <v>0.14378979466744177</v>
      </c>
      <c r="D18" s="25">
        <v>0.27752513763657877</v>
      </c>
      <c r="E18" s="25">
        <v>0.49412584787213226</v>
      </c>
      <c r="F18" s="25">
        <v>0.41438770700537397</v>
      </c>
      <c r="G18" s="25">
        <v>0.44381268229929732</v>
      </c>
      <c r="H18" s="25">
        <v>0.62107352481998623</v>
      </c>
      <c r="I18" s="29" t="s">
        <v>47</v>
      </c>
      <c r="J18" s="41"/>
      <c r="N18" t="s">
        <v>39</v>
      </c>
      <c r="O18">
        <v>4.2874646285627212E-2</v>
      </c>
      <c r="P18">
        <v>0.10398629135096281</v>
      </c>
      <c r="Q18">
        <v>0.15974677192941489</v>
      </c>
      <c r="R18">
        <v>0.21960565475100116</v>
      </c>
      <c r="S18">
        <v>0.16895772489817731</v>
      </c>
      <c r="T18">
        <v>0.2874238277307658</v>
      </c>
      <c r="U18" t="s">
        <v>49</v>
      </c>
    </row>
    <row r="19" spans="1:22" x14ac:dyDescent="0.25">
      <c r="A19" s="9"/>
      <c r="B19" s="9"/>
      <c r="C19" s="30"/>
      <c r="D19" s="30"/>
      <c r="E19" s="30"/>
      <c r="F19" s="30"/>
      <c r="G19" s="30"/>
      <c r="H19" s="30"/>
      <c r="I19" s="31"/>
      <c r="J19" s="42"/>
    </row>
    <row r="20" spans="1:22" x14ac:dyDescent="0.25">
      <c r="A20" s="28" t="s">
        <v>44</v>
      </c>
      <c r="B20" s="28" t="s">
        <v>38</v>
      </c>
      <c r="C20" s="45">
        <v>1</v>
      </c>
      <c r="D20" s="45">
        <v>1.4411764705882353</v>
      </c>
      <c r="E20" s="45">
        <v>1.9411764705882353</v>
      </c>
      <c r="F20" s="45">
        <v>1.911764705882353</v>
      </c>
      <c r="G20" s="45" t="s">
        <v>60</v>
      </c>
      <c r="H20" s="45" t="s">
        <v>54</v>
      </c>
      <c r="I20" s="42">
        <v>17</v>
      </c>
      <c r="J20" s="38">
        <v>0.47499999999999998</v>
      </c>
    </row>
    <row r="21" spans="1:22" x14ac:dyDescent="0.25">
      <c r="A21" s="12"/>
      <c r="B21" s="12" t="s">
        <v>39</v>
      </c>
      <c r="C21" s="25">
        <v>4.2874646285627212E-2</v>
      </c>
      <c r="D21" s="25">
        <v>0.10398629135096281</v>
      </c>
      <c r="E21" s="25">
        <v>0.15974677192941489</v>
      </c>
      <c r="F21" s="25">
        <v>0.21960565475100116</v>
      </c>
      <c r="G21" s="25">
        <v>0.16895772489817731</v>
      </c>
      <c r="H21" s="25">
        <v>0.2874238277307658</v>
      </c>
      <c r="I21" s="29" t="s">
        <v>49</v>
      </c>
      <c r="J21" s="41"/>
    </row>
    <row r="22" spans="1:22" x14ac:dyDescent="0.25">
      <c r="A22" s="9"/>
      <c r="B22" s="9"/>
      <c r="C22" s="30"/>
      <c r="D22" s="30"/>
      <c r="E22" s="30"/>
      <c r="F22" s="30"/>
      <c r="G22" s="30"/>
      <c r="H22" s="30"/>
      <c r="I22" s="31"/>
      <c r="J22" s="42"/>
    </row>
    <row r="23" spans="1:22" x14ac:dyDescent="0.25">
      <c r="A23" s="4" t="s">
        <v>45</v>
      </c>
      <c r="B23" s="4" t="s">
        <v>38</v>
      </c>
      <c r="C23" s="43">
        <v>1.2857142857142858</v>
      </c>
      <c r="D23" s="43">
        <v>2.2857142857142856</v>
      </c>
      <c r="E23" s="43">
        <v>2.1428571428571428</v>
      </c>
      <c r="F23" s="43">
        <v>3.1428571428571428</v>
      </c>
      <c r="G23" s="43" t="s">
        <v>61</v>
      </c>
      <c r="H23" s="43" t="s">
        <v>53</v>
      </c>
      <c r="I23" s="44">
        <v>7</v>
      </c>
      <c r="J23" s="38">
        <v>0.76666666666666705</v>
      </c>
    </row>
    <row r="24" spans="1:22" x14ac:dyDescent="0.25">
      <c r="A24" s="12"/>
      <c r="B24" s="12" t="s">
        <v>39</v>
      </c>
      <c r="C24" s="25">
        <v>0.18442777839082938</v>
      </c>
      <c r="D24" s="25">
        <v>0.18442777839082949</v>
      </c>
      <c r="E24" s="25">
        <v>0.1428571428571426</v>
      </c>
      <c r="F24" s="25">
        <v>0.14285714285714318</v>
      </c>
      <c r="G24" s="25">
        <v>0.68511878904467427</v>
      </c>
      <c r="H24" s="25">
        <v>0.68511878904467538</v>
      </c>
      <c r="I24" s="29" t="s">
        <v>48</v>
      </c>
      <c r="J24" s="39"/>
    </row>
    <row r="35" spans="3:8" x14ac:dyDescent="0.25">
      <c r="C35" s="24"/>
      <c r="D35" s="24"/>
      <c r="E35" s="24"/>
      <c r="F35" s="24"/>
      <c r="G35" s="24"/>
      <c r="H35" s="24"/>
    </row>
    <row r="44" spans="3:8" x14ac:dyDescent="0.25">
      <c r="C44" s="24"/>
      <c r="D44" s="24"/>
      <c r="E44" s="24"/>
      <c r="F44" s="24"/>
      <c r="G44" s="24"/>
      <c r="H44" s="24"/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workbookViewId="0">
      <selection activeCell="I17" sqref="I17"/>
    </sheetView>
  </sheetViews>
  <sheetFormatPr defaultRowHeight="15" x14ac:dyDescent="0.25"/>
  <cols>
    <col min="2" max="2" width="7" bestFit="1" customWidth="1"/>
    <col min="3" max="3" width="19.28515625" bestFit="1" customWidth="1"/>
    <col min="4" max="4" width="14.7109375" bestFit="1" customWidth="1"/>
    <col min="5" max="5" width="12.5703125" bestFit="1" customWidth="1"/>
  </cols>
  <sheetData>
    <row r="1" spans="1:8" x14ac:dyDescent="0.25">
      <c r="A1" t="s">
        <v>86</v>
      </c>
    </row>
    <row r="3" spans="1:8" x14ac:dyDescent="0.25">
      <c r="B3" s="4" t="s">
        <v>68</v>
      </c>
      <c r="C3" s="4" t="s">
        <v>69</v>
      </c>
      <c r="D3" s="4" t="s">
        <v>70</v>
      </c>
      <c r="E3" s="4" t="s">
        <v>71</v>
      </c>
      <c r="F3" s="4" t="s">
        <v>72</v>
      </c>
      <c r="G3" s="4" t="s">
        <v>73</v>
      </c>
    </row>
    <row r="4" spans="1:8" x14ac:dyDescent="0.25">
      <c r="A4" s="32" t="s">
        <v>67</v>
      </c>
      <c r="B4" s="1" t="s">
        <v>74</v>
      </c>
      <c r="C4" s="1">
        <v>1</v>
      </c>
      <c r="D4" s="1">
        <v>5.0298000000000002E-2</v>
      </c>
      <c r="E4" s="1">
        <v>5.0298000000000002E-2</v>
      </c>
      <c r="F4" s="1">
        <v>0.2044</v>
      </c>
      <c r="G4" s="1">
        <v>0.65269999999999995</v>
      </c>
      <c r="H4" t="s">
        <v>77</v>
      </c>
    </row>
    <row r="5" spans="1:8" x14ac:dyDescent="0.25">
      <c r="B5" s="1" t="s">
        <v>75</v>
      </c>
      <c r="C5" s="1">
        <v>68</v>
      </c>
      <c r="D5" s="1">
        <v>16.735417000000002</v>
      </c>
      <c r="E5" s="1">
        <v>0.24610899999999999</v>
      </c>
      <c r="F5" s="1"/>
      <c r="G5" s="1"/>
    </row>
    <row r="6" spans="1:8" x14ac:dyDescent="0.25">
      <c r="B6" s="1" t="s">
        <v>76</v>
      </c>
      <c r="C6" s="1">
        <v>69</v>
      </c>
      <c r="D6" s="1">
        <v>16.785713999999999</v>
      </c>
      <c r="E6" s="1"/>
      <c r="F6" s="1"/>
      <c r="G6" s="1"/>
    </row>
    <row r="8" spans="1:8" x14ac:dyDescent="0.25">
      <c r="B8" s="4" t="s">
        <v>68</v>
      </c>
      <c r="C8" s="4" t="s">
        <v>69</v>
      </c>
      <c r="D8" s="4" t="s">
        <v>70</v>
      </c>
      <c r="E8" s="4" t="s">
        <v>71</v>
      </c>
      <c r="F8" s="4" t="s">
        <v>72</v>
      </c>
      <c r="G8" s="4" t="s">
        <v>73</v>
      </c>
    </row>
    <row r="9" spans="1:8" x14ac:dyDescent="0.25">
      <c r="A9" s="32" t="s">
        <v>78</v>
      </c>
      <c r="B9" s="1" t="s">
        <v>74</v>
      </c>
      <c r="C9" s="1">
        <v>1</v>
      </c>
      <c r="D9" s="1">
        <v>1.9047999999999999E-2</v>
      </c>
      <c r="E9" s="1">
        <v>1.9047999999999999E-2</v>
      </c>
      <c r="F9" s="1">
        <v>1.9199999999999998E-2</v>
      </c>
      <c r="G9" s="1">
        <v>0.89019999999999999</v>
      </c>
      <c r="H9" t="s">
        <v>77</v>
      </c>
    </row>
    <row r="10" spans="1:8" x14ac:dyDescent="0.25">
      <c r="B10" s="1" t="s">
        <v>75</v>
      </c>
      <c r="C10" s="1">
        <v>68</v>
      </c>
      <c r="D10" s="1">
        <v>67.466667000000001</v>
      </c>
      <c r="E10" s="1">
        <v>0.99215699999999996</v>
      </c>
      <c r="F10" s="1"/>
      <c r="G10" s="1"/>
    </row>
    <row r="11" spans="1:8" x14ac:dyDescent="0.25">
      <c r="B11" s="1" t="s">
        <v>76</v>
      </c>
      <c r="C11" s="1">
        <v>69</v>
      </c>
      <c r="D11" s="1">
        <v>67.485714000000002</v>
      </c>
      <c r="E11" s="1"/>
      <c r="F11" s="1"/>
      <c r="G11" s="1"/>
    </row>
    <row r="13" spans="1:8" x14ac:dyDescent="0.25">
      <c r="B13" s="4" t="s">
        <v>68</v>
      </c>
      <c r="C13" s="4" t="s">
        <v>69</v>
      </c>
      <c r="D13" s="4" t="s">
        <v>70</v>
      </c>
      <c r="E13" s="4" t="s">
        <v>71</v>
      </c>
      <c r="F13" s="4" t="s">
        <v>72</v>
      </c>
      <c r="G13" s="4" t="s">
        <v>73</v>
      </c>
    </row>
    <row r="14" spans="1:8" x14ac:dyDescent="0.25">
      <c r="A14" s="32" t="s">
        <v>79</v>
      </c>
      <c r="B14" s="1" t="s">
        <v>74</v>
      </c>
      <c r="C14" s="1">
        <v>1</v>
      </c>
      <c r="D14" s="1">
        <v>0.28600999999999999</v>
      </c>
      <c r="E14" s="1">
        <v>0.28600999999999999</v>
      </c>
      <c r="F14" s="1">
        <v>0.1787</v>
      </c>
      <c r="G14" s="1">
        <v>0.67390000000000005</v>
      </c>
      <c r="H14" t="s">
        <v>77</v>
      </c>
    </row>
    <row r="15" spans="1:8" x14ac:dyDescent="0.25">
      <c r="B15" s="1" t="s">
        <v>75</v>
      </c>
      <c r="C15" s="1">
        <v>68</v>
      </c>
      <c r="D15" s="1">
        <v>108.86042</v>
      </c>
      <c r="E15" s="1">
        <v>1.6008899999999999</v>
      </c>
      <c r="F15" s="1"/>
      <c r="G15" s="1"/>
    </row>
    <row r="16" spans="1:8" x14ac:dyDescent="0.25">
      <c r="B16" s="1" t="s">
        <v>76</v>
      </c>
      <c r="C16" s="1">
        <v>69</v>
      </c>
      <c r="D16" s="1">
        <v>109.14643</v>
      </c>
      <c r="E16" s="1"/>
      <c r="F16" s="1"/>
      <c r="G16" s="1"/>
    </row>
    <row r="18" spans="1:8" x14ac:dyDescent="0.25">
      <c r="B18" s="4" t="s">
        <v>68</v>
      </c>
      <c r="C18" s="4" t="s">
        <v>69</v>
      </c>
      <c r="D18" s="4" t="s">
        <v>70</v>
      </c>
      <c r="E18" s="4" t="s">
        <v>71</v>
      </c>
      <c r="F18" s="4" t="s">
        <v>72</v>
      </c>
      <c r="G18" s="4" t="s">
        <v>73</v>
      </c>
    </row>
    <row r="19" spans="1:8" x14ac:dyDescent="0.25">
      <c r="A19" s="32" t="s">
        <v>80</v>
      </c>
      <c r="B19" s="1" t="s">
        <v>74</v>
      </c>
      <c r="C19" s="1">
        <v>1</v>
      </c>
      <c r="D19" s="1">
        <v>2.6297600000000001</v>
      </c>
      <c r="E19" s="1">
        <v>2.6297600000000001</v>
      </c>
      <c r="F19" s="1">
        <v>1.2521</v>
      </c>
      <c r="G19" s="1">
        <v>0.2671</v>
      </c>
      <c r="H19" t="s">
        <v>77</v>
      </c>
    </row>
    <row r="20" spans="1:8" x14ac:dyDescent="0.25">
      <c r="B20" s="1" t="s">
        <v>75</v>
      </c>
      <c r="C20" s="1">
        <v>68</v>
      </c>
      <c r="D20" s="1">
        <v>142.81666999999999</v>
      </c>
      <c r="E20" s="1">
        <v>2.10025</v>
      </c>
      <c r="F20" s="1"/>
      <c r="G20" s="1"/>
    </row>
    <row r="21" spans="1:8" x14ac:dyDescent="0.25">
      <c r="B21" s="1" t="s">
        <v>76</v>
      </c>
      <c r="C21" s="1">
        <v>69</v>
      </c>
      <c r="D21" s="1">
        <v>145.44642999999999</v>
      </c>
      <c r="E21" s="1"/>
      <c r="F21" s="1"/>
      <c r="G21" s="1"/>
    </row>
    <row r="23" spans="1:8" x14ac:dyDescent="0.25">
      <c r="B23" s="4" t="s">
        <v>68</v>
      </c>
      <c r="C23" s="4" t="s">
        <v>69</v>
      </c>
      <c r="D23" s="4" t="s">
        <v>70</v>
      </c>
      <c r="E23" s="4" t="s">
        <v>71</v>
      </c>
      <c r="F23" s="4" t="s">
        <v>72</v>
      </c>
      <c r="G23" s="4" t="s">
        <v>73</v>
      </c>
    </row>
    <row r="24" spans="1:8" x14ac:dyDescent="0.25">
      <c r="A24" s="32" t="s">
        <v>81</v>
      </c>
      <c r="B24" s="1" t="s">
        <v>74</v>
      </c>
      <c r="C24" s="1">
        <v>1</v>
      </c>
      <c r="D24" s="1">
        <v>93.333330000000004</v>
      </c>
      <c r="E24" s="1">
        <v>93.333299999999994</v>
      </c>
      <c r="F24" s="1">
        <v>13.14</v>
      </c>
      <c r="G24" s="36">
        <v>5.9999999999999995E-4</v>
      </c>
      <c r="H24" t="s">
        <v>85</v>
      </c>
    </row>
    <row r="25" spans="1:8" x14ac:dyDescent="0.25">
      <c r="B25" s="1" t="s">
        <v>75</v>
      </c>
      <c r="C25" s="1">
        <v>68</v>
      </c>
      <c r="D25" s="1">
        <v>482.96667000000002</v>
      </c>
      <c r="E25" s="1">
        <v>7.1025</v>
      </c>
      <c r="F25" s="1"/>
      <c r="G25" s="1"/>
    </row>
    <row r="26" spans="1:8" x14ac:dyDescent="0.25">
      <c r="B26" s="1" t="s">
        <v>76</v>
      </c>
      <c r="C26" s="1">
        <v>69</v>
      </c>
      <c r="D26" s="1">
        <v>576.29999999999995</v>
      </c>
      <c r="E26" s="1"/>
      <c r="F26" s="1"/>
      <c r="G26" s="1"/>
    </row>
    <row r="28" spans="1:8" ht="15.75" thickBot="1" x14ac:dyDescent="0.3">
      <c r="B28" s="4" t="s">
        <v>68</v>
      </c>
      <c r="C28" s="4" t="s">
        <v>69</v>
      </c>
      <c r="D28" s="4" t="s">
        <v>70</v>
      </c>
      <c r="E28" s="4" t="s">
        <v>71</v>
      </c>
      <c r="F28" s="4" t="s">
        <v>72</v>
      </c>
      <c r="G28" s="4" t="s">
        <v>73</v>
      </c>
    </row>
    <row r="29" spans="1:8" x14ac:dyDescent="0.25">
      <c r="A29" s="32" t="s">
        <v>82</v>
      </c>
      <c r="B29" s="46" t="s">
        <v>74</v>
      </c>
      <c r="C29" s="47">
        <v>1</v>
      </c>
      <c r="D29" s="47">
        <v>137.619</v>
      </c>
      <c r="E29" s="47">
        <v>137.619</v>
      </c>
      <c r="F29" s="47">
        <v>8.7872000000000003</v>
      </c>
      <c r="G29" s="48">
        <v>4.1999999999999997E-3</v>
      </c>
      <c r="H29" t="s">
        <v>85</v>
      </c>
    </row>
    <row r="30" spans="1:8" x14ac:dyDescent="0.25">
      <c r="B30" s="49" t="s">
        <v>75</v>
      </c>
      <c r="C30" s="9">
        <v>68</v>
      </c>
      <c r="D30" s="9">
        <v>1064.9666999999999</v>
      </c>
      <c r="E30" s="9">
        <v>15.661</v>
      </c>
      <c r="F30" s="9"/>
      <c r="G30" s="50"/>
    </row>
    <row r="31" spans="1:8" x14ac:dyDescent="0.25">
      <c r="B31" s="49" t="s">
        <v>76</v>
      </c>
      <c r="C31" s="9">
        <v>69</v>
      </c>
      <c r="D31" s="9">
        <v>1202.5857000000001</v>
      </c>
      <c r="E31" s="9"/>
      <c r="F31" s="9"/>
      <c r="G31" s="50"/>
    </row>
    <row r="32" spans="1:8" ht="15.75" thickBot="1" x14ac:dyDescent="0.3">
      <c r="B32" s="51"/>
      <c r="C32" s="52"/>
      <c r="D32" s="52"/>
      <c r="E32" s="52"/>
      <c r="F32" s="52"/>
      <c r="G32" s="53"/>
    </row>
    <row r="33" spans="1:1" x14ac:dyDescent="0.25">
      <c r="A33" t="s">
        <v>83</v>
      </c>
    </row>
    <row r="34" spans="1:1" x14ac:dyDescent="0.25">
      <c r="A34" t="s">
        <v>84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7"/>
  <sheetViews>
    <sheetView topLeftCell="A25" workbookViewId="0">
      <selection activeCell="I57" sqref="I57"/>
    </sheetView>
  </sheetViews>
  <sheetFormatPr defaultRowHeight="15" x14ac:dyDescent="0.25"/>
  <cols>
    <col min="3" max="4" width="19.28515625" bestFit="1" customWidth="1"/>
    <col min="5" max="5" width="14.7109375" bestFit="1" customWidth="1"/>
  </cols>
  <sheetData>
    <row r="1" spans="1:8" x14ac:dyDescent="0.25">
      <c r="A1" t="s">
        <v>87</v>
      </c>
    </row>
    <row r="3" spans="1:8" x14ac:dyDescent="0.25">
      <c r="B3" s="4" t="s">
        <v>68</v>
      </c>
      <c r="C3" s="4" t="s">
        <v>69</v>
      </c>
      <c r="D3" s="4" t="s">
        <v>70</v>
      </c>
      <c r="E3" s="4" t="s">
        <v>71</v>
      </c>
      <c r="F3" s="4" t="s">
        <v>72</v>
      </c>
      <c r="G3" s="4" t="s">
        <v>73</v>
      </c>
    </row>
    <row r="4" spans="1:8" x14ac:dyDescent="0.25">
      <c r="A4" s="32" t="s">
        <v>67</v>
      </c>
      <c r="B4" s="1" t="s">
        <v>74</v>
      </c>
      <c r="C4" s="1">
        <v>13</v>
      </c>
      <c r="D4" s="1">
        <v>3.2159930000000001</v>
      </c>
      <c r="E4" s="1">
        <v>0.24738399999999999</v>
      </c>
      <c r="F4" s="1">
        <v>1.0208999999999999</v>
      </c>
      <c r="G4" s="1">
        <v>0.4451</v>
      </c>
      <c r="H4" t="s">
        <v>77</v>
      </c>
    </row>
    <row r="5" spans="1:8" x14ac:dyDescent="0.25">
      <c r="A5" s="32"/>
      <c r="B5" s="1" t="s">
        <v>75</v>
      </c>
      <c r="C5" s="1">
        <v>56</v>
      </c>
      <c r="D5" s="1">
        <v>13.569720999999999</v>
      </c>
      <c r="E5" s="1">
        <v>0.242316</v>
      </c>
      <c r="F5" s="1"/>
      <c r="G5" s="1"/>
    </row>
    <row r="6" spans="1:8" x14ac:dyDescent="0.25">
      <c r="A6" s="32"/>
      <c r="B6" s="1" t="s">
        <v>76</v>
      </c>
      <c r="C6" s="1">
        <v>69</v>
      </c>
      <c r="D6" s="1">
        <v>16.785713999999999</v>
      </c>
      <c r="E6" s="1"/>
      <c r="F6" s="1"/>
      <c r="G6" s="1"/>
    </row>
    <row r="7" spans="1:8" x14ac:dyDescent="0.25">
      <c r="A7" s="32"/>
    </row>
    <row r="8" spans="1:8" x14ac:dyDescent="0.25">
      <c r="B8" s="34" t="s">
        <v>90</v>
      </c>
      <c r="C8" s="4" t="s">
        <v>68</v>
      </c>
      <c r="D8" s="4" t="s">
        <v>69</v>
      </c>
      <c r="E8" s="4" t="s">
        <v>70</v>
      </c>
      <c r="F8" s="4" t="s">
        <v>72</v>
      </c>
      <c r="G8" s="4" t="s">
        <v>73</v>
      </c>
    </row>
    <row r="9" spans="1:8" x14ac:dyDescent="0.25">
      <c r="C9" s="4" t="s">
        <v>1</v>
      </c>
      <c r="D9" s="1">
        <v>6</v>
      </c>
      <c r="E9" s="1">
        <v>1.8153916999999999</v>
      </c>
      <c r="F9" s="1">
        <v>1.2485999999999999</v>
      </c>
      <c r="G9" s="1">
        <v>0.29599999999999999</v>
      </c>
      <c r="H9" t="s">
        <v>77</v>
      </c>
    </row>
    <row r="10" spans="1:8" x14ac:dyDescent="0.25">
      <c r="C10" s="4" t="s">
        <v>2</v>
      </c>
      <c r="D10" s="1">
        <v>1</v>
      </c>
      <c r="E10" s="1">
        <v>5.4012499999999998E-2</v>
      </c>
      <c r="F10" s="1">
        <v>0.22289999999999999</v>
      </c>
      <c r="G10" s="1">
        <v>0.63870000000000005</v>
      </c>
      <c r="H10" t="s">
        <v>77</v>
      </c>
    </row>
    <row r="11" spans="1:8" x14ac:dyDescent="0.25">
      <c r="C11" s="4" t="s">
        <v>89</v>
      </c>
      <c r="D11" s="1">
        <v>6</v>
      </c>
      <c r="E11" s="1">
        <v>0.47329700000000002</v>
      </c>
      <c r="F11" s="1">
        <v>0.32550000000000001</v>
      </c>
      <c r="G11" s="1">
        <v>0.92079999999999995</v>
      </c>
      <c r="H11" t="s">
        <v>77</v>
      </c>
    </row>
    <row r="14" spans="1:8" x14ac:dyDescent="0.25">
      <c r="B14" s="4" t="s">
        <v>68</v>
      </c>
      <c r="C14" s="4" t="s">
        <v>69</v>
      </c>
      <c r="D14" s="4" t="s">
        <v>70</v>
      </c>
      <c r="E14" s="4" t="s">
        <v>71</v>
      </c>
      <c r="F14" s="4" t="s">
        <v>72</v>
      </c>
      <c r="G14" s="4" t="s">
        <v>73</v>
      </c>
    </row>
    <row r="15" spans="1:8" x14ac:dyDescent="0.25">
      <c r="A15" s="32" t="s">
        <v>78</v>
      </c>
      <c r="B15" s="1" t="s">
        <v>74</v>
      </c>
      <c r="C15" s="1">
        <v>13</v>
      </c>
      <c r="D15" s="1">
        <v>28.698995</v>
      </c>
      <c r="E15" s="1">
        <v>2.2076199999999999</v>
      </c>
      <c r="F15" s="1">
        <v>3.1873</v>
      </c>
      <c r="G15" s="36">
        <v>1.2999999999999999E-3</v>
      </c>
      <c r="H15" t="s">
        <v>85</v>
      </c>
    </row>
    <row r="16" spans="1:8" x14ac:dyDescent="0.25">
      <c r="B16" s="1" t="s">
        <v>75</v>
      </c>
      <c r="C16" s="1">
        <v>56</v>
      </c>
      <c r="D16" s="1">
        <v>38.787190000000002</v>
      </c>
      <c r="E16" s="1">
        <v>0.69262000000000001</v>
      </c>
      <c r="F16" s="1"/>
      <c r="G16" s="1"/>
    </row>
    <row r="17" spans="1:8" x14ac:dyDescent="0.25">
      <c r="B17" s="1" t="s">
        <v>76</v>
      </c>
      <c r="C17" s="1">
        <v>69</v>
      </c>
      <c r="D17" s="1">
        <v>67.485714000000002</v>
      </c>
      <c r="E17" s="1"/>
      <c r="F17" s="1"/>
      <c r="G17" s="1"/>
    </row>
    <row r="18" spans="1:8" x14ac:dyDescent="0.25">
      <c r="A18" s="32"/>
    </row>
    <row r="19" spans="1:8" x14ac:dyDescent="0.25">
      <c r="B19" s="34" t="s">
        <v>90</v>
      </c>
      <c r="C19" s="4" t="s">
        <v>68</v>
      </c>
      <c r="D19" s="4" t="s">
        <v>69</v>
      </c>
      <c r="E19" s="4" t="s">
        <v>70</v>
      </c>
      <c r="F19" s="4" t="s">
        <v>72</v>
      </c>
      <c r="G19" s="4" t="s">
        <v>73</v>
      </c>
    </row>
    <row r="20" spans="1:8" x14ac:dyDescent="0.25">
      <c r="C20" s="4" t="s">
        <v>1</v>
      </c>
      <c r="D20" s="1">
        <v>6</v>
      </c>
      <c r="E20" s="1">
        <v>10.450355</v>
      </c>
      <c r="F20" s="1">
        <v>2.5146999999999999</v>
      </c>
      <c r="G20" s="1">
        <v>3.1699999999999999E-2</v>
      </c>
      <c r="H20" t="s">
        <v>91</v>
      </c>
    </row>
    <row r="21" spans="1:8" x14ac:dyDescent="0.25">
      <c r="C21" s="4" t="s">
        <v>2</v>
      </c>
      <c r="D21" s="1">
        <v>1</v>
      </c>
      <c r="E21" s="1">
        <v>0.42018100000000003</v>
      </c>
      <c r="F21" s="1">
        <v>0.60670000000000002</v>
      </c>
      <c r="G21" s="1">
        <v>0.43930000000000002</v>
      </c>
      <c r="H21" t="s">
        <v>77</v>
      </c>
    </row>
    <row r="22" spans="1:8" x14ac:dyDescent="0.25">
      <c r="C22" s="4" t="s">
        <v>89</v>
      </c>
      <c r="D22" s="1">
        <v>6</v>
      </c>
      <c r="E22" s="1">
        <v>7.2202900000000003</v>
      </c>
      <c r="F22" s="1">
        <v>1.7374000000000001</v>
      </c>
      <c r="G22" s="1">
        <v>0.12920000000000001</v>
      </c>
      <c r="H22" t="s">
        <v>77</v>
      </c>
    </row>
    <row r="24" spans="1:8" x14ac:dyDescent="0.25">
      <c r="B24" s="4" t="s">
        <v>68</v>
      </c>
      <c r="C24" s="4" t="s">
        <v>69</v>
      </c>
      <c r="D24" s="4" t="s">
        <v>70</v>
      </c>
      <c r="E24" s="4" t="s">
        <v>71</v>
      </c>
      <c r="F24" s="4" t="s">
        <v>72</v>
      </c>
      <c r="G24" s="4" t="s">
        <v>73</v>
      </c>
    </row>
    <row r="25" spans="1:8" x14ac:dyDescent="0.25">
      <c r="A25" s="32" t="s">
        <v>79</v>
      </c>
      <c r="B25" s="1" t="s">
        <v>74</v>
      </c>
      <c r="C25" s="1">
        <v>13</v>
      </c>
      <c r="D25" s="1">
        <v>31.09008</v>
      </c>
      <c r="E25" s="1">
        <v>2.39154</v>
      </c>
      <c r="F25" s="1">
        <v>1.7158</v>
      </c>
      <c r="G25" s="1">
        <v>8.2799999999999999E-2</v>
      </c>
      <c r="H25" t="s">
        <v>77</v>
      </c>
    </row>
    <row r="26" spans="1:8" x14ac:dyDescent="0.25">
      <c r="B26" s="1" t="s">
        <v>75</v>
      </c>
      <c r="C26" s="1">
        <v>56</v>
      </c>
      <c r="D26" s="1">
        <v>78.056349999999995</v>
      </c>
      <c r="E26" s="1">
        <v>1.3938600000000001</v>
      </c>
      <c r="F26" s="1"/>
      <c r="G26" s="1"/>
    </row>
    <row r="27" spans="1:8" x14ac:dyDescent="0.25">
      <c r="B27" s="1" t="s">
        <v>76</v>
      </c>
      <c r="C27" s="1">
        <v>69</v>
      </c>
      <c r="D27" s="1">
        <v>109.14643</v>
      </c>
      <c r="E27" s="1"/>
      <c r="F27" s="1"/>
      <c r="G27" s="1"/>
    </row>
    <row r="28" spans="1:8" x14ac:dyDescent="0.25">
      <c r="A28" s="32"/>
      <c r="C28" s="33"/>
    </row>
    <row r="29" spans="1:8" x14ac:dyDescent="0.25">
      <c r="B29" s="34" t="s">
        <v>90</v>
      </c>
      <c r="C29" s="4" t="s">
        <v>68</v>
      </c>
      <c r="D29" s="4" t="s">
        <v>69</v>
      </c>
      <c r="E29" s="4" t="s">
        <v>70</v>
      </c>
      <c r="F29" s="4" t="s">
        <v>72</v>
      </c>
      <c r="G29" s="4" t="s">
        <v>73</v>
      </c>
    </row>
    <row r="30" spans="1:8" x14ac:dyDescent="0.25">
      <c r="C30" s="4" t="s">
        <v>1</v>
      </c>
      <c r="D30" s="1">
        <v>6</v>
      </c>
      <c r="E30" s="1">
        <v>7.7033212000000004</v>
      </c>
      <c r="F30" s="1">
        <v>0.92110000000000003</v>
      </c>
      <c r="G30" s="1">
        <v>0.4869</v>
      </c>
      <c r="H30" t="s">
        <v>77</v>
      </c>
    </row>
    <row r="31" spans="1:8" x14ac:dyDescent="0.25">
      <c r="C31" s="4" t="s">
        <v>2</v>
      </c>
      <c r="D31" s="1">
        <v>1</v>
      </c>
      <c r="E31" s="1">
        <v>1.9802085</v>
      </c>
      <c r="F31" s="1">
        <v>1.4207000000000001</v>
      </c>
      <c r="G31" s="1">
        <v>0.23830000000000001</v>
      </c>
      <c r="H31" t="s">
        <v>77</v>
      </c>
    </row>
    <row r="32" spans="1:8" x14ac:dyDescent="0.25">
      <c r="C32" s="4" t="s">
        <v>89</v>
      </c>
      <c r="D32" s="1">
        <v>6</v>
      </c>
      <c r="E32" s="1">
        <v>7.0538417999999998</v>
      </c>
      <c r="F32" s="1">
        <v>0.84340000000000004</v>
      </c>
      <c r="G32" s="1">
        <v>0.54190000000000005</v>
      </c>
      <c r="H32" t="s">
        <v>77</v>
      </c>
    </row>
    <row r="34" spans="1:8" x14ac:dyDescent="0.25">
      <c r="B34" s="4" t="s">
        <v>68</v>
      </c>
      <c r="C34" s="4" t="s">
        <v>69</v>
      </c>
      <c r="D34" s="4" t="s">
        <v>70</v>
      </c>
      <c r="E34" s="4" t="s">
        <v>71</v>
      </c>
      <c r="F34" s="4" t="s">
        <v>72</v>
      </c>
      <c r="G34" s="4" t="s">
        <v>73</v>
      </c>
    </row>
    <row r="35" spans="1:8" x14ac:dyDescent="0.25">
      <c r="A35" s="32" t="s">
        <v>80</v>
      </c>
      <c r="B35" s="1" t="s">
        <v>74</v>
      </c>
      <c r="C35" s="1">
        <v>13</v>
      </c>
      <c r="D35" s="1">
        <v>31.073399999999999</v>
      </c>
      <c r="E35" s="1">
        <v>2.3902600000000001</v>
      </c>
      <c r="F35" s="1">
        <v>1.1702999999999999</v>
      </c>
      <c r="G35" s="1">
        <v>0.32469999999999999</v>
      </c>
      <c r="H35" t="s">
        <v>77</v>
      </c>
    </row>
    <row r="36" spans="1:8" x14ac:dyDescent="0.25">
      <c r="B36" s="1" t="s">
        <v>75</v>
      </c>
      <c r="C36" s="1">
        <v>56</v>
      </c>
      <c r="D36" s="1">
        <v>114.37302</v>
      </c>
      <c r="E36" s="1">
        <v>2.0423800000000001</v>
      </c>
      <c r="F36" s="1"/>
      <c r="G36" s="1"/>
    </row>
    <row r="37" spans="1:8" x14ac:dyDescent="0.25">
      <c r="B37" s="1" t="s">
        <v>76</v>
      </c>
      <c r="C37" s="1">
        <v>69</v>
      </c>
      <c r="D37" s="1">
        <v>145.44642999999999</v>
      </c>
      <c r="E37" s="1"/>
      <c r="F37" s="1"/>
      <c r="G37" s="1"/>
    </row>
    <row r="38" spans="1:8" x14ac:dyDescent="0.25">
      <c r="A38" s="32"/>
      <c r="C38" s="33"/>
    </row>
    <row r="39" spans="1:8" x14ac:dyDescent="0.25">
      <c r="B39" s="34" t="s">
        <v>90</v>
      </c>
      <c r="C39" s="4" t="s">
        <v>68</v>
      </c>
      <c r="D39" s="4" t="s">
        <v>69</v>
      </c>
      <c r="E39" s="4" t="s">
        <v>70</v>
      </c>
      <c r="F39" s="4" t="s">
        <v>72</v>
      </c>
      <c r="G39" s="4" t="s">
        <v>73</v>
      </c>
    </row>
    <row r="40" spans="1:8" x14ac:dyDescent="0.25">
      <c r="C40" s="4" t="s">
        <v>1</v>
      </c>
      <c r="D40" s="1">
        <v>6</v>
      </c>
      <c r="E40" s="1">
        <v>25.472087999999999</v>
      </c>
      <c r="F40" s="1">
        <v>2.0785999999999998</v>
      </c>
      <c r="G40" s="1">
        <v>7.0199999999999999E-2</v>
      </c>
      <c r="H40" t="s">
        <v>77</v>
      </c>
    </row>
    <row r="41" spans="1:8" x14ac:dyDescent="0.25">
      <c r="C41" s="4" t="s">
        <v>2</v>
      </c>
      <c r="D41" s="1">
        <v>1</v>
      </c>
      <c r="E41" s="1">
        <v>2.0098370000000001</v>
      </c>
      <c r="F41" s="1">
        <v>0.98409999999999997</v>
      </c>
      <c r="G41" s="1">
        <v>0.32550000000000001</v>
      </c>
      <c r="H41" t="s">
        <v>77</v>
      </c>
    </row>
    <row r="42" spans="1:8" x14ac:dyDescent="0.25">
      <c r="C42" s="4" t="s">
        <v>89</v>
      </c>
      <c r="D42" s="1">
        <v>6</v>
      </c>
      <c r="E42" s="1">
        <v>3.8484240000000001</v>
      </c>
      <c r="F42" s="1">
        <v>0.314</v>
      </c>
      <c r="G42" s="1">
        <v>0.92700000000000005</v>
      </c>
      <c r="H42" t="s">
        <v>77</v>
      </c>
    </row>
    <row r="44" spans="1:8" x14ac:dyDescent="0.25">
      <c r="B44" s="4" t="s">
        <v>68</v>
      </c>
      <c r="C44" s="4" t="s">
        <v>69</v>
      </c>
      <c r="D44" s="4" t="s">
        <v>70</v>
      </c>
      <c r="E44" s="4" t="s">
        <v>71</v>
      </c>
      <c r="F44" s="4" t="s">
        <v>72</v>
      </c>
      <c r="G44" s="4" t="s">
        <v>73</v>
      </c>
    </row>
    <row r="45" spans="1:8" x14ac:dyDescent="0.25">
      <c r="A45" s="32" t="s">
        <v>81</v>
      </c>
      <c r="B45" s="1" t="s">
        <v>74</v>
      </c>
      <c r="C45" s="1">
        <v>8</v>
      </c>
      <c r="D45" s="1">
        <v>445.57693</v>
      </c>
      <c r="E45" s="1">
        <v>55.697099999999999</v>
      </c>
      <c r="F45" s="1">
        <v>25.990200000000002</v>
      </c>
      <c r="G45" s="36">
        <v>1E-4</v>
      </c>
      <c r="H45" t="s">
        <v>85</v>
      </c>
    </row>
    <row r="46" spans="1:8" x14ac:dyDescent="0.25">
      <c r="B46" s="1" t="s">
        <v>75</v>
      </c>
      <c r="C46" s="1">
        <v>61</v>
      </c>
      <c r="D46" s="1">
        <v>130.72307000000001</v>
      </c>
      <c r="E46" s="1">
        <v>2.1429999999999998</v>
      </c>
      <c r="F46" s="1"/>
      <c r="G46" s="1"/>
    </row>
    <row r="47" spans="1:8" x14ac:dyDescent="0.25">
      <c r="B47" s="1" t="s">
        <v>76</v>
      </c>
      <c r="C47" s="1">
        <v>69</v>
      </c>
      <c r="D47" s="1">
        <v>576.29999999999995</v>
      </c>
      <c r="E47" s="1"/>
      <c r="F47" s="1"/>
      <c r="G47" s="1"/>
    </row>
    <row r="48" spans="1:8" x14ac:dyDescent="0.25">
      <c r="A48" s="32"/>
      <c r="C48" s="33"/>
    </row>
    <row r="49" spans="1:8" x14ac:dyDescent="0.25">
      <c r="B49" s="34" t="s">
        <v>90</v>
      </c>
      <c r="C49" s="4" t="s">
        <v>68</v>
      </c>
      <c r="D49" s="4" t="s">
        <v>69</v>
      </c>
      <c r="E49" s="4" t="s">
        <v>70</v>
      </c>
      <c r="F49" s="4" t="s">
        <v>72</v>
      </c>
      <c r="G49" s="4" t="s">
        <v>73</v>
      </c>
    </row>
    <row r="50" spans="1:8" x14ac:dyDescent="0.25">
      <c r="C50" s="4" t="s">
        <v>0</v>
      </c>
      <c r="D50" s="1">
        <v>1</v>
      </c>
      <c r="E50" s="1">
        <v>23.446169999999999</v>
      </c>
      <c r="F50" s="1">
        <v>10.940799999999999</v>
      </c>
      <c r="G50" s="36">
        <v>1.6000000000000001E-3</v>
      </c>
      <c r="H50" t="s">
        <v>85</v>
      </c>
    </row>
    <row r="51" spans="1:8" x14ac:dyDescent="0.25">
      <c r="C51" s="4" t="s">
        <v>1</v>
      </c>
      <c r="D51" s="1">
        <v>6</v>
      </c>
      <c r="E51" s="1">
        <v>320.54745000000003</v>
      </c>
      <c r="F51" s="1">
        <v>24.9298</v>
      </c>
      <c r="G51" s="36" t="s">
        <v>93</v>
      </c>
      <c r="H51" t="s">
        <v>85</v>
      </c>
    </row>
    <row r="52" spans="1:8" x14ac:dyDescent="0.25">
      <c r="C52" s="4" t="s">
        <v>2</v>
      </c>
      <c r="D52" s="1">
        <v>1</v>
      </c>
      <c r="E52" s="1">
        <v>1.3539600000000001</v>
      </c>
      <c r="F52" s="1">
        <v>0.63180000000000003</v>
      </c>
      <c r="G52" s="1">
        <v>0.42980000000000002</v>
      </c>
      <c r="H52" t="s">
        <v>77</v>
      </c>
    </row>
    <row r="54" spans="1:8" x14ac:dyDescent="0.25">
      <c r="B54" s="4" t="s">
        <v>68</v>
      </c>
      <c r="C54" s="4" t="s">
        <v>69</v>
      </c>
      <c r="D54" s="4" t="s">
        <v>70</v>
      </c>
      <c r="E54" s="4" t="s">
        <v>71</v>
      </c>
      <c r="F54" s="4" t="s">
        <v>72</v>
      </c>
      <c r="G54" s="4" t="s">
        <v>73</v>
      </c>
    </row>
    <row r="55" spans="1:8" x14ac:dyDescent="0.25">
      <c r="A55" s="32" t="s">
        <v>82</v>
      </c>
      <c r="B55" s="1" t="s">
        <v>74</v>
      </c>
      <c r="C55" s="1">
        <v>8</v>
      </c>
      <c r="D55" s="1">
        <v>1029.6704999999999</v>
      </c>
      <c r="E55" s="1">
        <v>128.709</v>
      </c>
      <c r="F55" s="1">
        <v>45.405099999999997</v>
      </c>
      <c r="G55" s="36" t="s">
        <v>93</v>
      </c>
      <c r="H55" t="s">
        <v>85</v>
      </c>
    </row>
    <row r="56" spans="1:8" x14ac:dyDescent="0.25">
      <c r="B56" s="1" t="s">
        <v>75</v>
      </c>
      <c r="C56" s="1">
        <v>61</v>
      </c>
      <c r="D56" s="1">
        <v>172.9152</v>
      </c>
      <c r="E56" s="1">
        <v>2.835</v>
      </c>
      <c r="F56" s="1"/>
      <c r="G56" s="1"/>
    </row>
    <row r="57" spans="1:8" x14ac:dyDescent="0.25">
      <c r="B57" s="1" t="s">
        <v>76</v>
      </c>
      <c r="C57" s="1">
        <v>69</v>
      </c>
      <c r="D57" s="1">
        <v>1202.5857000000001</v>
      </c>
      <c r="E57" s="1"/>
      <c r="F57" s="1"/>
      <c r="G57" s="1"/>
    </row>
    <row r="58" spans="1:8" x14ac:dyDescent="0.25">
      <c r="A58" s="32"/>
      <c r="C58" s="33"/>
    </row>
    <row r="59" spans="1:8" x14ac:dyDescent="0.25">
      <c r="B59" s="34" t="s">
        <v>90</v>
      </c>
      <c r="C59" s="4" t="s">
        <v>68</v>
      </c>
      <c r="D59" s="4" t="s">
        <v>69</v>
      </c>
      <c r="E59" s="4" t="s">
        <v>70</v>
      </c>
      <c r="F59" s="4" t="s">
        <v>72</v>
      </c>
      <c r="G59" s="4" t="s">
        <v>73</v>
      </c>
    </row>
    <row r="60" spans="1:8" x14ac:dyDescent="0.25">
      <c r="C60" s="4" t="s">
        <v>0</v>
      </c>
      <c r="D60" s="1">
        <v>1</v>
      </c>
      <c r="E60" s="1">
        <v>24.932500000000001</v>
      </c>
      <c r="F60" s="1">
        <v>8.7955000000000005</v>
      </c>
      <c r="G60" s="36">
        <v>4.3E-3</v>
      </c>
      <c r="H60" t="s">
        <v>85</v>
      </c>
    </row>
    <row r="61" spans="1:8" x14ac:dyDescent="0.25">
      <c r="C61" s="4" t="s">
        <v>1</v>
      </c>
      <c r="D61" s="1">
        <v>6</v>
      </c>
      <c r="E61" s="1">
        <v>768.70167000000004</v>
      </c>
      <c r="F61" s="1">
        <v>45.196300000000001</v>
      </c>
      <c r="G61" s="36" t="s">
        <v>93</v>
      </c>
      <c r="H61" t="s">
        <v>85</v>
      </c>
    </row>
    <row r="62" spans="1:8" x14ac:dyDescent="0.25">
      <c r="C62" s="4" t="s">
        <v>2</v>
      </c>
      <c r="D62" s="1">
        <v>1</v>
      </c>
      <c r="E62" s="1">
        <v>0.15617</v>
      </c>
      <c r="F62" s="1">
        <v>5.5100000000000003E-2</v>
      </c>
      <c r="G62" s="1">
        <v>0.81520000000000004</v>
      </c>
      <c r="H62" t="s">
        <v>77</v>
      </c>
    </row>
    <row r="64" spans="1:8" x14ac:dyDescent="0.25">
      <c r="A64" t="s">
        <v>83</v>
      </c>
    </row>
    <row r="65" spans="1:1" x14ac:dyDescent="0.25">
      <c r="A65" t="s">
        <v>84</v>
      </c>
    </row>
    <row r="66" spans="1:1" x14ac:dyDescent="0.25">
      <c r="A66" t="s">
        <v>92</v>
      </c>
    </row>
    <row r="67" spans="1:1" x14ac:dyDescent="0.25">
      <c r="A67" t="s">
        <v>88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D4" sqref="D4"/>
    </sheetView>
  </sheetViews>
  <sheetFormatPr defaultRowHeight="15" x14ac:dyDescent="0.25"/>
  <cols>
    <col min="3" max="4" width="19.28515625" bestFit="1" customWidth="1"/>
    <col min="5" max="5" width="14.7109375" bestFit="1" customWidth="1"/>
  </cols>
  <sheetData>
    <row r="1" spans="1:8" x14ac:dyDescent="0.25">
      <c r="A1" t="s">
        <v>94</v>
      </c>
    </row>
    <row r="3" spans="1:8" x14ac:dyDescent="0.25">
      <c r="B3" s="4" t="s">
        <v>68</v>
      </c>
      <c r="C3" s="4" t="s">
        <v>69</v>
      </c>
      <c r="D3" s="4" t="s">
        <v>70</v>
      </c>
      <c r="E3" s="4" t="s">
        <v>71</v>
      </c>
      <c r="F3" s="4" t="s">
        <v>72</v>
      </c>
      <c r="G3" s="4" t="s">
        <v>73</v>
      </c>
    </row>
    <row r="4" spans="1:8" x14ac:dyDescent="0.25">
      <c r="A4" s="32" t="s">
        <v>9</v>
      </c>
      <c r="B4" s="1" t="s">
        <v>74</v>
      </c>
      <c r="C4" s="1">
        <v>5</v>
      </c>
      <c r="D4" s="36">
        <v>1.745642E-2</v>
      </c>
      <c r="E4" s="1">
        <v>3.4910000000000002E-3</v>
      </c>
      <c r="F4" s="1">
        <v>1.2857000000000001</v>
      </c>
      <c r="G4" s="1">
        <v>0.3014</v>
      </c>
      <c r="H4" s="37" t="s">
        <v>77</v>
      </c>
    </row>
    <row r="5" spans="1:8" x14ac:dyDescent="0.25">
      <c r="B5" s="1" t="s">
        <v>75</v>
      </c>
      <c r="C5" s="1">
        <v>25</v>
      </c>
      <c r="D5" s="1">
        <v>6.7885509999999996E-2</v>
      </c>
      <c r="E5" s="1">
        <v>2.715E-3</v>
      </c>
      <c r="F5" s="1"/>
      <c r="G5" s="1"/>
    </row>
    <row r="6" spans="1:8" x14ac:dyDescent="0.25">
      <c r="B6" s="1" t="s">
        <v>76</v>
      </c>
      <c r="C6" s="1">
        <v>30</v>
      </c>
      <c r="D6" s="1">
        <v>8.5341940000000005E-2</v>
      </c>
      <c r="E6" s="1"/>
      <c r="F6" s="1"/>
      <c r="G6" s="1"/>
    </row>
    <row r="8" spans="1:8" x14ac:dyDescent="0.25">
      <c r="B8" s="34" t="s">
        <v>90</v>
      </c>
      <c r="C8" s="4" t="s">
        <v>68</v>
      </c>
      <c r="D8" s="4" t="s">
        <v>69</v>
      </c>
      <c r="E8" s="4" t="s">
        <v>70</v>
      </c>
      <c r="F8" s="4" t="s">
        <v>72</v>
      </c>
      <c r="G8" s="4" t="s">
        <v>73</v>
      </c>
    </row>
    <row r="9" spans="1:8" x14ac:dyDescent="0.25">
      <c r="C9" s="4" t="s">
        <v>1</v>
      </c>
      <c r="D9" s="1">
        <v>4</v>
      </c>
      <c r="E9" s="36">
        <v>1.3843599999999999E-2</v>
      </c>
      <c r="F9" s="1">
        <v>1.2749999999999999</v>
      </c>
      <c r="G9" s="1">
        <v>0.30620000000000003</v>
      </c>
      <c r="H9" s="37" t="s">
        <v>77</v>
      </c>
    </row>
    <row r="10" spans="1:8" x14ac:dyDescent="0.25">
      <c r="C10" s="4" t="s">
        <v>2</v>
      </c>
      <c r="D10" s="1">
        <v>1</v>
      </c>
      <c r="E10" s="1">
        <v>3.1900399999999999E-3</v>
      </c>
      <c r="F10" s="1">
        <v>1.1748000000000001</v>
      </c>
      <c r="G10" s="1">
        <v>0.2888</v>
      </c>
      <c r="H10" s="37" t="s">
        <v>77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workbookViewId="0">
      <selection activeCell="J14" sqref="J14"/>
    </sheetView>
  </sheetViews>
  <sheetFormatPr defaultRowHeight="15" x14ac:dyDescent="0.25"/>
  <cols>
    <col min="1" max="1" width="10.28515625" bestFit="1" customWidth="1"/>
    <col min="2" max="2" width="8.85546875" bestFit="1" customWidth="1"/>
    <col min="3" max="3" width="12" bestFit="1" customWidth="1"/>
  </cols>
  <sheetData>
    <row r="1" spans="1:11" x14ac:dyDescent="0.25">
      <c r="B1" s="4"/>
      <c r="C1" s="4" t="s">
        <v>9</v>
      </c>
      <c r="D1" s="4"/>
    </row>
    <row r="2" spans="1:11" x14ac:dyDescent="0.25">
      <c r="A2" s="4" t="s">
        <v>41</v>
      </c>
      <c r="B2" s="4"/>
      <c r="C2" s="4" t="s">
        <v>95</v>
      </c>
      <c r="D2" s="4" t="s">
        <v>23</v>
      </c>
    </row>
    <row r="3" spans="1:11" x14ac:dyDescent="0.25">
      <c r="A3" s="4"/>
      <c r="B3" s="4"/>
      <c r="C3" s="4"/>
      <c r="D3" s="4"/>
    </row>
    <row r="4" spans="1:11" x14ac:dyDescent="0.25">
      <c r="A4" s="28" t="s">
        <v>30</v>
      </c>
      <c r="B4" s="28" t="s">
        <v>38</v>
      </c>
      <c r="C4" s="27">
        <v>0.52</v>
      </c>
      <c r="D4" s="28">
        <v>7</v>
      </c>
    </row>
    <row r="5" spans="1:11" x14ac:dyDescent="0.25">
      <c r="A5" s="12"/>
      <c r="B5" s="12" t="s">
        <v>39</v>
      </c>
      <c r="C5" s="25">
        <v>1.9518001458970674E-2</v>
      </c>
      <c r="D5" s="29"/>
    </row>
    <row r="6" spans="1:11" x14ac:dyDescent="0.25">
      <c r="A6" s="9"/>
      <c r="B6" s="9"/>
      <c r="C6" s="27"/>
      <c r="D6" s="31"/>
    </row>
    <row r="7" spans="1:11" x14ac:dyDescent="0.25">
      <c r="A7" s="4" t="s">
        <v>42</v>
      </c>
      <c r="B7" s="28" t="s">
        <v>38</v>
      </c>
      <c r="C7" s="23">
        <v>0.53600000000000003</v>
      </c>
      <c r="D7" s="4">
        <v>5</v>
      </c>
    </row>
    <row r="8" spans="1:11" x14ac:dyDescent="0.25">
      <c r="A8" s="12"/>
      <c r="B8" s="12" t="s">
        <v>39</v>
      </c>
      <c r="C8" s="25">
        <v>2.3151673805580281E-2</v>
      </c>
      <c r="D8" s="29"/>
    </row>
    <row r="9" spans="1:11" x14ac:dyDescent="0.25">
      <c r="A9" s="9"/>
      <c r="B9" s="9"/>
      <c r="C9" s="27"/>
      <c r="D9" s="31"/>
      <c r="K9" s="3"/>
    </row>
    <row r="10" spans="1:11" x14ac:dyDescent="0.25">
      <c r="A10" s="28" t="s">
        <v>43</v>
      </c>
      <c r="B10" s="28" t="s">
        <v>38</v>
      </c>
      <c r="C10" s="27">
        <v>0.56666666666666676</v>
      </c>
      <c r="D10" s="28">
        <v>6</v>
      </c>
    </row>
    <row r="11" spans="1:11" x14ac:dyDescent="0.25">
      <c r="A11" s="12"/>
      <c r="B11" s="12" t="s">
        <v>39</v>
      </c>
      <c r="C11" s="25">
        <v>1.4298407059684801E-2</v>
      </c>
      <c r="D11" s="29"/>
    </row>
    <row r="12" spans="1:11" x14ac:dyDescent="0.25">
      <c r="A12" s="9"/>
      <c r="B12" s="9"/>
      <c r="C12" s="27"/>
      <c r="D12" s="31"/>
    </row>
    <row r="13" spans="1:11" x14ac:dyDescent="0.25">
      <c r="A13" s="28" t="s">
        <v>12</v>
      </c>
      <c r="B13" s="28" t="s">
        <v>38</v>
      </c>
      <c r="C13" s="27">
        <v>0.51555555555555566</v>
      </c>
      <c r="D13" s="28">
        <v>9</v>
      </c>
    </row>
    <row r="14" spans="1:11" x14ac:dyDescent="0.25">
      <c r="A14" s="12"/>
      <c r="B14" s="12" t="s">
        <v>39</v>
      </c>
      <c r="C14" s="25">
        <v>1.281395843852272E-2</v>
      </c>
      <c r="D14" s="29"/>
    </row>
    <row r="15" spans="1:11" x14ac:dyDescent="0.25">
      <c r="A15" s="9"/>
      <c r="B15" s="9"/>
      <c r="C15" s="27"/>
      <c r="D15" s="31"/>
    </row>
    <row r="16" spans="1:11" x14ac:dyDescent="0.25">
      <c r="A16" s="28" t="s">
        <v>44</v>
      </c>
      <c r="B16" s="28" t="s">
        <v>38</v>
      </c>
      <c r="C16" s="27">
        <v>0.5</v>
      </c>
      <c r="D16" s="28">
        <v>4</v>
      </c>
    </row>
    <row r="17" spans="1:11" x14ac:dyDescent="0.25">
      <c r="A17" s="12"/>
      <c r="B17" s="12" t="s">
        <v>39</v>
      </c>
      <c r="C17" s="25">
        <v>4.6904157598234276E-2</v>
      </c>
      <c r="D17" s="29"/>
    </row>
    <row r="18" spans="1:11" x14ac:dyDescent="0.25">
      <c r="A18" s="9"/>
      <c r="B18" s="9"/>
      <c r="C18" s="30"/>
      <c r="D18" s="31"/>
      <c r="K18" s="3"/>
    </row>
    <row r="19" spans="1:11" x14ac:dyDescent="0.25">
      <c r="B19" s="4"/>
      <c r="C19" s="26"/>
      <c r="D19" s="4"/>
    </row>
    <row r="20" spans="1:11" s="35" customFormat="1" x14ac:dyDescent="0.25">
      <c r="B20" s="9"/>
      <c r="C20" s="30"/>
      <c r="D20" s="31"/>
    </row>
    <row r="21" spans="1:11" x14ac:dyDescent="0.25">
      <c r="A21" s="1"/>
      <c r="B21" s="1"/>
      <c r="C21" s="1"/>
      <c r="D21" s="1"/>
    </row>
    <row r="22" spans="1:11" x14ac:dyDescent="0.25">
      <c r="K22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raw</vt:lpstr>
      <vt:lpstr>raw&amp;summary</vt:lpstr>
      <vt:lpstr>mortality</vt:lpstr>
      <vt:lpstr>tibia</vt:lpstr>
      <vt:lpstr> Table 2 dev time</vt:lpstr>
      <vt:lpstr>Appendix 1</vt:lpstr>
      <vt:lpstr>Appendix 2</vt:lpstr>
      <vt:lpstr>Appendix 3</vt:lpstr>
      <vt:lpstr>Table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Dana Gag</dc:creator>
  <cp:lastModifiedBy>Labbe, Roselyne</cp:lastModifiedBy>
  <dcterms:created xsi:type="dcterms:W3CDTF">2016-03-30T22:47:32Z</dcterms:created>
  <dcterms:modified xsi:type="dcterms:W3CDTF">2019-01-29T21:47:20Z</dcterms:modified>
</cp:coreProperties>
</file>