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feo\Desktop\Data Science Coursework\Starter_Code Challenge 1\"/>
    </mc:Choice>
  </mc:AlternateContent>
  <xr:revisionPtr revIDLastSave="0" documentId="13_ncr:1_{BE5039BE-8061-493F-818F-8F078A6992EF}" xr6:coauthVersionLast="47" xr6:coauthVersionMax="47" xr10:uidLastSave="{00000000-0000-0000-0000-000000000000}"/>
  <bookViews>
    <workbookView xWindow="-90" yWindow="-90" windowWidth="19380" windowHeight="10380" activeTab="1" xr2:uid="{00000000-000D-0000-FFFF-FFFF00000000}"/>
  </bookViews>
  <sheets>
    <sheet name="Crowdfunding Pivot Table" sheetId="2" r:id="rId1"/>
    <sheet name="Sub-Category Pivot Table" sheetId="3" r:id="rId2"/>
    <sheet name="Date Conversion" sheetId="5" r:id="rId3"/>
    <sheet name="Crowdfunding" sheetId="1" r:id="rId4"/>
    <sheet name="Goal Analysis" sheetId="6" r:id="rId5"/>
    <sheet name="Statistical Analysis" sheetId="7" r:id="rId6"/>
  </sheets>
  <definedNames>
    <definedName name="_xlnm._FilterDatabase" localSheetId="3" hidden="1">Crowdfunding!$F$1:$F$1002</definedName>
  </definedNames>
  <calcPr calcId="191029"/>
  <pivotCaches>
    <pivotCache cacheId="6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G7" i="7"/>
  <c r="H6" i="7"/>
  <c r="G6" i="7"/>
  <c r="H5" i="7"/>
  <c r="G5" i="7"/>
  <c r="H4" i="7"/>
  <c r="G4" i="7"/>
  <c r="G3" i="7"/>
  <c r="G2" i="7"/>
  <c r="H2" i="7"/>
  <c r="H3" i="7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B6" i="6"/>
  <c r="D6" i="6"/>
  <c r="C6" i="6"/>
  <c r="D5" i="6"/>
  <c r="C5" i="6"/>
  <c r="B5" i="6"/>
  <c r="B4" i="6"/>
  <c r="D4" i="6"/>
  <c r="C4" i="6"/>
  <c r="B3" i="6"/>
  <c r="D3" i="6"/>
  <c r="C3" i="6"/>
  <c r="B2" i="6"/>
  <c r="D2" i="6"/>
  <c r="C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E9" i="6" l="1"/>
  <c r="G9" i="6" s="1"/>
  <c r="E8" i="6"/>
  <c r="H8" i="6" s="1"/>
  <c r="E3" i="6"/>
  <c r="H3" i="6" s="1"/>
  <c r="E4" i="6"/>
  <c r="H4" i="6" s="1"/>
  <c r="E10" i="6"/>
  <c r="G10" i="6" s="1"/>
  <c r="G3" i="6"/>
  <c r="E13" i="6"/>
  <c r="H13" i="6" s="1"/>
  <c r="E7" i="6"/>
  <c r="G7" i="6" s="1"/>
  <c r="E12" i="6"/>
  <c r="H12" i="6" s="1"/>
  <c r="E2" i="6"/>
  <c r="G2" i="6" s="1"/>
  <c r="E6" i="6"/>
  <c r="G6" i="6" s="1"/>
  <c r="E11" i="6"/>
  <c r="G11" i="6" s="1"/>
  <c r="E5" i="6"/>
  <c r="G5" i="6" s="1"/>
  <c r="G8" i="6" l="1"/>
  <c r="F8" i="6"/>
  <c r="H5" i="6"/>
  <c r="H7" i="6"/>
  <c r="H9" i="6"/>
  <c r="F5" i="6"/>
  <c r="F9" i="6"/>
  <c r="H2" i="6"/>
  <c r="F3" i="6"/>
  <c r="G12" i="6"/>
  <c r="F12" i="6"/>
  <c r="F11" i="6"/>
  <c r="H10" i="6"/>
  <c r="G13" i="6"/>
  <c r="F4" i="6"/>
  <c r="F13" i="6"/>
  <c r="H11" i="6"/>
  <c r="G4" i="6"/>
  <c r="F10" i="6"/>
  <c r="F7" i="6"/>
  <c r="H6" i="6"/>
  <c r="F2" i="6"/>
  <c r="F6" i="6"/>
</calcChain>
</file>

<file path=xl/sharedStrings.xml><?xml version="1.0" encoding="utf-8"?>
<sst xmlns="http://schemas.openxmlformats.org/spreadsheetml/2006/main" count="9064" uniqueCount="2115">
  <si>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</si>
  <si>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</si>
  <si>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</si>
  <si>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</si>
  <si>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</si>
  <si>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</si>
  <si>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</si>
  <si>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</si>
  <si>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</si>
  <si>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</si>
  <si>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</si>
  <si>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</si>
  <si>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</si>
  <si>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</si>
  <si>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</si>
  <si>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</si>
  <si>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</si>
  <si>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</si>
  <si>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</si>
  <si>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</si>
  <si>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</si>
  <si>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</si>
  <si>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</si>
  <si>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</si>
  <si>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</si>
  <si>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</si>
  <si>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</si>
  <si>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</si>
  <si>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</si>
  <si>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</si>
  <si>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</si>
  <si>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</si>
  <si>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</si>
  <si>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</si>
  <si>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</si>
  <si>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</si>
  <si>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</si>
  <si>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</si>
  <si>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</si>
  <si>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</si>
  <si>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</si>
  <si>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</si>
  <si>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</si>
  <si>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</si>
  <si>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</si>
  <si>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</si>
  <si>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</si>
  <si>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</si>
  <si>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</si>
  <si>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</si>
  <si>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</si>
  <si>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</si>
  <si>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</si>
  <si>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</si>
  <si>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</si>
  <si>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</si>
  <si>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</si>
  <si>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</si>
  <si>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</si>
  <si>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</si>
  <si>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</si>
  <si>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</si>
  <si>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</si>
  <si>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</si>
  <si>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</si>
  <si>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</si>
  <si>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</si>
  <si>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</si>
  <si>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</si>
  <si>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</si>
  <si>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</si>
  <si>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</si>
  <si>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</si>
  <si>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</si>
  <si>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</si>
  <si>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</si>
  <si>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</si>
  <si>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</si>
  <si>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</si>
  <si>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</si>
  <si>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</si>
  <si>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</si>
  <si>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</si>
  <si>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</si>
  <si>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</si>
  <si>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</si>
  <si>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</si>
  <si>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</si>
  <si>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</si>
  <si>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</si>
  <si>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</si>
  <si>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</si>
  <si>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</si>
  <si>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</si>
  <si>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</si>
  <si>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</si>
  <si>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</si>
  <si>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</si>
  <si>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</si>
  <si>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</si>
  <si>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</si>
  <si>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</si>
  <si>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</si>
  <si>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</si>
  <si>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</si>
  <si>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</si>
  <si>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</si>
  <si>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</si>
  <si>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</si>
  <si>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</si>
  <si>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</si>
  <si>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</si>
  <si>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</si>
  <si>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</si>
  <si>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</si>
  <si>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</si>
  <si>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</si>
  <si>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</si>
  <si>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</si>
  <si>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</si>
  <si>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</si>
  <si>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</si>
  <si>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</si>
  <si>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</si>
  <si>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</si>
  <si>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</si>
  <si>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</si>
  <si>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</si>
  <si>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</si>
  <si>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</si>
  <si>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</si>
  <si>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</si>
  <si>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</si>
  <si>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</si>
  <si>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</si>
  <si>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</si>
  <si>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</si>
  <si>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</si>
  <si>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</si>
  <si>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</si>
  <si>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</si>
  <si>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</si>
  <si>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</si>
  <si>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</si>
  <si>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</si>
  <si>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</si>
  <si>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</si>
  <si>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</si>
  <si>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</si>
  <si>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</si>
  <si>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</si>
  <si>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</si>
  <si>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</si>
  <si>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</si>
  <si>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</si>
  <si>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</si>
  <si>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</si>
  <si>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</si>
  <si>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</si>
  <si>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</si>
  <si>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</si>
  <si>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</si>
  <si>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</si>
  <si>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</si>
  <si>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</si>
  <si>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</si>
  <si>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</si>
  <si>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</si>
  <si>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</si>
  <si>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</si>
  <si>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</si>
  <si>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</si>
  <si>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</si>
  <si>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</si>
  <si>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</si>
  <si>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</si>
  <si>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</si>
  <si>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</si>
  <si>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</si>
  <si>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</si>
  <si>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</si>
  <si>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</si>
  <si>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</si>
  <si>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</si>
  <si>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</si>
  <si>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</si>
  <si>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</si>
  <si>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</si>
  <si>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</si>
  <si>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</si>
  <si>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</si>
  <si>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</si>
  <si>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</si>
  <si>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</si>
  <si>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</si>
  <si>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</si>
  <si>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</si>
  <si>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</si>
  <si>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</si>
  <si>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</si>
  <si>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</si>
  <si>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</si>
  <si>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</si>
  <si>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</si>
  <si>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</si>
  <si>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</si>
  <si>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</si>
  <si>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</si>
  <si>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</si>
  <si>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</si>
  <si>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</si>
  <si>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</si>
  <si>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</si>
  <si>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</si>
  <si>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</si>
  <si>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</si>
  <si>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</si>
  <si>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</si>
  <si>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</si>
  <si>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</si>
  <si>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</si>
  <si>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</si>
  <si>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</si>
  <si>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</si>
  <si>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</si>
  <si>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</si>
  <si>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</si>
  <si>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</si>
  <si>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</si>
  <si>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</si>
  <si>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</si>
  <si>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</si>
  <si>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</si>
  <si>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</si>
  <si>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</si>
  <si>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</si>
  <si>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</si>
  <si>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</si>
  <si>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</si>
  <si>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</si>
  <si>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</si>
  <si>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</si>
  <si>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</si>
  <si>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</si>
  <si>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</si>
  <si>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</si>
  <si>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</si>
  <si>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</si>
  <si>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</si>
  <si>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</si>
  <si>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</si>
  <si>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</si>
  <si>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</si>
  <si>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</si>
  <si>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</si>
  <si>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</si>
  <si>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</si>
  <si>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</si>
  <si>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</si>
  <si>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</si>
  <si>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</si>
  <si>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</si>
  <si>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</si>
  <si>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</si>
  <si>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</si>
  <si>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</si>
  <si>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</si>
  <si>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</si>
  <si>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</si>
  <si>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</si>
  <si>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</si>
  <si>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</si>
  <si>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</si>
  <si>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</si>
  <si>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</si>
  <si>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</si>
  <si>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</si>
  <si>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</si>
  <si>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</si>
  <si>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</si>
  <si>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</si>
  <si>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</si>
  <si>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</si>
  <si>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</si>
  <si>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</si>
  <si>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</si>
  <si>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</si>
  <si>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</si>
  <si>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</si>
  <si>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</si>
  <si>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</si>
  <si>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</si>
  <si>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</si>
  <si>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</si>
  <si>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</si>
  <si>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</si>
  <si>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</si>
  <si>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</si>
  <si>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</si>
  <si>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</si>
  <si>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</si>
  <si>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</si>
  <si>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</si>
  <si>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</si>
  <si>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</si>
  <si>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</si>
  <si>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</si>
  <si>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</si>
  <si>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</si>
  <si>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</si>
  <si>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</si>
  <si>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</si>
  <si>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</si>
  <si>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</si>
  <si>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</si>
  <si>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</si>
  <si>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</si>
  <si>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</si>
  <si>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</si>
  <si>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</si>
  <si>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</si>
  <si>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</si>
  <si>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</si>
  <si>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</si>
  <si>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</si>
  <si>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</si>
  <si>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</si>
  <si>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</si>
  <si>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</si>
  <si>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</si>
  <si>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</si>
  <si>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</si>
  <si>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</si>
  <si>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</si>
  <si>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</si>
  <si>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</si>
  <si>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</si>
  <si>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</si>
  <si>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</si>
  <si>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</si>
  <si>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</si>
  <si>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</si>
  <si>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</si>
  <si>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</si>
  <si>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</si>
  <si>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</si>
  <si>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</si>
  <si>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</si>
  <si>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</si>
  <si>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</si>
  <si>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</si>
  <si>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</si>
  <si>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</si>
  <si>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</si>
  <si>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</si>
  <si>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</si>
  <si>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</si>
  <si>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</si>
  <si>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</si>
  <si>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</si>
  <si>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</si>
  <si>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</si>
  <si>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</si>
  <si>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</si>
  <si>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</si>
  <si>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</si>
  <si>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</si>
  <si>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</si>
  <si>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</si>
  <si>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</si>
  <si>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</si>
  <si>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</si>
  <si>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</si>
  <si>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</si>
  <si>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</si>
  <si>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</si>
  <si>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</si>
  <si>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</si>
  <si>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</si>
  <si>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</si>
  <si>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</si>
  <si>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</si>
  <si>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</si>
  <si>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</si>
  <si>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</si>
  <si>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</si>
  <si>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</si>
  <si>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</si>
  <si>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</si>
  <si>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</si>
  <si>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</si>
  <si>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</si>
  <si>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</si>
  <si>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</si>
  <si>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</si>
  <si>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</si>
  <si>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</si>
  <si>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</si>
  <si>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</si>
  <si>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</si>
  <si>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</si>
  <si>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</si>
  <si>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</si>
  <si>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</si>
  <si>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</si>
  <si>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</si>
  <si>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</si>
  <si>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</si>
  <si>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</si>
  <si>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</si>
  <si>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</si>
  <si>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</si>
  <si>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</si>
  <si>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</si>
  <si>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</si>
  <si>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</si>
  <si>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</si>
  <si>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</si>
  <si>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</si>
  <si>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</si>
  <si>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</si>
  <si>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</si>
  <si>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</si>
  <si>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</si>
  <si>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</si>
  <si>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</si>
  <si>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</si>
  <si>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</si>
  <si>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</si>
  <si>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</si>
  <si>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</si>
  <si>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</si>
  <si>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</si>
  <si>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</si>
  <si>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</si>
  <si>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</si>
  <si>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</si>
  <si>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</si>
  <si>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</si>
  <si>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</si>
  <si>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</si>
  <si>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</si>
  <si>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</si>
  <si>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</si>
  <si>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</si>
  <si>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</si>
  <si>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</si>
  <si>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</si>
  <si>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</si>
  <si>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</si>
  <si>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</si>
  <si>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</si>
  <si>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</si>
  <si>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</si>
  <si>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</si>
  <si>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</si>
  <si>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</si>
  <si>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</si>
  <si>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</si>
  <si>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</si>
  <si>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</si>
  <si>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</si>
  <si>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</si>
  <si>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</si>
  <si>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</si>
  <si>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</si>
  <si>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</si>
  <si>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</si>
  <si>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</si>
  <si>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</si>
  <si>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</si>
  <si>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</si>
  <si>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</si>
  <si>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</si>
  <si>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</si>
  <si>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</si>
  <si>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</si>
  <si>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</si>
  <si>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</si>
  <si>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</si>
  <si>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</si>
  <si>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</si>
  <si>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</si>
  <si>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</si>
  <si>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</si>
  <si>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</si>
  <si>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</si>
  <si>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</si>
  <si>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</si>
  <si>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</si>
  <si>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</si>
  <si>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</si>
  <si>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</si>
  <si>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</si>
  <si>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</si>
  <si>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</si>
  <si>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</si>
  <si>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</si>
  <si>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</si>
  <si>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</si>
  <si>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</si>
  <si>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</si>
  <si>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</si>
  <si>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</si>
  <si>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</si>
  <si>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</si>
  <si>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</si>
  <si>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</si>
  <si>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</si>
  <si>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</si>
  <si>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</si>
  <si>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</si>
  <si>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</si>
  <si>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</si>
  <si>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</si>
  <si>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</si>
  <si>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</si>
  <si>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</si>
  <si>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</si>
  <si>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</si>
  <si>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</si>
  <si>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</si>
  <si>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</si>
  <si>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</si>
  <si>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</si>
  <si>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</si>
  <si>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</si>
  <si>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</si>
  <si>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</si>
  <si>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</si>
  <si>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</si>
  <si>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</si>
  <si>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</si>
  <si>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</si>
  <si>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</si>
  <si>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</si>
  <si>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</si>
  <si>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</si>
  <si>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</si>
  <si>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</si>
  <si>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</si>
  <si>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</si>
  <si>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</si>
  <si>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</si>
  <si>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</si>
  <si>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</si>
  <si>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</si>
  <si>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</si>
  <si>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</si>
  <si>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</si>
  <si>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</si>
  <si>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</si>
  <si>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</si>
  <si>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</si>
  <si>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</si>
  <si>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</si>
  <si>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</si>
  <si>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</si>
  <si>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</si>
  <si>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</si>
  <si>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</si>
  <si>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</si>
  <si>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</si>
  <si>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</si>
  <si>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</si>
  <si>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</si>
  <si>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</si>
  <si>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</si>
  <si>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</si>
  <si>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</si>
  <si>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</si>
  <si>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</si>
  <si>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</si>
  <si>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</si>
  <si>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</si>
  <si>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</si>
  <si>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</si>
  <si>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</si>
  <si>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</si>
  <si>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</si>
  <si>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</si>
  <si>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</si>
  <si>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</si>
  <si>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</si>
  <si>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</si>
  <si>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</si>
  <si>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</si>
  <si>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</si>
  <si>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</si>
  <si>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</si>
  <si>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</si>
  <si>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</si>
  <si>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</si>
  <si>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</si>
  <si>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</si>
  <si>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</si>
  <si>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</si>
  <si>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</si>
  <si>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</si>
  <si>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</si>
  <si>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</si>
  <si>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</si>
  <si>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</si>
  <si>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</si>
  <si>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</si>
  <si>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</si>
  <si>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</si>
  <si>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</si>
  <si>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</si>
  <si>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</si>
  <si>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</si>
  <si>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</si>
  <si>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</si>
  <si>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</si>
  <si>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</si>
  <si>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</si>
  <si>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</si>
  <si>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</si>
  <si>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</si>
  <si>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</si>
  <si>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</si>
  <si>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</si>
  <si>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</si>
  <si>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</si>
  <si>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</si>
  <si>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</si>
  <si>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</si>
  <si>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</si>
  <si>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</si>
  <si>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</si>
  <si>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</si>
  <si>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</si>
  <si>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</si>
  <si>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</si>
  <si>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</si>
  <si>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</si>
  <si>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</si>
  <si>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</si>
  <si>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</si>
  <si>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</si>
  <si>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</si>
  <si>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</si>
  <si>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</si>
  <si>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</si>
  <si>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</si>
  <si>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</si>
  <si>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</si>
  <si>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</si>
  <si>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</si>
  <si>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</si>
  <si>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</si>
  <si>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</si>
  <si>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</si>
  <si>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</si>
  <si>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</si>
  <si>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</si>
  <si>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</si>
  <si>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</si>
  <si>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</si>
  <si>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</si>
  <si>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</si>
  <si>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</si>
  <si>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</si>
  <si>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</si>
  <si>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</si>
  <si>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</si>
  <si>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</si>
  <si>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</si>
  <si>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</si>
  <si>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</si>
  <si>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</si>
  <si>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</si>
  <si>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</si>
  <si>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</si>
  <si>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</si>
  <si>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</si>
  <si>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</si>
  <si>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</si>
  <si>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</si>
  <si>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</si>
  <si>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</si>
  <si>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</si>
  <si>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</si>
  <si>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</si>
  <si>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</si>
  <si>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</si>
  <si>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</si>
  <si>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</si>
  <si>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</si>
  <si>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</si>
  <si>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</si>
  <si>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</si>
  <si>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</si>
  <si>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</si>
  <si>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</si>
  <si>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</si>
  <si>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</si>
  <si>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</si>
  <si>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</si>
  <si>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</si>
  <si>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</si>
  <si>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</si>
  <si>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</si>
  <si>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</si>
  <si>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</si>
  <si>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</si>
  <si>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</si>
  <si>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</si>
  <si>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</si>
  <si>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</si>
  <si>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</si>
  <si>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</si>
  <si>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</si>
  <si>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</si>
  <si>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</si>
  <si>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</si>
  <si>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</si>
  <si>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</si>
  <si>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</si>
  <si>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</si>
  <si>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</si>
  <si>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</si>
  <si>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</si>
  <si>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</si>
  <si>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</si>
  <si>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</si>
  <si>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</si>
  <si>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</si>
  <si>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</si>
  <si>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</si>
  <si>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</si>
  <si>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</si>
  <si>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</si>
  <si>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</si>
  <si>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</si>
  <si>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</si>
  <si>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</si>
  <si>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</si>
  <si>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</si>
  <si>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</si>
  <si>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</si>
  <si>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</si>
  <si>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</si>
  <si>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</si>
  <si>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</si>
  <si>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</si>
  <si>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</si>
  <si>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</si>
  <si>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</si>
  <si>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</si>
  <si>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</si>
  <si>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</si>
  <si>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</si>
  <si>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</si>
  <si>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</si>
  <si>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</si>
  <si>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</si>
  <si>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</si>
  <si>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</si>
  <si>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</si>
  <si>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</si>
  <si>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</si>
  <si>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</si>
  <si>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</si>
  <si>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</si>
  <si>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</si>
  <si>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</si>
  <si>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</si>
  <si>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</si>
  <si>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</si>
  <si>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</si>
  <si>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</si>
  <si>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</si>
  <si>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</si>
  <si>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</si>
  <si>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</si>
  <si>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</si>
  <si>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</si>
  <si>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</si>
  <si>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</si>
  <si>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</si>
  <si>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</si>
  <si>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</si>
  <si>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</si>
  <si>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</si>
  <si>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</si>
  <si>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</si>
  <si>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</si>
  <si>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</si>
  <si>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</si>
  <si>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</si>
  <si>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</si>
  <si>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</si>
  <si>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</si>
  <si>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</si>
  <si>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</si>
  <si>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</si>
  <si>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</si>
  <si>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</si>
  <si>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</si>
  <si>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</si>
  <si>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</si>
  <si>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</si>
  <si>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</si>
  <si>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</si>
  <si>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</si>
  <si>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</si>
  <si>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</si>
  <si>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</si>
  <si>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</si>
  <si>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</si>
  <si>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</si>
  <si>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</si>
  <si>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</si>
  <si>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</si>
  <si>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</si>
  <si>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</si>
  <si>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</si>
  <si>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</si>
  <si>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</si>
  <si>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</si>
  <si>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</si>
  <si>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</si>
  <si>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</si>
  <si>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</si>
  <si>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</si>
  <si>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</si>
  <si>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</si>
  <si>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</si>
  <si>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</si>
  <si>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</si>
  <si>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</si>
  <si>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</si>
  <si>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</si>
  <si>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</si>
  <si>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</si>
  <si>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</si>
  <si>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</si>
  <si>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</si>
  <si>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</si>
  <si>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</si>
  <si>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</si>
  <si>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</si>
  <si>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</si>
  <si>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</si>
  <si>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</si>
  <si>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</si>
  <si>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</si>
  <si>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</si>
  <si>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</si>
  <si>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</si>
  <si>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</si>
  <si>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</si>
  <si>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</si>
  <si>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</si>
  <si>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</si>
  <si>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</si>
  <si>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</si>
  <si>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</si>
  <si>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</si>
  <si>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</si>
  <si>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</si>
  <si>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</si>
  <si>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</si>
  <si>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</si>
  <si>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</si>
  <si>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</si>
  <si>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</si>
  <si>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</si>
  <si>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</si>
  <si>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</si>
  <si>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</si>
  <si>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</si>
  <si>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</si>
  <si>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</si>
  <si>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</si>
  <si>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</si>
  <si>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</si>
  <si>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</si>
  <si>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</si>
  <si>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</si>
  <si>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</si>
  <si>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</si>
  <si>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</si>
  <si>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</si>
  <si>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</si>
  <si>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</si>
  <si>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</si>
  <si>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</si>
  <si>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</si>
  <si>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</si>
  <si>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</si>
  <si>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</si>
  <si>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</si>
  <si>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</si>
  <si>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</si>
  <si>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</si>
  <si>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</si>
  <si>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</si>
  <si>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</si>
  <si>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</si>
  <si>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</si>
  <si>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</si>
  <si>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</si>
  <si>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</si>
  <si>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</si>
  <si>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</si>
  <si>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</si>
  <si>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</si>
  <si>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</si>
  <si>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</si>
  <si>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</si>
  <si>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</si>
  <si>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</si>
  <si>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</si>
  <si>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</si>
  <si>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</si>
  <si>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</si>
  <si>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</si>
  <si>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</si>
  <si>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</si>
  <si>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</si>
  <si>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</si>
  <si>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</si>
  <si>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</si>
  <si>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</si>
  <si>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</si>
  <si>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</si>
  <si>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</si>
  <si>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</si>
  <si>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</si>
  <si>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</si>
  <si>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</si>
  <si>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</si>
  <si>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</si>
  <si>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</si>
  <si>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</si>
  <si>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</si>
  <si>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</si>
  <si>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</si>
  <si>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</si>
  <si>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</si>
  <si>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</si>
  <si>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</si>
  <si>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</si>
  <si>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</si>
  <si>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</si>
  <si>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</si>
  <si>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</si>
  <si>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</si>
  <si>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</si>
  <si>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</si>
  <si>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</si>
  <si>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</si>
  <si>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</si>
  <si>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</si>
  <si>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</si>
  <si>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</si>
  <si>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</si>
  <si>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</si>
  <si>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</si>
  <si>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</si>
  <si>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</si>
  <si>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</si>
  <si>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</si>
  <si>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</si>
  <si>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</si>
  <si>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</si>
  <si>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</si>
  <si>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</si>
  <si>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</si>
  <si>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</si>
  <si>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</si>
  <si>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</si>
  <si>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</si>
  <si>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</si>
  <si>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</si>
  <si>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</si>
  <si>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</si>
  <si>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</si>
  <si>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</si>
  <si>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</si>
  <si>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</si>
  <si>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</si>
  <si>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</si>
  <si>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</si>
  <si>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</si>
  <si>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</si>
  <si>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</si>
  <si>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</si>
  <si>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</si>
  <si>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</si>
  <si>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</si>
  <si>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</si>
  <si>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</si>
  <si>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</si>
  <si>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</si>
  <si>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</si>
  <si>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</si>
  <si>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</si>
  <si>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</si>
  <si>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</si>
  <si>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</si>
  <si>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</si>
  <si>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</si>
  <si>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</si>
  <si>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</si>
  <si>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</si>
  <si>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</si>
  <si>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</si>
  <si>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</si>
  <si>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</si>
  <si>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</si>
  <si>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</si>
  <si>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</si>
  <si>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</si>
  <si>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</si>
  <si>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</si>
  <si>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</si>
  <si>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</si>
  <si>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</si>
  <si>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</si>
  <si>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</si>
  <si>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</si>
  <si>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</si>
  <si>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</si>
  <si>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</si>
  <si>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</si>
  <si>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</si>
  <si>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</si>
  <si>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</si>
  <si>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</si>
  <si>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</si>
  <si>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</si>
  <si>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</si>
  <si>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</si>
  <si>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</si>
  <si>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</si>
  <si>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</si>
  <si>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</si>
  <si>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</si>
  <si>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</si>
  <si>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</si>
  <si>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</si>
  <si>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</si>
  <si>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</si>
  <si>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</si>
  <si>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</si>
  <si>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</si>
  <si>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</si>
  <si>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</si>
  <si>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</si>
  <si>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</si>
  <si>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</si>
  <si>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</si>
  <si>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</si>
  <si>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</si>
  <si>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</si>
  <si>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</si>
  <si>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</si>
  <si>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</si>
  <si>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</si>
  <si>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</si>
  <si>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</si>
  <si>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</si>
  <si>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</si>
  <si>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</si>
  <si>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</si>
  <si>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</si>
  <si>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</si>
  <si>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</si>
  <si>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</si>
  <si>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</si>
  <si>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</si>
  <si>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</si>
  <si>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</si>
  <si>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</si>
  <si>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</si>
  <si>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</si>
  <si>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</si>
  <si>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</si>
  <si>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</si>
  <si>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</si>
  <si>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</si>
  <si>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</si>
  <si>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</si>
  <si>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</si>
  <si>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</si>
  <si>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</si>
  <si>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</si>
  <si>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</si>
  <si>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</si>
  <si>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</si>
  <si>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</si>
  <si>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</si>
  <si>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</si>
  <si>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</si>
  <si>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</si>
  <si>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</si>
  <si>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</si>
  <si>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</si>
  <si>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</si>
  <si>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</si>
  <si>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</si>
  <si>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</si>
  <si>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</si>
  <si>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</si>
  <si>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</si>
  <si>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</si>
  <si>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</si>
  <si>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</si>
  <si>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</si>
  <si>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</si>
  <si>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</si>
  <si>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</si>
  <si>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</si>
  <si>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</si>
  <si>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</si>
  <si>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</si>
  <si>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</si>
  <si>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</si>
  <si>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</si>
  <si>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</si>
  <si>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</si>
  <si>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</si>
  <si>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</si>
  <si>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</si>
  <si>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</si>
  <si>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</si>
  <si>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</si>
  <si>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</si>
  <si>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</si>
  <si>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</si>
  <si>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</si>
  <si>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</si>
  <si>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</si>
  <si>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</si>
  <si>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</si>
  <si>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</si>
  <si>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</si>
  <si>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</si>
  <si>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</si>
  <si>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</si>
  <si>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</si>
  <si>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</si>
  <si>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</si>
  <si>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</si>
  <si>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</si>
  <si>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</si>
  <si>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</si>
  <si>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</si>
  <si>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</si>
  <si>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</si>
  <si>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</si>
  <si>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</si>
  <si>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</si>
  <si>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</si>
  <si>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</si>
  <si>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</si>
  <si>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</si>
  <si>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</si>
  <si>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</si>
  <si>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</si>
  <si>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</si>
  <si>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</si>
  <si>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</si>
  <si>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</si>
  <si>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</si>
  <si>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</si>
  <si>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</si>
  <si>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</si>
  <si>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</si>
  <si>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</si>
  <si>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</si>
  <si>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</si>
  <si>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</si>
  <si>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</si>
  <si>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</si>
  <si>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</si>
  <si>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</si>
  <si>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</si>
  <si>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</si>
  <si>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</si>
  <si>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</si>
  <si>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</si>
  <si>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</si>
  <si>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</si>
  <si>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</si>
  <si>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</si>
  <si>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</si>
  <si>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</si>
  <si>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</si>
  <si>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</si>
  <si>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</si>
  <si>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</si>
  <si>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</si>
  <si>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</si>
  <si>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</si>
  <si>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</si>
  <si>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</si>
  <si>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</si>
  <si>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</si>
  <si>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</si>
  <si>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</si>
  <si>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</si>
  <si>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</si>
  <si>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</si>
  <si>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</si>
  <si>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</si>
  <si>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</si>
  <si>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</si>
  <si>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</si>
  <si>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</si>
  <si>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</si>
  <si>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</si>
  <si>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</si>
  <si>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</si>
  <si>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</si>
  <si>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</si>
  <si>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</si>
  <si>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</si>
  <si>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</si>
  <si>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</si>
  <si>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</si>
  <si>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</si>
  <si>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</si>
  <si>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</si>
  <si>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</si>
  <si>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</si>
  <si>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</si>
  <si>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</si>
  <si>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</si>
  <si>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</si>
  <si>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</si>
  <si>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</si>
  <si>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</si>
  <si>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</si>
  <si>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</si>
  <si>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</si>
  <si>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</si>
  <si>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</si>
  <si>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</si>
  <si>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</si>
  <si>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</si>
  <si>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</si>
  <si>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</si>
  <si>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</si>
  <si>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</si>
  <si>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</si>
  <si>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</si>
  <si>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</si>
  <si>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</si>
  <si>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</si>
  <si>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</si>
  <si>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</si>
  <si>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</si>
  <si>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</si>
  <si>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</si>
  <si>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</si>
  <si>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</si>
  <si>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</si>
  <si>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</si>
  <si>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</si>
  <si>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</si>
  <si>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</si>
  <si>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</si>
  <si>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</si>
  <si>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</si>
  <si>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</si>
  <si>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</si>
  <si>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</si>
  <si>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</si>
  <si>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</si>
  <si>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</si>
  <si>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</si>
  <si>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</si>
  <si>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</si>
  <si>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</si>
  <si>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</si>
  <si>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</si>
  <si>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</si>
  <si>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</si>
  <si>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</si>
  <si>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</si>
  <si>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</si>
  <si>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</si>
  <si>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</si>
  <si>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</si>
  <si>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</si>
  <si>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</si>
  <si>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</si>
  <si>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</si>
  <si>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</si>
  <si>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</si>
  <si>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</si>
  <si>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</si>
  <si>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</si>
  <si>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</si>
  <si>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</si>
  <si>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</si>
  <si>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</si>
  <si>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</si>
  <si>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</si>
  <si>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</si>
  <si>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</si>
  <si>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</si>
  <si>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</si>
  <si>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</si>
  <si>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</si>
  <si>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</si>
  <si>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</si>
  <si>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</si>
  <si>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</si>
  <si>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</si>
  <si>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</si>
  <si>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</si>
  <si>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</si>
  <si>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</si>
  <si>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</si>
  <si>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</si>
  <si>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</si>
  <si>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</si>
  <si>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</si>
  <si>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</si>
  <si>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</si>
  <si>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</si>
  <si>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</si>
  <si>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</si>
  <si>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</si>
  <si>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</si>
  <si>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</si>
  <si>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</si>
  <si>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</si>
  <si>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</si>
  <si>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</si>
  <si>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</si>
  <si>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</si>
  <si>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</si>
  <si>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</si>
  <si>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</si>
  <si>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</si>
  <si>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</si>
  <si>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</si>
  <si>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</si>
  <si>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</si>
  <si>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</si>
  <si>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</si>
  <si>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</si>
  <si>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</si>
  <si>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</si>
  <si>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</si>
  <si>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</si>
  <si>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</si>
  <si>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</si>
  <si>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</si>
  <si>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</si>
  <si>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</si>
  <si>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</si>
  <si>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</si>
  <si>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</si>
  <si>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</si>
  <si>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</si>
  <si>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</si>
  <si>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</si>
  <si>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</si>
  <si>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</si>
  <si>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</si>
  <si>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</si>
  <si>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</si>
  <si>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</si>
  <si>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</si>
  <si>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</si>
  <si>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</si>
  <si>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</si>
  <si>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</si>
  <si>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</si>
  <si>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</si>
  <si>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</si>
  <si>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</si>
  <si>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</si>
  <si>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</si>
  <si>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</si>
  <si>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</si>
  <si>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</si>
  <si>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</si>
  <si>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</si>
  <si>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</si>
  <si>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</si>
  <si>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</si>
  <si>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</si>
  <si>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</si>
  <si>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</si>
  <si>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</si>
  <si>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</si>
  <si>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</si>
  <si>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</si>
  <si>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</si>
  <si>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</si>
  <si>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</si>
  <si>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</si>
  <si>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</si>
  <si>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</si>
  <si>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</si>
  <si>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</si>
  <si>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</si>
  <si>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</si>
  <si>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</si>
  <si>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</si>
  <si>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</si>
  <si>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</si>
  <si>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</si>
  <si>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</si>
  <si>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</si>
  <si>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</si>
  <si>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</si>
  <si>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</si>
  <si>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</si>
  <si>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</si>
  <si>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</si>
  <si>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</si>
  <si>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</si>
  <si>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</si>
  <si>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</si>
  <si>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</si>
  <si>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</si>
  <si>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</si>
  <si>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</si>
  <si>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</si>
  <si>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</si>
  <si>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</si>
  <si>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</si>
  <si>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</si>
  <si>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</si>
  <si>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</si>
  <si>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</si>
  <si>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</si>
  <si>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</si>
  <si>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</si>
  <si>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</si>
  <si>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</si>
  <si>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</si>
  <si>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</si>
  <si>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</si>
  <si>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</si>
  <si>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</si>
  <si>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</si>
  <si>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</si>
  <si>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</si>
  <si>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</si>
  <si>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</si>
  <si>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</si>
  <si>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</si>
  <si>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</si>
  <si>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</si>
  <si>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</si>
  <si>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</si>
  <si>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</si>
  <si>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</si>
  <si>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</si>
  <si>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</si>
  <si>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</si>
  <si>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</si>
  <si>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</si>
  <si>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</si>
  <si>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</si>
  <si>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</si>
  <si>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</si>
  <si>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</si>
  <si>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</si>
  <si>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</si>
  <si>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</si>
  <si>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</si>
  <si>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</si>
  <si>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</si>
  <si>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</si>
  <si>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</si>
  <si>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</si>
  <si>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</si>
  <si>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</si>
  <si>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</si>
  <si>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</si>
  <si>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</si>
  <si>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</si>
  <si>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</si>
  <si>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</si>
  <si>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</si>
  <si>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</si>
  <si>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</si>
  <si>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</si>
  <si>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</si>
  <si>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</si>
  <si>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</si>
  <si>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</si>
  <si>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</si>
  <si>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</si>
  <si>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</si>
  <si>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</si>
  <si>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</si>
  <si>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</si>
  <si>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</si>
  <si>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</si>
  <si>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</si>
  <si>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</si>
  <si>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</si>
  <si>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</si>
  <si>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</si>
  <si>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</si>
  <si>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</si>
  <si>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</si>
  <si>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</si>
  <si>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</si>
  <si>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</si>
  <si>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</si>
  <si>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</si>
  <si>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</si>
  <si>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</si>
  <si>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</si>
  <si>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</si>
  <si>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</si>
  <si>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</si>
  <si>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</si>
  <si>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</si>
  <si>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</si>
  <si>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</si>
  <si>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</si>
  <si>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</si>
  <si>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</si>
  <si>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</si>
  <si>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</si>
  <si>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</si>
  <si>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</si>
  <si>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</si>
  <si>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</si>
  <si>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</si>
  <si>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</si>
  <si>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</si>
  <si>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</si>
  <si>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</si>
  <si>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</si>
  <si>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</si>
  <si>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</si>
  <si>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</si>
  <si>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</si>
  <si>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</si>
  <si>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</si>
  <si>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</si>
  <si>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</si>
  <si>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</si>
  <si>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</si>
  <si>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</si>
  <si>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</si>
  <si>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</si>
  <si>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</si>
  <si>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</si>
  <si>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</si>
  <si>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</si>
  <si>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</si>
  <si>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</si>
  <si>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</si>
  <si>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</si>
  <si>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</si>
  <si>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</si>
  <si>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</si>
  <si>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</si>
  <si>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</si>
  <si>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</si>
  <si>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</si>
  <si>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</si>
  <si>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</si>
  <si>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</si>
  <si>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</si>
  <si>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</si>
  <si>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</si>
  <si>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</si>
  <si>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</si>
  <si>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</si>
  <si>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</si>
  <si>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</si>
  <si>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</si>
  <si>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</si>
  <si>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</si>
  <si>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</si>
  <si>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</si>
  <si>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</si>
  <si>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</si>
  <si>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</si>
  <si>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</si>
  <si>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</si>
  <si>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</si>
  <si>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</si>
  <si>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</si>
  <si>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</si>
  <si>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</si>
  <si>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</si>
  <si>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</si>
  <si>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</si>
  <si>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</si>
  <si>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</si>
  <si>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</si>
  <si>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</si>
  <si>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</si>
  <si>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</si>
  <si>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</si>
  <si>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</si>
  <si>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</si>
  <si>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</si>
  <si>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</si>
  <si>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</si>
  <si>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</si>
  <si>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</si>
  <si>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</si>
  <si>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</si>
  <si>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</si>
  <si>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</si>
  <si>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</si>
  <si>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</si>
  <si>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</si>
  <si>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</si>
  <si>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</si>
  <si>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</si>
  <si>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</si>
  <si>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</si>
  <si>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</si>
  <si>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</si>
  <si>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</si>
  <si>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</si>
  <si>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</si>
  <si>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</si>
  <si>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</si>
  <si>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</si>
  <si>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</si>
  <si>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</si>
  <si>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</si>
  <si>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</si>
  <si>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</si>
  <si>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</si>
  <si>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</si>
  <si>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</si>
  <si>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</si>
  <si>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</si>
  <si>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</si>
  <si>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</si>
  <si>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</si>
  <si>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</si>
  <si>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</si>
  <si>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</si>
  <si>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</si>
  <si>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</si>
  <si>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</si>
  <si>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</si>
  <si>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</si>
  <si>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</si>
  <si>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</si>
  <si>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</si>
  <si>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</si>
  <si>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</si>
  <si>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</si>
  <si>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</si>
  <si>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</si>
  <si>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</si>
  <si>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</si>
  <si>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</si>
  <si>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</si>
  <si>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</si>
  <si>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</si>
  <si>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</si>
  <si>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</si>
  <si>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</si>
  <si>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</si>
  <si>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</si>
  <si>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</si>
  <si>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</si>
  <si>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</si>
  <si>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</si>
  <si>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</si>
  <si>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</si>
  <si>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</si>
  <si>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</si>
  <si>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</si>
  <si>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</si>
  <si>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</si>
  <si>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</si>
  <si>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</si>
  <si>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</si>
  <si>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</si>
  <si>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</si>
  <si>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</si>
  <si>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</si>
  <si>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</si>
  <si>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</si>
  <si>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</si>
  <si>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</si>
  <si>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</si>
  <si>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</si>
  <si>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</si>
  <si>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</si>
  <si>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</si>
  <si>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</si>
  <si>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</si>
  <si>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</si>
  <si>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</si>
  <si>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</si>
  <si>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</si>
  <si>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</si>
  <si>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</si>
  <si>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</si>
  <si>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</si>
  <si>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</si>
  <si>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</si>
  <si>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</si>
  <si>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</si>
  <si>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</si>
  <si>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</si>
  <si>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</si>
  <si>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</si>
  <si>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</si>
  <si>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</si>
  <si>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</si>
  <si>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</si>
  <si>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</si>
  <si>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</si>
  <si>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</si>
  <si>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</si>
  <si>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</si>
  <si>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</si>
  <si>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</si>
  <si>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</si>
  <si>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</si>
  <si>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</si>
  <si>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</si>
  <si>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</si>
  <si>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</si>
  <si>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</si>
  <si>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</si>
  <si>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</si>
  <si>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</si>
  <si>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</si>
  <si>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</si>
  <si>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</si>
  <si>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</si>
  <si>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</si>
  <si>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</si>
  <si>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</si>
  <si>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</si>
  <si>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</si>
  <si>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</si>
  <si>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</si>
  <si>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</si>
  <si>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</si>
  <si>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</si>
  <si>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</si>
  <si>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</si>
  <si>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</si>
  <si>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</si>
  <si>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</si>
  <si>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</si>
  <si>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</si>
  <si>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</si>
  <si>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</si>
  <si>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</si>
  <si>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</si>
  <si>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</si>
  <si>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</si>
  <si>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</si>
  <si>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</si>
  <si>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</si>
  <si>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</si>
  <si>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</si>
  <si>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</si>
  <si>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</si>
  <si>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</si>
  <si>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</si>
  <si>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</si>
  <si>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</si>
  <si>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</si>
  <si>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</si>
  <si>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</si>
  <si>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</si>
  <si>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</si>
  <si>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</si>
  <si>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</si>
  <si>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</si>
  <si>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</si>
  <si>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</si>
  <si>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</si>
  <si>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</si>
  <si>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</si>
  <si>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</si>
  <si>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</si>
  <si>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</si>
  <si>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</si>
  <si>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</si>
  <si>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</si>
  <si>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</si>
  <si>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</si>
  <si>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</si>
  <si>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</si>
  <si>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</si>
  <si>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</si>
  <si>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</si>
  <si>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</si>
  <si>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</si>
  <si>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</si>
  <si>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</si>
  <si>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</si>
  <si>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</si>
  <si>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</si>
  <si>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</si>
  <si>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</si>
  <si>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</si>
  <si>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</si>
  <si>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</si>
  <si>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</si>
  <si>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</si>
  <si>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</si>
  <si>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</si>
  <si>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</si>
  <si>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</si>
  <si>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</si>
  <si>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</si>
  <si>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</si>
  <si>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</si>
  <si>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</si>
  <si>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</si>
  <si>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</si>
  <si>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</si>
  <si>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</si>
  <si>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</si>
  <si>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</si>
  <si>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</si>
  <si>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</si>
  <si>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</si>
  <si>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</si>
  <si>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</si>
  <si>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</si>
  <si>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</si>
  <si>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</si>
  <si>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</si>
  <si>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</si>
  <si>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</si>
  <si>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</si>
  <si>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</si>
  <si>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</si>
  <si>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</si>
  <si>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</si>
  <si>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</si>
  <si>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</si>
  <si>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</si>
  <si>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</si>
  <si>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</si>
  <si>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</si>
  <si>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</si>
  <si>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</si>
  <si>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</si>
  <si>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</si>
  <si>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</si>
  <si>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</si>
  <si>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</si>
  <si>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</si>
  <si>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</si>
  <si>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</si>
  <si>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</si>
  <si>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</si>
  <si>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</si>
  <si>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</si>
  <si>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</si>
  <si>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</si>
  <si>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</si>
  <si>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</si>
  <si>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</si>
  <si>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</si>
  <si>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</si>
  <si>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</si>
  <si>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</si>
  <si>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</si>
  <si>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</si>
  <si>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</si>
  <si>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</si>
  <si>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</si>
  <si>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</si>
  <si>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</si>
  <si>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</si>
  <si>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</si>
  <si>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</si>
  <si>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</si>
  <si>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</si>
  <si>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</si>
  <si>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</si>
  <si>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</si>
  <si>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</si>
  <si>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</si>
  <si>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</si>
  <si>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</si>
  <si>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</si>
  <si>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</si>
  <si>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</si>
  <si>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</si>
  <si>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</si>
  <si>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</si>
  <si>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</si>
  <si>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</si>
  <si>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</si>
  <si>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</si>
  <si>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</si>
  <si>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</si>
  <si>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</si>
  <si>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</si>
  <si>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</si>
  <si>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</si>
  <si>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</si>
  <si>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</si>
  <si>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</si>
  <si>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</si>
  <si>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</si>
  <si>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</si>
  <si>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</si>
  <si>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</si>
  <si>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</si>
  <si>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</si>
  <si>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</si>
  <si>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</si>
  <si>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</si>
  <si>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</si>
  <si>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</si>
  <si>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</si>
  <si>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</si>
  <si>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</si>
  <si>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</si>
  <si>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</si>
  <si>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</si>
  <si>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</si>
  <si>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</si>
  <si>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</si>
  <si>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</si>
  <si>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</si>
  <si>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</si>
  <si>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</si>
  <si>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</si>
  <si>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</si>
  <si>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</si>
  <si>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</si>
  <si>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</si>
  <si>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</si>
  <si>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</si>
  <si>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</si>
  <si>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</si>
  <si>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</si>
  <si>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</si>
  <si>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</si>
  <si>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</si>
  <si>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</si>
  <si>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</si>
  <si>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</si>
  <si>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</si>
  <si>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</si>
  <si>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</si>
  <si>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</si>
  <si>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</si>
  <si>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</si>
  <si>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</si>
  <si>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</si>
  <si>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</si>
  <si>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</si>
  <si>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</si>
  <si>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</si>
  <si>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</si>
  <si>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</si>
  <si>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</si>
  <si>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</si>
  <si>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</si>
  <si>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</si>
  <si>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</si>
  <si>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</si>
  <si>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</si>
  <si>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</si>
  <si>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</si>
  <si>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</si>
  <si>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</si>
  <si>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</si>
  <si>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</si>
  <si>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</si>
  <si>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</si>
  <si>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</si>
  <si>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</si>
  <si>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</si>
  <si>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</si>
  <si>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</si>
  <si>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</si>
  <si>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</si>
  <si>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</si>
  <si>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</si>
  <si>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</si>
  <si>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</si>
  <si>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</si>
  <si>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</si>
  <si>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</si>
  <si>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</si>
  <si>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</si>
  <si>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</si>
  <si>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</si>
  <si>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</si>
  <si>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</si>
  <si>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</si>
  <si>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</si>
  <si>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</si>
  <si>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</si>
  <si>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</si>
  <si>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</si>
  <si>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</si>
  <si>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</si>
  <si>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</si>
  <si>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</si>
  <si>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</si>
  <si>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</si>
  <si>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</si>
  <si>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</si>
  <si>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</si>
  <si>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</si>
  <si>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</si>
  <si>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</si>
  <si>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</si>
  <si>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</si>
  <si>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</si>
  <si>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</si>
  <si>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</si>
  <si>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</si>
  <si>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</si>
  <si>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</si>
  <si>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</si>
  <si>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</si>
  <si>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</si>
  <si>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 Sub-Category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</si>
  <si>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</si>
  <si>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</si>
  <si>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</si>
  <si>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</si>
  <si>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</si>
  <si>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</si>
  <si>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</si>
  <si>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</si>
  <si>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</si>
  <si>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</si>
  <si>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</si>
  <si>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</si>
  <si>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</si>
  <si>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</si>
  <si>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</si>
  <si>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</si>
  <si>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</si>
  <si>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</si>
  <si>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</si>
  <si>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</si>
  <si>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</si>
  <si>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</si>
  <si>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</si>
  <si>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</si>
  <si>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</si>
  <si>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</si>
  <si>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</si>
  <si>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</si>
  <si>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</si>
  <si>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</si>
  <si>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</si>
  <si>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</si>
  <si>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</si>
  <si>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</si>
  <si>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</si>
  <si>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</si>
  <si>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</si>
  <si>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</si>
  <si>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</si>
  <si>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</si>
  <si>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 xml:space="preserve"> 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</si>
  <si>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</si>
  <si>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</si>
  <si>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</si>
  <si>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</si>
  <si>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</si>
  <si>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</si>
  <si>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</si>
  <si>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</si>
  <si>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</si>
  <si>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</si>
  <si>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</si>
  <si>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</si>
  <si>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</si>
  <si>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(Multiple Items)</t>
  </si>
  <si>
    <t>Goal</t>
  </si>
  <si>
    <t># Successful</t>
  </si>
  <si>
    <t># Failed</t>
  </si>
  <si>
    <t># Canceled</t>
  </si>
  <si>
    <t>Total Projects</t>
  </si>
  <si>
    <t>% Successful</t>
  </si>
  <si>
    <t>% Failed</t>
  </si>
  <si>
    <t>%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</si>
  <si>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</si>
  <si>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</si>
  <si>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</si>
  <si>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</si>
  <si>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</si>
  <si>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</si>
  <si>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</si>
  <si>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</si>
  <si>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</si>
  <si>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</si>
  <si>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</si>
  <si>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</si>
  <si>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Stats</t>
  </si>
  <si>
    <t xml:space="preserve"> Failed Stats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</si>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</sst>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18" fillId="0" borderId="0" xfId="43" applyNumberFormat="1"/>
    <xf numFmtId="0" fontId="0" fillId="34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[CrowdfundingBookSolution.xlsx]Crowdfunding 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By Category</a:t>
            </a:r>
            <a:endParaRPr lang="en-US"/>
          </a:p>
        </c:rich>
      </c:tx>
      <c:layout>
        <c:manualLayout>
          <c:xMode val="edge"/>
          <c:yMode val="edge"/>
          <c:x val="0.34724702012940434"/>
          <c:y val="6.2743704825005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67539673713067"/>
          <c:y val="0.21453796123506394"/>
          <c:w val="0.73713961126681715"/>
          <c:h val="0.54922004166245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'Crowdfunding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C-4E29-BFCA-7C63245E6C64}"/>
            </c:ext>
          </c:extLst>
        </c:ser>
        <c:ser>
          <c:idx val="1"/>
          <c:order val="1"/>
          <c:tx>
            <c:strRef>
              <c:f>'Crowdfunding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C-4E29-BFCA-7C63245E6C64}"/>
            </c:ext>
          </c:extLst>
        </c:ser>
        <c:ser>
          <c:idx val="2"/>
          <c:order val="2"/>
          <c:tx>
            <c:strRef>
              <c:f>'Crowdfunding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C-4E29-BFCA-7C63245E6C64}"/>
            </c:ext>
          </c:extLst>
        </c:ser>
        <c:ser>
          <c:idx val="3"/>
          <c:order val="3"/>
          <c:tx>
            <c:strRef>
              <c:f>'Crowdfunding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C-4E29-BFCA-7C63245E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3501512"/>
        <c:axId val="453506792"/>
      </c:barChart>
      <c:catAx>
        <c:axId val="45350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6792"/>
        <c:crosses val="autoZero"/>
        <c:auto val="1"/>
        <c:lblAlgn val="ctr"/>
        <c:lblOffset val="100"/>
        <c:noMultiLvlLbl val="0"/>
      </c:catAx>
      <c:valAx>
        <c:axId val="4535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28624054705361"/>
          <c:y val="0.32503960580518287"/>
          <c:w val="0.10348172623358251"/>
          <c:h val="0.251435559593100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[CrowdfundingBookSolution.xlsx]Crowdfunding 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By Category w/</a:t>
            </a:r>
            <a:r>
              <a:rPr lang="en-US" baseline="0"/>
              <a:t> Country Filter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4-45BC-9F2F-444D3E5C2BA8}"/>
            </c:ext>
          </c:extLst>
        </c:ser>
        <c:ser>
          <c:idx val="1"/>
          <c:order val="1"/>
          <c:tx>
            <c:strRef>
              <c:f>'Crowdfunding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44-45BC-9F2F-444D3E5C2BA8}"/>
            </c:ext>
          </c:extLst>
        </c:ser>
        <c:ser>
          <c:idx val="2"/>
          <c:order val="2"/>
          <c:tx>
            <c:strRef>
              <c:f>'Crowdfunding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44-45BC-9F2F-444D3E5C2BA8}"/>
            </c:ext>
          </c:extLst>
        </c:ser>
        <c:ser>
          <c:idx val="3"/>
          <c:order val="3"/>
          <c:tx>
            <c:strRef>
              <c:f>'Crowdfunding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44-45BC-9F2F-444D3E5C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53501512"/>
        <c:axId val="453506792"/>
      </c:barChart>
      <c:catAx>
        <c:axId val="45350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6792"/>
        <c:crosses val="autoZero"/>
        <c:auto val="1"/>
        <c:lblAlgn val="ctr"/>
        <c:lblOffset val="100"/>
        <c:noMultiLvlLbl val="0"/>
      </c:catAx>
      <c:valAx>
        <c:axId val="45350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[CrowdfundingBookSolution.xlsx]Sub-Category 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By</a:t>
            </a:r>
            <a:r>
              <a:rPr lang="en-US" baseline="0"/>
              <a:t> Sub-Category w/ Country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 Pivot Table'!$C$4:$C$5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4-4929-B921-530010091645}"/>
            </c:ext>
          </c:extLst>
        </c:ser>
        <c:ser>
          <c:idx val="1"/>
          <c:order val="1"/>
          <c:tx>
            <c:strRef>
              <c:f>'Sub-Category Pivot Table'!$D$4:$D$5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4-4929-B921-530010091645}"/>
            </c:ext>
          </c:extLst>
        </c:ser>
        <c:ser>
          <c:idx val="2"/>
          <c:order val="2"/>
          <c:tx>
            <c:strRef>
              <c:f>'Sub-Category Pivot Table'!$E$4:$E$5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4-4929-B921-530010091645}"/>
            </c:ext>
          </c:extLst>
        </c:ser>
        <c:ser>
          <c:idx val="3"/>
          <c:order val="3"/>
          <c:tx>
            <c:strRef>
              <c:f>'Sub-Category Pivot Table'!$F$4:$F$5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4-4929-B921-53001009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505384"/>
        <c:axId val="453503272"/>
      </c:barChart>
      <c:catAx>
        <c:axId val="45350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3272"/>
        <c:crosses val="autoZero"/>
        <c:auto val="1"/>
        <c:lblAlgn val="ctr"/>
        <c:lblOffset val="100"/>
        <c:noMultiLvlLbl val="0"/>
      </c:catAx>
      <c:valAx>
        <c:axId val="45350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</a:t>
                </a:r>
                <a:r>
                  <a:rPr lang="en-US" baseline="0"/>
                  <a:t>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0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[CrowdfundingBookSolution.xlsx]Date Conversion!PivotTable4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</a:t>
            </a:r>
            <a:r>
              <a:rPr lang="en-US" baseline="0"/>
              <a:t> By Month w/ Year &amp; Parent Category Filters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987565743471261E-2"/>
          <c:y val="0.23881272049965949"/>
          <c:w val="0.80615294654800906"/>
          <c:h val="0.56695902595508896"/>
        </c:manualLayout>
      </c:layout>
      <c:lineChart>
        <c:grouping val="standard"/>
        <c:varyColors val="0"/>
        <c:ser>
          <c:idx val="0"/>
          <c:order val="0"/>
          <c:tx>
            <c:strRef>
              <c:f>'Date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1-4FB5-8349-53ABEB58A9BB}"/>
            </c:ext>
          </c:extLst>
        </c:ser>
        <c:ser>
          <c:idx val="1"/>
          <c:order val="1"/>
          <c:tx>
            <c:strRef>
              <c:f>'Date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1-4FB5-8349-53ABEB58A9BB}"/>
            </c:ext>
          </c:extLst>
        </c:ser>
        <c:ser>
          <c:idx val="2"/>
          <c:order val="2"/>
          <c:tx>
            <c:strRef>
              <c:f>'Date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1-4FB5-8349-53ABEB58A9BB}"/>
            </c:ext>
          </c:extLst>
        </c:ser>
        <c:ser>
          <c:idx val="3"/>
          <c:order val="3"/>
          <c:tx>
            <c:strRef>
              <c:f>'Date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Conversion'!$E$6:$E$18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1-4FB5-8349-53ABEB58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87688"/>
        <c:axId val="582886984"/>
      </c:lineChart>
      <c:catAx>
        <c:axId val="58288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6984"/>
        <c:crosses val="autoZero"/>
        <c:auto val="1"/>
        <c:lblAlgn val="ctr"/>
        <c:lblOffset val="100"/>
        <c:noMultiLvlLbl val="0"/>
      </c:catAx>
      <c:valAx>
        <c:axId val="5828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%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Analysis'!$F$2:$F$14</c:f>
              <c:numCache>
                <c:formatCode>0%</c:formatCode>
                <c:ptCount val="13"/>
                <c:pt idx="0">
                  <c:v>0.62068965517241381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E-42B2-8978-447B2236D14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%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Analysis'!$G$2:$G$14</c:f>
              <c:numCache>
                <c:formatCode>0%</c:formatCode>
                <c:ptCount val="13"/>
                <c:pt idx="0">
                  <c:v>0.36206896551724138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E-42B2-8978-447B2236D14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%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Analysis'!$H$2:$H$14</c:f>
              <c:numCache>
                <c:formatCode>0%</c:formatCode>
                <c:ptCount val="13"/>
                <c:pt idx="0">
                  <c:v>1.7241379310344827E-2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E-42B2-8978-447B2236D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928768"/>
        <c:axId val="632924192"/>
      </c:lineChart>
      <c:catAx>
        <c:axId val="63292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24192"/>
        <c:crosses val="autoZero"/>
        <c:auto val="1"/>
        <c:lblAlgn val="ctr"/>
        <c:lblOffset val="100"/>
        <c:noMultiLvlLbl val="0"/>
      </c:catAx>
      <c:valAx>
        <c:axId val="6329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92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101600</xdr:rowOff>
    </xdr:from>
    <xdr:to>
      <xdr:col>16</xdr:col>
      <xdr:colOff>617603</xdr:colOff>
      <xdr:row>22</xdr:row>
      <xdr:rowOff>43493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5625C-D7B4-37B3-C597-1305A968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878561</xdr:colOff>
      <xdr:row>23</xdr:row>
      <xdr:rowOff>130479</xdr:rowOff>
    </xdr:from>
    <xdr:to>
      <xdr:col>15</xdr:col>
      <xdr:colOff>69589</xdr:colOff>
      <xdr:row>50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81C05-FBDF-4F31-89CA-3EE82AF3D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257173</xdr:colOff>
      <xdr:row>5</xdr:row>
      <xdr:rowOff>155573</xdr:rowOff>
    </xdr:from>
    <xdr:to>
      <xdr:col>24</xdr:col>
      <xdr:colOff>150678</xdr:colOff>
      <xdr:row>37</xdr:row>
      <xdr:rowOff>193728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050C3-37F1-7504-0FFE-9D5D8919D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328084</xdr:colOff>
      <xdr:row>3</xdr:row>
      <xdr:rowOff>95249</xdr:rowOff>
    </xdr:from>
    <xdr:to>
      <xdr:col>14</xdr:col>
      <xdr:colOff>0</xdr:colOff>
      <xdr:row>30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30E93-3846-D428-D514-B3309E508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1365248</xdr:colOff>
      <xdr:row>15</xdr:row>
      <xdr:rowOff>76588</xdr:rowOff>
    </xdr:from>
    <xdr:to>
      <xdr:col>11</xdr:col>
      <xdr:colOff>123111</xdr:colOff>
      <xdr:row>29</xdr:row>
      <xdr:rowOff>98359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E9EABD-290B-284B-862F-08FBA63C1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en Yamada" refreshedDate="45060.789144444447" createdVersion="8" refreshedVersion="8" minRefreshableVersion="3" recordCount="1001" xr:uid="{86055E55-AF7E-454E-9004-CCADE037D6A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Blank="1" containsMixedTypes="1" containsNumber="1" minValue="0" maxValue="132.56198347107437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en Yamada" refreshedDate="45060.800840046293" createdVersion="8" refreshedVersion="8" minRefreshableVersion="3" recordCount="1002" xr:uid="{0A841D40-F074-4B67-B969-20C098D0EBDA}">
  <cacheSource type="worksheet">
    <worksheetSource ref="A1:U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Blank="1" containsMixedTypes="1" containsNumber="1" minValue="0" maxValue="132.56198347107437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3"/>
    </cacheField>
    <cacheField name=" Date Ended Conversion" numFmtId="0">
      <sharedItems containsNonDate="0" containsDate="1" containsString="0" containsBlank="1" minDate="2010-01-09T06:00:00" maxDate="2020-02-10T06:00:00"/>
    </cacheField>
    <cacheField name="Years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59E-2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760578994267591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1.6955995155429955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1.4434947768281101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57597574838954146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4.770642201834862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0.30527101282138253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5.0168595643853093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1.9326683291770574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0.37577684636508168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2.0792079207920793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1.1192041215135904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0.40796503156872266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1.4976897339210793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2.1138126724631645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0.15397156054705191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62738699988876112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1.4944982755789127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2.0605980679832516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89092580575383951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2.439467469441777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78081648830757033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0.30116450274394324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88627142541987591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0.46202956989247312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2.0747288377658548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1.2507817385866167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0.95033966650924551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0.304043983704832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2262193012798339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0.3225806451612903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1.1519686117067385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0.26467579850895784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6631016042780748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66533070381915727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63578564940962756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71434870799894168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0.30738720872583042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1.9693654266958425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59147734910606264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0.4696410600469641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0.22525341008634714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53781071686233362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0.15178825538373969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2.0971302428256071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87120320226041914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0.210408191892271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0.25841597988545884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52735662491760049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50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1.0885206171726003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2.92801952013013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71220459695694405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1.1127596439169138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56189341052273112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6960758722700773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0.46452026269421753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0.4403131115459882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0.36354193715917943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69266233813981193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1.078213802435724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0.13838915029061721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8.4380610412926398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1.0241404535479151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0.42346407497396737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2.218821729150727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1581786720048859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0.39288668320926384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4.155707522356654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80813692870085674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0.92535471930906843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0.14917951268025859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0.15130228034151086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81658291457286436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66411063946323434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1.2803016886647984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2.1300448430493275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0.33244680851063829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1.4368101819628121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0.15687393040501996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0.44377525952928126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6.678688305616777E-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2.6602660266026601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75546145703012224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76205287713841363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59653365578395812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1.6132964889466841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0.38350910834132312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0.39590125756870054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1.2720156555772995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2.065927592116538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0.3862868179623370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1.6515627609028949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0.32928352446917225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88495575221238942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0.46002653237675972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0.10791068315763261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2.9680434584686353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5083272021938332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00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7900576525617317E-2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0.35501823066589905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4.063388866314506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69861624751645446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69183029809746666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0.2784520919605883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53623410448904552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0.16799193638705343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1.6888600194868464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6.6832496362697702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83363881987155986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0.37198258804907003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0.26533729999195949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0.1375217139548349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1.14663438389896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1.1363636363636365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57491493605537958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8502598016060463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0.46520282843319688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66891121561921052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0.45591328589688107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1.553574470501391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5.3698779161126557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0.271909642334239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62536873156342188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2.588448223853369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1.944711402566566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1.6574326227814817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1.223717409587888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64321608040201006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0.99147583616268153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86071987480438183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0.3217733285663210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1.1143714720903144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1.40306122448979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0.429988974641677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0.38200339558573854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1.0416666666666667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4.785409955315389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0.4481016783444679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0.9843393597967025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0.43470700747696051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73750341436765909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77459333849728895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0.42281152753348666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5.7971014492753623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88893648923637147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82629942247889832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0.45481220657276994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00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1.558435657734816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0.23636891777209479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1.075451985100390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1.7019374068554396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1.5379357484620642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1.3524559708701791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1.8987341772151898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0.45258620689655171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0.99988495047640957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1609549480169423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1.2790697674418605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66783446463761764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0.3948555956678700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0.99830851381380381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81973902556243705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7292209241759058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0.24065161051462422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.1939561672525993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0.23580370606511422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4.02677279305354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9.404990403071018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1.2066365007541477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1344244615726207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0.1117734724292101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3.8180324069196572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1.3362770160353241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0.2401094106799180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1.039411000433087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0.2795489524766781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0.32419414597999258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1.6180620884289747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0.13844189016602809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1.44680851063829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0.34123222748815168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1.392757660167131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.1313914944636436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0.43502138975604115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.1238095238095238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4.250733268153942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1.457840819542947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2.6348808030112925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5.001761183515322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2.19123505976095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81459385039008725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0.27643158318316219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1.583623020471224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0.33534006056964899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.461844065552061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1.859504132231405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50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0.1468018175463124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1.2685312547760965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74400376396622769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29.655990510083036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0.2315639472746704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2.5743707093821508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0.23490721165139769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0.9889006077042841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4.7194991749975737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1.483117702745345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1.0534813319878911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65853658536585369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51239004599269011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773806199385647E-2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26.029216467463481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64486729086853078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2.2344632280568457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0.463075798196441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0.30108955428637446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11.844077961019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1.0139364099140449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72474709346217725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1.065973112568225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0.24774594001658773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0.38435809929817799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0.2727520683698518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59269496160621304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83397842179108805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51629090821360935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0.2380007933359777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1.3036393264530146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58389146488064569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6333333333333333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0.91675834250091681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2.3962106436333239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9.1371732593106643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62744568884091212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0.236733083448411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1.0233450591621363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0.23878366524804262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0.9811971187161167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78292478329760462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0.224609375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0.1755265797392176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0.19633064789113805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0.3071882039729674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0.10722524883839314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0.47317408227123559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0.36586454088461884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3.333333333333336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1.848958333333333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0.1596678907871627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1.1233254130416694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54085831863609646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83217036233007702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4.275286757038581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68493150684931503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0.37246722288438616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0.16736401673640167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63412179164569704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.2049576093981673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0.3190690690690690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0.26961695797694313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0.27573696145124715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81246891062841986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1.3026472026262486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0.4280453060940865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5539143279172821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0.39583804569102016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3.6796445196783751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78.699436763952889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0.32893678105427138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7286995515695067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.1047865459249677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0.41405669391655164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1.0330578512396693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3770931011386477E-2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0.30685305148312308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5858230814294083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0.17198679141441936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1.0926457303788724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0.92551784927280745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5.3394858272907051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1.202011529498344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0.14157621519584709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5.7319629800071583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0.4768031484144403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1.02264426588750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5.9373608431052396E-2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1.838163145156015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0.21900474510281057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.181311018131101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6.103286384976526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7.4645434187608856E-2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2.8050429699428521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1.8198090692124105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1.061164333087693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69485805042684134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1.9447287615148414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20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7.4367873078829944E-2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.140216225138235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1.2103951584193664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0.1831022756997122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0.3493885700024956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12.645914396887159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75679157178018541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1.3499314755596163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1.3281503077421444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4.918032786885246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0.49172650640024979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0.32234312361940604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0.2529607910773830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0.33931168201648088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2.950310559006211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1.4997656616153725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5.2009456264775418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6.3122923588039868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2.583820362965241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.430054374691053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1.0621984515839473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003758077575276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4.143389199255120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0954670329670335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1.102255384093606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2.1647624774503909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2.5948103792415171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748714214191434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4.3674628672533409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54067062409754529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0.22536365498873182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50004831384674853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80672268907563027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5358675063543201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87500251726846168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1.0305821987697152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81420595533498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558212440619951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1.2507570613173784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1.0610914083056859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1.1810657490932763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1.5032638714536781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1.8545229754790851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2.3818994925204016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6.8051297551707757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2.9006526468455403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7.1388910922503365E-2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1.3933330065885747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1.884157652306217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20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783041498029187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2.8659160696008188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0.24354708939482897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8081611022787493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1.6956715751896474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2.7105800058292044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54079473312955562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8.4642233856893547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0.33478406427854035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0.4417902495337892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57615755290173898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0.26899309342057431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2424969987995194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6.1868426479686531E-2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0.13634426927993182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0.1688872208669544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5.2941176470588234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0.36126163679310824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0.366275520586040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6274969966194506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1.4734054980141733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6.2831611281764871E-2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0.13695211545367672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7.5839260635165138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1.8255578093306288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0.2769857433808554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9.7489211455472731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7.1618037135278518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2.4725274725274726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2375249500998009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54364550210277973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1.5681544028950543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0.44369321783224169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58136284867795851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68414850771205971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1.3084960503698553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2.547026521789928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8.873087030452929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81892809219354334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5360732633459905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13.749146369223766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1.523406271281793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0.43675411021782068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0.21304926764314247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76856462437757089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59860800914143253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57516154228502447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0.13932142271758727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1.5661467638868769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50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6.5349985477781009E-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2.477936184657162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1.159815187773960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0.31687197465024203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1.1158442341764994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54901303382087929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0.28099173553719009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75851265561876491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2.1590981466148653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2.7675741861135119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0.9557652248498959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0.149508756941478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1.6110109837793722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1.1806405068849786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9.0423836838750802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2.281085294965004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1.802757158006362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1.7421751114800506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81014316326022107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77845243655612639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1.5627597672485454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78555304740406318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9.4002416841569669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2.4709302325581395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0.34762456546929316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0.17453699214583535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8857058745901389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2.1557497289367946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1.102828668926214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1.4762165117550574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51950697769175924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1.2089810017271156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1.8462474336552352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5.9800664451827243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85560296429373461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043134961251649E-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81251880830574785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55978957307614485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0.28146679881070369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764103305735329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4.0137614678899078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5032149846239866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2.8774752475247523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56683123057231666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0.19554893379271812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1.2188564258827748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4.1108226942840496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1.980874316939890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0.10341261633919338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25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81403385590942501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1.5763546798029557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1.775199758635120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2.2688598979013044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84479057895347487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0.96039045382384969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3.7537537537537538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0.2847370815291560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1.1103278110680297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58266569555717407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70898574852533836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.2701700904146604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0.92451726155646574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74931593348768677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53233661796352927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0.30120481927710846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0.17384825530858064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2.4691358024691357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5422153369481022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0.34988823014870252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0.31347962382445144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2.5488051440124622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56135623666778933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0.2738600575106121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8776091081593927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.3524736528833023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1.8426186863212659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0.42311642466621158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0.19496344435418358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0.99353049907578561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1.229280127054792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6.0957910014513788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1.894850319263620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0.38431077238675165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.2538428386726044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7.4074074074074074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5598302744843267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0.45442853468232874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0.98511617946246921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52219321148825071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0.32749643962937552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4.167484890139861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0.1381639545594105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0.18269511838643671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0.2412545235223160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10.25794841031794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2.9262466407882952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4.17557268389576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2.080184905324917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e v="#DIV/0!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1.425614657100693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0.1887066337639715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5545527695017723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1.0831889081455806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7.193726494358646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0.10786581492623176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2.5089605734767026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89103291713961408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1.4099238557442892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83970287436753144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4.1636148515409319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71777882946837046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2.5460122699386503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4.4565112617678242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1.7927871586408173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2.3516615407696349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8928571428571429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14.14790996784566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0.98284311014258696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0.23487962419260131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68709881565862041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.08133504179632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0.14278914802475012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1.1918260698087162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1.187782805429864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6412237330037082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.0038200339558574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1.2453300124533002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8.8850174216027877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1.090025745369986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1.0468884926375759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0.1988565746955008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62796736308029943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6.6567052670900262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0.20745232585973031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66680274886031166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85308535907413963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2.6528035908405512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1.376404494382022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0.37596651769880118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4.1312723390428445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9.896373056994818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6.1237738026543562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0.3616636528028933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1.1260808365171928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11353711790393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0.10319917440660474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0.36912114544825042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0.35184809703851244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25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1.7055247258470805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1.0151139183397249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2.2739996267761455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65935591338145472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0.44715735680317981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0.41710114702815432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50167224080267558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72809440120512181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0.99039700529528507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0.1259192102347134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0.2704895861509332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7.8014184397163122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72449579009203058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1.1931283726917175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0.48875704294263672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2.255092143549951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0.45745038681466532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537538607745307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0.4213394822345666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0.327167484585378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1.062215477996965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1.838235294117647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8938100320170757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0.2708939500351159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1.58905782033917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1.54017148301047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5.30401034928848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5.9685799109351807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0.9889934598819588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0.29282381098824695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1.562093204894558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1.9201059368792761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0.31017166114156303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8367633528642680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68120933792575589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0.10519987977156597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1.3718622300058376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1.2656906285888674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1.545081165656170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1.219093406593406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6370061034371984E-2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7.7458874672726372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64581917063222294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14.086146682188591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0.4795525086121627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.0031746031746032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0.49603774726271854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1693997771055564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27.44522691705790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20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0.48394530649869411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77981047644116874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83569851781772309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58571824773174497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5341534477177080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53083528493364562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7616222110291309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0.35214446952595935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83042683939544926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0.238631548428823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7.21830985915493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71717755928282245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57471264367816088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64312583424341707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58669243511871894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52766097782174948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0.40045766590389015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2.0466420025351155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3.5134601933389531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0.3731019522776572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0.16134216513622698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1.94726166328600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625306685410394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0.35791985402484383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1.2924349474409789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0.48466489965921999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0.14404033129276198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6588072122052705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1.5484173336217464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1.5904905407667838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0.32216635103071467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2.3331823182965503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1.2030885257676422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1.2733775747651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8764739264770792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1.5494823302584038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1.2592592592592593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8.7572440437862209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1.7798013245033113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6.059992918205271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83355502349915755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68749065909430573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0.45170678469653791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2.0662568306010929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1.0762929802838366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1.1286707529045832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2.415458937198067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1.585871907871457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2.0626069860854535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50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1.1302064479800504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78839482812992745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4.2756360008551271E-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0.19669993705602015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5222524977293370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2.3737444615970649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12.135922330097088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1.6648730771665505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2.1171724258901947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1.2234471632159183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1.8454520320707768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1.0217830675948798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1.29466597617814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2.98822024011139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0.4173827645470169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1.5617128463476071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5676676264911558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4.9168603611657433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0.27882527711118732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0.2132841814232111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8192936949641979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1.787892202477211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2.2903885480572597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2.9816593886462881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81314443792438595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52701033718510493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1.1958483754512634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5.565188209631410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6478533526290405E-2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1.026639026385187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1.1575922584052767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66592674805771368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0.278990781174187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0.18421052631578946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1.4814658045946605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52152145191572208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0.1072961373390558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0.23295043778616756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0.99346761023407726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0.4412846285854376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7023458350891979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1.1033468186833395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1.5633124198412423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1.1886102403343783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7466320402532056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1.6937081991577905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6544476035743298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0.2238682952509079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1.1849479583666933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3.333333333333336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57134067286351553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1.8471337579617835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0.32064249878621137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81445422205579476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1.0098305246120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78218579077251671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63045167976509198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0.14143094841930118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7023075820553246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67631330607109152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4.920634920634920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5.4329371816638369E-2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75049221406837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0.211496627040805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4.087287842050571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0.1931807205640876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0.4038073262186328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0.99795599374774557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65359477124183007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2.696002479082739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22.766623687603609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6389481727399678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0.36981132075471695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74593730574549333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1.9842044182439997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1.1259253115474734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0606060606060608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5.7142857142857144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5386169087236703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0.2423283717721103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1.10803324099723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1.08713831744438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0.18975104182929611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0.31333930170098478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0.28233539313871725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.0398736675878406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73587907716785994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47.97687861271676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1.639344262295082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.329145728643216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8.4805653710247356E-2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8.8803374528232074E-2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7.7380952380952381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0.140449438202247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.2998565279770444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0.4705683926463147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0.43695380774032461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2.860413578525617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63576550602498705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00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0.43046753557335882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1.081685938082805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0.38955656858682136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59357689097240374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0032017075773747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0.1295207731393842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0.24578651685393257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0.17724020238915003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1.4614143000479867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2.9110414657666346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0.15256588072122051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5641521598968407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8835594824865887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0.13732833957553059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0.48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.20808613491540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1.7553998410749114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0.4329004329004329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1.1511740875845509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0.3693523449579110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2.0223907547851212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88214829054285138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52478134110787167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73800738007380073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9.7107438016528924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1.5256874543877283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2.0397068736816926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0.12691594259494288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1.2452315764150619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0.94078583287216377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1.9710013593112823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0.464438575721701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70806621375944889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86702101721363434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51781435968776568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0.1370363603142700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.0033773813817752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1.1342155009451795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2.6857654431512983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.274386162680099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3.8888888888888888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2.9411764705882355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8.4323495592180914E-2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79748670855485737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6.9471624266144811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1.8245614035087718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0.91214594335093613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53058676654182269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1.149315851037784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00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0.49282194128990786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50753110674525215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0.93457943925233644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0.3721196507800200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1.9667477696674778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8.472524812394093E-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0.37878787878787878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.2849020846493997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1.5903135447727479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51779935275080902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1.296971396522714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0.4434046345811051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0.41770003915937864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1.0847457627118644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7678525723061172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0.16254416961130741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0.2711531142965876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1336116910229651E-2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1.9738301175426924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0.12490632025980515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0.34330554193231977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0.2857414991903991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0.28005464480874315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79058000669667772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0.2580645161290322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0.2188012815503633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0.37495924356048255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1.4492753623188406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1.9476567255021302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85.393258426966298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0.91762193220371013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0.3172831164252769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63415089060897134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65016031350195935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1.1143429642557041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1.3309234308248439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0.11724960254372019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71991001124859388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52581261950286806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0.99757254488218694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70048495112000619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0.17757783828578194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.2556418793932669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1.006059220304104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50620261139716261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0.19665683382497542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0.42061929479148025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0.2954482503923922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751373780419423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00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0.48123195380173245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1.9560878243512974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0.15336047783896253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88004158325141912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0.97679078310235434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0.28043935498948352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714960205045190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1.4398848092152627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2.814186584425597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0.39737730975561297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0.94451003541912637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53353658536585369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0.258541089566020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0.288125128627289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53815234362023723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2.312606742994496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1562139284340134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5410000772857253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4.2187825724411088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1.1127167630057804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0.36683221145953043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5880880880880881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5311096533279507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0.28823816215906156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1.4455626715462031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3.9317858834675508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1.2919733392298702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2.6679841897233203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0.18389113644722324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0.43759483379164271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2.5675035528185695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0.27027027027027029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0.42032389664977127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1.5616142776162525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8454673555659933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1.1789111119808995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3.407601572739187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0.4764251683916543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5889777029869584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86237319456653561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0.38669760247486468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0.43368268883267075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77994428969359331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52992518703241898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14.38602808786460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0.1291265048455047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3.6109971276159212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1.9055015905778212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0.2456418383518225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50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64029270523667958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0.39615166949632147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57.82792665726375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8.1761006289308185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098031648012350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1356537260151722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4.9376017362995119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0.31324313243132429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0.2087924834705950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5.113354294224723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50264320998353407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0.12578616352201258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1.9754615038271048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1.7410228509249184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64255675322554306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2.7550260610573343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1.716738197424892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0.42123933045116951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1.7021276595744681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54774700289375777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32.56198347107437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56833259619637333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0.42037586547972305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0.20489671957231709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0.44629574531389465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5.516804058338618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2.1811572250833082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85240292077846691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0.4601740294511378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89058524173027986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1.378949205795077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0.4710219127585501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0.41710710510527671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54964539007092195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0926887734718338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61.06508875739645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2.0143478107219845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0.9115228376102249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2.031779109143006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1.6068819996753774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7.6580587711487089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1.547139403706688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62661876514328685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1.2281994595922379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.0821610966759252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.086625541409633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3.746097814776274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1.5883744508279825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974789915966388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20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1162860879187207E-2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1.4266524164844538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1.6666666666666667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0.27240638428483732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9.0171325518485126E-2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5.255196369544512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788161492681357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0.1361217671080311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21.86698838787513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1.1757161179991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838235294117647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0.33780613681148541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1.180708425055033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0.2810695837131571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0.25879308316668626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0.1262251262251262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72974623982565334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0.29567574226931131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0.92397660818713445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1.6458835567734438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3.6067892503536068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0.43784094171691074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4.6263753056234718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0.26746907388833169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64546975854649769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0.31041440322830982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1.3521344407958278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0.11572734637194769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6980195723760493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2.482513035736996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56109203584289424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1.1774325429272281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68522961295938511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655903128153380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1.4896570994472726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2.4809160305343512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0.46127520273789152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1.9187589303939578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0.20016680567139283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1.1405176195350197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88359931475971509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0.23443999092490359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1.288117770767613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1.9048776207255005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63505116959064323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1.3710012463647694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1.651097110580056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1.760833355365782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1.7685732023750775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.6153846153846159E-2"/>
    <n v="92.151898734177209"/>
    <x v="1"/>
    <s v="rock"/>
    <x v="1"/>
    <d v="2014-08-21T05:00:00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0.7605789942675919"/>
    <n v="100.01614035087719"/>
    <x v="2"/>
    <s v="web"/>
    <x v="2"/>
    <d v="2013-11-19T06:00:00"/>
    <x v="2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1.6955995155429955"/>
    <n v="103.20833333333333"/>
    <x v="1"/>
    <s v="rock"/>
    <x v="3"/>
    <d v="2019-09-20T05:00:00"/>
    <x v="3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1.4434947768281101"/>
    <n v="99.339622641509436"/>
    <x v="3"/>
    <s v="plays"/>
    <x v="4"/>
    <d v="2019-01-24T06:00:00"/>
    <x v="3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0.57597574838954146"/>
    <n v="75.833333333333329"/>
    <x v="3"/>
    <s v="plays"/>
    <x v="5"/>
    <d v="2012-09-08T05:00:00"/>
    <x v="4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4.7706422018348622"/>
    <n v="60.555555555555557"/>
    <x v="4"/>
    <s v="documentary"/>
    <x v="6"/>
    <d v="2017-09-14T05:00:00"/>
    <x v="5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0.30527101282138253"/>
    <n v="64.93832599118943"/>
    <x v="3"/>
    <s v="plays"/>
    <x v="7"/>
    <d v="2015-08-15T05:00:00"/>
    <x v="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5.0168595643853093"/>
    <n v="30.997175141242938"/>
    <x v="3"/>
    <s v="plays"/>
    <x v="8"/>
    <d v="2010-08-11T05:00:00"/>
    <x v="6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1.9326683291770574"/>
    <n v="72.909090909090907"/>
    <x v="1"/>
    <s v="electric music"/>
    <x v="9"/>
    <d v="2013-11-07T06:00:00"/>
    <x v="2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0.37577684636508168"/>
    <n v="62.9"/>
    <x v="4"/>
    <s v="drama"/>
    <x v="10"/>
    <d v="2010-10-01T05:00:00"/>
    <x v="6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2.0792079207920793"/>
    <n v="112.22222222222223"/>
    <x v="3"/>
    <s v="plays"/>
    <x v="11"/>
    <d v="2010-09-27T05:00:00"/>
    <x v="6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1.1192041215135904"/>
    <n v="102.34545454545454"/>
    <x v="4"/>
    <s v="drama"/>
    <x v="12"/>
    <d v="2019-10-30T05:00:00"/>
    <x v="3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0.40796503156872266"/>
    <n v="105.05102040816327"/>
    <x v="1"/>
    <s v="indie rock"/>
    <x v="13"/>
    <d v="2016-06-23T05:00:00"/>
    <x v="7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1.4976897339210793"/>
    <n v="94.144999999999996"/>
    <x v="1"/>
    <s v="indie rock"/>
    <x v="14"/>
    <d v="2012-04-02T05:00:00"/>
    <x v="4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2.1138126724631645"/>
    <n v="84.986725663716811"/>
    <x v="2"/>
    <s v="wearables"/>
    <x v="15"/>
    <d v="2019-12-14T06:00:00"/>
    <x v="3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0.15397156054705191"/>
    <n v="110.41"/>
    <x v="5"/>
    <s v="nonfiction"/>
    <x v="16"/>
    <d v="2014-02-13T06:00:00"/>
    <x v="1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0.62738699988876112"/>
    <n v="107.96236989591674"/>
    <x v="4"/>
    <s v="animation"/>
    <x v="17"/>
    <d v="2011-01-13T06:00:00"/>
    <x v="8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1.4944982755789127"/>
    <n v="45.103703703703701"/>
    <x v="3"/>
    <s v="plays"/>
    <x v="18"/>
    <d v="2018-09-16T05:00:00"/>
    <x v="9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2.0605980679832516"/>
    <n v="45.001483679525222"/>
    <x v="3"/>
    <s v="plays"/>
    <x v="19"/>
    <d v="2019-03-25T05:00:00"/>
    <x v="3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0.89092580575383951"/>
    <n v="105.97134670487107"/>
    <x v="4"/>
    <s v="drama"/>
    <x v="20"/>
    <d v="2014-07-28T05:00:00"/>
    <x v="1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2.4394674694417771"/>
    <n v="69.055555555555557"/>
    <x v="3"/>
    <s v="plays"/>
    <x v="21"/>
    <d v="2011-09-18T05:00:00"/>
    <x v="8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78081648830757033"/>
    <n v="85.044943820224717"/>
    <x v="3"/>
    <s v="plays"/>
    <x v="22"/>
    <d v="2018-04-18T05:00:00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0.30116450274394324"/>
    <n v="105.22535211267606"/>
    <x v="4"/>
    <s v="documentary"/>
    <x v="23"/>
    <d v="2019-04-08T05:00:00"/>
    <x v="3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88627142541987591"/>
    <n v="39.003741114852225"/>
    <x v="2"/>
    <s v="wearables"/>
    <x v="24"/>
    <d v="2014-06-23T05:00:00"/>
    <x v="1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0.46202956989247312"/>
    <n v="73.030674846625772"/>
    <x v="6"/>
    <s v="video games"/>
    <x v="25"/>
    <d v="2011-06-07T05:00:00"/>
    <x v="8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2.0747288377658548"/>
    <n v="35.009459459459457"/>
    <x v="3"/>
    <s v="plays"/>
    <x v="26"/>
    <d v="2018-08-27T05:00:00"/>
    <x v="9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1.2507817385866167"/>
    <n v="106.6"/>
    <x v="1"/>
    <s v="rock"/>
    <x v="27"/>
    <d v="2015-10-11T05:00:00"/>
    <x v="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0.95033966650924551"/>
    <n v="61.997747747747745"/>
    <x v="3"/>
    <s v="plays"/>
    <x v="28"/>
    <d v="2010-03-04T06:00:00"/>
    <x v="6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0.30404398370483227"/>
    <n v="94.000622665006233"/>
    <x v="4"/>
    <s v="shorts"/>
    <x v="29"/>
    <d v="2018-08-29T05:00:00"/>
    <x v="9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62262193012798339"/>
    <n v="112.05426356589147"/>
    <x v="4"/>
    <s v="animation"/>
    <x v="30"/>
    <d v="2019-05-29T05:00:00"/>
    <x v="3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0.32258064516129031"/>
    <n v="48.008849557522126"/>
    <x v="6"/>
    <s v="video games"/>
    <x v="31"/>
    <d v="2016-02-02T06:00:00"/>
    <x v="7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1.1519686117067385"/>
    <n v="38.004334633723452"/>
    <x v="4"/>
    <s v="documentary"/>
    <x v="32"/>
    <d v="2018-02-06T06:00:00"/>
    <x v="9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0.26467579850895784"/>
    <n v="35.000184535892231"/>
    <x v="3"/>
    <s v="plays"/>
    <x v="33"/>
    <d v="2014-11-11T06:00:00"/>
    <x v="1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66310160427807485"/>
    <n v="85"/>
    <x v="4"/>
    <s v="documentary"/>
    <x v="34"/>
    <d v="2017-03-28T05:00:00"/>
    <x v="5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66533070381915727"/>
    <n v="95.993893129770996"/>
    <x v="4"/>
    <s v="drama"/>
    <x v="35"/>
    <d v="2019-03-02T06:00:00"/>
    <x v="3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63578564940962756"/>
    <n v="68.8125"/>
    <x v="3"/>
    <s v="plays"/>
    <x v="36"/>
    <d v="2011-03-23T05:00:00"/>
    <x v="8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71434870799894168"/>
    <n v="105.97196261682242"/>
    <x v="5"/>
    <s v="fiction"/>
    <x v="37"/>
    <d v="2019-11-08T06:00:00"/>
    <x v="3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0.30738720872583042"/>
    <n v="75.261194029850742"/>
    <x v="7"/>
    <s v="photography books"/>
    <x v="38"/>
    <d v="2010-10-23T05:00:00"/>
    <x v="6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1.9693654266958425"/>
    <n v="57.125"/>
    <x v="3"/>
    <s v="plays"/>
    <x v="39"/>
    <d v="2013-03-11T05:00:00"/>
    <x v="2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59147734910606264"/>
    <n v="75.141414141414145"/>
    <x v="2"/>
    <s v="wearables"/>
    <x v="40"/>
    <d v="2010-06-24T05:00:00"/>
    <x v="6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0.4696410600469641"/>
    <n v="107.42342342342343"/>
    <x v="1"/>
    <s v="rock"/>
    <x v="41"/>
    <d v="2012-09-30T05:00:00"/>
    <x v="4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0.22525341008634714"/>
    <n v="35.995495495495497"/>
    <x v="0"/>
    <s v="food trucks"/>
    <x v="42"/>
    <d v="2011-07-13T05:00:00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53781071686233362"/>
    <n v="26.998873148744366"/>
    <x v="5"/>
    <s v="radio &amp; podcasts"/>
    <x v="43"/>
    <d v="2014-08-09T05:00:00"/>
    <x v="1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0.15178825538373969"/>
    <n v="107.56122448979592"/>
    <x v="5"/>
    <s v="fiction"/>
    <x v="44"/>
    <d v="2019-03-18T05:00:00"/>
    <x v="3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2.0971302428256071"/>
    <n v="94.375"/>
    <x v="3"/>
    <s v="plays"/>
    <x v="45"/>
    <d v="2016-11-17T06:00:00"/>
    <x v="7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87120320226041914"/>
    <n v="46.163043478260867"/>
    <x v="1"/>
    <s v="rock"/>
    <x v="46"/>
    <d v="2010-07-31T05:00:00"/>
    <x v="6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0.210408191892271"/>
    <n v="47.845637583892618"/>
    <x v="3"/>
    <s v="plays"/>
    <x v="47"/>
    <d v="2014-04-28T05:00:00"/>
    <x v="1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0.25841597988545884"/>
    <n v="53.007815713698065"/>
    <x v="3"/>
    <s v="plays"/>
    <x v="48"/>
    <d v="2015-07-07T05:00:00"/>
    <x v="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0.52735662491760049"/>
    <n v="45.059405940594061"/>
    <x v="1"/>
    <s v="rock"/>
    <x v="49"/>
    <d v="2019-12-04T06:00:00"/>
    <x v="3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50"/>
    <n v="2"/>
    <x v="1"/>
    <s v="metal"/>
    <x v="50"/>
    <d v="2013-08-29T05:00:00"/>
    <x v="2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1.0885206171726003"/>
    <n v="99.006816632583508"/>
    <x v="2"/>
    <s v="wearables"/>
    <x v="51"/>
    <d v="2012-04-12T05:00:00"/>
    <x v="4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2.928019520130134"/>
    <n v="32.786666666666669"/>
    <x v="3"/>
    <s v="plays"/>
    <x v="52"/>
    <d v="2010-09-19T05:00:00"/>
    <x v="6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0.71220459695694405"/>
    <n v="59.119617224880386"/>
    <x v="4"/>
    <s v="drama"/>
    <x v="53"/>
    <d v="2014-06-28T05:00:00"/>
    <x v="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1.1127596439169138"/>
    <n v="44.93333333333333"/>
    <x v="2"/>
    <s v="wearables"/>
    <x v="54"/>
    <d v="2018-03-17T05:00:00"/>
    <x v="9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56189341052273112"/>
    <n v="89.664122137404576"/>
    <x v="1"/>
    <s v="jazz"/>
    <x v="55"/>
    <d v="2018-08-04T05:00:00"/>
    <x v="9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69607587227007739"/>
    <n v="70.079268292682926"/>
    <x v="2"/>
    <s v="wearables"/>
    <x v="56"/>
    <d v="2015-01-17T06:00:00"/>
    <x v="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0.46452026269421753"/>
    <n v="31.059701492537314"/>
    <x v="6"/>
    <s v="video games"/>
    <x v="57"/>
    <d v="2017-09-13T05:00:00"/>
    <x v="5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0.44031311154598823"/>
    <n v="29.061611374407583"/>
    <x v="3"/>
    <s v="plays"/>
    <x v="58"/>
    <d v="2015-10-04T05:00:00"/>
    <x v="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0.36354193715917943"/>
    <n v="30.0859375"/>
    <x v="3"/>
    <s v="plays"/>
    <x v="59"/>
    <d v="2017-06-27T05:00:00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0.69266233813981193"/>
    <n v="84.998125000000002"/>
    <x v="3"/>
    <s v="plays"/>
    <x v="60"/>
    <d v="2012-07-20T05:00:00"/>
    <x v="4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1.078213802435724"/>
    <n v="82.001775410563695"/>
    <x v="3"/>
    <s v="plays"/>
    <x v="61"/>
    <d v="2011-04-02T05:00:00"/>
    <x v="8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0.13838915029061721"/>
    <n v="58.040160642570278"/>
    <x v="2"/>
    <s v="web"/>
    <x v="62"/>
    <d v="2015-06-06T05:00:00"/>
    <x v="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8.4380610412926398"/>
    <n v="111.4"/>
    <x v="3"/>
    <s v="plays"/>
    <x v="63"/>
    <d v="2017-05-04T05:00:00"/>
    <x v="5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1.0241404535479151"/>
    <n v="71.94736842105263"/>
    <x v="2"/>
    <s v="web"/>
    <x v="64"/>
    <d v="2018-07-17T05:00:00"/>
    <x v="9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0.42346407497396737"/>
    <n v="61.038135593220339"/>
    <x v="3"/>
    <s v="plays"/>
    <x v="65"/>
    <d v="2011-02-03T06:00:00"/>
    <x v="8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2.2188217291507271"/>
    <n v="108.91666666666667"/>
    <x v="3"/>
    <s v="plays"/>
    <x v="66"/>
    <d v="2015-04-13T05:00:00"/>
    <x v="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61581786720048859"/>
    <n v="29.001722017220171"/>
    <x v="2"/>
    <s v="wearables"/>
    <x v="67"/>
    <d v="2010-01-30T06:00:00"/>
    <x v="6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0.39288668320926384"/>
    <n v="58.975609756097562"/>
    <x v="3"/>
    <s v="plays"/>
    <x v="68"/>
    <d v="2017-09-12T05:00:00"/>
    <x v="5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4.1557075223566544"/>
    <n v="111.82352941176471"/>
    <x v="3"/>
    <s v="plays"/>
    <x v="69"/>
    <d v="2011-01-22T06:00:00"/>
    <x v="6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80813692870085674"/>
    <n v="63.995555555555555"/>
    <x v="3"/>
    <s v="plays"/>
    <x v="70"/>
    <d v="2010-12-21T06:00:00"/>
    <x v="6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0.92535471930906843"/>
    <n v="85.315789473684205"/>
    <x v="3"/>
    <s v="plays"/>
    <x v="71"/>
    <d v="2019-12-04T06:00:00"/>
    <x v="3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0.14917951268025859"/>
    <n v="74.481481481481481"/>
    <x v="4"/>
    <s v="animation"/>
    <x v="72"/>
    <d v="2015-08-06T05:00:00"/>
    <x v="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0.15130228034151086"/>
    <n v="105.14772727272727"/>
    <x v="1"/>
    <s v="jazz"/>
    <x v="73"/>
    <d v="2016-11-30T06:00:00"/>
    <x v="7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81658291457286436"/>
    <n v="56.188235294117646"/>
    <x v="1"/>
    <s v="metal"/>
    <x v="74"/>
    <d v="2016-03-28T05:00:00"/>
    <x v="7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0.66411063946323434"/>
    <n v="85.917647058823533"/>
    <x v="7"/>
    <s v="photography books"/>
    <x v="75"/>
    <d v="2018-07-23T05:00:00"/>
    <x v="9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1.2803016886647984"/>
    <n v="57.00296912114014"/>
    <x v="3"/>
    <s v="plays"/>
    <x v="76"/>
    <d v="2015-03-13T05:00:00"/>
    <x v="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2.1300448430493275"/>
    <n v="79.642857142857139"/>
    <x v="4"/>
    <s v="animation"/>
    <x v="77"/>
    <d v="2010-10-11T05:00:00"/>
    <x v="6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0.33244680851063829"/>
    <n v="41.018181818181816"/>
    <x v="5"/>
    <s v="translations"/>
    <x v="78"/>
    <d v="2018-04-17T05:00:00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1.4368101819628121"/>
    <n v="48.004773269689736"/>
    <x v="3"/>
    <s v="plays"/>
    <x v="79"/>
    <d v="2018-06-21T05:00:00"/>
    <x v="9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0.15687393040501996"/>
    <n v="55.212598425196852"/>
    <x v="6"/>
    <s v="video games"/>
    <x v="80"/>
    <d v="2017-09-28T05:00:00"/>
    <x v="5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0.44377525952928126"/>
    <n v="92.109489051094897"/>
    <x v="1"/>
    <s v="rock"/>
    <x v="81"/>
    <d v="2017-12-18T06:00:00"/>
    <x v="5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6.678688305616777E-2"/>
    <n v="83.183333333333337"/>
    <x v="6"/>
    <s v="video games"/>
    <x v="82"/>
    <d v="2019-01-24T06:00:00"/>
    <x v="3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2.6602660266026601"/>
    <n v="39.996000000000002"/>
    <x v="1"/>
    <s v="electric music"/>
    <x v="83"/>
    <d v="2016-08-19T05:00:00"/>
    <x v="7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75546145703012224"/>
    <n v="111.1336898395722"/>
    <x v="2"/>
    <s v="wearables"/>
    <x v="84"/>
    <d v="2012-08-07T05:00:00"/>
    <x v="4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76205287713841363"/>
    <n v="90.563380281690144"/>
    <x v="1"/>
    <s v="indie rock"/>
    <x v="85"/>
    <d v="2011-09-19T05:00:00"/>
    <x v="8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0.59653365578395812"/>
    <n v="61.108374384236456"/>
    <x v="3"/>
    <s v="plays"/>
    <x v="86"/>
    <d v="2015-05-17T05:00:00"/>
    <x v="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1.6132964889466841"/>
    <n v="83.022941970310384"/>
    <x v="1"/>
    <s v="rock"/>
    <x v="87"/>
    <d v="2011-03-19T05:00:00"/>
    <x v="8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0.38350910834132312"/>
    <n v="110.76106194690266"/>
    <x v="5"/>
    <s v="translations"/>
    <x v="88"/>
    <d v="2015-05-08T05:00:00"/>
    <x v="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0.39590125756870054"/>
    <n v="89.458333333333329"/>
    <x v="3"/>
    <s v="plays"/>
    <x v="89"/>
    <d v="2010-04-17T05:00:00"/>
    <x v="6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1.2720156555772995"/>
    <n v="57.849056603773583"/>
    <x v="3"/>
    <s v="plays"/>
    <x v="90"/>
    <d v="2016-02-25T06:00:00"/>
    <x v="7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2.0659275921165383"/>
    <n v="109.99705449189985"/>
    <x v="5"/>
    <s v="translations"/>
    <x v="91"/>
    <d v="2016-09-03T05:00:00"/>
    <x v="7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0.38628681796233705"/>
    <n v="103.96586345381526"/>
    <x v="6"/>
    <s v="video games"/>
    <x v="92"/>
    <d v="2010-06-24T05:00:00"/>
    <x v="6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1.6515627609028949"/>
    <n v="107.99508196721311"/>
    <x v="3"/>
    <s v="plays"/>
    <x v="93"/>
    <d v="2012-10-24T05:00:00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0.32928352446917225"/>
    <n v="48.927777777777777"/>
    <x v="2"/>
    <s v="web"/>
    <x v="94"/>
    <d v="2019-04-18T05:00:00"/>
    <x v="3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88495575221238942"/>
    <n v="37.666666666666664"/>
    <x v="4"/>
    <s v="documentary"/>
    <x v="95"/>
    <d v="2019-10-21T05:00:00"/>
    <x v="3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0.46002653237675972"/>
    <n v="64.999141999141997"/>
    <x v="3"/>
    <s v="plays"/>
    <x v="96"/>
    <d v="2011-03-23T05:00:00"/>
    <x v="8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0.10791068315763261"/>
    <n v="106.61061946902655"/>
    <x v="0"/>
    <s v="food trucks"/>
    <x v="48"/>
    <d v="2015-08-18T05:00:00"/>
    <x v="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2.9680434584686353"/>
    <n v="27.009016393442622"/>
    <x v="6"/>
    <s v="video games"/>
    <x v="97"/>
    <d v="2015-07-31T05:00:00"/>
    <x v="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0.50832720219383321"/>
    <n v="91.16463414634147"/>
    <x v="3"/>
    <s v="plays"/>
    <x v="98"/>
    <d v="2014-12-24T06:00:00"/>
    <x v="1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00"/>
    <n v="1"/>
    <x v="3"/>
    <s v="plays"/>
    <x v="99"/>
    <d v="2011-11-06T05:00:00"/>
    <x v="8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.7900576525617317E-2"/>
    <n v="56.054878048780488"/>
    <x v="1"/>
    <s v="electric music"/>
    <x v="100"/>
    <d v="2015-02-28T06:00:00"/>
    <x v="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0.35501823066589905"/>
    <n v="31.017857142857142"/>
    <x v="2"/>
    <s v="wearables"/>
    <x v="101"/>
    <d v="2018-05-21T05:00:00"/>
    <x v="9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4.0633888663145061"/>
    <n v="66.513513513513516"/>
    <x v="1"/>
    <s v="electric music"/>
    <x v="102"/>
    <d v="2010-11-02T05:00:00"/>
    <x v="6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69861624751645446"/>
    <n v="89.005216484089729"/>
    <x v="1"/>
    <s v="indie rock"/>
    <x v="103"/>
    <d v="2017-05-24T05:00:00"/>
    <x v="5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69183029809746666"/>
    <n v="103.46315789473684"/>
    <x v="2"/>
    <s v="web"/>
    <x v="104"/>
    <d v="2013-04-20T05:00:00"/>
    <x v="2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0.27845209196058834"/>
    <n v="95.278911564625844"/>
    <x v="3"/>
    <s v="plays"/>
    <x v="105"/>
    <d v="2019-09-13T05:00:00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53623410448904552"/>
    <n v="75.895348837209298"/>
    <x v="3"/>
    <s v="plays"/>
    <x v="106"/>
    <d v="2018-05-10T05:00:00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0.16799193638705343"/>
    <n v="107.57831325301204"/>
    <x v="4"/>
    <s v="documentary"/>
    <x v="107"/>
    <d v="2012-05-13T05:00:00"/>
    <x v="4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1.6888600194868464"/>
    <n v="51.31666666666667"/>
    <x v="4"/>
    <s v="television"/>
    <x v="108"/>
    <d v="2014-01-14T06:00:00"/>
    <x v="1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6.6832496362697702"/>
    <n v="71.983108108108112"/>
    <x v="0"/>
    <s v="food trucks"/>
    <x v="109"/>
    <d v="2018-09-30T05:00:00"/>
    <x v="9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83363881987155986"/>
    <n v="108.95414201183432"/>
    <x v="5"/>
    <s v="radio &amp; podcasts"/>
    <x v="110"/>
    <d v="2012-09-28T05:00:00"/>
    <x v="4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0.37198258804907003"/>
    <n v="35"/>
    <x v="2"/>
    <s v="web"/>
    <x v="111"/>
    <d v="2014-09-08T05:00:00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0.26533729999195949"/>
    <n v="94.938931297709928"/>
    <x v="0"/>
    <s v="food trucks"/>
    <x v="112"/>
    <d v="2017-09-19T05:00:00"/>
    <x v="5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0.13752171395483498"/>
    <n v="109.65079365079364"/>
    <x v="2"/>
    <s v="wearables"/>
    <x v="113"/>
    <d v="2019-04-10T05:00:00"/>
    <x v="3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1.1466343838989697"/>
    <n v="44.001815980629537"/>
    <x v="5"/>
    <s v="fiction"/>
    <x v="114"/>
    <d v="2017-12-22T06:00:00"/>
    <x v="5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1.1363636363636365"/>
    <n v="86.794520547945211"/>
    <x v="3"/>
    <s v="plays"/>
    <x v="115"/>
    <d v="2015-09-19T05:00:00"/>
    <x v="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57491493605537958"/>
    <n v="30.992727272727272"/>
    <x v="4"/>
    <s v="television"/>
    <x v="116"/>
    <d v="2011-09-28T05:00:00"/>
    <x v="8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85025980160604631"/>
    <n v="94.791044776119406"/>
    <x v="7"/>
    <s v="photography books"/>
    <x v="117"/>
    <d v="2014-02-01T06:00:00"/>
    <x v="1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0.46520282843319688"/>
    <n v="69.79220779220779"/>
    <x v="4"/>
    <s v="documentary"/>
    <x v="118"/>
    <d v="2014-07-03T05:00:00"/>
    <x v="1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66891121561921052"/>
    <n v="63.003367003367003"/>
    <x v="6"/>
    <s v="mobile games"/>
    <x v="119"/>
    <d v="2015-04-21T05:00:00"/>
    <x v="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0.45591328589688107"/>
    <n v="110.0343300110742"/>
    <x v="6"/>
    <s v="video games"/>
    <x v="33"/>
    <d v="2014-10-18T05:00:00"/>
    <x v="1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1.5535744705013912"/>
    <n v="25.997933274284026"/>
    <x v="5"/>
    <s v="fiction"/>
    <x v="120"/>
    <d v="2014-12-24T06:00:00"/>
    <x v="1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5.3698779161126557"/>
    <n v="49.987915407854985"/>
    <x v="3"/>
    <s v="plays"/>
    <x v="121"/>
    <d v="2015-11-27T06:00:0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0.2719096423342397"/>
    <n v="101.72340425531915"/>
    <x v="7"/>
    <s v="photography books"/>
    <x v="122"/>
    <d v="2019-07-05T05:00:00"/>
    <x v="3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0.62536873156342188"/>
    <n v="47.083333333333336"/>
    <x v="3"/>
    <s v="plays"/>
    <x v="123"/>
    <d v="2018-09-23T05:00:00"/>
    <x v="9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2.5884482238533693"/>
    <n v="89.944444444444443"/>
    <x v="3"/>
    <s v="plays"/>
    <x v="124"/>
    <d v="2016-09-11T05:00:00"/>
    <x v="7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1.9447114025665668"/>
    <n v="78.96875"/>
    <x v="3"/>
    <s v="plays"/>
    <x v="125"/>
    <d v="2010-05-15T05:00:00"/>
    <x v="6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1.6574326227814817"/>
    <n v="80.067669172932327"/>
    <x v="1"/>
    <s v="rock"/>
    <x v="126"/>
    <d v="2010-09-09T05:00:00"/>
    <x v="6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1.223717409587888"/>
    <n v="86.472727272727269"/>
    <x v="0"/>
    <s v="food trucks"/>
    <x v="127"/>
    <d v="2015-02-28T06:00:00"/>
    <x v="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64321608040201006"/>
    <n v="28.001876172607879"/>
    <x v="4"/>
    <s v="drama"/>
    <x v="128"/>
    <d v="2011-11-11T06:00:00"/>
    <x v="8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0.99147583616268153"/>
    <n v="67.996725337699544"/>
    <x v="2"/>
    <s v="web"/>
    <x v="129"/>
    <d v="2013-12-12T06:00:00"/>
    <x v="2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86071987480438183"/>
    <n v="43.078651685393261"/>
    <x v="3"/>
    <s v="plays"/>
    <x v="130"/>
    <d v="2018-01-28T06:00:00"/>
    <x v="9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0.32177332856632107"/>
    <n v="87.95597484276729"/>
    <x v="1"/>
    <s v="world music"/>
    <x v="131"/>
    <d v="2011-09-03T05:00:00"/>
    <x v="8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1.1143714720903144"/>
    <n v="94.987234042553197"/>
    <x v="4"/>
    <s v="documentary"/>
    <x v="132"/>
    <d v="2011-08-07T05:00:00"/>
    <x v="8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1.403061224489796"/>
    <n v="46.905982905982903"/>
    <x v="3"/>
    <s v="plays"/>
    <x v="133"/>
    <d v="2013-03-12T05:00:00"/>
    <x v="2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0.429988974641677"/>
    <n v="46.913793103448278"/>
    <x v="4"/>
    <s v="drama"/>
    <x v="134"/>
    <d v="2014-06-19T05:00:00"/>
    <x v="1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0.38200339558573854"/>
    <n v="94.24"/>
    <x v="5"/>
    <s v="nonfiction"/>
    <x v="135"/>
    <d v="2010-10-12T05:00:00"/>
    <x v="6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1.0416666666666667"/>
    <n v="80.139130434782615"/>
    <x v="6"/>
    <s v="mobile games"/>
    <x v="136"/>
    <d v="2012-10-04T05:00:00"/>
    <x v="4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4.7854099553153899"/>
    <n v="59.036809815950917"/>
    <x v="2"/>
    <s v="wearables"/>
    <x v="137"/>
    <d v="2015-05-07T05:00:00"/>
    <x v="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0.44810167834446796"/>
    <n v="65.989247311827953"/>
    <x v="4"/>
    <s v="documentary"/>
    <x v="138"/>
    <d v="2018-03-02T06:00:00"/>
    <x v="9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0.98433935979670251"/>
    <n v="60.992530345471522"/>
    <x v="2"/>
    <s v="web"/>
    <x v="139"/>
    <d v="2015-06-18T05:00:00"/>
    <x v="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0.43470700747696051"/>
    <n v="98.307692307692307"/>
    <x v="2"/>
    <s v="web"/>
    <x v="107"/>
    <d v="2012-05-17T05:00:00"/>
    <x v="4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73750341436765909"/>
    <n v="104.6"/>
    <x v="1"/>
    <s v="indie rock"/>
    <x v="140"/>
    <d v="2010-07-18T05:00:00"/>
    <x v="6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77459333849728895"/>
    <n v="86.066666666666663"/>
    <x v="3"/>
    <s v="plays"/>
    <x v="141"/>
    <d v="2019-06-25T05:00:00"/>
    <x v="3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0.42281152753348666"/>
    <n v="76.989583333333329"/>
    <x v="2"/>
    <s v="wearables"/>
    <x v="142"/>
    <d v="2014-09-12T05:00:00"/>
    <x v="1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5.7971014492753623"/>
    <n v="29.764705882352942"/>
    <x v="3"/>
    <s v="plays"/>
    <x v="143"/>
    <d v="2011-11-28T06:00:00"/>
    <x v="8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88893648923637147"/>
    <n v="46.91959798994975"/>
    <x v="3"/>
    <s v="plays"/>
    <x v="144"/>
    <d v="2016-06-19T05:00:00"/>
    <x v="7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82629942247889832"/>
    <n v="105.18691588785046"/>
    <x v="2"/>
    <s v="wearables"/>
    <x v="145"/>
    <d v="2017-08-03T05:00:00"/>
    <x v="5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0.45481220657276994"/>
    <n v="69.907692307692301"/>
    <x v="1"/>
    <s v="indie rock"/>
    <x v="146"/>
    <d v="2013-02-22T06:00:00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00"/>
    <n v="1"/>
    <x v="1"/>
    <s v="rock"/>
    <x v="147"/>
    <d v="2018-12-17T06:00:00"/>
    <x v="9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1.558435657734816"/>
    <n v="60.011588275391958"/>
    <x v="1"/>
    <s v="electric music"/>
    <x v="148"/>
    <d v="2014-07-30T05:00:00"/>
    <x v="1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0.23636891777209479"/>
    <n v="52.006220379146917"/>
    <x v="1"/>
    <s v="indie rock"/>
    <x v="149"/>
    <d v="2017-02-24T06:00:00"/>
    <x v="5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1.0754519851003908"/>
    <n v="31.000176025347649"/>
    <x v="3"/>
    <s v="plays"/>
    <x v="150"/>
    <d v="2012-10-25T05:00:00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1.7019374068554396"/>
    <n v="95.042492917847028"/>
    <x v="1"/>
    <s v="indie rock"/>
    <x v="151"/>
    <d v="2016-06-04T05:00:00"/>
    <x v="7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1.5379357484620642"/>
    <n v="75.968174204355108"/>
    <x v="3"/>
    <s v="plays"/>
    <x v="152"/>
    <d v="2010-04-09T05:00:00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1.3524559708701791"/>
    <n v="71.013192612137203"/>
    <x v="1"/>
    <s v="rock"/>
    <x v="153"/>
    <d v="2019-10-29T05:00:00"/>
    <x v="3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1.8987341772151898"/>
    <n v="73.733333333333334"/>
    <x v="7"/>
    <s v="photography books"/>
    <x v="154"/>
    <d v="2014-01-11T06:00:00"/>
    <x v="2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0.45258620689655171"/>
    <n v="113.17073170731707"/>
    <x v="1"/>
    <s v="rock"/>
    <x v="155"/>
    <d v="2015-12-09T06:00:00"/>
    <x v="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0.99988495047640957"/>
    <n v="105.00933552992861"/>
    <x v="3"/>
    <s v="plays"/>
    <x v="156"/>
    <d v="2019-04-14T05:00:00"/>
    <x v="3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0.61609549480169423"/>
    <n v="79.176829268292678"/>
    <x v="2"/>
    <s v="wearables"/>
    <x v="157"/>
    <d v="2019-05-13T05:00:00"/>
    <x v="3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1.2790697674418605"/>
    <n v="57.333333333333336"/>
    <x v="2"/>
    <s v="web"/>
    <x v="158"/>
    <d v="2015-09-29T05:00:00"/>
    <x v="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66783446463761764"/>
    <n v="58.178343949044589"/>
    <x v="1"/>
    <s v="rock"/>
    <x v="159"/>
    <d v="2019-01-07T06:00:00"/>
    <x v="9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0.39485559566787004"/>
    <n v="36.032520325203251"/>
    <x v="7"/>
    <s v="photography books"/>
    <x v="160"/>
    <d v="2017-12-08T06:00:00"/>
    <x v="5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0.99830851381380381"/>
    <n v="107.99068767908309"/>
    <x v="3"/>
    <s v="plays"/>
    <x v="161"/>
    <d v="2017-10-09T05:00:00"/>
    <x v="5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81973902556243705"/>
    <n v="44.005985634477256"/>
    <x v="2"/>
    <s v="web"/>
    <x v="162"/>
    <d v="2017-09-02T05:00:00"/>
    <x v="5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72922092417590589"/>
    <n v="55.077868852459019"/>
    <x v="7"/>
    <s v="photography books"/>
    <x v="163"/>
    <d v="2010-12-26T06:00:00"/>
    <x v="6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0.24065161051462422"/>
    <n v="74"/>
    <x v="3"/>
    <s v="plays"/>
    <x v="164"/>
    <d v="2013-06-20T05:00:00"/>
    <x v="2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.1939561672525993"/>
    <n v="41.996858638743454"/>
    <x v="1"/>
    <s v="indie rock"/>
    <x v="165"/>
    <d v="2019-03-17T05:00:00"/>
    <x v="3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0.23580370606511422"/>
    <n v="77.988161010260455"/>
    <x v="4"/>
    <s v="shorts"/>
    <x v="166"/>
    <d v="2012-07-15T05:00:00"/>
    <x v="4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4.026772793053546"/>
    <n v="82.507462686567166"/>
    <x v="1"/>
    <s v="indie rock"/>
    <x v="167"/>
    <d v="2017-08-10T05:00:00"/>
    <x v="5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9.4049904030710181"/>
    <n v="104.2"/>
    <x v="5"/>
    <s v="translations"/>
    <x v="168"/>
    <d v="2014-04-11T05:00:00"/>
    <x v="1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1.2066365007541477"/>
    <n v="25.5"/>
    <x v="4"/>
    <s v="documentary"/>
    <x v="169"/>
    <d v="2014-08-03T05:00:00"/>
    <x v="1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61344244615726207"/>
    <n v="100.98334401024984"/>
    <x v="3"/>
    <s v="plays"/>
    <x v="170"/>
    <d v="2013-05-24T05:00:00"/>
    <x v="2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0.11177347242921014"/>
    <n v="111.83333333333333"/>
    <x v="2"/>
    <s v="wearables"/>
    <x v="171"/>
    <d v="2015-10-06T05:00:00"/>
    <x v="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3.8180324069196572"/>
    <n v="41.999115044247787"/>
    <x v="3"/>
    <s v="plays"/>
    <x v="172"/>
    <d v="2016-09-19T05:00:00"/>
    <x v="7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1.3362770160353241"/>
    <n v="110.05115089514067"/>
    <x v="3"/>
    <s v="plays"/>
    <x v="173"/>
    <d v="2016-09-12T05:00:00"/>
    <x v="7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0.24010941067991806"/>
    <n v="58.997079225994888"/>
    <x v="3"/>
    <s v="plays"/>
    <x v="174"/>
    <d v="2010-12-10T06:00:00"/>
    <x v="6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1.0394110004330879"/>
    <n v="32.985714285714288"/>
    <x v="0"/>
    <s v="food trucks"/>
    <x v="175"/>
    <d v="2017-09-30T05:00:00"/>
    <x v="5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0.2795489524766781"/>
    <n v="45.005654509471306"/>
    <x v="3"/>
    <s v="plays"/>
    <x v="176"/>
    <d v="2013-03-18T05:00:00"/>
    <x v="2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0.32419414597999258"/>
    <n v="81.98196487897485"/>
    <x v="2"/>
    <s v="wearables"/>
    <x v="177"/>
    <d v="2010-03-27T05:00:00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1.6180620884289747"/>
    <n v="39.080882352941174"/>
    <x v="2"/>
    <s v="web"/>
    <x v="178"/>
    <d v="2017-10-22T05:00:00"/>
    <x v="5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0.13844189016602809"/>
    <n v="58.996383363471971"/>
    <x v="3"/>
    <s v="plays"/>
    <x v="179"/>
    <d v="2019-07-01T05:00:00"/>
    <x v="3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1.446808510638298"/>
    <n v="40.988372093023258"/>
    <x v="1"/>
    <s v="rock"/>
    <x v="180"/>
    <d v="2010-09-22T05:00:00"/>
    <x v="6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0.34123222748815168"/>
    <n v="31.029411764705884"/>
    <x v="3"/>
    <s v="plays"/>
    <x v="181"/>
    <d v="2019-05-04T05:00:00"/>
    <x v="3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1.392757660167131"/>
    <n v="37.789473684210527"/>
    <x v="4"/>
    <s v="television"/>
    <x v="182"/>
    <d v="2018-05-24T05:00:00"/>
    <x v="9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.1313914944636436"/>
    <n v="32.006772009029348"/>
    <x v="3"/>
    <s v="plays"/>
    <x v="183"/>
    <d v="2014-06-07T05:00:00"/>
    <x v="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0.43502138975604115"/>
    <n v="95.966712898751737"/>
    <x v="4"/>
    <s v="shorts"/>
    <x v="184"/>
    <d v="2013-03-23T05:00:00"/>
    <x v="2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.1238095238095238"/>
    <n v="75"/>
    <x v="3"/>
    <s v="plays"/>
    <x v="185"/>
    <d v="2014-12-03T06:00:00"/>
    <x v="1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4.250733268153942"/>
    <n v="102.0498866213152"/>
    <x v="3"/>
    <s v="plays"/>
    <x v="186"/>
    <d v="2016-03-04T06:00:00"/>
    <x v="7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1.4578408195429473"/>
    <n v="105.75"/>
    <x v="3"/>
    <s v="plays"/>
    <x v="187"/>
    <d v="2013-06-05T05:00:00"/>
    <x v="2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2.6348808030112925"/>
    <n v="37.069767441860463"/>
    <x v="3"/>
    <s v="plays"/>
    <x v="188"/>
    <d v="2019-03-15T05:00:00"/>
    <x v="3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5.0017611835153222"/>
    <n v="35.049382716049379"/>
    <x v="1"/>
    <s v="rock"/>
    <x v="189"/>
    <d v="2014-07-01T05:00:00"/>
    <x v="1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2.191235059760956"/>
    <n v="46.338461538461537"/>
    <x v="1"/>
    <s v="indie rock"/>
    <x v="190"/>
    <d v="2018-04-12T05:00:00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81459385039008725"/>
    <n v="69.174603174603178"/>
    <x v="1"/>
    <s v="metal"/>
    <x v="191"/>
    <d v="2015-09-30T05:00:00"/>
    <x v="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0.27643158318316219"/>
    <n v="109.07824427480917"/>
    <x v="1"/>
    <s v="electric music"/>
    <x v="192"/>
    <d v="2018-08-05T05:00:00"/>
    <x v="9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1.5836230204712245"/>
    <n v="51.78"/>
    <x v="2"/>
    <s v="wearables"/>
    <x v="173"/>
    <d v="2016-09-22T05:00:00"/>
    <x v="7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0.33534006056964899"/>
    <n v="82.010055304172951"/>
    <x v="4"/>
    <s v="drama"/>
    <x v="193"/>
    <d v="2017-07-07T05:00:00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.461844065552061"/>
    <n v="35.958333333333336"/>
    <x v="1"/>
    <s v="electric music"/>
    <x v="194"/>
    <d v="2010-09-04T05:00:00"/>
    <x v="6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1.859504132231405"/>
    <n v="74.461538461538467"/>
    <x v="1"/>
    <s v="rock"/>
    <x v="195"/>
    <d v="2015-07-11T05:00:00"/>
    <x v="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50"/>
    <n v="2"/>
    <x v="3"/>
    <s v="plays"/>
    <x v="152"/>
    <d v="2010-04-05T05:00:00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0.14680181754631247"/>
    <n v="91.114649681528661"/>
    <x v="2"/>
    <s v="web"/>
    <x v="196"/>
    <d v="2014-08-12T05:00:00"/>
    <x v="1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1.2685312547760965"/>
    <n v="79.792682926829272"/>
    <x v="0"/>
    <s v="food trucks"/>
    <x v="197"/>
    <d v="2011-10-06T05:00:00"/>
    <x v="8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0.74400376396622769"/>
    <n v="42.999777678968428"/>
    <x v="3"/>
    <s v="plays"/>
    <x v="198"/>
    <d v="2017-01-19T06:00:00"/>
    <x v="5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29.655990510083036"/>
    <n v="63.225000000000001"/>
    <x v="1"/>
    <s v="jazz"/>
    <x v="199"/>
    <d v="2011-04-13T05:00:00"/>
    <x v="8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0.23156394727467047"/>
    <n v="70.174999999999997"/>
    <x v="3"/>
    <s v="plays"/>
    <x v="200"/>
    <d v="2018-10-29T05:00:00"/>
    <x v="9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2.5743707093821508"/>
    <n v="61.333333333333336"/>
    <x v="5"/>
    <s v="fiction"/>
    <x v="201"/>
    <d v="2010-03-08T06:00:00"/>
    <x v="6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0.23490721165139769"/>
    <n v="99"/>
    <x v="1"/>
    <s v="rock"/>
    <x v="202"/>
    <d v="2018-09-17T05:00:00"/>
    <x v="9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0.98890060770428412"/>
    <n v="96.984900146127615"/>
    <x v="4"/>
    <s v="documentary"/>
    <x v="203"/>
    <d v="2017-12-03T06:00:00"/>
    <x v="5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4.7194991749975737"/>
    <n v="51.004950495049506"/>
    <x v="4"/>
    <s v="documentary"/>
    <x v="204"/>
    <d v="2016-05-13T05:00:00"/>
    <x v="7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1.4831177027453455"/>
    <n v="28.044247787610619"/>
    <x v="4"/>
    <s v="science fiction"/>
    <x v="205"/>
    <d v="2017-03-30T05:00:00"/>
    <x v="5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1.0534813319878911"/>
    <n v="60.984615384615381"/>
    <x v="3"/>
    <s v="plays"/>
    <x v="206"/>
    <d v="2013-09-20T05:00:00"/>
    <x v="2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65853658536585369"/>
    <n v="73.214285714285708"/>
    <x v="3"/>
    <s v="plays"/>
    <x v="207"/>
    <d v="2020-01-30T06:00:00"/>
    <x v="3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0.51239004599269011"/>
    <n v="39.997435299603637"/>
    <x v="1"/>
    <s v="indie rock"/>
    <x v="208"/>
    <d v="2010-11-14T06:00:00"/>
    <x v="6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.773806199385647E-2"/>
    <n v="86.812121212121212"/>
    <x v="1"/>
    <s v="rock"/>
    <x v="209"/>
    <d v="2010-08-25T05:00:00"/>
    <x v="6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26.029216467463481"/>
    <n v="42.125874125874127"/>
    <x v="3"/>
    <s v="plays"/>
    <x v="210"/>
    <d v="2019-02-15T06:00:00"/>
    <x v="3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0.64486729086853078"/>
    <n v="103.97851239669421"/>
    <x v="3"/>
    <s v="plays"/>
    <x v="211"/>
    <d v="2011-11-24T06:00:00"/>
    <x v="8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2.2344632280568457"/>
    <n v="62.003211991434689"/>
    <x v="4"/>
    <s v="science fiction"/>
    <x v="212"/>
    <d v="2019-05-07T05:00:00"/>
    <x v="3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0.46307579819644162"/>
    <n v="31.005037783375315"/>
    <x v="4"/>
    <s v="shorts"/>
    <x v="213"/>
    <d v="2011-12-15T06:00:00"/>
    <x v="8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0.30108955428637446"/>
    <n v="89.991552956465242"/>
    <x v="4"/>
    <s v="animation"/>
    <x v="214"/>
    <d v="2012-08-28T05:00:00"/>
    <x v="4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11.84407796101949"/>
    <n v="39.235294117647058"/>
    <x v="3"/>
    <s v="plays"/>
    <x v="215"/>
    <d v="2011-07-19T05:00:00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1.0139364099140449"/>
    <n v="54.993116108306566"/>
    <x v="0"/>
    <s v="food trucks"/>
    <x v="216"/>
    <d v="2012-06-23T05:00:00"/>
    <x v="4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0.72474709346217725"/>
    <n v="47.992753623188406"/>
    <x v="7"/>
    <s v="photography books"/>
    <x v="217"/>
    <d v="2014-10-03T05:00:00"/>
    <x v="1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1.0659731125682259"/>
    <n v="87.966702470461868"/>
    <x v="3"/>
    <s v="plays"/>
    <x v="218"/>
    <d v="2016-03-30T05:00:00"/>
    <x v="7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0.24774594001658773"/>
    <n v="51.999165275459099"/>
    <x v="4"/>
    <s v="science fiction"/>
    <x v="219"/>
    <d v="2014-11-08T06:00:00"/>
    <x v="1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0.38435809929817799"/>
    <n v="29.999659863945578"/>
    <x v="1"/>
    <s v="rock"/>
    <x v="220"/>
    <d v="2014-05-03T05:00:00"/>
    <x v="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0.27275206836985183"/>
    <n v="98.205357142857139"/>
    <x v="7"/>
    <s v="photography books"/>
    <x v="221"/>
    <d v="2010-05-15T05:00:00"/>
    <x v="6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59269496160621304"/>
    <n v="108.96182396606575"/>
    <x v="6"/>
    <s v="mobile games"/>
    <x v="222"/>
    <d v="2015-05-21T05:00:00"/>
    <x v="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83397842179108805"/>
    <n v="66.998379254457049"/>
    <x v="4"/>
    <s v="animation"/>
    <x v="172"/>
    <d v="2016-09-25T05:00:00"/>
    <x v="7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51629090821360935"/>
    <n v="64.99333594668758"/>
    <x v="6"/>
    <s v="mobile games"/>
    <x v="223"/>
    <d v="2017-07-19T05:00:00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0.23800079333597779"/>
    <n v="99.841584158415841"/>
    <x v="6"/>
    <s v="video games"/>
    <x v="224"/>
    <d v="2019-12-06T06:00:00"/>
    <x v="3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1.3036393264530146"/>
    <n v="82.432835820895519"/>
    <x v="3"/>
    <s v="plays"/>
    <x v="225"/>
    <d v="2013-07-18T05:00:00"/>
    <x v="2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58389146488064569"/>
    <n v="63.293478260869563"/>
    <x v="3"/>
    <s v="plays"/>
    <x v="226"/>
    <d v="2016-07-26T05:00:00"/>
    <x v="7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6333333333333333"/>
    <n v="96.774193548387103"/>
    <x v="4"/>
    <s v="animation"/>
    <x v="227"/>
    <d v="2011-06-28T05:00:00"/>
    <x v="8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0.91675834250091681"/>
    <n v="54.906040268456373"/>
    <x v="6"/>
    <s v="video games"/>
    <x v="228"/>
    <d v="2017-08-29T05:00:00"/>
    <x v="5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2.3962106436333239"/>
    <n v="39.010869565217391"/>
    <x v="4"/>
    <s v="animation"/>
    <x v="229"/>
    <d v="2017-02-18T06:00:00"/>
    <x v="5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9.1371732593106643"/>
    <n v="75.84210526315789"/>
    <x v="1"/>
    <s v="rock"/>
    <x v="230"/>
    <d v="2019-07-02T05:00:00"/>
    <x v="3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62744568884091212"/>
    <n v="45.051671732522799"/>
    <x v="4"/>
    <s v="animation"/>
    <x v="231"/>
    <d v="2014-04-27T05:00:00"/>
    <x v="1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0.2367330834484119"/>
    <n v="104.51546391752578"/>
    <x v="3"/>
    <s v="plays"/>
    <x v="232"/>
    <d v="2018-01-08T06:00:00"/>
    <x v="5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1.0233450591621363"/>
    <n v="76.268292682926827"/>
    <x v="2"/>
    <s v="wearables"/>
    <x v="233"/>
    <d v="2015-09-02T05:00:00"/>
    <x v="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0.23878366524804262"/>
    <n v="69.015695067264573"/>
    <x v="3"/>
    <s v="plays"/>
    <x v="194"/>
    <d v="2010-08-07T05:00:00"/>
    <x v="6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0.9811971187161167"/>
    <n v="101.97684085510689"/>
    <x v="5"/>
    <s v="nonfiction"/>
    <x v="234"/>
    <d v="2014-04-23T05:00:00"/>
    <x v="1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78292478329760462"/>
    <n v="42.915999999999997"/>
    <x v="1"/>
    <s v="rock"/>
    <x v="235"/>
    <d v="2017-05-20T05:00:00"/>
    <x v="5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0.224609375"/>
    <n v="43.025210084033617"/>
    <x v="3"/>
    <s v="plays"/>
    <x v="236"/>
    <d v="2018-03-07T06:00:00"/>
    <x v="9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0.17552657973921765"/>
    <n v="75.245283018867923"/>
    <x v="3"/>
    <s v="plays"/>
    <x v="237"/>
    <d v="2014-09-04T05:00:00"/>
    <x v="1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0.19633064789113805"/>
    <n v="69.023364485981304"/>
    <x v="3"/>
    <s v="plays"/>
    <x v="238"/>
    <d v="2014-04-08T05:00:00"/>
    <x v="1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0.30718820397296742"/>
    <n v="65.986486486486484"/>
    <x v="2"/>
    <s v="web"/>
    <x v="239"/>
    <d v="2013-08-09T05:00:00"/>
    <x v="2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0.10722524883839314"/>
    <n v="98.013800424628457"/>
    <x v="5"/>
    <s v="fiction"/>
    <x v="240"/>
    <d v="2017-01-06T06:00:00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0.47317408227123559"/>
    <n v="60.105504587155963"/>
    <x v="6"/>
    <s v="mobile games"/>
    <x v="241"/>
    <d v="2015-01-05T06:00:00"/>
    <x v="1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0.36586454088461884"/>
    <n v="26.000773395204948"/>
    <x v="5"/>
    <s v="translations"/>
    <x v="242"/>
    <d v="2015-01-09T06:00:00"/>
    <x v="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3.333333333333336"/>
    <n v="3"/>
    <x v="1"/>
    <s v="rock"/>
    <x v="67"/>
    <d v="2010-03-01T06:00:00"/>
    <x v="6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1.8489583333333333"/>
    <n v="38.019801980198018"/>
    <x v="3"/>
    <s v="plays"/>
    <x v="243"/>
    <d v="2012-12-11T06:00:00"/>
    <x v="4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0.1596678907871627"/>
    <n v="106.15254237288136"/>
    <x v="3"/>
    <s v="plays"/>
    <x v="244"/>
    <d v="2013-10-30T05:00:00"/>
    <x v="2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1.1233254130416694"/>
    <n v="81.019475655430711"/>
    <x v="4"/>
    <s v="drama"/>
    <x v="245"/>
    <d v="2011-04-20T05:00:00"/>
    <x v="8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54085831863609646"/>
    <n v="96.647727272727266"/>
    <x v="5"/>
    <s v="nonfiction"/>
    <x v="246"/>
    <d v="2017-02-23T06:00:00"/>
    <x v="5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0.83217036233007702"/>
    <n v="57.003535651149086"/>
    <x v="1"/>
    <s v="rock"/>
    <x v="247"/>
    <d v="2011-02-21T06:00:00"/>
    <x v="8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4.2752867570385815"/>
    <n v="63.93333333333333"/>
    <x v="1"/>
    <s v="rock"/>
    <x v="248"/>
    <d v="2016-03-01T06:00:00"/>
    <x v="7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68493150684931503"/>
    <n v="90.456521739130437"/>
    <x v="3"/>
    <s v="plays"/>
    <x v="249"/>
    <d v="2013-03-19T05:00:00"/>
    <x v="2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0.37246722288438616"/>
    <n v="72.172043010752688"/>
    <x v="3"/>
    <s v="plays"/>
    <x v="250"/>
    <d v="2016-12-28T06:00:00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0.16736401673640167"/>
    <n v="77.934782608695656"/>
    <x v="7"/>
    <s v="photography books"/>
    <x v="251"/>
    <d v="2012-12-27T06:00:00"/>
    <x v="4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0.63412179164569704"/>
    <n v="38.065134099616856"/>
    <x v="1"/>
    <s v="rock"/>
    <x v="136"/>
    <d v="2012-10-10T05:00:00"/>
    <x v="4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.2049576093981673"/>
    <n v="57.936123348017624"/>
    <x v="1"/>
    <s v="rock"/>
    <x v="252"/>
    <d v="2010-08-29T05:00:00"/>
    <x v="6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0.31906906906906907"/>
    <n v="49.794392523364486"/>
    <x v="1"/>
    <s v="indie rock"/>
    <x v="253"/>
    <d v="2011-05-01T05:00:00"/>
    <x v="8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0.26961695797694313"/>
    <n v="54.050251256281406"/>
    <x v="7"/>
    <s v="photography books"/>
    <x v="254"/>
    <d v="2010-01-09T06:00:00"/>
    <x v="6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0.27573696145124715"/>
    <n v="30.002721335268504"/>
    <x v="3"/>
    <s v="plays"/>
    <x v="255"/>
    <d v="2013-02-28T06:00:00"/>
    <x v="2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0.81246891062841986"/>
    <n v="70.127906976744185"/>
    <x v="3"/>
    <s v="plays"/>
    <x v="256"/>
    <d v="2016-02-16T06:00:00"/>
    <x v="7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1.3026472026262486"/>
    <n v="26.996228786926462"/>
    <x v="1"/>
    <s v="jazz"/>
    <x v="257"/>
    <d v="2014-12-10T06:00:00"/>
    <x v="1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0.42804530609408659"/>
    <n v="51.990606936416185"/>
    <x v="3"/>
    <s v="plays"/>
    <x v="258"/>
    <d v="2012-11-09T06:00:00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55391432791728212"/>
    <n v="56.416666666666664"/>
    <x v="4"/>
    <s v="documentary"/>
    <x v="259"/>
    <d v="2012-11-19T06:00:00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0.39583804569102016"/>
    <n v="101.63218390804597"/>
    <x v="4"/>
    <s v="television"/>
    <x v="260"/>
    <d v="2019-02-21T06:00:00"/>
    <x v="3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3.6796445196783751"/>
    <n v="25.005291005291006"/>
    <x v="6"/>
    <s v="video games"/>
    <x v="261"/>
    <d v="2010-12-04T06:00:00"/>
    <x v="6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78.699436763952889"/>
    <n v="32.016393442622949"/>
    <x v="7"/>
    <s v="photography books"/>
    <x v="262"/>
    <d v="2016-01-07T06:00:00"/>
    <x v="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0.32893678105427138"/>
    <n v="82.021647307286173"/>
    <x v="3"/>
    <s v="plays"/>
    <x v="263"/>
    <d v="2019-08-04T05:00:00"/>
    <x v="3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0.72869955156950672"/>
    <n v="37.957446808510639"/>
    <x v="3"/>
    <s v="plays"/>
    <x v="264"/>
    <d v="2017-09-20T05:00:00"/>
    <x v="5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.1047865459249677"/>
    <n v="51.533333333333331"/>
    <x v="3"/>
    <s v="plays"/>
    <x v="265"/>
    <d v="2017-11-11T06:00:00"/>
    <x v="5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0.41405669391655164"/>
    <n v="81.198275862068968"/>
    <x v="5"/>
    <s v="translations"/>
    <x v="266"/>
    <d v="2019-04-14T05:00:00"/>
    <x v="3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1.0330578512396693"/>
    <n v="40.030075187969928"/>
    <x v="6"/>
    <s v="video games"/>
    <x v="267"/>
    <d v="2012-04-24T05:00:00"/>
    <x v="4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.3770931011386477E-2"/>
    <n v="89.939759036144579"/>
    <x v="3"/>
    <s v="plays"/>
    <x v="268"/>
    <d v="2010-07-21T05:00:00"/>
    <x v="6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0.30685305148312308"/>
    <n v="96.692307692307693"/>
    <x v="2"/>
    <s v="web"/>
    <x v="269"/>
    <d v="2012-12-21T06:00:00"/>
    <x v="4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58582308142940831"/>
    <n v="25.010989010989011"/>
    <x v="3"/>
    <s v="plays"/>
    <x v="270"/>
    <d v="2018-09-06T05:00:00"/>
    <x v="9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0.17198679141441936"/>
    <n v="36.987277353689571"/>
    <x v="4"/>
    <s v="animation"/>
    <x v="271"/>
    <d v="2017-11-27T06:00:00"/>
    <x v="5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1.0926457303788724"/>
    <n v="73.012609117361791"/>
    <x v="3"/>
    <s v="plays"/>
    <x v="272"/>
    <d v="2012-04-01T05:00:00"/>
    <x v="4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0.92551784927280745"/>
    <n v="68.240601503759393"/>
    <x v="4"/>
    <s v="television"/>
    <x v="73"/>
    <d v="2016-12-03T06:00:00"/>
    <x v="7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5.3394858272907051"/>
    <n v="52.310344827586206"/>
    <x v="1"/>
    <s v="rock"/>
    <x v="273"/>
    <d v="2016-06-04T05:00:00"/>
    <x v="7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1.2020115294983442"/>
    <n v="61.765151515151516"/>
    <x v="2"/>
    <s v="web"/>
    <x v="274"/>
    <d v="2012-05-06T05:00:00"/>
    <x v="4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0.14157621519584709"/>
    <n v="25.027559055118111"/>
    <x v="3"/>
    <s v="plays"/>
    <x v="275"/>
    <d v="2016-10-18T05:00:00"/>
    <x v="7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5.7319629800071583"/>
    <n v="106.28804347826087"/>
    <x v="3"/>
    <s v="plays"/>
    <x v="276"/>
    <d v="2016-11-30T06:00:00"/>
    <x v="7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0.47680314841444033"/>
    <n v="75.07386363636364"/>
    <x v="1"/>
    <s v="electric music"/>
    <x v="277"/>
    <d v="2015-04-28T05:00:00"/>
    <x v="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1.0226442658875092"/>
    <n v="39.970802919708028"/>
    <x v="1"/>
    <s v="metal"/>
    <x v="278"/>
    <d v="2012-03-15T05:00:00"/>
    <x v="4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5.9373608431052396E-2"/>
    <n v="39.982195845697326"/>
    <x v="3"/>
    <s v="plays"/>
    <x v="279"/>
    <d v="2015-08-06T05:00:00"/>
    <x v="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1.838163145156015"/>
    <n v="101.01541850220265"/>
    <x v="4"/>
    <s v="documentary"/>
    <x v="280"/>
    <d v="2013-06-11T05:00:00"/>
    <x v="2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0.21900474510281057"/>
    <n v="76.813084112149539"/>
    <x v="2"/>
    <s v="web"/>
    <x v="281"/>
    <d v="2011-10-19T05:00:00"/>
    <x v="8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.181311018131101"/>
    <n v="71.7"/>
    <x v="0"/>
    <s v="food trucks"/>
    <x v="282"/>
    <d v="2012-04-03T05:00:00"/>
    <x v="4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6.103286384976526"/>
    <n v="33.28125"/>
    <x v="3"/>
    <s v="plays"/>
    <x v="283"/>
    <d v="2010-10-14T05:00:00"/>
    <x v="6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7.4645434187608856E-2"/>
    <n v="43.923497267759565"/>
    <x v="3"/>
    <s v="plays"/>
    <x v="284"/>
    <d v="2018-11-07T06:00:00"/>
    <x v="9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2.8050429699428521"/>
    <n v="36.004712041884815"/>
    <x v="3"/>
    <s v="plays"/>
    <x v="285"/>
    <d v="2013-11-09T06:00:00"/>
    <x v="2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1.8198090692124105"/>
    <n v="88.21052631578948"/>
    <x v="3"/>
    <s v="plays"/>
    <x v="286"/>
    <d v="2019-02-19T06:00:00"/>
    <x v="3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1.0611643330876934"/>
    <n v="65.240384615384613"/>
    <x v="3"/>
    <s v="plays"/>
    <x v="287"/>
    <d v="2014-01-23T06:00:00"/>
    <x v="1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0.69485805042684134"/>
    <n v="69.958333333333329"/>
    <x v="1"/>
    <s v="rock"/>
    <x v="288"/>
    <d v="2016-03-15T05:00:00"/>
    <x v="7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1.9447287615148414"/>
    <n v="39.877551020408163"/>
    <x v="0"/>
    <s v="food trucks"/>
    <x v="289"/>
    <d v="2016-04-28T05:00:00"/>
    <x v="7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20"/>
    <n v="5"/>
    <x v="5"/>
    <s v="nonfiction"/>
    <x v="290"/>
    <d v="2017-08-31T05:00:00"/>
    <x v="5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7.4367873078829944E-2"/>
    <n v="41.023728813559323"/>
    <x v="4"/>
    <s v="documentary"/>
    <x v="291"/>
    <d v="2015-03-15T05:00:00"/>
    <x v="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.1402162251382357"/>
    <n v="98.914285714285711"/>
    <x v="3"/>
    <s v="plays"/>
    <x v="292"/>
    <d v="2018-09-16T05:00:00"/>
    <x v="9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1.2103951584193664"/>
    <n v="87.78125"/>
    <x v="1"/>
    <s v="indie rock"/>
    <x v="293"/>
    <d v="2016-01-12T06:00:00"/>
    <x v="7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0.18310227569971227"/>
    <n v="80.767605633802816"/>
    <x v="4"/>
    <s v="documentary"/>
    <x v="294"/>
    <d v="2016-09-17T05:00:00"/>
    <x v="7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0.34938857000249562"/>
    <n v="94.28235294117647"/>
    <x v="3"/>
    <s v="plays"/>
    <x v="295"/>
    <d v="2016-04-29T05:00:00"/>
    <x v="7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12.645914396887159"/>
    <n v="73.428571428571431"/>
    <x v="3"/>
    <s v="plays"/>
    <x v="296"/>
    <d v="2017-07-17T05:00:00"/>
    <x v="5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0.75679157178018541"/>
    <n v="65.968133535660087"/>
    <x v="5"/>
    <s v="fiction"/>
    <x v="297"/>
    <d v="2012-06-26T05:00:00"/>
    <x v="4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1.3499314755596163"/>
    <n v="109.04109589041096"/>
    <x v="3"/>
    <s v="plays"/>
    <x v="298"/>
    <d v="2011-04-19T05:00:00"/>
    <x v="8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1.3281503077421444"/>
    <n v="41.16"/>
    <x v="1"/>
    <s v="indie rock"/>
    <x v="299"/>
    <d v="2011-10-11T05:00:00"/>
    <x v="8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4.918032786885246"/>
    <n v="99.125"/>
    <x v="6"/>
    <s v="video games"/>
    <x v="300"/>
    <d v="2010-04-25T05:00:00"/>
    <x v="6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0.49172650640024979"/>
    <n v="105.88429752066116"/>
    <x v="3"/>
    <s v="plays"/>
    <x v="247"/>
    <d v="2011-02-28T06:00:00"/>
    <x v="8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0.32234312361940604"/>
    <n v="48.996525921966864"/>
    <x v="3"/>
    <s v="plays"/>
    <x v="244"/>
    <d v="2013-11-01T05:00:00"/>
    <x v="2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0.25296079107738301"/>
    <n v="39"/>
    <x v="1"/>
    <s v="rock"/>
    <x v="301"/>
    <d v="2012-02-29T06:00:00"/>
    <x v="4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0.33931168201648088"/>
    <n v="31.022556390977442"/>
    <x v="4"/>
    <s v="documentary"/>
    <x v="188"/>
    <d v="2019-03-17T05:00:00"/>
    <x v="3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2.9503105590062111"/>
    <n v="103.87096774193549"/>
    <x v="3"/>
    <s v="plays"/>
    <x v="302"/>
    <d v="2014-06-22T05:00:00"/>
    <x v="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1.4997656616153725"/>
    <n v="59.268518518518519"/>
    <x v="0"/>
    <s v="food trucks"/>
    <x v="303"/>
    <d v="2019-11-20T06:00:00"/>
    <x v="3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5.2009456264775418"/>
    <n v="42.3"/>
    <x v="3"/>
    <s v="plays"/>
    <x v="304"/>
    <d v="2017-05-27T05:00:00"/>
    <x v="5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6.3122923588039868"/>
    <n v="53.117647058823529"/>
    <x v="1"/>
    <s v="rock"/>
    <x v="305"/>
    <d v="2014-02-16T06:00:00"/>
    <x v="1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2.5838203629652416"/>
    <n v="50.796875"/>
    <x v="2"/>
    <s v="web"/>
    <x v="306"/>
    <d v="2010-09-05T05:00:00"/>
    <x v="6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.430054374691053"/>
    <n v="101.15"/>
    <x v="5"/>
    <s v="fiction"/>
    <x v="307"/>
    <d v="2011-05-19T05:00:00"/>
    <x v="8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1.0621984515839473"/>
    <n v="65.000810372771468"/>
    <x v="4"/>
    <s v="shorts"/>
    <x v="308"/>
    <d v="2011-04-09T05:00:00"/>
    <x v="8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0.60037580775752764"/>
    <n v="37.998645510835914"/>
    <x v="3"/>
    <s v="plays"/>
    <x v="309"/>
    <d v="2010-12-08T06:00:00"/>
    <x v="6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4.1433891992551208"/>
    <n v="82.615384615384613"/>
    <x v="4"/>
    <s v="documentary"/>
    <x v="310"/>
    <d v="2014-03-29T05:00:00"/>
    <x v="1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0.60954670329670335"/>
    <n v="37.941368078175898"/>
    <x v="3"/>
    <s v="plays"/>
    <x v="311"/>
    <d v="2015-07-03T05:00:00"/>
    <x v="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1.1022553840936069"/>
    <n v="80.780821917808225"/>
    <x v="3"/>
    <s v="plays"/>
    <x v="79"/>
    <d v="2018-07-09T05:00:00"/>
    <x v="9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2.1647624774503909"/>
    <n v="25.984375"/>
    <x v="4"/>
    <s v="animation"/>
    <x v="312"/>
    <d v="2016-01-01T06:00:00"/>
    <x v="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2.5948103792415171"/>
    <n v="30.363636363636363"/>
    <x v="3"/>
    <s v="plays"/>
    <x v="313"/>
    <d v="2019-09-01T05:00:00"/>
    <x v="3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0.74871421419143414"/>
    <n v="54.004916018025398"/>
    <x v="1"/>
    <s v="rock"/>
    <x v="314"/>
    <d v="2018-12-11T06:00:00"/>
    <x v="9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4.3674628672533409"/>
    <n v="101.78672985781991"/>
    <x v="6"/>
    <s v="video games"/>
    <x v="315"/>
    <d v="2016-12-23T06:00:00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54067062409754529"/>
    <n v="45.003610108303249"/>
    <x v="4"/>
    <s v="documentary"/>
    <x v="316"/>
    <d v="2017-12-09T06:00:00"/>
    <x v="5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0.22536365498873182"/>
    <n v="77.068421052631578"/>
    <x v="0"/>
    <s v="food trucks"/>
    <x v="317"/>
    <d v="2011-12-20T06:00:00"/>
    <x v="8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50004831384674853"/>
    <n v="88.076595744680844"/>
    <x v="2"/>
    <s v="wearables"/>
    <x v="318"/>
    <d v="2013-03-29T05:00:00"/>
    <x v="2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80672268907563027"/>
    <n v="47.035573122529641"/>
    <x v="3"/>
    <s v="plays"/>
    <x v="319"/>
    <d v="2018-12-18T06:00:00"/>
    <x v="9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53586750635432012"/>
    <n v="110.99550763701707"/>
    <x v="1"/>
    <s v="rock"/>
    <x v="32"/>
    <d v="2018-01-17T06:00:00"/>
    <x v="9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0.87500251726846168"/>
    <n v="87.003066141042481"/>
    <x v="1"/>
    <s v="rock"/>
    <x v="320"/>
    <d v="2019-11-28T06:00:00"/>
    <x v="3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1.0305821987697152"/>
    <n v="63.994402985074629"/>
    <x v="1"/>
    <s v="rock"/>
    <x v="321"/>
    <d v="2010-12-16T06:00:00"/>
    <x v="6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81420595533498763"/>
    <n v="105.9945205479452"/>
    <x v="3"/>
    <s v="plays"/>
    <x v="322"/>
    <d v="2019-11-12T06:00:00"/>
    <x v="3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0.55821244061995168"/>
    <n v="73.989349112426041"/>
    <x v="3"/>
    <s v="plays"/>
    <x v="323"/>
    <d v="2011-11-04T05:00:00"/>
    <x v="8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1.2507570613173784"/>
    <n v="84.02004626060139"/>
    <x v="3"/>
    <s v="plays"/>
    <x v="324"/>
    <d v="2017-08-16T05:00:00"/>
    <x v="5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1.0610914083056859"/>
    <n v="88.966921119592882"/>
    <x v="7"/>
    <s v="photography books"/>
    <x v="325"/>
    <d v="2011-12-13T06:00:00"/>
    <x v="8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1.1810657490932763"/>
    <n v="76.990453460620529"/>
    <x v="1"/>
    <s v="indie rock"/>
    <x v="326"/>
    <d v="2015-09-04T05:00:00"/>
    <x v="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1.5032638714536781"/>
    <n v="97.146341463414629"/>
    <x v="3"/>
    <s v="plays"/>
    <x v="327"/>
    <d v="2013-08-01T05:00:00"/>
    <x v="2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1.8545229754790851"/>
    <n v="33.013605442176868"/>
    <x v="3"/>
    <s v="plays"/>
    <x v="328"/>
    <d v="2014-01-11T06:00:00"/>
    <x v="2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2.3818994925204016"/>
    <n v="99.950602409638549"/>
    <x v="6"/>
    <s v="video games"/>
    <x v="329"/>
    <d v="2018-03-03T06:00:00"/>
    <x v="9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6.8051297551707757"/>
    <n v="69.966767371601208"/>
    <x v="4"/>
    <s v="drama"/>
    <x v="330"/>
    <d v="2015-07-10T05:00:00"/>
    <x v="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2.9006526468455403"/>
    <n v="110.32"/>
    <x v="1"/>
    <s v="indie rock"/>
    <x v="331"/>
    <d v="2017-10-18T05:00:00"/>
    <x v="5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7.1388910922503365E-2"/>
    <n v="66.005235602094245"/>
    <x v="2"/>
    <s v="web"/>
    <x v="332"/>
    <d v="2015-03-07T06:00:00"/>
    <x v="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1.3933330065885747"/>
    <n v="41.005742176284812"/>
    <x v="0"/>
    <s v="food trucks"/>
    <x v="333"/>
    <d v="2017-03-01T06:00:00"/>
    <x v="5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1.8841576523062173"/>
    <n v="103.96316359696641"/>
    <x v="3"/>
    <s v="plays"/>
    <x v="296"/>
    <d v="2017-08-13T05:00:00"/>
    <x v="5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20"/>
    <n v="5"/>
    <x v="1"/>
    <s v="jazz"/>
    <x v="334"/>
    <d v="2015-06-07T05:00:00"/>
    <x v="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0.7830414980291871"/>
    <n v="47.009935419771487"/>
    <x v="1"/>
    <s v="rock"/>
    <x v="335"/>
    <d v="2015-09-07T05:00:00"/>
    <x v="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2.8659160696008188"/>
    <n v="29.606060606060606"/>
    <x v="3"/>
    <s v="plays"/>
    <x v="336"/>
    <d v="2015-11-15T06:00:0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0.24354708939482897"/>
    <n v="81.010569583088667"/>
    <x v="3"/>
    <s v="plays"/>
    <x v="337"/>
    <d v="2019-07-06T05:00:00"/>
    <x v="3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0.80816110227874938"/>
    <n v="94.35"/>
    <x v="4"/>
    <s v="documentary"/>
    <x v="338"/>
    <d v="2013-09-10T05:00:00"/>
    <x v="2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1.6956715751896474"/>
    <n v="26.058139534883722"/>
    <x v="2"/>
    <s v="wearables"/>
    <x v="339"/>
    <d v="2017-03-03T06:00:00"/>
    <x v="5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2.7105800058292044"/>
    <n v="85.775000000000006"/>
    <x v="3"/>
    <s v="plays"/>
    <x v="340"/>
    <d v="2012-01-23T06:00:00"/>
    <x v="4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0.54079473312955562"/>
    <n v="103.73170731707317"/>
    <x v="6"/>
    <s v="video games"/>
    <x v="341"/>
    <d v="2015-09-28T05:00:00"/>
    <x v="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8.4642233856893547"/>
    <n v="49.826086956521742"/>
    <x v="7"/>
    <s v="photography books"/>
    <x v="342"/>
    <d v="2018-08-13T05:00:00"/>
    <x v="9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0.33478406427854035"/>
    <n v="63.893048128342244"/>
    <x v="4"/>
    <s v="animation"/>
    <x v="343"/>
    <d v="2011-09-03T05:00:00"/>
    <x v="8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0.4417902495337892"/>
    <n v="47.002434782608695"/>
    <x v="3"/>
    <s v="plays"/>
    <x v="344"/>
    <d v="2011-01-15T06:00:00"/>
    <x v="8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57615755290173898"/>
    <n v="108.47727272727273"/>
    <x v="3"/>
    <s v="plays"/>
    <x v="345"/>
    <d v="2017-10-31T05:00:00"/>
    <x v="5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0.26899309342057431"/>
    <n v="72.015706806282722"/>
    <x v="1"/>
    <s v="rock"/>
    <x v="65"/>
    <d v="2011-03-06T06:00:00"/>
    <x v="8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0.62424969987995194"/>
    <n v="59.928057553956833"/>
    <x v="1"/>
    <s v="rock"/>
    <x v="346"/>
    <d v="2011-12-28T06:00:00"/>
    <x v="8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6.1868426479686531E-2"/>
    <n v="78.209677419354833"/>
    <x v="1"/>
    <s v="indie rock"/>
    <x v="347"/>
    <d v="2018-04-04T05:00:00"/>
    <x v="9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0.13634426927993182"/>
    <n v="104.77678571428571"/>
    <x v="3"/>
    <s v="plays"/>
    <x v="348"/>
    <d v="2017-01-25T06:00:00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0.1688872208669544"/>
    <n v="105.52475247524752"/>
    <x v="3"/>
    <s v="plays"/>
    <x v="349"/>
    <d v="2011-01-04T06:00:00"/>
    <x v="8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5.2941176470588234"/>
    <n v="24.933333333333334"/>
    <x v="3"/>
    <s v="plays"/>
    <x v="350"/>
    <d v="2014-11-11T06:00:00"/>
    <x v="1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0.36126163679310824"/>
    <n v="69.873786407766985"/>
    <x v="4"/>
    <s v="documentary"/>
    <x v="351"/>
    <d v="2010-11-05T05:00:00"/>
    <x v="6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0.36627552058604085"/>
    <n v="95.733766233766232"/>
    <x v="4"/>
    <s v="television"/>
    <x v="352"/>
    <d v="2013-03-14T05:00:00"/>
    <x v="2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0.62749699661945069"/>
    <n v="29.997485752598056"/>
    <x v="3"/>
    <s v="plays"/>
    <x v="353"/>
    <d v="2019-04-21T05:00:00"/>
    <x v="3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1.4734054980141733"/>
    <n v="59.011948529411768"/>
    <x v="3"/>
    <s v="plays"/>
    <x v="354"/>
    <d v="2015-03-31T05:00:00"/>
    <x v="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6.2831611281764871E-2"/>
    <n v="84.757396449704146"/>
    <x v="4"/>
    <s v="documentary"/>
    <x v="355"/>
    <d v="2015-01-28T06:00:00"/>
    <x v="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0.13695211545367672"/>
    <n v="78.010921177587846"/>
    <x v="3"/>
    <s v="plays"/>
    <x v="356"/>
    <d v="2017-08-25T05:00:00"/>
    <x v="5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7.5839260635165138"/>
    <n v="50.05215419501134"/>
    <x v="4"/>
    <s v="documentary"/>
    <x v="357"/>
    <d v="2019-01-16T06:00:00"/>
    <x v="3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1.8255578093306288"/>
    <n v="59.16"/>
    <x v="1"/>
    <s v="indie rock"/>
    <x v="358"/>
    <d v="2015-12-12T06:00:00"/>
    <x v="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0.27698574338085541"/>
    <n v="93.702290076335885"/>
    <x v="1"/>
    <s v="rock"/>
    <x v="359"/>
    <d v="2014-07-12T05:00:00"/>
    <x v="1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9.7489211455472731"/>
    <n v="40.14173228346457"/>
    <x v="3"/>
    <s v="plays"/>
    <x v="12"/>
    <d v="2019-11-05T06:00:00"/>
    <x v="3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7.1618037135278518"/>
    <n v="70.090140845070422"/>
    <x v="4"/>
    <s v="documentary"/>
    <x v="360"/>
    <d v="2018-06-28T05:00:00"/>
    <x v="9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2.4725274725274726"/>
    <n v="66.181818181818187"/>
    <x v="3"/>
    <s v="plays"/>
    <x v="361"/>
    <d v="2011-11-10T06:00:00"/>
    <x v="8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62375249500998009"/>
    <n v="47.714285714285715"/>
    <x v="3"/>
    <s v="plays"/>
    <x v="362"/>
    <d v="2013-06-28T05:00:00"/>
    <x v="2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0.54364550210277973"/>
    <n v="62.896774193548389"/>
    <x v="3"/>
    <s v="plays"/>
    <x v="363"/>
    <d v="2015-07-24T05:00:00"/>
    <x v="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1.5681544028950543"/>
    <n v="86.611940298507463"/>
    <x v="7"/>
    <s v="photography books"/>
    <x v="364"/>
    <d v="2017-11-04T05:00:00"/>
    <x v="5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0.44369321783224169"/>
    <n v="75.126984126984127"/>
    <x v="0"/>
    <s v="food trucks"/>
    <x v="210"/>
    <d v="2019-02-19T06:00:00"/>
    <x v="3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58136284867795851"/>
    <n v="41.004167534903104"/>
    <x v="4"/>
    <s v="documentary"/>
    <x v="365"/>
    <d v="2017-03-09T06:00:00"/>
    <x v="5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0.68414850771205971"/>
    <n v="50.007915567282325"/>
    <x v="5"/>
    <s v="nonfiction"/>
    <x v="366"/>
    <d v="2019-04-30T05:00:00"/>
    <x v="3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1.3084960503698553"/>
    <n v="96.960674157303373"/>
    <x v="3"/>
    <s v="plays"/>
    <x v="367"/>
    <d v="2010-07-08T05:00:00"/>
    <x v="6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2.5470265217899288"/>
    <n v="100.93160377358491"/>
    <x v="2"/>
    <s v="wearables"/>
    <x v="368"/>
    <d v="2012-06-17T05:00:00"/>
    <x v="4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8.873087030452929"/>
    <n v="89.227586206896547"/>
    <x v="1"/>
    <s v="indie rock"/>
    <x v="369"/>
    <d v="2012-01-06T06:00:00"/>
    <x v="4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81892809219354334"/>
    <n v="87.979166666666671"/>
    <x v="3"/>
    <s v="plays"/>
    <x v="370"/>
    <d v="2010-11-24T06:00:00"/>
    <x v="6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0.53607326334599059"/>
    <n v="89.54"/>
    <x v="7"/>
    <s v="photography books"/>
    <x v="371"/>
    <d v="2013-09-28T05:00:00"/>
    <x v="2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13.749146369223766"/>
    <n v="29.09271523178808"/>
    <x v="5"/>
    <s v="nonfiction"/>
    <x v="287"/>
    <d v="2014-01-16T06:00:00"/>
    <x v="1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1.5234062712817931"/>
    <n v="42.006218905472636"/>
    <x v="2"/>
    <s v="wearables"/>
    <x v="372"/>
    <d v="2011-01-08T06:00:00"/>
    <x v="8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0.43675411021782068"/>
    <n v="47.004903563255965"/>
    <x v="1"/>
    <s v="jazz"/>
    <x v="373"/>
    <d v="2017-07-18T05:00:00"/>
    <x v="5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0.21304926764314247"/>
    <n v="110.44117647058823"/>
    <x v="4"/>
    <s v="documentary"/>
    <x v="374"/>
    <d v="2013-08-08T05:00:00"/>
    <x v="2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76856462437757089"/>
    <n v="41.990909090909092"/>
    <x v="3"/>
    <s v="plays"/>
    <x v="375"/>
    <d v="2011-12-09T06:00:00"/>
    <x v="8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59860800914143253"/>
    <n v="48.012468827930178"/>
    <x v="4"/>
    <s v="drama"/>
    <x v="376"/>
    <d v="2018-10-13T05:00:00"/>
    <x v="9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57516154228502447"/>
    <n v="31.019823788546255"/>
    <x v="1"/>
    <s v="rock"/>
    <x v="377"/>
    <d v="2013-05-29T05:00:00"/>
    <x v="2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0.13932142271758727"/>
    <n v="99.203252032520325"/>
    <x v="4"/>
    <s v="animation"/>
    <x v="378"/>
    <d v="2018-05-10T05:00:00"/>
    <x v="9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1.5661467638868769"/>
    <n v="66.022316684378325"/>
    <x v="1"/>
    <s v="indie rock"/>
    <x v="379"/>
    <d v="2011-02-09T06:00:00"/>
    <x v="8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50"/>
    <n v="2"/>
    <x v="7"/>
    <s v="photography books"/>
    <x v="380"/>
    <d v="2013-09-07T05:00:00"/>
    <x v="2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6.5349985477781009E-2"/>
    <n v="46.060200668896321"/>
    <x v="3"/>
    <s v="plays"/>
    <x v="381"/>
    <d v="2019-10-27T05:00:00"/>
    <x v="3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2.4779361846571621"/>
    <n v="73.650000000000006"/>
    <x v="4"/>
    <s v="shorts"/>
    <x v="382"/>
    <d v="2012-02-22T06:00:00"/>
    <x v="4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1.1598151877739604"/>
    <n v="55.99336650082919"/>
    <x v="3"/>
    <s v="plays"/>
    <x v="125"/>
    <d v="2010-06-17T05:00:00"/>
    <x v="6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0.31687197465024203"/>
    <n v="68.985695127402778"/>
    <x v="3"/>
    <s v="plays"/>
    <x v="383"/>
    <d v="2017-11-17T06:00:00"/>
    <x v="5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1.1158442341764994"/>
    <n v="60.981609195402299"/>
    <x v="3"/>
    <s v="plays"/>
    <x v="384"/>
    <d v="2018-07-24T05:00:00"/>
    <x v="9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54901303382087929"/>
    <n v="110.98139534883721"/>
    <x v="4"/>
    <s v="documentary"/>
    <x v="385"/>
    <d v="2013-02-11T06:00:00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0.28099173553719009"/>
    <n v="25"/>
    <x v="3"/>
    <s v="plays"/>
    <x v="386"/>
    <d v="2019-10-20T05:00:00"/>
    <x v="3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0.75851265561876491"/>
    <n v="78.759740259740255"/>
    <x v="4"/>
    <s v="documentary"/>
    <x v="387"/>
    <d v="2016-07-10T05:00:00"/>
    <x v="7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2.1590981466148653"/>
    <n v="87.960784313725483"/>
    <x v="1"/>
    <s v="rock"/>
    <x v="388"/>
    <d v="2017-04-22T05:00:00"/>
    <x v="5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2.7675741861135119"/>
    <n v="49.987398739873989"/>
    <x v="6"/>
    <s v="mobile games"/>
    <x v="277"/>
    <d v="2015-04-28T05:00:00"/>
    <x v="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0.9557652248498959"/>
    <n v="99.524390243902445"/>
    <x v="3"/>
    <s v="plays"/>
    <x v="389"/>
    <d v="2017-05-31T05:00:00"/>
    <x v="5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0.149508756941478"/>
    <n v="104.82089552238806"/>
    <x v="5"/>
    <s v="fiction"/>
    <x v="390"/>
    <d v="2014-01-13T06:00:00"/>
    <x v="1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1.6110109837793722"/>
    <n v="108.01469237832875"/>
    <x v="4"/>
    <s v="animation"/>
    <x v="391"/>
    <d v="2018-12-24T06:00:00"/>
    <x v="9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1.1806405068849786"/>
    <n v="28.998544660724033"/>
    <x v="0"/>
    <s v="food trucks"/>
    <x v="392"/>
    <d v="2010-04-28T05:00:00"/>
    <x v="6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9.0423836838750802"/>
    <n v="30.028708133971293"/>
    <x v="3"/>
    <s v="plays"/>
    <x v="393"/>
    <d v="2012-01-30T06:00:00"/>
    <x v="4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2.281085294965004"/>
    <n v="41.005559416261292"/>
    <x v="4"/>
    <s v="documentary"/>
    <x v="394"/>
    <d v="2011-01-26T06:00:00"/>
    <x v="8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1.8027571580063626"/>
    <n v="62.866666666666667"/>
    <x v="3"/>
    <s v="plays"/>
    <x v="395"/>
    <d v="2018-11-27T06:00:00"/>
    <x v="9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1.7421751114800506"/>
    <n v="47.005002501250623"/>
    <x v="4"/>
    <s v="documentary"/>
    <x v="396"/>
    <d v="2012-05-07T05:00:00"/>
    <x v="4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81014316326022107"/>
    <n v="26.997693638285604"/>
    <x v="2"/>
    <s v="web"/>
    <x v="397"/>
    <d v="2011-12-28T06:00:00"/>
    <x v="8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0.77845243655612639"/>
    <n v="68.329787234042556"/>
    <x v="3"/>
    <s v="plays"/>
    <x v="398"/>
    <d v="2017-07-09T05:00:00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1.5627597672485454"/>
    <n v="50.974576271186443"/>
    <x v="2"/>
    <s v="wearables"/>
    <x v="399"/>
    <d v="2017-07-29T05:00:00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0.78555304740406318"/>
    <n v="54.024390243902438"/>
    <x v="3"/>
    <s v="plays"/>
    <x v="400"/>
    <d v="2010-05-07T05:00:00"/>
    <x v="6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9.4002416841569669"/>
    <n v="97.055555555555557"/>
    <x v="0"/>
    <s v="food trucks"/>
    <x v="116"/>
    <d v="2011-09-24T05:00:00"/>
    <x v="8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2.4709302325581395"/>
    <n v="24.867469879518072"/>
    <x v="1"/>
    <s v="indie rock"/>
    <x v="401"/>
    <d v="2018-04-24T05:00:00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0.34762456546929316"/>
    <n v="84.423913043478265"/>
    <x v="7"/>
    <s v="photography books"/>
    <x v="402"/>
    <d v="2015-08-03T05:00:00"/>
    <x v="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0.17453699214583535"/>
    <n v="47.091324200913242"/>
    <x v="3"/>
    <s v="plays"/>
    <x v="403"/>
    <d v="2013-03-06T06:00:00"/>
    <x v="2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0.88570587459013894"/>
    <n v="77.996041171813147"/>
    <x v="3"/>
    <s v="plays"/>
    <x v="404"/>
    <d v="2014-10-15T05:00:00"/>
    <x v="1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2.1557497289367946"/>
    <n v="62.967871485943775"/>
    <x v="4"/>
    <s v="animation"/>
    <x v="405"/>
    <d v="2011-02-18T06:00:00"/>
    <x v="8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1.1028286689262143"/>
    <n v="81.006080449017773"/>
    <x v="7"/>
    <s v="photography books"/>
    <x v="406"/>
    <d v="2014-03-10T05:00:00"/>
    <x v="1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1.4762165117550574"/>
    <n v="65.321428571428569"/>
    <x v="3"/>
    <s v="plays"/>
    <x v="407"/>
    <d v="2019-11-02T05:00:00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0.51950697769175924"/>
    <n v="104.43617021276596"/>
    <x v="3"/>
    <s v="plays"/>
    <x v="408"/>
    <d v="2018-07-09T05:00:00"/>
    <x v="9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1.2089810017271156"/>
    <n v="69.989010989010993"/>
    <x v="3"/>
    <s v="plays"/>
    <x v="409"/>
    <d v="2014-05-22T05:00:00"/>
    <x v="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1.8462474336552352"/>
    <n v="83.023989898989896"/>
    <x v="4"/>
    <s v="documentary"/>
    <x v="410"/>
    <d v="2013-12-11T06:00:00"/>
    <x v="2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5.9800664451827243"/>
    <n v="90.3"/>
    <x v="3"/>
    <s v="plays"/>
    <x v="411"/>
    <d v="2016-12-15T06:00:00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0.85560296429373461"/>
    <n v="103.98131932282546"/>
    <x v="3"/>
    <s v="plays"/>
    <x v="412"/>
    <d v="2014-12-27T06:00:00"/>
    <x v="1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.5043134961251649E-2"/>
    <n v="54.931726907630519"/>
    <x v="1"/>
    <s v="jazz"/>
    <x v="413"/>
    <d v="2019-04-21T05:00:00"/>
    <x v="3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81251880830574785"/>
    <n v="51.921875"/>
    <x v="4"/>
    <s v="animation"/>
    <x v="414"/>
    <d v="2015-09-16T05:00:00"/>
    <x v="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55978957307614485"/>
    <n v="60.02834008097166"/>
    <x v="3"/>
    <s v="plays"/>
    <x v="415"/>
    <d v="2013-04-03T05:00:00"/>
    <x v="2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0.28146679881070369"/>
    <n v="44.003488879197555"/>
    <x v="4"/>
    <s v="science fiction"/>
    <x v="416"/>
    <d v="2016-11-13T06:00:00"/>
    <x v="7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0.61764103305735329"/>
    <n v="53.003513254551258"/>
    <x v="4"/>
    <s v="television"/>
    <x v="417"/>
    <d v="2017-07-10T05:00:00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4.0137614678899078"/>
    <n v="54.5"/>
    <x v="2"/>
    <s v="wearables"/>
    <x v="418"/>
    <d v="2012-05-24T05:00:00"/>
    <x v="4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0.50321498462398662"/>
    <n v="75.04195804195804"/>
    <x v="3"/>
    <s v="plays"/>
    <x v="419"/>
    <d v="2017-09-18T05:00:00"/>
    <x v="5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2.8774752475247523"/>
    <n v="35.911111111111111"/>
    <x v="3"/>
    <s v="plays"/>
    <x v="420"/>
    <d v="2010-10-19T05:00:00"/>
    <x v="6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56683123057231666"/>
    <n v="36.952702702702702"/>
    <x v="1"/>
    <s v="indie rock"/>
    <x v="421"/>
    <d v="2011-07-26T05:00:00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0.19554893379271812"/>
    <n v="63.170588235294119"/>
    <x v="3"/>
    <s v="plays"/>
    <x v="422"/>
    <d v="2010-12-24T06:00:00"/>
    <x v="6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1.2188564258827748"/>
    <n v="29.99462365591398"/>
    <x v="2"/>
    <s v="wearables"/>
    <x v="423"/>
    <d v="2012-12-20T06:00:00"/>
    <x v="4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4.1108226942840496"/>
    <n v="86"/>
    <x v="4"/>
    <s v="television"/>
    <x v="424"/>
    <d v="2018-01-04T06:00:00"/>
    <x v="5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1.9808743169398908"/>
    <n v="75.014876033057845"/>
    <x v="6"/>
    <s v="video games"/>
    <x v="425"/>
    <d v="2013-04-16T05:00:00"/>
    <x v="2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0.10341261633919338"/>
    <n v="101.19767441860465"/>
    <x v="6"/>
    <s v="video games"/>
    <x v="426"/>
    <d v="2019-03-23T05:00:00"/>
    <x v="3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25"/>
    <n v="4"/>
    <x v="4"/>
    <s v="animation"/>
    <x v="427"/>
    <d v="2018-11-13T06:00:00"/>
    <x v="9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0.81403385590942501"/>
    <n v="29.001272669424118"/>
    <x v="1"/>
    <s v="rock"/>
    <x v="428"/>
    <d v="2017-08-19T05:00:00"/>
    <x v="5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1.5763546798029557"/>
    <n v="98.225806451612897"/>
    <x v="4"/>
    <s v="drama"/>
    <x v="429"/>
    <d v="2010-07-07T05:00:00"/>
    <x v="6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1.7751997586351205"/>
    <n v="87.001693480101608"/>
    <x v="4"/>
    <s v="science fiction"/>
    <x v="411"/>
    <d v="2017-01-11T06:00:00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2.2688598979013044"/>
    <n v="45.205128205128204"/>
    <x v="4"/>
    <s v="drama"/>
    <x v="430"/>
    <d v="2013-11-26T06:00:00"/>
    <x v="2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84479057895347487"/>
    <n v="37.001341561577675"/>
    <x v="3"/>
    <s v="plays"/>
    <x v="431"/>
    <d v="2011-10-16T05:00:00"/>
    <x v="8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0.96039045382384969"/>
    <n v="94.976947040498445"/>
    <x v="1"/>
    <s v="indie rock"/>
    <x v="432"/>
    <d v="2018-02-10T06:00:00"/>
    <x v="9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3.7537537537537538"/>
    <n v="28.956521739130434"/>
    <x v="3"/>
    <s v="plays"/>
    <x v="433"/>
    <d v="2016-10-16T05:00:00"/>
    <x v="7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0.28473708152915606"/>
    <n v="55.993396226415094"/>
    <x v="3"/>
    <s v="plays"/>
    <x v="434"/>
    <d v="2010-05-11T05:00:00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1.1103278110680297"/>
    <n v="54.038095238095238"/>
    <x v="4"/>
    <s v="documentary"/>
    <x v="435"/>
    <d v="2015-01-22T06:00:00"/>
    <x v="1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58266569555717407"/>
    <n v="82.38"/>
    <x v="3"/>
    <s v="plays"/>
    <x v="8"/>
    <d v="2010-08-12T05:00:00"/>
    <x v="6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0.70898574852533836"/>
    <n v="66.997115384615384"/>
    <x v="4"/>
    <s v="drama"/>
    <x v="436"/>
    <d v="2014-05-18T05:00:00"/>
    <x v="1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.2701700904146604"/>
    <n v="107.91401869158878"/>
    <x v="6"/>
    <s v="mobile games"/>
    <x v="385"/>
    <d v="2013-03-09T06:00:00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0.92451726155646574"/>
    <n v="69.009501187648453"/>
    <x v="4"/>
    <s v="animation"/>
    <x v="437"/>
    <d v="2014-01-04T06:00:00"/>
    <x v="2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74931593348768677"/>
    <n v="39.006568144499177"/>
    <x v="3"/>
    <s v="plays"/>
    <x v="438"/>
    <d v="2018-02-25T06:00:00"/>
    <x v="9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53233661796352927"/>
    <n v="110.3625"/>
    <x v="5"/>
    <s v="translations"/>
    <x v="439"/>
    <d v="2018-02-05T06:00:00"/>
    <x v="9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0.30120481927710846"/>
    <n v="94.857142857142861"/>
    <x v="2"/>
    <s v="wearables"/>
    <x v="440"/>
    <d v="2013-06-07T05:00:00"/>
    <x v="2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0.17384825530858064"/>
    <n v="57.935251798561154"/>
    <x v="2"/>
    <s v="web"/>
    <x v="441"/>
    <d v="2015-11-30T06:00:0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2.4691358024691357"/>
    <n v="101.25"/>
    <x v="3"/>
    <s v="plays"/>
    <x v="442"/>
    <d v="2019-04-30T05:00:00"/>
    <x v="3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5422153369481022"/>
    <n v="64.95597484276729"/>
    <x v="4"/>
    <s v="drama"/>
    <x v="443"/>
    <d v="2015-05-20T05:00:00"/>
    <x v="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0.34988823014870252"/>
    <n v="27.00524934383202"/>
    <x v="2"/>
    <s v="wearables"/>
    <x v="315"/>
    <d v="2016-12-19T06:00:00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0.31347962382445144"/>
    <n v="50.97422680412371"/>
    <x v="0"/>
    <s v="food trucks"/>
    <x v="444"/>
    <d v="2012-05-02T05:00:00"/>
    <x v="4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2.5488051440124622"/>
    <n v="104.94260869565217"/>
    <x v="1"/>
    <s v="rock"/>
    <x v="445"/>
    <d v="2019-05-04T05:00:00"/>
    <x v="3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56135623666778933"/>
    <n v="84.028301886792448"/>
    <x v="1"/>
    <s v="electric music"/>
    <x v="446"/>
    <d v="2018-06-27T05:00:00"/>
    <x v="9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0.2738600575106121"/>
    <n v="102.85915492957747"/>
    <x v="4"/>
    <s v="television"/>
    <x v="447"/>
    <d v="2014-12-17T06:00:00"/>
    <x v="1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0.87760910815939275"/>
    <n v="39.962085308056871"/>
    <x v="5"/>
    <s v="translations"/>
    <x v="448"/>
    <d v="2013-06-29T05:00:00"/>
    <x v="2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.3524736528833023"/>
    <n v="51.001785714285717"/>
    <x v="5"/>
    <s v="fiction"/>
    <x v="342"/>
    <d v="2018-08-16T05:00:00"/>
    <x v="9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1.8426186863212659"/>
    <n v="40.823008849557525"/>
    <x v="4"/>
    <s v="science fiction"/>
    <x v="449"/>
    <d v="2011-07-23T05:00:00"/>
    <x v="8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0.42311642466621158"/>
    <n v="58.999637155297535"/>
    <x v="2"/>
    <s v="wearables"/>
    <x v="450"/>
    <d v="2015-03-21T05:00:00"/>
    <x v="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0.19496344435418358"/>
    <n v="71.156069364161851"/>
    <x v="0"/>
    <s v="food trucks"/>
    <x v="451"/>
    <d v="2017-07-31T05:00:00"/>
    <x v="5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0.99353049907578561"/>
    <n v="99.494252873563212"/>
    <x v="7"/>
    <s v="photography books"/>
    <x v="452"/>
    <d v="2010-03-20T05:00:00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1.2292801270547924"/>
    <n v="103.98634590377114"/>
    <x v="3"/>
    <s v="plays"/>
    <x v="453"/>
    <d v="2014-11-12T06:00:00"/>
    <x v="1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6.0957910014513788"/>
    <n v="76.555555555555557"/>
    <x v="5"/>
    <s v="fiction"/>
    <x v="454"/>
    <d v="2012-03-06T06:00:00"/>
    <x v="4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1.8948503192636206"/>
    <n v="87.068592057761734"/>
    <x v="3"/>
    <s v="plays"/>
    <x v="455"/>
    <d v="2019-12-19T06:00:00"/>
    <x v="3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0.38431077238675165"/>
    <n v="48.99554707379135"/>
    <x v="0"/>
    <s v="food trucks"/>
    <x v="456"/>
    <d v="2014-09-22T05:00:00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.2538428386726044"/>
    <n v="42.969135802469133"/>
    <x v="3"/>
    <s v="plays"/>
    <x v="457"/>
    <d v="2019-07-21T05:00:00"/>
    <x v="3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7.4074074074074074"/>
    <n v="33.428571428571431"/>
    <x v="5"/>
    <s v="translations"/>
    <x v="458"/>
    <d v="2018-03-24T05:00:00"/>
    <x v="9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55983027448432676"/>
    <n v="83.982949701619773"/>
    <x v="3"/>
    <s v="plays"/>
    <x v="459"/>
    <d v="2017-05-23T05:00:00"/>
    <x v="5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0.45442853468232874"/>
    <n v="101.41739130434783"/>
    <x v="3"/>
    <s v="plays"/>
    <x v="460"/>
    <d v="2016-02-20T06:00:00"/>
    <x v="7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0.98511617946246921"/>
    <n v="109.87058823529412"/>
    <x v="2"/>
    <s v="wearables"/>
    <x v="461"/>
    <d v="2010-08-21T05:00:00"/>
    <x v="6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52219321148825071"/>
    <n v="31.916666666666668"/>
    <x v="8"/>
    <s v="audio"/>
    <x v="462"/>
    <d v="2019-11-24T06:00:00"/>
    <x v="3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0.32749643962937552"/>
    <n v="70.993450675399103"/>
    <x v="0"/>
    <s v="food trucks"/>
    <x v="463"/>
    <d v="2013-07-27T05:00:00"/>
    <x v="2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4.1674848901398613"/>
    <n v="77.026890756302521"/>
    <x v="4"/>
    <s v="shorts"/>
    <x v="464"/>
    <d v="2010-07-12T05:00:00"/>
    <x v="6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0.1381639545594105"/>
    <n v="101.78125"/>
    <x v="7"/>
    <s v="photography books"/>
    <x v="465"/>
    <d v="2019-07-12T05:00:00"/>
    <x v="3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0.18269511838643671"/>
    <n v="51.059701492537314"/>
    <x v="2"/>
    <s v="wearables"/>
    <x v="466"/>
    <d v="2012-03-23T05:00:00"/>
    <x v="4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0.24125452352231605"/>
    <n v="68.02051282051282"/>
    <x v="3"/>
    <s v="plays"/>
    <x v="467"/>
    <d v="2014-06-14T05:00:00"/>
    <x v="1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10.25794841031794"/>
    <n v="30.87037037037037"/>
    <x v="4"/>
    <s v="animation"/>
    <x v="468"/>
    <d v="2017-06-07T05:00:00"/>
    <x v="5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2.9262466407882952"/>
    <n v="27.908333333333335"/>
    <x v="2"/>
    <s v="wearables"/>
    <x v="469"/>
    <d v="2016-12-20T06:00:00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4.1755726838957621"/>
    <n v="79.994818652849744"/>
    <x v="2"/>
    <s v="web"/>
    <x v="470"/>
    <d v="2015-01-03T06:00:00"/>
    <x v="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2.0801849053249177"/>
    <n v="38.003378378378379"/>
    <x v="4"/>
    <s v="documentary"/>
    <x v="471"/>
    <d v="2016-03-20T05:00:00"/>
    <x v="7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e v="#DIV/0!"/>
    <e v="#DIV/0!"/>
    <x v="3"/>
    <s v="plays"/>
    <x v="472"/>
    <d v="2013-05-29T05:00:00"/>
    <x v="2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1.4256146571006933"/>
    <n v="59.990534521158132"/>
    <x v="4"/>
    <s v="documentary"/>
    <x v="473"/>
    <d v="2013-03-14T05:00:00"/>
    <x v="2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0.18870663376397154"/>
    <n v="37.037634408602152"/>
    <x v="6"/>
    <s v="video games"/>
    <x v="474"/>
    <d v="2012-08-25T05:00:00"/>
    <x v="4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0.55455276950177235"/>
    <n v="99.963043478260872"/>
    <x v="4"/>
    <s v="drama"/>
    <x v="72"/>
    <d v="2015-07-21T05:00:00"/>
    <x v="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1.0831889081455806"/>
    <n v="111.6774193548387"/>
    <x v="1"/>
    <s v="rock"/>
    <x v="443"/>
    <d v="2015-05-19T05:00:00"/>
    <x v="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7.1937264943586463"/>
    <n v="36.014409221902014"/>
    <x v="5"/>
    <s v="radio &amp; podcasts"/>
    <x v="475"/>
    <d v="2013-04-19T05:00:00"/>
    <x v="2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0.10786581492623176"/>
    <n v="66.010284810126578"/>
    <x v="3"/>
    <s v="plays"/>
    <x v="81"/>
    <d v="2017-12-10T06:00:00"/>
    <x v="5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2.5089605734767026"/>
    <n v="44.05263157894737"/>
    <x v="2"/>
    <s v="web"/>
    <x v="476"/>
    <d v="2013-05-28T05:00:00"/>
    <x v="2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0.89103291713961408"/>
    <n v="52.999726551818434"/>
    <x v="3"/>
    <s v="plays"/>
    <x v="192"/>
    <d v="2018-08-19T05:00:00"/>
    <x v="9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1.4099238557442892"/>
    <n v="95"/>
    <x v="3"/>
    <s v="plays"/>
    <x v="477"/>
    <d v="2012-05-15T05:00:00"/>
    <x v="4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0.83970287436753144"/>
    <n v="70.908396946564892"/>
    <x v="4"/>
    <s v="drama"/>
    <x v="478"/>
    <d v="2018-06-24T05:00:00"/>
    <x v="9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4.1636148515409319"/>
    <n v="98.060773480662988"/>
    <x v="3"/>
    <s v="plays"/>
    <x v="479"/>
    <d v="2019-08-04T05:00:00"/>
    <x v="3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0.71777882946837046"/>
    <n v="53.046025104602514"/>
    <x v="6"/>
    <s v="video games"/>
    <x v="480"/>
    <d v="2014-07-06T05:00:00"/>
    <x v="1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2.5460122699386503"/>
    <n v="93.142857142857139"/>
    <x v="4"/>
    <s v="television"/>
    <x v="180"/>
    <d v="2010-09-11T05:00:00"/>
    <x v="6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4.4565112617678242"/>
    <n v="58.945075757575758"/>
    <x v="1"/>
    <s v="rock"/>
    <x v="481"/>
    <d v="2013-12-11T06:00:00"/>
    <x v="2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1.7927871586408173"/>
    <n v="36.067669172932334"/>
    <x v="3"/>
    <s v="plays"/>
    <x v="482"/>
    <d v="2011-12-25T06:00:00"/>
    <x v="8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2.3516615407696349"/>
    <n v="63.030732860520096"/>
    <x v="5"/>
    <s v="nonfiction"/>
    <x v="194"/>
    <d v="2010-09-13T05:00:00"/>
    <x v="6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0.8928571428571429"/>
    <n v="84.717948717948715"/>
    <x v="0"/>
    <s v="food trucks"/>
    <x v="483"/>
    <d v="2017-05-10T05:00:00"/>
    <x v="5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14.14790996784566"/>
    <n v="62.2"/>
    <x v="4"/>
    <s v="animation"/>
    <x v="484"/>
    <d v="2018-02-25T06:00:00"/>
    <x v="9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0.98284311014258696"/>
    <n v="101.97518330513255"/>
    <x v="1"/>
    <s v="rock"/>
    <x v="355"/>
    <d v="2015-01-22T06:00:00"/>
    <x v="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0.23487962419260131"/>
    <n v="106.4375"/>
    <x v="3"/>
    <s v="plays"/>
    <x v="485"/>
    <d v="2019-04-22T05:00:00"/>
    <x v="3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0.68709881565862041"/>
    <n v="29.975609756097562"/>
    <x v="4"/>
    <s v="drama"/>
    <x v="486"/>
    <d v="2016-08-29T05:00:00"/>
    <x v="7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.081335041796327"/>
    <n v="85.806282722513089"/>
    <x v="4"/>
    <s v="shorts"/>
    <x v="487"/>
    <d v="2012-07-15T05:00:00"/>
    <x v="4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0.14278914802475012"/>
    <n v="70.82022471910112"/>
    <x v="4"/>
    <s v="shorts"/>
    <x v="488"/>
    <d v="2010-03-09T06:00:00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1.1918260698087162"/>
    <n v="40.998484082870135"/>
    <x v="3"/>
    <s v="plays"/>
    <x v="489"/>
    <d v="2010-05-09T05:00:00"/>
    <x v="6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1.1877828054298643"/>
    <n v="28.063492063492063"/>
    <x v="2"/>
    <s v="wearables"/>
    <x v="490"/>
    <d v="2010-11-27T06:00:00"/>
    <x v="6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0.64122373300370827"/>
    <n v="88.054421768707485"/>
    <x v="3"/>
    <s v="plays"/>
    <x v="312"/>
    <d v="2016-02-01T06:00:00"/>
    <x v="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.0038200339558574"/>
    <n v="31"/>
    <x v="4"/>
    <s v="animation"/>
    <x v="491"/>
    <d v="2016-03-12T06:00:00"/>
    <x v="7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1.2453300124533002"/>
    <n v="90.337500000000006"/>
    <x v="1"/>
    <s v="indie rock"/>
    <x v="492"/>
    <d v="2014-01-07T06:00:00"/>
    <x v="2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8.8850174216027877"/>
    <n v="63.777777777777779"/>
    <x v="6"/>
    <s v="video games"/>
    <x v="493"/>
    <d v="2014-06-07T05:00:00"/>
    <x v="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1.090025745369986"/>
    <n v="53.995515695067262"/>
    <x v="5"/>
    <s v="fiction"/>
    <x v="494"/>
    <d v="2010-09-14T05:00:00"/>
    <x v="6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1.0468884926375759"/>
    <n v="48.993956043956047"/>
    <x v="6"/>
    <s v="video games"/>
    <x v="495"/>
    <d v="2014-01-06T06:00:00"/>
    <x v="2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0.19885657469550086"/>
    <n v="63.857142857142854"/>
    <x v="3"/>
    <s v="plays"/>
    <x v="496"/>
    <d v="2018-01-26T06:00:00"/>
    <x v="9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0.62796736308029943"/>
    <n v="82.996393146979258"/>
    <x v="1"/>
    <s v="indie rock"/>
    <x v="497"/>
    <d v="2013-08-29T05:00:00"/>
    <x v="2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6.6567052670900262"/>
    <n v="55.08230452674897"/>
    <x v="4"/>
    <s v="drama"/>
    <x v="498"/>
    <d v="2018-08-18T05:00:00"/>
    <x v="9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0.20745232585973031"/>
    <n v="62.044554455445542"/>
    <x v="3"/>
    <s v="plays"/>
    <x v="499"/>
    <d v="2018-06-10T05:00:00"/>
    <x v="9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66680274886031166"/>
    <n v="104.97857142857143"/>
    <x v="5"/>
    <s v="fiction"/>
    <x v="500"/>
    <d v="2010-09-19T05:00:00"/>
    <x v="6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0.85308535907413963"/>
    <n v="94.044676806083643"/>
    <x v="4"/>
    <s v="documentary"/>
    <x v="501"/>
    <d v="2018-09-22T05:00:00"/>
    <x v="9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2.6528035908405512"/>
    <n v="44.007716049382715"/>
    <x v="6"/>
    <s v="mobile games"/>
    <x v="502"/>
    <d v="2013-10-08T05:00:00"/>
    <x v="2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1.3764044943820224"/>
    <n v="92.467532467532465"/>
    <x v="0"/>
    <s v="food trucks"/>
    <x v="503"/>
    <d v="2019-07-07T05:00:00"/>
    <x v="3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0.37596651769880118"/>
    <n v="57.072874493927124"/>
    <x v="7"/>
    <s v="photography books"/>
    <x v="504"/>
    <d v="2018-05-27T05:00:00"/>
    <x v="9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4.1312723390428445"/>
    <n v="109.07848101265823"/>
    <x v="6"/>
    <s v="mobile games"/>
    <x v="505"/>
    <d v="2015-07-06T05:00:00"/>
    <x v="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9.896373056994818"/>
    <n v="39.387755102040813"/>
    <x v="1"/>
    <s v="indie rock"/>
    <x v="506"/>
    <d v="2016-02-21T06:00:00"/>
    <x v="7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6.1237738026543562"/>
    <n v="77.022222222222226"/>
    <x v="6"/>
    <s v="video games"/>
    <x v="507"/>
    <d v="2013-09-26T05:00:00"/>
    <x v="2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0.36166365280289331"/>
    <n v="92.166666666666671"/>
    <x v="1"/>
    <s v="rock"/>
    <x v="508"/>
    <d v="2016-01-21T06:00:00"/>
    <x v="7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1.1260808365171928"/>
    <n v="61.007063197026021"/>
    <x v="3"/>
    <s v="plays"/>
    <x v="509"/>
    <d v="2020-01-14T06:00:00"/>
    <x v="3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611353711790393"/>
    <n v="78.068181818181813"/>
    <x v="3"/>
    <s v="plays"/>
    <x v="510"/>
    <d v="2018-09-20T05:00:00"/>
    <x v="9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0.10319917440660474"/>
    <n v="80.75"/>
    <x v="4"/>
    <s v="drama"/>
    <x v="511"/>
    <d v="2015-02-06T06:00:00"/>
    <x v="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0.36912114544825042"/>
    <n v="59.991289782244557"/>
    <x v="3"/>
    <s v="plays"/>
    <x v="512"/>
    <d v="2016-04-14T05:00:00"/>
    <x v="7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0.35184809703851244"/>
    <n v="110.03018372703411"/>
    <x v="2"/>
    <s v="wearables"/>
    <x v="513"/>
    <d v="2013-06-06T05:00:00"/>
    <x v="2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25"/>
    <n v="4"/>
    <x v="1"/>
    <s v="indie rock"/>
    <x v="514"/>
    <d v="2012-03-21T05:00:00"/>
    <x v="4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1.7055247258470805"/>
    <n v="37.99856063332134"/>
    <x v="2"/>
    <s v="web"/>
    <x v="515"/>
    <d v="2015-01-29T06:00:00"/>
    <x v="1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1.0151139183397249"/>
    <n v="96.369565217391298"/>
    <x v="3"/>
    <s v="plays"/>
    <x v="516"/>
    <d v="2016-11-28T06:00:00"/>
    <x v="7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2.2739996267761455"/>
    <n v="72.978599221789878"/>
    <x v="1"/>
    <s v="rock"/>
    <x v="517"/>
    <d v="2011-01-03T06:00:00"/>
    <x v="8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65935591338145472"/>
    <n v="26.007220216606498"/>
    <x v="1"/>
    <s v="indie rock"/>
    <x v="518"/>
    <d v="2016-12-25T06:00:00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0.44715735680317981"/>
    <n v="104.36296296296297"/>
    <x v="1"/>
    <s v="rock"/>
    <x v="519"/>
    <d v="2014-05-03T05:00:00"/>
    <x v="1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0.41710114702815432"/>
    <n v="102.18852459016394"/>
    <x v="5"/>
    <s v="translations"/>
    <x v="520"/>
    <d v="2011-09-13T05:00:00"/>
    <x v="8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50167224080267558"/>
    <n v="54.117647058823529"/>
    <x v="4"/>
    <s v="science fiction"/>
    <x v="521"/>
    <d v="2015-10-05T05:00:00"/>
    <x v="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72809440120512181"/>
    <n v="63.222222222222221"/>
    <x v="3"/>
    <s v="plays"/>
    <x v="522"/>
    <d v="2016-04-07T05:00:00"/>
    <x v="7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0.99039700529528507"/>
    <n v="104.03228962818004"/>
    <x v="3"/>
    <s v="plays"/>
    <x v="523"/>
    <d v="2016-08-09T05:00:00"/>
    <x v="7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0.12591921023471342"/>
    <n v="49.994334277620396"/>
    <x v="4"/>
    <s v="animation"/>
    <x v="524"/>
    <d v="2011-12-28T06:00:00"/>
    <x v="8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0.27048958615093321"/>
    <n v="56.015151515151516"/>
    <x v="3"/>
    <s v="plays"/>
    <x v="525"/>
    <d v="2011-10-19T05:00:00"/>
    <x v="8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7.8014184397163122"/>
    <n v="48.807692307692307"/>
    <x v="1"/>
    <s v="rock"/>
    <x v="188"/>
    <d v="2019-03-14T05:00:00"/>
    <x v="3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0.72449579009203058"/>
    <n v="60.082352941176474"/>
    <x v="4"/>
    <s v="documentary"/>
    <x v="526"/>
    <d v="2018-12-03T06:00:00"/>
    <x v="9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1.1931283726917175"/>
    <n v="78.990502793296088"/>
    <x v="3"/>
    <s v="plays"/>
    <x v="527"/>
    <d v="2015-03-23T05:00:00"/>
    <x v="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0.48875704294263672"/>
    <n v="53.99499443826474"/>
    <x v="3"/>
    <s v="plays"/>
    <x v="528"/>
    <d v="2011-12-05T06:00:00"/>
    <x v="8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2.2550921435499514"/>
    <n v="111.45945945945945"/>
    <x v="1"/>
    <s v="electric music"/>
    <x v="522"/>
    <d v="2016-03-18T05:00:00"/>
    <x v="7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0.45745038681466532"/>
    <n v="60.922131147540981"/>
    <x v="1"/>
    <s v="rock"/>
    <x v="529"/>
    <d v="2014-07-12T05:00:00"/>
    <x v="1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53753860774530771"/>
    <n v="26.0015444015444"/>
    <x v="3"/>
    <s v="plays"/>
    <x v="530"/>
    <d v="2010-08-29T05:00:00"/>
    <x v="6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0.42133948223456663"/>
    <n v="80.993208828522924"/>
    <x v="4"/>
    <s v="animation"/>
    <x v="531"/>
    <d v="2011-01-23T06:00:00"/>
    <x v="8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0.32716748458537814"/>
    <n v="34.995963302752294"/>
    <x v="1"/>
    <s v="rock"/>
    <x v="515"/>
    <d v="2014-12-26T06:00:00"/>
    <x v="1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1.062215477996965"/>
    <n v="94.142857142857139"/>
    <x v="4"/>
    <s v="shorts"/>
    <x v="532"/>
    <d v="2015-08-05T05:00:00"/>
    <x v="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1.838235294117647"/>
    <n v="52.085106382978722"/>
    <x v="1"/>
    <s v="rock"/>
    <x v="533"/>
    <d v="2015-10-14T05:00:00"/>
    <x v="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89381003201707576"/>
    <n v="24.986666666666668"/>
    <x v="8"/>
    <s v="audio"/>
    <x v="409"/>
    <d v="2014-05-04T05:00:00"/>
    <x v="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0.2708939500351159"/>
    <n v="69.215277777777771"/>
    <x v="0"/>
    <s v="food trucks"/>
    <x v="534"/>
    <d v="2019-12-17T06:00:00"/>
    <x v="3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1.589057820339177"/>
    <n v="93.944444444444443"/>
    <x v="3"/>
    <s v="plays"/>
    <x v="53"/>
    <d v="2014-05-23T05:00:00"/>
    <x v="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1.5401714830104796"/>
    <n v="98.40625"/>
    <x v="3"/>
    <s v="plays"/>
    <x v="535"/>
    <d v="2017-11-18T06:00:00"/>
    <x v="5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5.304010349288486"/>
    <n v="41.783783783783782"/>
    <x v="1"/>
    <s v="jazz"/>
    <x v="536"/>
    <d v="2011-04-06T05:00:00"/>
    <x v="8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5.9685799109351807"/>
    <n v="65.991836734693877"/>
    <x v="4"/>
    <s v="science fiction"/>
    <x v="537"/>
    <d v="2011-12-04T06:00:00"/>
    <x v="8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0.98899345988195886"/>
    <n v="72.05747126436782"/>
    <x v="1"/>
    <s v="jazz"/>
    <x v="538"/>
    <d v="2011-08-19T05:00:00"/>
    <x v="8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0.29282381098824695"/>
    <n v="48.003209242618745"/>
    <x v="3"/>
    <s v="plays"/>
    <x v="539"/>
    <d v="2014-03-06T06:00:00"/>
    <x v="1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1.5620932048945586"/>
    <n v="54.098591549295776"/>
    <x v="2"/>
    <s v="web"/>
    <x v="540"/>
    <d v="2011-05-14T05:00:00"/>
    <x v="8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1.9201059368792761"/>
    <n v="107.88095238095238"/>
    <x v="6"/>
    <s v="video games"/>
    <x v="505"/>
    <d v="2015-06-15T05:00:00"/>
    <x v="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0.31017166114156303"/>
    <n v="67.034103410341032"/>
    <x v="4"/>
    <s v="documentary"/>
    <x v="541"/>
    <d v="2012-03-08T06:00:00"/>
    <x v="4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83676335286426806"/>
    <n v="64.01425914445133"/>
    <x v="2"/>
    <s v="web"/>
    <x v="542"/>
    <d v="2012-05-09T05:00:00"/>
    <x v="4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68120933792575589"/>
    <n v="96.066176470588232"/>
    <x v="5"/>
    <s v="translations"/>
    <x v="543"/>
    <d v="2010-03-28T05:00:00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0.10519987977156597"/>
    <n v="51.184615384615384"/>
    <x v="1"/>
    <s v="rock"/>
    <x v="544"/>
    <d v="2010-12-06T06:00:00"/>
    <x v="6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1.3718622300058376"/>
    <n v="43.92307692307692"/>
    <x v="0"/>
    <s v="food trucks"/>
    <x v="35"/>
    <d v="2019-03-12T05:00:00"/>
    <x v="3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1.2656906285888674"/>
    <n v="91.021198830409361"/>
    <x v="3"/>
    <s v="plays"/>
    <x v="152"/>
    <d v="2010-04-25T05:00:00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1.5450811656561705"/>
    <n v="50.127450980392155"/>
    <x v="4"/>
    <s v="documentary"/>
    <x v="545"/>
    <d v="2015-07-12T05:00:00"/>
    <x v="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1.2190934065934067"/>
    <n v="67.720930232558146"/>
    <x v="5"/>
    <s v="radio &amp; podcasts"/>
    <x v="546"/>
    <d v="2015-01-01T06:00:00"/>
    <x v="1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.6370061034371984E-2"/>
    <n v="61.03921568627451"/>
    <x v="6"/>
    <s v="video games"/>
    <x v="547"/>
    <d v="2010-07-24T05:00:00"/>
    <x v="6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7.7458874672726372"/>
    <n v="80.011857707509876"/>
    <x v="3"/>
    <s v="plays"/>
    <x v="548"/>
    <d v="2014-06-08T05:00:00"/>
    <x v="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0.64581917063222294"/>
    <n v="47.001497753369947"/>
    <x v="4"/>
    <s v="animation"/>
    <x v="549"/>
    <d v="2014-04-08T05:00:00"/>
    <x v="1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14.086146682188591"/>
    <n v="71.127388535031841"/>
    <x v="3"/>
    <s v="plays"/>
    <x v="550"/>
    <d v="2016-06-30T05:00:00"/>
    <x v="7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0.47955250861216275"/>
    <n v="89.99079189686924"/>
    <x v="3"/>
    <s v="plays"/>
    <x v="551"/>
    <d v="2010-04-06T05:00:00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.0031746031746032"/>
    <n v="43.032786885245905"/>
    <x v="4"/>
    <s v="drama"/>
    <x v="552"/>
    <d v="2016-03-12T06:00:00"/>
    <x v="7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0.49603774726271854"/>
    <n v="67.997714808043881"/>
    <x v="3"/>
    <s v="plays"/>
    <x v="462"/>
    <d v="2019-12-05T06:00:00"/>
    <x v="3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0.61693997771055564"/>
    <n v="73.004566210045667"/>
    <x v="1"/>
    <s v="rock"/>
    <x v="553"/>
    <d v="2010-07-14T05:00:00"/>
    <x v="6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27.445226917057902"/>
    <n v="62.341463414634148"/>
    <x v="4"/>
    <s v="documentary"/>
    <x v="554"/>
    <d v="2015-02-20T06:00:00"/>
    <x v="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20"/>
    <n v="5"/>
    <x v="0"/>
    <s v="food trucks"/>
    <x v="555"/>
    <d v="2013-08-11T05:00:00"/>
    <x v="2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0.48394530649869411"/>
    <n v="67.103092783505161"/>
    <x v="2"/>
    <s v="wearables"/>
    <x v="548"/>
    <d v="2014-06-16T05:00:00"/>
    <x v="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77981047644116874"/>
    <n v="79.978947368421046"/>
    <x v="3"/>
    <s v="plays"/>
    <x v="62"/>
    <d v="2015-06-16T05:00:00"/>
    <x v="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83569851781772309"/>
    <n v="62.176470588235297"/>
    <x v="3"/>
    <s v="plays"/>
    <x v="556"/>
    <d v="2019-05-15T05:00:00"/>
    <x v="3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58571824773174497"/>
    <n v="53.005950297514879"/>
    <x v="3"/>
    <s v="plays"/>
    <x v="557"/>
    <d v="2011-02-12T06:00:00"/>
    <x v="8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53415344771770801"/>
    <n v="57.738317757009348"/>
    <x v="5"/>
    <s v="nonfiction"/>
    <x v="27"/>
    <d v="2015-11-13T06:00:00"/>
    <x v="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53083528493364562"/>
    <n v="40.03125"/>
    <x v="1"/>
    <s v="rock"/>
    <x v="558"/>
    <d v="2016-03-18T05:00:00"/>
    <x v="7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76162221102913097"/>
    <n v="81.016591928251117"/>
    <x v="0"/>
    <s v="food trucks"/>
    <x v="559"/>
    <d v="2014-03-25T05:00:00"/>
    <x v="1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0.35214446952595935"/>
    <n v="35.047468354430379"/>
    <x v="1"/>
    <s v="jazz"/>
    <x v="426"/>
    <d v="2019-03-10T06:00:00"/>
    <x v="3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83042683939544926"/>
    <n v="102.92307692307692"/>
    <x v="4"/>
    <s v="science fiction"/>
    <x v="560"/>
    <d v="2019-02-02T06:00:00"/>
    <x v="3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0.23863154842882311"/>
    <n v="27.998126756166094"/>
    <x v="3"/>
    <s v="plays"/>
    <x v="561"/>
    <d v="2012-12-30T06:00:00"/>
    <x v="4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7.21830985915493"/>
    <n v="75.733333333333334"/>
    <x v="3"/>
    <s v="plays"/>
    <x v="562"/>
    <d v="2013-08-06T05:00:00"/>
    <x v="2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71717755928282245"/>
    <n v="45.026041666666664"/>
    <x v="1"/>
    <s v="electric music"/>
    <x v="563"/>
    <d v="2010-11-15T06:00:00"/>
    <x v="6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57471264367816088"/>
    <n v="73.615384615384613"/>
    <x v="3"/>
    <s v="plays"/>
    <x v="564"/>
    <d v="2017-09-04T05:00:00"/>
    <x v="5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64312583424341707"/>
    <n v="56.991701244813278"/>
    <x v="3"/>
    <s v="plays"/>
    <x v="565"/>
    <d v="2017-01-29T06:00:00"/>
    <x v="5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58669243511871894"/>
    <n v="85.223529411764702"/>
    <x v="3"/>
    <s v="plays"/>
    <x v="566"/>
    <d v="2016-05-09T05:00:00"/>
    <x v="7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52766097782174948"/>
    <n v="50.962184873949582"/>
    <x v="1"/>
    <s v="indie rock"/>
    <x v="567"/>
    <d v="2013-09-21T05:00:00"/>
    <x v="2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0.40045766590389015"/>
    <n v="63.563636363636363"/>
    <x v="3"/>
    <s v="plays"/>
    <x v="568"/>
    <d v="2014-06-14T05:00:00"/>
    <x v="1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2.0466420025351155"/>
    <n v="80.999165275459092"/>
    <x v="5"/>
    <s v="nonfiction"/>
    <x v="569"/>
    <d v="2013-05-23T05:00:00"/>
    <x v="2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3.5134601933389531"/>
    <n v="86.044753086419746"/>
    <x v="3"/>
    <s v="plays"/>
    <x v="570"/>
    <d v="2011-05-07T05:00:00"/>
    <x v="8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0.37310195227765725"/>
    <n v="90.0390625"/>
    <x v="7"/>
    <s v="photography books"/>
    <x v="571"/>
    <d v="2016-07-12T05:00:00"/>
    <x v="7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0.16134216513622698"/>
    <n v="74.006063432835816"/>
    <x v="3"/>
    <s v="plays"/>
    <x v="572"/>
    <d v="2016-09-18T05:00:00"/>
    <x v="7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1.947261663286003"/>
    <n v="92.4375"/>
    <x v="1"/>
    <s v="indie rock"/>
    <x v="573"/>
    <d v="2018-05-11T05:00:00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6253066854103948"/>
    <n v="55.999257333828446"/>
    <x v="3"/>
    <s v="plays"/>
    <x v="574"/>
    <d v="2015-07-21T05:00:00"/>
    <x v="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0.35791985402484383"/>
    <n v="32.983796296296298"/>
    <x v="7"/>
    <s v="photography books"/>
    <x v="511"/>
    <d v="2015-01-31T06:00:00"/>
    <x v="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1.2924349474409789"/>
    <n v="93.596774193548384"/>
    <x v="3"/>
    <s v="plays"/>
    <x v="575"/>
    <d v="2020-02-10T06:00:00"/>
    <x v="1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0.48466489965921999"/>
    <n v="69.867724867724874"/>
    <x v="3"/>
    <s v="plays"/>
    <x v="576"/>
    <d v="2010-10-07T05:00:00"/>
    <x v="6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0.14404033129276198"/>
    <n v="72.129870129870127"/>
    <x v="0"/>
    <s v="food trucks"/>
    <x v="577"/>
    <d v="2010-07-10T05:00:00"/>
    <x v="6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0.6588072122052705"/>
    <n v="30.041666666666668"/>
    <x v="1"/>
    <s v="indie rock"/>
    <x v="578"/>
    <d v="2010-10-07T05:00:00"/>
    <x v="6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1.5484173336217464"/>
    <n v="73.968000000000004"/>
    <x v="3"/>
    <s v="plays"/>
    <x v="579"/>
    <d v="2016-07-08T05:00:00"/>
    <x v="7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1.5904905407667838"/>
    <n v="68.65517241379311"/>
    <x v="3"/>
    <s v="plays"/>
    <x v="580"/>
    <d v="2019-05-12T05:00:00"/>
    <x v="3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0.32216635103071467"/>
    <n v="59.992164544564154"/>
    <x v="3"/>
    <s v="plays"/>
    <x v="581"/>
    <d v="2019-03-30T05:00:00"/>
    <x v="3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2.3331823182965503"/>
    <n v="111.15827338129496"/>
    <x v="3"/>
    <s v="plays"/>
    <x v="582"/>
    <d v="2014-11-20T06:00:00"/>
    <x v="1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1.2030885257676422"/>
    <n v="53.038095238095238"/>
    <x v="4"/>
    <s v="animation"/>
    <x v="336"/>
    <d v="2015-11-11T06:00:0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1.273377574765147"/>
    <n v="55.985524728588658"/>
    <x v="4"/>
    <s v="television"/>
    <x v="583"/>
    <d v="2017-04-08T05:00:00"/>
    <x v="5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0.87647392647707922"/>
    <n v="69.986760812003524"/>
    <x v="4"/>
    <s v="television"/>
    <x v="584"/>
    <d v="2013-03-13T05:00:00"/>
    <x v="2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1.5494823302584038"/>
    <n v="48.998079877112133"/>
    <x v="4"/>
    <s v="animation"/>
    <x v="585"/>
    <d v="2012-03-03T06:00:00"/>
    <x v="4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1.2592592592592593"/>
    <n v="103.84615384615384"/>
    <x v="3"/>
    <s v="plays"/>
    <x v="586"/>
    <d v="2016-11-22T06:00:00"/>
    <x v="7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8.7572440437862209"/>
    <n v="99.127659574468083"/>
    <x v="3"/>
    <s v="plays"/>
    <x v="587"/>
    <d v="2010-08-08T05:00:00"/>
    <x v="6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1.7798013245033113"/>
    <n v="107.37777777777778"/>
    <x v="4"/>
    <s v="drama"/>
    <x v="588"/>
    <d v="2018-07-28T05:00:00"/>
    <x v="9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6.0599929182052712"/>
    <n v="76.922178988326849"/>
    <x v="3"/>
    <s v="plays"/>
    <x v="589"/>
    <d v="2016-01-21T06:00:00"/>
    <x v="7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83355502349915755"/>
    <n v="58.128865979381445"/>
    <x v="3"/>
    <s v="plays"/>
    <x v="590"/>
    <d v="2017-03-20T05:00:00"/>
    <x v="5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68749065909430573"/>
    <n v="103.73643410852713"/>
    <x v="2"/>
    <s v="wearables"/>
    <x v="591"/>
    <d v="2018-12-26T06:00:00"/>
    <x v="9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0.45170678469653791"/>
    <n v="87.962666666666664"/>
    <x v="3"/>
    <s v="plays"/>
    <x v="592"/>
    <d v="2017-03-19T05:00:00"/>
    <x v="5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2.0662568306010929"/>
    <n v="28"/>
    <x v="3"/>
    <s v="plays"/>
    <x v="593"/>
    <d v="2019-01-03T06:00:00"/>
    <x v="9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1.0762929802838366"/>
    <n v="37.999361294443261"/>
    <x v="1"/>
    <s v="rock"/>
    <x v="594"/>
    <d v="2018-10-17T05:00:00"/>
    <x v="9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1.1286707529045832"/>
    <n v="29.999313893653515"/>
    <x v="6"/>
    <s v="video games"/>
    <x v="595"/>
    <d v="2013-03-24T05:00:00"/>
    <x v="2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2.4154589371980677"/>
    <n v="103.5"/>
    <x v="5"/>
    <s v="translations"/>
    <x v="596"/>
    <d v="2018-05-03T05:00:00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1.5858719078714576"/>
    <n v="85.994467496542185"/>
    <x v="0"/>
    <s v="food trucks"/>
    <x v="597"/>
    <d v="2017-07-24T05:00:00"/>
    <x v="5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2.0626069860854535"/>
    <n v="98.011627906976742"/>
    <x v="3"/>
    <s v="plays"/>
    <x v="598"/>
    <d v="2010-10-31T05:00:00"/>
    <x v="6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50"/>
    <n v="2"/>
    <x v="1"/>
    <s v="jazz"/>
    <x v="599"/>
    <d v="2014-08-04T05:00:00"/>
    <x v="1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1.1302064479800504"/>
    <n v="44.994570837642193"/>
    <x v="4"/>
    <s v="shorts"/>
    <x v="600"/>
    <d v="2014-03-09T06:00:00"/>
    <x v="1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0.78839482812992745"/>
    <n v="31.012224938875306"/>
    <x v="2"/>
    <s v="web"/>
    <x v="601"/>
    <d v="2016-09-17T05:00:00"/>
    <x v="7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4.2756360008551271E-2"/>
    <n v="59.970085470085472"/>
    <x v="2"/>
    <s v="web"/>
    <x v="602"/>
    <d v="2016-04-10T05:00:00"/>
    <x v="7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0.19669993705602015"/>
    <n v="58.9973474801061"/>
    <x v="1"/>
    <s v="metal"/>
    <x v="335"/>
    <d v="2015-08-29T05:00:00"/>
    <x v="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0.52225249772933702"/>
    <n v="50.045454545454547"/>
    <x v="7"/>
    <s v="photography books"/>
    <x v="603"/>
    <d v="2017-03-15T05:00:00"/>
    <x v="5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2.3737444615970649"/>
    <n v="98.966269841269835"/>
    <x v="0"/>
    <s v="food trucks"/>
    <x v="604"/>
    <d v="2018-01-02T06:00:00"/>
    <x v="5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12.135922330097088"/>
    <n v="58.857142857142854"/>
    <x v="4"/>
    <s v="science fiction"/>
    <x v="605"/>
    <d v="2018-01-12T06:00:00"/>
    <x v="5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1.6648730771665505"/>
    <n v="81.010256410256417"/>
    <x v="1"/>
    <s v="rock"/>
    <x v="606"/>
    <d v="2015-09-22T05:00:00"/>
    <x v="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2.1171724258901947"/>
    <n v="76.013333333333335"/>
    <x v="4"/>
    <s v="documentary"/>
    <x v="65"/>
    <d v="2011-01-28T06:00:00"/>
    <x v="8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1.2234471632159183"/>
    <n v="96.597402597402592"/>
    <x v="3"/>
    <s v="plays"/>
    <x v="607"/>
    <d v="2015-08-30T05:00:00"/>
    <x v="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1.8454520320707768"/>
    <n v="76.957446808510639"/>
    <x v="1"/>
    <s v="jazz"/>
    <x v="608"/>
    <d v="2012-04-27T05:00:00"/>
    <x v="4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1.0217830675948798"/>
    <n v="67.984732824427482"/>
    <x v="3"/>
    <s v="plays"/>
    <x v="609"/>
    <d v="2018-12-13T06:00:00"/>
    <x v="9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1.294665976178146"/>
    <n v="88.781609195402297"/>
    <x v="3"/>
    <s v="plays"/>
    <x v="610"/>
    <d v="2010-10-30T05:00:00"/>
    <x v="6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2.9882202401113998"/>
    <n v="24.99623706491063"/>
    <x v="1"/>
    <s v="jazz"/>
    <x v="541"/>
    <d v="2012-03-01T06:00:00"/>
    <x v="4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0.41738276454701695"/>
    <n v="44.922794117647058"/>
    <x v="4"/>
    <s v="documentary"/>
    <x v="611"/>
    <d v="2011-07-23T05:00:00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1.5617128463476071"/>
    <n v="79.400000000000006"/>
    <x v="3"/>
    <s v="plays"/>
    <x v="612"/>
    <d v="2013-09-05T05:00:00"/>
    <x v="2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0.56766762649115587"/>
    <n v="29.009546539379475"/>
    <x v="8"/>
    <s v="audio"/>
    <x v="613"/>
    <d v="2014-09-19T05:00:00"/>
    <x v="1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4.9168603611657433"/>
    <n v="73.59210526315789"/>
    <x v="3"/>
    <s v="plays"/>
    <x v="614"/>
    <d v="2012-08-13T05:00:00"/>
    <x v="4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0.27882527711118732"/>
    <n v="107.97038864898211"/>
    <x v="3"/>
    <s v="plays"/>
    <x v="615"/>
    <d v="2017-07-05T05:00:00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0.21328418142321112"/>
    <n v="68.987284287011803"/>
    <x v="1"/>
    <s v="indie rock"/>
    <x v="90"/>
    <d v="2016-03-08T06:00:00"/>
    <x v="7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0.8192936949641979"/>
    <n v="111.02236719478098"/>
    <x v="3"/>
    <s v="plays"/>
    <x v="616"/>
    <d v="2010-08-04T05:00:00"/>
    <x v="6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1.787892202477211"/>
    <n v="24.997515808491418"/>
    <x v="3"/>
    <s v="plays"/>
    <x v="617"/>
    <d v="2018-03-31T05:00:00"/>
    <x v="9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2.2903885480572597"/>
    <n v="42.155172413793103"/>
    <x v="1"/>
    <s v="indie rock"/>
    <x v="618"/>
    <d v="2016-05-06T05:00:00"/>
    <x v="7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2.9816593886462881"/>
    <n v="47.003284072249592"/>
    <x v="7"/>
    <s v="photography books"/>
    <x v="619"/>
    <d v="2011-10-05T05:00:00"/>
    <x v="8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81314443792438595"/>
    <n v="36.0392749244713"/>
    <x v="8"/>
    <s v="audio"/>
    <x v="620"/>
    <d v="2019-09-18T05:00:00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0.52701033718510493"/>
    <n v="101.03760683760684"/>
    <x v="7"/>
    <s v="photography books"/>
    <x v="621"/>
    <d v="2012-10-05T05:00:00"/>
    <x v="4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1.1958483754512634"/>
    <n v="39.927927927927925"/>
    <x v="5"/>
    <s v="fiction"/>
    <x v="622"/>
    <d v="2016-08-29T05:00:00"/>
    <x v="7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5.5651882096314109"/>
    <n v="83.158139534883716"/>
    <x v="4"/>
    <s v="drama"/>
    <x v="35"/>
    <d v="2019-01-21T06:00:00"/>
    <x v="3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.6478533526290405E-2"/>
    <n v="39.97520661157025"/>
    <x v="0"/>
    <s v="food trucks"/>
    <x v="623"/>
    <d v="2019-10-23T05:00:00"/>
    <x v="3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1.026639026385187"/>
    <n v="47.993908629441627"/>
    <x v="6"/>
    <s v="mobile games"/>
    <x v="624"/>
    <d v="2019-12-16T06:00:00"/>
    <x v="3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1.1575922584052767"/>
    <n v="95.978877489438744"/>
    <x v="3"/>
    <s v="plays"/>
    <x v="625"/>
    <d v="2011-12-27T06:00:00"/>
    <x v="8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66592674805771368"/>
    <n v="78.728155339805824"/>
    <x v="3"/>
    <s v="plays"/>
    <x v="626"/>
    <d v="2013-12-20T06:00:00"/>
    <x v="2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0.2789907811741873"/>
    <n v="56.081632653061227"/>
    <x v="3"/>
    <s v="plays"/>
    <x v="627"/>
    <d v="2018-09-18T05:00:00"/>
    <x v="9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0.18421052631578946"/>
    <n v="69.090909090909093"/>
    <x v="5"/>
    <s v="nonfiction"/>
    <x v="628"/>
    <d v="2010-07-19T05:00:00"/>
    <x v="6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1.4814658045946605"/>
    <n v="102.05291576673866"/>
    <x v="3"/>
    <s v="plays"/>
    <x v="629"/>
    <d v="2015-09-16T05:00:00"/>
    <x v="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52152145191572208"/>
    <n v="107.32089552238806"/>
    <x v="2"/>
    <s v="wearables"/>
    <x v="630"/>
    <d v="2018-04-07T05:00:00"/>
    <x v="9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0.1072961373390558"/>
    <n v="51.970260223048328"/>
    <x v="3"/>
    <s v="plays"/>
    <x v="631"/>
    <d v="2017-03-15T05:00:00"/>
    <x v="5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0.23295043778616756"/>
    <n v="71.137142857142862"/>
    <x v="4"/>
    <s v="television"/>
    <x v="632"/>
    <d v="2019-01-26T06:00:00"/>
    <x v="3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0.99346761023407726"/>
    <n v="106.49275362318841"/>
    <x v="2"/>
    <s v="web"/>
    <x v="633"/>
    <d v="2013-11-10T06:00:00"/>
    <x v="2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0.4412846285854376"/>
    <n v="42.93684210526316"/>
    <x v="4"/>
    <s v="documentary"/>
    <x v="634"/>
    <d v="2011-12-03T06:00:00"/>
    <x v="8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0.7023458350891979"/>
    <n v="30.037974683544302"/>
    <x v="4"/>
    <s v="documentary"/>
    <x v="635"/>
    <d v="2012-10-20T05:00:00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1.1033468186833395"/>
    <n v="70.623376623376629"/>
    <x v="1"/>
    <s v="rock"/>
    <x v="636"/>
    <d v="2019-07-27T05:00:00"/>
    <x v="3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1.5633124198412423"/>
    <n v="66.016018306636155"/>
    <x v="3"/>
    <s v="plays"/>
    <x v="637"/>
    <d v="2017-11-03T05:00:00"/>
    <x v="5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1.1886102403343783"/>
    <n v="96.911392405063296"/>
    <x v="3"/>
    <s v="plays"/>
    <x v="638"/>
    <d v="2018-01-03T06:00:00"/>
    <x v="5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0.74663204025320562"/>
    <n v="62.867346938775512"/>
    <x v="1"/>
    <s v="rock"/>
    <x v="639"/>
    <d v="2015-11-30T06:00:0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1.6937081991577905"/>
    <n v="108.98537682789652"/>
    <x v="3"/>
    <s v="plays"/>
    <x v="640"/>
    <d v="2015-04-21T05:00:00"/>
    <x v="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65444760357432985"/>
    <n v="26.999314599040439"/>
    <x v="1"/>
    <s v="electric music"/>
    <x v="641"/>
    <d v="2018-04-02T05:00:00"/>
    <x v="9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0.22386829525090796"/>
    <n v="65.004147943311438"/>
    <x v="2"/>
    <s v="wearables"/>
    <x v="642"/>
    <d v="2011-12-08T06:00:00"/>
    <x v="8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1.1849479583666933"/>
    <n v="111.51785714285714"/>
    <x v="4"/>
    <s v="drama"/>
    <x v="230"/>
    <d v="2019-06-26T05:00:00"/>
    <x v="3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3.333333333333336"/>
    <n v="3"/>
    <x v="2"/>
    <s v="wearables"/>
    <x v="67"/>
    <d v="2010-02-09T06:00:00"/>
    <x v="6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0.57134067286351553"/>
    <n v="110.99268292682927"/>
    <x v="3"/>
    <s v="plays"/>
    <x v="643"/>
    <d v="2011-04-03T05:00:00"/>
    <x v="8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1.8471337579617835"/>
    <n v="56.746987951807228"/>
    <x v="2"/>
    <s v="wearables"/>
    <x v="644"/>
    <d v="2013-07-27T05:00:00"/>
    <x v="2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0.32064249878621137"/>
    <n v="97.020608439646708"/>
    <x v="5"/>
    <s v="translations"/>
    <x v="645"/>
    <d v="2012-05-08T05:00:00"/>
    <x v="4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0.81445422205579476"/>
    <n v="92.08620689655173"/>
    <x v="4"/>
    <s v="animation"/>
    <x v="646"/>
    <d v="2016-07-19T05:00:00"/>
    <x v="7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1.0098305246120156"/>
    <n v="82.986666666666665"/>
    <x v="5"/>
    <s v="nonfiction"/>
    <x v="626"/>
    <d v="2013-12-15T06:00:00"/>
    <x v="2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78218579077251671"/>
    <n v="103.03791821561339"/>
    <x v="2"/>
    <s v="web"/>
    <x v="647"/>
    <d v="2019-01-14T06:00:00"/>
    <x v="3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63045167976509198"/>
    <n v="68.922619047619051"/>
    <x v="4"/>
    <s v="drama"/>
    <x v="159"/>
    <d v="2019-01-13T06:00:00"/>
    <x v="9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0.14143094841930118"/>
    <n v="87.737226277372258"/>
    <x v="3"/>
    <s v="plays"/>
    <x v="648"/>
    <d v="2017-06-01T05:00:00"/>
    <x v="5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70230758205532462"/>
    <n v="75.021505376344081"/>
    <x v="3"/>
    <s v="plays"/>
    <x v="267"/>
    <d v="2012-04-26T05:00:00"/>
    <x v="4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0.67631330607109152"/>
    <n v="50.863999999999997"/>
    <x v="3"/>
    <s v="plays"/>
    <x v="649"/>
    <d v="2018-07-21T05:00:00"/>
    <x v="9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4.9206349206349209"/>
    <n v="90"/>
    <x v="3"/>
    <s v="plays"/>
    <x v="248"/>
    <d v="2016-01-26T06:00:00"/>
    <x v="7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5.4329371816638369E-2"/>
    <n v="72.896039603960389"/>
    <x v="3"/>
    <s v="plays"/>
    <x v="571"/>
    <d v="2016-08-18T05:00:00"/>
    <x v="7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61750492214068375"/>
    <n v="108.48543689320388"/>
    <x v="5"/>
    <s v="radio &amp; podcasts"/>
    <x v="650"/>
    <d v="2016-09-03T05:00:00"/>
    <x v="7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0.2114966270408051"/>
    <n v="101.98095238095237"/>
    <x v="1"/>
    <s v="rock"/>
    <x v="1"/>
    <d v="2014-08-20T05:00:00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4.0872878420505714"/>
    <n v="44.009146341463413"/>
    <x v="6"/>
    <s v="mobile games"/>
    <x v="651"/>
    <d v="2010-08-12T05:00:00"/>
    <x v="6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0.19318072056408769"/>
    <n v="65.942675159235662"/>
    <x v="3"/>
    <s v="plays"/>
    <x v="652"/>
    <d v="2013-08-07T05:00:00"/>
    <x v="2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0.4038073262186328"/>
    <n v="24.987387387387386"/>
    <x v="4"/>
    <s v="documentary"/>
    <x v="653"/>
    <d v="2011-09-12T05:00:00"/>
    <x v="8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0.99795599374774557"/>
    <n v="28.003367003367003"/>
    <x v="2"/>
    <s v="wearables"/>
    <x v="654"/>
    <d v="2013-07-13T05:00:00"/>
    <x v="2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0.65359477124183007"/>
    <n v="85.829268292682926"/>
    <x v="5"/>
    <s v="fiction"/>
    <x v="655"/>
    <d v="2012-06-09T05:00:00"/>
    <x v="4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2.6960024790827393"/>
    <n v="84.921052631578945"/>
    <x v="3"/>
    <s v="plays"/>
    <x v="656"/>
    <d v="2018-03-07T06:00:00"/>
    <x v="9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22.766623687603609"/>
    <n v="90.483333333333334"/>
    <x v="1"/>
    <s v="rock"/>
    <x v="657"/>
    <d v="2018-04-10T05:00:00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63894817273996785"/>
    <n v="25.00197628458498"/>
    <x v="4"/>
    <s v="documentary"/>
    <x v="265"/>
    <d v="2017-12-03T06:00:00"/>
    <x v="5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0.36981132075471695"/>
    <n v="92.013888888888886"/>
    <x v="3"/>
    <s v="plays"/>
    <x v="658"/>
    <d v="2016-03-23T05:00:00"/>
    <x v="7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0.74593730574549333"/>
    <n v="93.066115702479337"/>
    <x v="3"/>
    <s v="plays"/>
    <x v="659"/>
    <d v="2014-10-24T05:00:00"/>
    <x v="1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1.9842044182439997"/>
    <n v="61.008145363408524"/>
    <x v="6"/>
    <s v="mobile games"/>
    <x v="660"/>
    <d v="2014-11-17T06:00:00"/>
    <x v="1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1.1259253115474734"/>
    <n v="92.036259541984734"/>
    <x v="3"/>
    <s v="plays"/>
    <x v="661"/>
    <d v="2010-10-31T05:00:00"/>
    <x v="6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0.60606060606060608"/>
    <n v="81.132596685082873"/>
    <x v="2"/>
    <s v="web"/>
    <x v="4"/>
    <d v="2019-03-19T05:00:00"/>
    <x v="3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5.7142857142857144"/>
    <n v="73.5"/>
    <x v="3"/>
    <s v="plays"/>
    <x v="662"/>
    <d v="2016-06-05T05:00:00"/>
    <x v="7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5386169087236703"/>
    <n v="85.221311475409834"/>
    <x v="4"/>
    <s v="drama"/>
    <x v="663"/>
    <d v="2013-02-06T06:00:00"/>
    <x v="2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0.24232837177211036"/>
    <n v="110.96825396825396"/>
    <x v="2"/>
    <s v="wearables"/>
    <x v="664"/>
    <d v="2015-05-29T05:00:00"/>
    <x v="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1.10803324099723"/>
    <n v="32.968036529680369"/>
    <x v="2"/>
    <s v="web"/>
    <x v="665"/>
    <d v="2017-07-24T05:00:00"/>
    <x v="5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1.0871383174443887"/>
    <n v="96.005352363960753"/>
    <x v="1"/>
    <s v="rock"/>
    <x v="666"/>
    <d v="2017-04-14T05:00:00"/>
    <x v="5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0.18975104182929611"/>
    <n v="84.96632653061225"/>
    <x v="1"/>
    <s v="metal"/>
    <x v="43"/>
    <d v="2014-08-06T05:00:00"/>
    <x v="1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0.31333930170098478"/>
    <n v="25.007462686567163"/>
    <x v="3"/>
    <s v="plays"/>
    <x v="667"/>
    <d v="2017-02-09T06:00:00"/>
    <x v="5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0.28233539313871725"/>
    <n v="65.998995479658461"/>
    <x v="7"/>
    <s v="photography books"/>
    <x v="668"/>
    <d v="2016-04-06T05:00:00"/>
    <x v="7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.0398736675878406"/>
    <n v="87.34482758620689"/>
    <x v="5"/>
    <s v="nonfiction"/>
    <x v="669"/>
    <d v="2015-02-24T06:00:00"/>
    <x v="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0.73587907716785994"/>
    <n v="27.933333333333334"/>
    <x v="1"/>
    <s v="indie rock"/>
    <x v="670"/>
    <d v="2016-11-23T06:00:00"/>
    <x v="7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47.97687861271676"/>
    <n v="103.8"/>
    <x v="3"/>
    <s v="plays"/>
    <x v="671"/>
    <d v="2014-12-08T06:00:00"/>
    <x v="1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1.639344262295082"/>
    <n v="31.937172774869111"/>
    <x v="1"/>
    <s v="indie rock"/>
    <x v="672"/>
    <d v="2012-06-30T05:00:00"/>
    <x v="4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.329145728643216"/>
    <n v="99.5"/>
    <x v="3"/>
    <s v="plays"/>
    <x v="673"/>
    <d v="2017-02-06T06:00:00"/>
    <x v="5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8.4805653710247356E-2"/>
    <n v="108.84615384615384"/>
    <x v="3"/>
    <s v="plays"/>
    <x v="674"/>
    <d v="2010-05-24T05:00:00"/>
    <x v="6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8.8803374528232074E-2"/>
    <n v="110.76229508196721"/>
    <x v="1"/>
    <s v="electric music"/>
    <x v="675"/>
    <d v="2010-03-02T06:00:00"/>
    <x v="6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7.7380952380952381"/>
    <n v="29.647058823529413"/>
    <x v="3"/>
    <s v="plays"/>
    <x v="676"/>
    <d v="2015-10-27T05:00:00"/>
    <x v="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0.1404494382022472"/>
    <n v="101.71428571428571"/>
    <x v="3"/>
    <s v="plays"/>
    <x v="342"/>
    <d v="2018-08-12T05:00:00"/>
    <x v="9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.2998565279770444"/>
    <n v="61.5"/>
    <x v="2"/>
    <s v="wearables"/>
    <x v="677"/>
    <d v="2010-06-26T05:00:00"/>
    <x v="6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0.47056839264631473"/>
    <n v="35"/>
    <x v="2"/>
    <s v="web"/>
    <x v="678"/>
    <d v="2011-10-14T05:00:00"/>
    <x v="8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0.43695380774032461"/>
    <n v="40.049999999999997"/>
    <x v="3"/>
    <s v="plays"/>
    <x v="679"/>
    <d v="2010-09-13T05:00:00"/>
    <x v="6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2.8604135785256175"/>
    <n v="110.97231270358306"/>
    <x v="4"/>
    <s v="animation"/>
    <x v="680"/>
    <d v="2010-03-26T05:00:00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0.63576550602498705"/>
    <n v="36.959016393442624"/>
    <x v="2"/>
    <s v="wearables"/>
    <x v="681"/>
    <d v="2014-10-20T05:00:00"/>
    <x v="1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00"/>
    <n v="1"/>
    <x v="1"/>
    <s v="electric music"/>
    <x v="682"/>
    <d v="2010-07-26T05:00:00"/>
    <x v="6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0.43046753557335882"/>
    <n v="30.974074074074075"/>
    <x v="5"/>
    <s v="nonfiction"/>
    <x v="683"/>
    <d v="2016-04-01T05:00:00"/>
    <x v="7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1.081685938082805"/>
    <n v="47.035087719298247"/>
    <x v="3"/>
    <s v="plays"/>
    <x v="684"/>
    <d v="2010-08-23T05:00:00"/>
    <x v="6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0.38955656858682136"/>
    <n v="88.065693430656935"/>
    <x v="7"/>
    <s v="photography books"/>
    <x v="674"/>
    <d v="2010-06-07T05:00:00"/>
    <x v="6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59357689097240374"/>
    <n v="37.005616224648989"/>
    <x v="3"/>
    <s v="plays"/>
    <x v="685"/>
    <d v="2012-12-20T06:00:00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60032017075773747"/>
    <n v="26.027777777777779"/>
    <x v="3"/>
    <s v="plays"/>
    <x v="605"/>
    <d v="2018-01-08T06:00:00"/>
    <x v="5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0.12952077313938429"/>
    <n v="67.817567567567565"/>
    <x v="3"/>
    <s v="plays"/>
    <x v="686"/>
    <d v="2015-01-26T06:00:00"/>
    <x v="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0.24578651685393257"/>
    <n v="49.964912280701753"/>
    <x v="4"/>
    <s v="drama"/>
    <x v="687"/>
    <d v="2011-05-16T05:00:00"/>
    <x v="8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0.17724020238915003"/>
    <n v="110.01646903820817"/>
    <x v="1"/>
    <s v="rock"/>
    <x v="688"/>
    <d v="2014-11-02T05:00:00"/>
    <x v="1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1.4614143000479867"/>
    <n v="89.964678178963894"/>
    <x v="1"/>
    <s v="electric music"/>
    <x v="689"/>
    <d v="2018-03-07T06:00:00"/>
    <x v="9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2.9110414657666346"/>
    <n v="79.009523809523813"/>
    <x v="6"/>
    <s v="video games"/>
    <x v="690"/>
    <d v="2019-08-30T05:00:00"/>
    <x v="3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0.15256588072122051"/>
    <n v="86.867469879518069"/>
    <x v="1"/>
    <s v="rock"/>
    <x v="691"/>
    <d v="2017-07-27T05:00:00"/>
    <x v="5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56415215989684075"/>
    <n v="62.04"/>
    <x v="1"/>
    <s v="jazz"/>
    <x v="692"/>
    <d v="2012-12-09T06:00:00"/>
    <x v="4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88355948248658878"/>
    <n v="26.970212765957445"/>
    <x v="3"/>
    <s v="plays"/>
    <x v="693"/>
    <d v="2012-06-12T05:00:00"/>
    <x v="4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0.13732833957553059"/>
    <n v="54.121621621621621"/>
    <x v="1"/>
    <s v="rock"/>
    <x v="694"/>
    <d v="2011-05-21T05:00:00"/>
    <x v="8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0.48"/>
    <n v="41.035353535353536"/>
    <x v="1"/>
    <s v="indie rock"/>
    <x v="695"/>
    <d v="2017-05-10T05:00:00"/>
    <x v="5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.2080861349154031"/>
    <n v="55.052419354838712"/>
    <x v="4"/>
    <s v="science fiction"/>
    <x v="123"/>
    <d v="2018-09-20T05:00:00"/>
    <x v="9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1.7553998410749114"/>
    <n v="107.93762183235867"/>
    <x v="5"/>
    <s v="translations"/>
    <x v="696"/>
    <d v="2015-11-20T06:00:00"/>
    <x v="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0.4329004329004329"/>
    <n v="73.92"/>
    <x v="3"/>
    <s v="plays"/>
    <x v="626"/>
    <d v="2013-12-26T06:00:00"/>
    <x v="2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1.1511740875845509"/>
    <n v="31.995894428152493"/>
    <x v="6"/>
    <s v="video games"/>
    <x v="697"/>
    <d v="2013-09-10T05:00:00"/>
    <x v="2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0.36935234495791103"/>
    <n v="53.898148148148145"/>
    <x v="3"/>
    <s v="plays"/>
    <x v="698"/>
    <d v="2014-04-21T05:00:00"/>
    <x v="1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2.0223907547851212"/>
    <n v="106.5"/>
    <x v="3"/>
    <s v="plays"/>
    <x v="699"/>
    <d v="2019-02-22T06:00:00"/>
    <x v="3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88214829054285138"/>
    <n v="32.999805409612762"/>
    <x v="1"/>
    <s v="indie rock"/>
    <x v="700"/>
    <d v="2019-02-13T06:00:00"/>
    <x v="3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52478134110787167"/>
    <n v="43.00254993625159"/>
    <x v="3"/>
    <s v="plays"/>
    <x v="701"/>
    <d v="2017-04-23T05:00:00"/>
    <x v="5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0.73800738007380073"/>
    <n v="86.858974358974365"/>
    <x v="2"/>
    <s v="web"/>
    <x v="702"/>
    <d v="2016-07-03T05:00:00"/>
    <x v="7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9.7107438016528924"/>
    <n v="96.8"/>
    <x v="1"/>
    <s v="rock"/>
    <x v="703"/>
    <d v="2014-11-16T06:00:00"/>
    <x v="1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1.5256874543877283"/>
    <n v="32.995456610631528"/>
    <x v="3"/>
    <s v="plays"/>
    <x v="704"/>
    <d v="2019-07-22T05:00:00"/>
    <x v="3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2.0397068736816926"/>
    <n v="68.028106508875737"/>
    <x v="3"/>
    <s v="plays"/>
    <x v="431"/>
    <d v="2011-10-22T05:00:00"/>
    <x v="8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0.12691594259494288"/>
    <n v="58.867816091954026"/>
    <x v="4"/>
    <s v="animation"/>
    <x v="705"/>
    <d v="2011-08-18T05:00:00"/>
    <x v="8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1.2452315764150619"/>
    <n v="105.04572803850782"/>
    <x v="3"/>
    <s v="plays"/>
    <x v="706"/>
    <d v="2015-08-23T05:00:00"/>
    <x v="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0.94078583287216377"/>
    <n v="33.054878048780488"/>
    <x v="4"/>
    <s v="drama"/>
    <x v="707"/>
    <d v="2016-08-10T05:00:00"/>
    <x v="7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1.9710013593112823"/>
    <n v="78.821428571428569"/>
    <x v="3"/>
    <s v="plays"/>
    <x v="708"/>
    <d v="2010-12-21T06:00:00"/>
    <x v="6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0.46443857572170111"/>
    <n v="68.204968944099377"/>
    <x v="4"/>
    <s v="animation"/>
    <x v="709"/>
    <d v="2011-03-29T05:00:00"/>
    <x v="8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70806621375944889"/>
    <n v="75.731884057971016"/>
    <x v="1"/>
    <s v="rock"/>
    <x v="710"/>
    <d v="2013-12-24T06:00:00"/>
    <x v="2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86702101721363434"/>
    <n v="30.996070133010882"/>
    <x v="2"/>
    <s v="web"/>
    <x v="711"/>
    <d v="2016-03-17T05:00:00"/>
    <x v="7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51781435968776568"/>
    <n v="101.88188976377953"/>
    <x v="4"/>
    <s v="animation"/>
    <x v="157"/>
    <d v="2019-05-31T05:00:00"/>
    <x v="3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0.13703636031427005"/>
    <n v="52.879227053140099"/>
    <x v="1"/>
    <s v="jazz"/>
    <x v="630"/>
    <d v="2018-04-03T05:00:00"/>
    <x v="9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.0033773813817752"/>
    <n v="71.005820721769496"/>
    <x v="1"/>
    <s v="rock"/>
    <x v="712"/>
    <d v="2011-05-30T05:00:00"/>
    <x v="8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1.1342155009451795"/>
    <n v="102.38709677419355"/>
    <x v="4"/>
    <s v="animation"/>
    <x v="93"/>
    <d v="2012-11-10T06:00:00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2.6857654431512983"/>
    <n v="74.466666666666669"/>
    <x v="3"/>
    <s v="plays"/>
    <x v="713"/>
    <d v="2014-07-03T05:00:00"/>
    <x v="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.2743861626800999"/>
    <n v="51.009883198562441"/>
    <x v="3"/>
    <s v="plays"/>
    <x v="714"/>
    <d v="2010-02-20T06:00:00"/>
    <x v="6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3.8888888888888888"/>
    <n v="90"/>
    <x v="0"/>
    <s v="food trucks"/>
    <x v="715"/>
    <d v="2016-12-27T06:00:00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2.9411764705882355"/>
    <n v="97.142857142857139"/>
    <x v="3"/>
    <s v="plays"/>
    <x v="716"/>
    <d v="2013-07-24T05:00:00"/>
    <x v="2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8.4323495592180914E-2"/>
    <n v="72.071823204419886"/>
    <x v="5"/>
    <s v="nonfiction"/>
    <x v="448"/>
    <d v="2013-06-29T05:00:00"/>
    <x v="2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0.79748670855485737"/>
    <n v="75.236363636363635"/>
    <x v="1"/>
    <s v="rock"/>
    <x v="717"/>
    <d v="2018-01-03T06:00:00"/>
    <x v="5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6.9471624266144811"/>
    <n v="32.967741935483872"/>
    <x v="4"/>
    <s v="drama"/>
    <x v="718"/>
    <d v="2016-11-04T05:00:00"/>
    <x v="7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1.8245614035087718"/>
    <n v="54.807692307692307"/>
    <x v="6"/>
    <s v="mobile games"/>
    <x v="719"/>
    <d v="2014-08-15T05:00:00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0.91214594335093613"/>
    <n v="45.037837837837834"/>
    <x v="2"/>
    <s v="web"/>
    <x v="720"/>
    <d v="2019-01-22T06:00:00"/>
    <x v="9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0.53058676654182269"/>
    <n v="52.958677685950413"/>
    <x v="3"/>
    <s v="plays"/>
    <x v="721"/>
    <d v="2012-06-28T05:00:00"/>
    <x v="4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1.1493158510377846"/>
    <n v="60.017959183673469"/>
    <x v="3"/>
    <s v="plays"/>
    <x v="722"/>
    <d v="2016-02-03T06:00:00"/>
    <x v="7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00"/>
    <n v="1"/>
    <x v="1"/>
    <s v="rock"/>
    <x v="139"/>
    <d v="2015-06-16T05:00:00"/>
    <x v="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0.49282194128990786"/>
    <n v="44.028301886792455"/>
    <x v="7"/>
    <s v="photography books"/>
    <x v="723"/>
    <d v="2020-01-22T06:00:00"/>
    <x v="3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50753110674525215"/>
    <n v="86.028169014084511"/>
    <x v="7"/>
    <s v="photography books"/>
    <x v="704"/>
    <d v="2019-07-06T05:00:00"/>
    <x v="3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0.93457943925233644"/>
    <n v="28.012875536480685"/>
    <x v="3"/>
    <s v="plays"/>
    <x v="724"/>
    <d v="2019-03-02T06:00:00"/>
    <x v="3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0.37211965078002002"/>
    <n v="32.050458715596328"/>
    <x v="1"/>
    <s v="rock"/>
    <x v="725"/>
    <d v="2018-01-22T06:00:00"/>
    <x v="9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1.9667477696674778"/>
    <n v="73.611940298507463"/>
    <x v="4"/>
    <s v="documentary"/>
    <x v="660"/>
    <d v="2015-01-05T06:00:00"/>
    <x v="1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8.472524812394093E-2"/>
    <n v="108.71052631578948"/>
    <x v="4"/>
    <s v="drama"/>
    <x v="726"/>
    <d v="2012-03-29T05:00:00"/>
    <x v="4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0.37878787878787878"/>
    <n v="42.97674418604651"/>
    <x v="3"/>
    <s v="plays"/>
    <x v="727"/>
    <d v="2019-11-28T06:00:00"/>
    <x v="3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.2849020846493997"/>
    <n v="83.315789473684205"/>
    <x v="0"/>
    <s v="food trucks"/>
    <x v="728"/>
    <d v="2016-06-03T05:00:00"/>
    <x v="7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1.5903135447727479"/>
    <n v="42"/>
    <x v="4"/>
    <s v="documentary"/>
    <x v="729"/>
    <d v="2012-08-15T05:00:00"/>
    <x v="4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0.51779935275080902"/>
    <n v="55.927601809954751"/>
    <x v="3"/>
    <s v="plays"/>
    <x v="730"/>
    <d v="2017-12-08T06:00:00"/>
    <x v="5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1.2969713965227145"/>
    <n v="105.03681885125184"/>
    <x v="6"/>
    <s v="video games"/>
    <x v="731"/>
    <d v="2016-01-11T06:00:00"/>
    <x v="7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0.44340463458110518"/>
    <n v="48"/>
    <x v="5"/>
    <s v="nonfiction"/>
    <x v="78"/>
    <d v="2018-04-21T05:00:00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0.41770003915937864"/>
    <n v="112.66176470588235"/>
    <x v="6"/>
    <s v="video games"/>
    <x v="732"/>
    <d v="2012-09-06T05:00:00"/>
    <x v="4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1.0847457627118644"/>
    <n v="81.944444444444443"/>
    <x v="1"/>
    <s v="rock"/>
    <x v="733"/>
    <d v="2016-05-29T05:00:00"/>
    <x v="7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76785257230611725"/>
    <n v="64.049180327868854"/>
    <x v="1"/>
    <s v="rock"/>
    <x v="734"/>
    <d v="2017-12-25T06:00:00"/>
    <x v="5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0.16254416961130741"/>
    <n v="106.39097744360902"/>
    <x v="3"/>
    <s v="plays"/>
    <x v="406"/>
    <d v="2014-02-12T06:00:00"/>
    <x v="1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0.27115311429658762"/>
    <n v="76.011249497790274"/>
    <x v="5"/>
    <s v="nonfiction"/>
    <x v="735"/>
    <d v="2019-06-01T05:00:00"/>
    <x v="3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.1336116910229651E-2"/>
    <n v="111.07246376811594"/>
    <x v="3"/>
    <s v="plays"/>
    <x v="736"/>
    <d v="2019-02-03T06:00:00"/>
    <x v="3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1.9738301175426924"/>
    <n v="95.936170212765958"/>
    <x v="6"/>
    <s v="video games"/>
    <x v="737"/>
    <d v="2012-12-09T06:00:00"/>
    <x v="4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0.12490632025980515"/>
    <n v="43.043010752688176"/>
    <x v="1"/>
    <s v="rock"/>
    <x v="192"/>
    <d v="2018-08-11T05:00:00"/>
    <x v="9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0.34330554193231977"/>
    <n v="67.966666666666669"/>
    <x v="4"/>
    <s v="documentary"/>
    <x v="738"/>
    <d v="2017-03-13T05:00:00"/>
    <x v="5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0.2857414991903991"/>
    <n v="89.991428571428571"/>
    <x v="1"/>
    <s v="rock"/>
    <x v="739"/>
    <d v="2014-03-17T05:00:00"/>
    <x v="1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0.28005464480874315"/>
    <n v="58.095238095238095"/>
    <x v="1"/>
    <s v="rock"/>
    <x v="613"/>
    <d v="2014-10-05T05:00:00"/>
    <x v="1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79058000669667772"/>
    <n v="83.996875000000003"/>
    <x v="5"/>
    <s v="nonfiction"/>
    <x v="740"/>
    <d v="2010-07-21T05:00:00"/>
    <x v="6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0.25806451612903225"/>
    <n v="88.853503184713375"/>
    <x v="4"/>
    <s v="shorts"/>
    <x v="145"/>
    <d v="2017-08-06T05:00:00"/>
    <x v="5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0.21880128155036338"/>
    <n v="65.963917525773198"/>
    <x v="3"/>
    <s v="plays"/>
    <x v="741"/>
    <d v="2011-01-10T06:00:00"/>
    <x v="6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0.37495924356048255"/>
    <n v="74.804878048780495"/>
    <x v="4"/>
    <s v="drama"/>
    <x v="742"/>
    <d v="2011-05-15T05:00:00"/>
    <x v="8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1.4492753623188406"/>
    <n v="69.98571428571428"/>
    <x v="3"/>
    <s v="plays"/>
    <x v="202"/>
    <d v="2018-09-22T05:00:00"/>
    <x v="9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1.9476567255021302"/>
    <n v="32.006493506493506"/>
    <x v="3"/>
    <s v="plays"/>
    <x v="743"/>
    <d v="2015-06-24T05:00:00"/>
    <x v="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85.393258426966298"/>
    <n v="64.727272727272734"/>
    <x v="3"/>
    <s v="plays"/>
    <x v="744"/>
    <d v="2018-03-03T06:00:00"/>
    <x v="9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0.91762193220371013"/>
    <n v="24.998110087408456"/>
    <x v="7"/>
    <s v="photography books"/>
    <x v="745"/>
    <d v="2012-04-29T05:00:00"/>
    <x v="4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0.3172831164252769"/>
    <n v="104.97764070932922"/>
    <x v="5"/>
    <s v="translations"/>
    <x v="746"/>
    <d v="2015-11-25T06:00:00"/>
    <x v="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63415089060897134"/>
    <n v="64.987878787878785"/>
    <x v="5"/>
    <s v="translations"/>
    <x v="747"/>
    <d v="2011-02-25T06:00:00"/>
    <x v="8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0.65016031350195935"/>
    <n v="94.352941176470594"/>
    <x v="3"/>
    <s v="plays"/>
    <x v="362"/>
    <d v="2013-06-29T05:00:00"/>
    <x v="2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1.1143429642557041"/>
    <n v="44.001706484641637"/>
    <x v="2"/>
    <s v="web"/>
    <x v="748"/>
    <d v="2015-03-06T06:00:00"/>
    <x v="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1.3309234308248439"/>
    <n v="64.744680851063833"/>
    <x v="1"/>
    <s v="indie rock"/>
    <x v="749"/>
    <d v="2010-02-16T06:00:00"/>
    <x v="6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0.11724960254372019"/>
    <n v="84.00667779632721"/>
    <x v="1"/>
    <s v="jazz"/>
    <x v="643"/>
    <d v="2011-05-20T05:00:00"/>
    <x v="8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71991001124859388"/>
    <n v="34.061302681992338"/>
    <x v="3"/>
    <s v="plays"/>
    <x v="750"/>
    <d v="2018-10-06T05:00:00"/>
    <x v="9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52581261950286806"/>
    <n v="93.273885350318466"/>
    <x v="4"/>
    <s v="documentary"/>
    <x v="751"/>
    <d v="2014-05-01T05:00:00"/>
    <x v="1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0.99757254488218694"/>
    <n v="32.998301726577978"/>
    <x v="3"/>
    <s v="plays"/>
    <x v="752"/>
    <d v="2014-07-18T05:00:00"/>
    <x v="1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70048495112000619"/>
    <n v="83.812903225806451"/>
    <x v="2"/>
    <s v="web"/>
    <x v="753"/>
    <d v="2016-03-06T06:00:00"/>
    <x v="7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0.17757783828578194"/>
    <n v="63.992424242424242"/>
    <x v="2"/>
    <s v="wearables"/>
    <x v="754"/>
    <d v="2018-06-18T05:00:00"/>
    <x v="9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.2556418793932669"/>
    <n v="81.909090909090907"/>
    <x v="7"/>
    <s v="photography books"/>
    <x v="755"/>
    <d v="2018-09-01T05:00:00"/>
    <x v="9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1.0060592203041043"/>
    <n v="93.053191489361708"/>
    <x v="4"/>
    <s v="documentary"/>
    <x v="756"/>
    <d v="2012-01-25T06:00:00"/>
    <x v="4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50620261139716261"/>
    <n v="101.98449039881831"/>
    <x v="2"/>
    <s v="web"/>
    <x v="757"/>
    <d v="2018-06-21T05:00:00"/>
    <x v="9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0.19665683382497542"/>
    <n v="105.9375"/>
    <x v="2"/>
    <s v="web"/>
    <x v="758"/>
    <d v="2018-08-26T05:00:00"/>
    <x v="9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0.42061929479148025"/>
    <n v="101.58181818181818"/>
    <x v="0"/>
    <s v="food trucks"/>
    <x v="759"/>
    <d v="2018-01-10T06:00:00"/>
    <x v="9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0.2954482503923922"/>
    <n v="62.970930232558139"/>
    <x v="4"/>
    <s v="drama"/>
    <x v="760"/>
    <d v="2010-06-21T05:00:00"/>
    <x v="6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0.7513737804194236"/>
    <n v="29.045602605863191"/>
    <x v="1"/>
    <s v="indie rock"/>
    <x v="761"/>
    <d v="2012-02-12T06:00:00"/>
    <x v="4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00"/>
    <n v="1"/>
    <x v="1"/>
    <s v="rock"/>
    <x v="762"/>
    <d v="2011-12-04T06:00:00"/>
    <x v="8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0.48123195380173245"/>
    <n v="77.924999999999997"/>
    <x v="1"/>
    <s v="electric music"/>
    <x v="444"/>
    <d v="2012-06-04T05:00:00"/>
    <x v="4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1.9560878243512974"/>
    <n v="80.806451612903231"/>
    <x v="6"/>
    <s v="video games"/>
    <x v="763"/>
    <d v="2011-07-26T05:00:00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0.15336047783896253"/>
    <n v="76.006816632583508"/>
    <x v="1"/>
    <s v="indie rock"/>
    <x v="764"/>
    <d v="2011-06-25T05:00:00"/>
    <x v="8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88004158325141912"/>
    <n v="72.993613824192337"/>
    <x v="5"/>
    <s v="fiction"/>
    <x v="765"/>
    <d v="2019-12-15T06:00:00"/>
    <x v="3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0.97679078310235434"/>
    <n v="53"/>
    <x v="3"/>
    <s v="plays"/>
    <x v="766"/>
    <d v="2011-07-19T05:00:00"/>
    <x v="8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0.28043935498948352"/>
    <n v="54.164556962025316"/>
    <x v="0"/>
    <s v="food trucks"/>
    <x v="767"/>
    <d v="2012-05-11T05:00:00"/>
    <x v="4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0.71496020504519087"/>
    <n v="32.946666666666665"/>
    <x v="4"/>
    <s v="shorts"/>
    <x v="768"/>
    <d v="2012-02-28T06:00:00"/>
    <x v="4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1.4398848092152627"/>
    <n v="79.371428571428567"/>
    <x v="0"/>
    <s v="food trucks"/>
    <x v="769"/>
    <d v="2018-04-28T05:00:00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2.8141865844255975"/>
    <n v="41.174603174603178"/>
    <x v="3"/>
    <s v="plays"/>
    <x v="770"/>
    <d v="2013-03-19T05:00:00"/>
    <x v="2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0.39737730975561297"/>
    <n v="77.430769230769229"/>
    <x v="2"/>
    <s v="wearables"/>
    <x v="771"/>
    <d v="2019-03-01T06:00:00"/>
    <x v="3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0.94451003541912637"/>
    <n v="57.159509202453989"/>
    <x v="3"/>
    <s v="plays"/>
    <x v="772"/>
    <d v="2010-03-29T05:00:00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53353658536585369"/>
    <n v="77.17647058823529"/>
    <x v="3"/>
    <s v="plays"/>
    <x v="773"/>
    <d v="2011-08-05T05:00:00"/>
    <x v="8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0.25854108956602029"/>
    <n v="24.953917050691246"/>
    <x v="4"/>
    <s v="television"/>
    <x v="774"/>
    <d v="2015-07-10T05:00:00"/>
    <x v="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0.28812512862728956"/>
    <n v="97.18"/>
    <x v="4"/>
    <s v="shorts"/>
    <x v="775"/>
    <d v="2016-08-24T05:00:00"/>
    <x v="7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0.53815234362023723"/>
    <n v="46.000916870415651"/>
    <x v="3"/>
    <s v="plays"/>
    <x v="776"/>
    <d v="2014-09-24T05:00:00"/>
    <x v="1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2.3126067429944968"/>
    <n v="88.023385300668153"/>
    <x v="7"/>
    <s v="photography books"/>
    <x v="777"/>
    <d v="2011-05-09T05:00:00"/>
    <x v="8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61562139284340134"/>
    <n v="25.99"/>
    <x v="0"/>
    <s v="food trucks"/>
    <x v="778"/>
    <d v="2018-10-15T05:00:00"/>
    <x v="9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0.5410000772857253"/>
    <n v="102.69047619047619"/>
    <x v="3"/>
    <s v="plays"/>
    <x v="779"/>
    <d v="2013-10-23T05:00:00"/>
    <x v="2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4.2187825724411088"/>
    <n v="72.958174904942965"/>
    <x v="4"/>
    <s v="drama"/>
    <x v="780"/>
    <d v="2010-07-05T05:00:00"/>
    <x v="6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1.1127167630057804"/>
    <n v="57.190082644628099"/>
    <x v="3"/>
    <s v="plays"/>
    <x v="335"/>
    <d v="2015-09-18T05:00:00"/>
    <x v="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0.36683221145953043"/>
    <n v="84.013793103448279"/>
    <x v="3"/>
    <s v="plays"/>
    <x v="535"/>
    <d v="2017-11-19T06:00:00"/>
    <x v="5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5880880880880881"/>
    <n v="98.666666666666671"/>
    <x v="4"/>
    <s v="science fiction"/>
    <x v="270"/>
    <d v="2018-09-08T05:00:00"/>
    <x v="9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53110965332795079"/>
    <n v="42.007419183889773"/>
    <x v="7"/>
    <s v="photography books"/>
    <x v="781"/>
    <d v="2014-01-13T06:00:00"/>
    <x v="1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0.28823816215906156"/>
    <n v="32.002753556677376"/>
    <x v="7"/>
    <s v="photography books"/>
    <x v="782"/>
    <d v="2010-05-31T05:00:00"/>
    <x v="6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1.4455626715462031"/>
    <n v="81.567164179104481"/>
    <x v="1"/>
    <s v="rock"/>
    <x v="783"/>
    <d v="2011-01-14T06:00:00"/>
    <x v="8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3.9317858834675508"/>
    <n v="37.035087719298247"/>
    <x v="7"/>
    <s v="photography books"/>
    <x v="784"/>
    <d v="2019-07-02T05:00:00"/>
    <x v="3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1.2919733392298702"/>
    <n v="103.033360455655"/>
    <x v="0"/>
    <s v="food trucks"/>
    <x v="785"/>
    <d v="2016-07-27T05:00:00"/>
    <x v="7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2.6679841897233203"/>
    <n v="84.333333333333329"/>
    <x v="1"/>
    <s v="metal"/>
    <x v="786"/>
    <d v="2020-02-08T06:00:00"/>
    <x v="1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0.18389113644722324"/>
    <n v="102.60377358490567"/>
    <x v="5"/>
    <s v="nonfiction"/>
    <x v="787"/>
    <d v="2017-03-03T06:00:00"/>
    <x v="5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0.43759483379164271"/>
    <n v="79.992129246064621"/>
    <x v="1"/>
    <s v="electric music"/>
    <x v="788"/>
    <d v="2019-07-23T05:00:00"/>
    <x v="3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2.5675035528185695"/>
    <n v="70.055309734513273"/>
    <x v="3"/>
    <s v="plays"/>
    <x v="330"/>
    <d v="2015-08-07T05:00:00"/>
    <x v="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0.27027027027027029"/>
    <n v="37"/>
    <x v="3"/>
    <s v="plays"/>
    <x v="789"/>
    <d v="2015-01-25T06:00:00"/>
    <x v="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0.42032389664977127"/>
    <n v="41.911917098445599"/>
    <x v="4"/>
    <s v="shorts"/>
    <x v="790"/>
    <d v="2010-06-30T05:00:00"/>
    <x v="6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1.5616142776162525"/>
    <n v="57.992576882290564"/>
    <x v="3"/>
    <s v="plays"/>
    <x v="791"/>
    <d v="2014-05-06T05:00:00"/>
    <x v="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0.84546735556599339"/>
    <n v="40.942307692307693"/>
    <x v="3"/>
    <s v="plays"/>
    <x v="792"/>
    <d v="2010-07-14T05:00:00"/>
    <x v="6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1.1789111119808995"/>
    <n v="69.9972602739726"/>
    <x v="1"/>
    <s v="indie rock"/>
    <x v="793"/>
    <d v="2010-09-13T05:00:00"/>
    <x v="6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3.4076015727391873"/>
    <n v="73.838709677419359"/>
    <x v="3"/>
    <s v="plays"/>
    <x v="794"/>
    <d v="2015-09-02T05:00:00"/>
    <x v="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0.47642516839165433"/>
    <n v="41.979310344827589"/>
    <x v="3"/>
    <s v="plays"/>
    <x v="795"/>
    <d v="2017-04-30T05:00:00"/>
    <x v="5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5889777029869584"/>
    <n v="77.93442622950819"/>
    <x v="1"/>
    <s v="electric music"/>
    <x v="796"/>
    <d v="2014-03-19T05:00:00"/>
    <x v="1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86237319456653561"/>
    <n v="106.01972789115646"/>
    <x v="1"/>
    <s v="indie rock"/>
    <x v="797"/>
    <d v="2019-06-25T05:00:00"/>
    <x v="3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0.38669760247486468"/>
    <n v="47.018181818181816"/>
    <x v="4"/>
    <s v="documentary"/>
    <x v="798"/>
    <d v="2012-01-16T06:00:00"/>
    <x v="8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0.43368268883267075"/>
    <n v="76.016483516483518"/>
    <x v="5"/>
    <s v="translations"/>
    <x v="799"/>
    <d v="2010-07-01T05:00:00"/>
    <x v="6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77994428969359331"/>
    <n v="54.120603015075375"/>
    <x v="4"/>
    <s v="documentary"/>
    <x v="800"/>
    <d v="2015-06-19T05:00:00"/>
    <x v="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0.52992518703241898"/>
    <n v="57.285714285714285"/>
    <x v="4"/>
    <s v="television"/>
    <x v="801"/>
    <d v="2013-08-10T05:00:00"/>
    <x v="2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14.386028087864602"/>
    <n v="103.81308411214954"/>
    <x v="3"/>
    <s v="plays"/>
    <x v="802"/>
    <d v="2018-02-12T06:00:00"/>
    <x v="9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0.1291265048455047"/>
    <n v="105.02602739726028"/>
    <x v="0"/>
    <s v="food trucks"/>
    <x v="803"/>
    <d v="2011-07-17T05:00:00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3.6109971276159212"/>
    <n v="90.259259259259252"/>
    <x v="3"/>
    <s v="plays"/>
    <x v="212"/>
    <d v="2019-04-30T05:00:00"/>
    <x v="3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1.9055015905778212"/>
    <n v="76.978705978705975"/>
    <x v="4"/>
    <s v="documentary"/>
    <x v="804"/>
    <d v="2019-12-22T06:00:00"/>
    <x v="3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0.24564183835182252"/>
    <n v="102.60162601626017"/>
    <x v="1"/>
    <s v="jazz"/>
    <x v="805"/>
    <d v="2013-10-25T05:00:00"/>
    <x v="2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50"/>
    <n v="2"/>
    <x v="2"/>
    <s v="web"/>
    <x v="806"/>
    <d v="2014-09-20T05:00:00"/>
    <x v="1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64029270523667958"/>
    <n v="55.0062893081761"/>
    <x v="1"/>
    <s v="rock"/>
    <x v="807"/>
    <d v="2018-08-19T05:00:00"/>
    <x v="9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0.39615166949632147"/>
    <n v="32.127272727272725"/>
    <x v="2"/>
    <s v="web"/>
    <x v="722"/>
    <d v="2016-03-12T06:00:00"/>
    <x v="7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57.827926657263752"/>
    <n v="50.642857142857146"/>
    <x v="5"/>
    <s v="nonfiction"/>
    <x v="477"/>
    <d v="2012-05-20T05:00:00"/>
    <x v="4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8.1761006289308185"/>
    <n v="49.6875"/>
    <x v="5"/>
    <s v="radio &amp; podcasts"/>
    <x v="259"/>
    <d v="2012-10-08T05:00:00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0980316480123509"/>
    <n v="54.894067796610166"/>
    <x v="3"/>
    <s v="plays"/>
    <x v="9"/>
    <d v="2013-09-22T05:00:00"/>
    <x v="2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0.61356537260151722"/>
    <n v="46.931937172774866"/>
    <x v="4"/>
    <s v="documentary"/>
    <x v="808"/>
    <d v="2017-06-18T05:00:00"/>
    <x v="5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4.9376017362995119"/>
    <n v="44.951219512195124"/>
    <x v="3"/>
    <s v="plays"/>
    <x v="809"/>
    <d v="2011-05-04T05:00:00"/>
    <x v="8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0.31324313243132429"/>
    <n v="30.99898322318251"/>
    <x v="6"/>
    <s v="video games"/>
    <x v="444"/>
    <d v="2012-05-13T05:00:00"/>
    <x v="4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0.20879248347059506"/>
    <n v="107.7625"/>
    <x v="3"/>
    <s v="plays"/>
    <x v="384"/>
    <d v="2018-07-01T05:00:00"/>
    <x v="9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5.113354294224723"/>
    <n v="102.07770270270271"/>
    <x v="3"/>
    <s v="plays"/>
    <x v="810"/>
    <d v="2015-01-23T06:00:00"/>
    <x v="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50264320998353407"/>
    <n v="24.976190476190474"/>
    <x v="2"/>
    <s v="web"/>
    <x v="811"/>
    <d v="2019-09-11T05:00:00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0.12578616352201258"/>
    <n v="79.944134078212286"/>
    <x v="4"/>
    <s v="drama"/>
    <x v="812"/>
    <d v="2012-09-18T05:00:00"/>
    <x v="4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1.9754615038271048"/>
    <n v="67.946462715105156"/>
    <x v="4"/>
    <s v="drama"/>
    <x v="813"/>
    <d v="2019-05-25T05:00:00"/>
    <x v="3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1.7410228509249184"/>
    <n v="26.070921985815602"/>
    <x v="3"/>
    <s v="plays"/>
    <x v="814"/>
    <d v="2013-08-16T05:00:00"/>
    <x v="2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0.64255675322554306"/>
    <n v="105.0032154340836"/>
    <x v="4"/>
    <s v="television"/>
    <x v="80"/>
    <d v="2017-09-07T05:00:00"/>
    <x v="5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2.7550260610573343"/>
    <n v="25.826923076923077"/>
    <x v="7"/>
    <s v="photography books"/>
    <x v="815"/>
    <d v="2014-12-27T06:00:00"/>
    <x v="1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1.7167381974248928"/>
    <n v="77.666666666666671"/>
    <x v="4"/>
    <s v="shorts"/>
    <x v="816"/>
    <d v="2011-07-22T05:00:00"/>
    <x v="8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0.42123933045116951"/>
    <n v="57.82692307692308"/>
    <x v="5"/>
    <s v="radio &amp; podcasts"/>
    <x v="474"/>
    <d v="2012-08-07T05:00:00"/>
    <x v="4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1.7021276595744681"/>
    <n v="92.955555555555549"/>
    <x v="3"/>
    <s v="plays"/>
    <x v="817"/>
    <d v="2017-11-15T06:00:00"/>
    <x v="5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0.54774700289375777"/>
    <n v="37.945098039215686"/>
    <x v="4"/>
    <s v="animation"/>
    <x v="818"/>
    <d v="2019-02-27T06:00:00"/>
    <x v="3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32.56198347107437"/>
    <n v="31.842105263157894"/>
    <x v="2"/>
    <s v="web"/>
    <x v="819"/>
    <d v="2012-02-26T06:00:00"/>
    <x v="4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56833259619637333"/>
    <n v="40"/>
    <x v="1"/>
    <s v="world music"/>
    <x v="609"/>
    <d v="2018-12-18T06:00:00"/>
    <x v="9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0.42037586547972305"/>
    <n v="101.1"/>
    <x v="3"/>
    <s v="plays"/>
    <x v="547"/>
    <d v="2010-07-15T05:00:00"/>
    <x v="6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0.20489671957231709"/>
    <n v="84.006989951944078"/>
    <x v="3"/>
    <s v="plays"/>
    <x v="820"/>
    <d v="2019-11-11T06:00:00"/>
    <x v="3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0.44629574531389465"/>
    <n v="103.41538461538461"/>
    <x v="3"/>
    <s v="plays"/>
    <x v="821"/>
    <d v="2017-10-04T05:00:00"/>
    <x v="5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5.516804058338618"/>
    <n v="105.13333333333334"/>
    <x v="0"/>
    <s v="food trucks"/>
    <x v="151"/>
    <d v="2016-05-16T05:00:00"/>
    <x v="7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2.1811572250833082"/>
    <n v="89.21621621621621"/>
    <x v="3"/>
    <s v="plays"/>
    <x v="822"/>
    <d v="2012-08-10T05:00:00"/>
    <x v="4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85240292077846691"/>
    <n v="51.995234312946785"/>
    <x v="2"/>
    <s v="web"/>
    <x v="823"/>
    <d v="2014-01-07T06:00:00"/>
    <x v="2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0.46017402945113789"/>
    <n v="64.956521739130437"/>
    <x v="3"/>
    <s v="plays"/>
    <x v="824"/>
    <d v="2017-05-17T05:00:00"/>
    <x v="5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0.89058524173027986"/>
    <n v="46.235294117647058"/>
    <x v="3"/>
    <s v="plays"/>
    <x v="825"/>
    <d v="2015-03-04T06:00:00"/>
    <x v="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1.3789492057950776"/>
    <n v="51.151785714285715"/>
    <x v="3"/>
    <s v="plays"/>
    <x v="826"/>
    <d v="2014-06-30T05:00:00"/>
    <x v="1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0.4710219127585501"/>
    <n v="33.909722222222221"/>
    <x v="1"/>
    <s v="rock"/>
    <x v="827"/>
    <d v="2014-03-14T05:00:00"/>
    <x v="1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0.41710710510527671"/>
    <n v="92.016298633017882"/>
    <x v="3"/>
    <s v="plays"/>
    <x v="828"/>
    <d v="2013-04-21T05:00:00"/>
    <x v="2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54964539007092195"/>
    <n v="107.42857142857143"/>
    <x v="3"/>
    <s v="plays"/>
    <x v="829"/>
    <d v="2016-02-28T06:00:00"/>
    <x v="7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0.60926887734718338"/>
    <n v="75.848484848484844"/>
    <x v="3"/>
    <s v="plays"/>
    <x v="830"/>
    <d v="2015-07-31T05:00:00"/>
    <x v="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61.065088757396452"/>
    <n v="80.476190476190482"/>
    <x v="3"/>
    <s v="plays"/>
    <x v="831"/>
    <d v="2019-07-25T05:00:00"/>
    <x v="3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2.0143478107219845"/>
    <n v="86.978483606557376"/>
    <x v="4"/>
    <s v="documentary"/>
    <x v="832"/>
    <d v="2015-12-05T06:00:0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0.9115228376102249"/>
    <n v="105.13541666666667"/>
    <x v="5"/>
    <s v="fiction"/>
    <x v="833"/>
    <d v="2018-07-18T05:00:00"/>
    <x v="9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2.031779109143006"/>
    <n v="57.298507462686565"/>
    <x v="6"/>
    <s v="video games"/>
    <x v="834"/>
    <d v="2011-05-24T05:00:00"/>
    <x v="8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1.6068819996753774"/>
    <n v="93.348484848484844"/>
    <x v="2"/>
    <s v="web"/>
    <x v="835"/>
    <d v="2012-12-23T06:00:00"/>
    <x v="4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7.6580587711487089"/>
    <n v="71.987179487179489"/>
    <x v="3"/>
    <s v="plays"/>
    <x v="836"/>
    <d v="2011-02-13T06:00:00"/>
    <x v="8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1.5471394037066881"/>
    <n v="92.611940298507463"/>
    <x v="3"/>
    <s v="plays"/>
    <x v="837"/>
    <d v="2011-01-28T06:00:00"/>
    <x v="8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0.62661876514328685"/>
    <n v="104.99122807017544"/>
    <x v="0"/>
    <s v="food trucks"/>
    <x v="219"/>
    <d v="2014-10-29T05:00:00"/>
    <x v="1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1.2281994595922379"/>
    <n v="30.958174904942965"/>
    <x v="7"/>
    <s v="photography books"/>
    <x v="365"/>
    <d v="2017-03-01T06:00:00"/>
    <x v="5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.0821610966759252"/>
    <n v="33.001182732111175"/>
    <x v="7"/>
    <s v="photography books"/>
    <x v="838"/>
    <d v="2012-04-20T05:00:00"/>
    <x v="4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.086625541409633"/>
    <n v="84.187845303867405"/>
    <x v="3"/>
    <s v="plays"/>
    <x v="839"/>
    <d v="2011-06-18T05:00:00"/>
    <x v="8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3.7460978147762747"/>
    <n v="73.92307692307692"/>
    <x v="3"/>
    <s v="plays"/>
    <x v="840"/>
    <d v="2014-10-03T05:00:00"/>
    <x v="1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1.5883744508279825"/>
    <n v="36.987499999999997"/>
    <x v="4"/>
    <s v="documentary"/>
    <x v="841"/>
    <d v="2014-12-22T06:00:00"/>
    <x v="1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0.61974789915966388"/>
    <n v="46.896551724137929"/>
    <x v="2"/>
    <s v="web"/>
    <x v="842"/>
    <d v="2015-05-07T05:00:00"/>
    <x v="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20"/>
    <n v="5"/>
    <x v="3"/>
    <s v="plays"/>
    <x v="843"/>
    <d v="2019-04-21T05:00:00"/>
    <x v="3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.1162860879187207E-2"/>
    <n v="102.02437459910199"/>
    <x v="1"/>
    <s v="rock"/>
    <x v="844"/>
    <d v="2016-12-27T06:00:00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1.4266524164844538"/>
    <n v="45.007502206531335"/>
    <x v="4"/>
    <s v="documentary"/>
    <x v="845"/>
    <d v="2016-08-23T05:00:00"/>
    <x v="7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1.6666666666666667"/>
    <n v="94.285714285714292"/>
    <x v="4"/>
    <s v="science fiction"/>
    <x v="846"/>
    <d v="2016-01-25T06:00:00"/>
    <x v="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0.27240638428483732"/>
    <n v="101.02325581395348"/>
    <x v="2"/>
    <s v="web"/>
    <x v="110"/>
    <d v="2012-10-16T05:00:00"/>
    <x v="4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9.0171325518485126E-2"/>
    <n v="97.037499999999994"/>
    <x v="3"/>
    <s v="plays"/>
    <x v="847"/>
    <d v="2012-11-27T06:00:00"/>
    <x v="4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5.2551963695445121"/>
    <n v="43.00963855421687"/>
    <x v="4"/>
    <s v="science fiction"/>
    <x v="848"/>
    <d v="2015-12-26T06:00:00"/>
    <x v="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7881614926813576"/>
    <n v="94.916030534351151"/>
    <x v="3"/>
    <s v="plays"/>
    <x v="849"/>
    <d v="2012-02-19T06:00:00"/>
    <x v="4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0.13612176710803117"/>
    <n v="72.151785714285708"/>
    <x v="4"/>
    <s v="animation"/>
    <x v="780"/>
    <d v="2010-07-13T05:00:00"/>
    <x v="6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21.866988387875132"/>
    <n v="51.007692307692309"/>
    <x v="5"/>
    <s v="translations"/>
    <x v="140"/>
    <d v="2010-07-26T05:00:00"/>
    <x v="6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1.1757161179991449"/>
    <n v="85.054545454545448"/>
    <x v="2"/>
    <s v="web"/>
    <x v="850"/>
    <d v="2016-03-16T05:00:00"/>
    <x v="7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83823529411764708"/>
    <n v="43.87096774193548"/>
    <x v="5"/>
    <s v="translations"/>
    <x v="851"/>
    <d v="2011-02-21T06:00:00"/>
    <x v="8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0.33780613681148541"/>
    <n v="40.063909774436091"/>
    <x v="0"/>
    <s v="food trucks"/>
    <x v="852"/>
    <d v="2013-12-05T06:00:00"/>
    <x v="2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1.180708425055033"/>
    <n v="43.833333333333336"/>
    <x v="7"/>
    <s v="photography books"/>
    <x v="853"/>
    <d v="2011-03-11T06:00:00"/>
    <x v="8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0.2810695837131571"/>
    <n v="84.92903225806451"/>
    <x v="3"/>
    <s v="plays"/>
    <x v="854"/>
    <d v="2015-05-16T05:00:00"/>
    <x v="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0.25879308316668626"/>
    <n v="41.067632850241544"/>
    <x v="1"/>
    <s v="rock"/>
    <x v="67"/>
    <d v="2010-03-06T06:00:00"/>
    <x v="6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0.12622512622512622"/>
    <n v="54.971428571428568"/>
    <x v="3"/>
    <s v="plays"/>
    <x v="855"/>
    <d v="2017-06-17T05:00:00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72974623982565334"/>
    <n v="77.010807374443743"/>
    <x v="1"/>
    <s v="world music"/>
    <x v="107"/>
    <d v="2012-05-13T05:00:00"/>
    <x v="4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0.29567574226931131"/>
    <n v="71.201754385964918"/>
    <x v="0"/>
    <s v="food trucks"/>
    <x v="344"/>
    <d v="2011-01-16T06:00:00"/>
    <x v="8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0.92397660818713445"/>
    <n v="91.935483870967744"/>
    <x v="3"/>
    <s v="plays"/>
    <x v="856"/>
    <d v="2019-12-29T06:00:00"/>
    <x v="3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1.6458835567734438"/>
    <n v="97.069023569023571"/>
    <x v="3"/>
    <s v="plays"/>
    <x v="857"/>
    <d v="2011-05-10T05:00:00"/>
    <x v="8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3.6067892503536068"/>
    <n v="58.916666666666664"/>
    <x v="4"/>
    <s v="television"/>
    <x v="858"/>
    <d v="2013-10-14T05:00:00"/>
    <x v="2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0.43784094171691074"/>
    <n v="58.015466983938133"/>
    <x v="2"/>
    <s v="web"/>
    <x v="859"/>
    <d v="2014-06-11T05:00:00"/>
    <x v="1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4.6263753056234718"/>
    <n v="103.87301587301587"/>
    <x v="3"/>
    <s v="plays"/>
    <x v="860"/>
    <d v="2010-12-12T06:00:00"/>
    <x v="6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0.26746907388833169"/>
    <n v="93.46875"/>
    <x v="1"/>
    <s v="indie rock"/>
    <x v="170"/>
    <d v="2013-05-19T05:00:00"/>
    <x v="2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64546975854649769"/>
    <n v="61.970370370370368"/>
    <x v="3"/>
    <s v="plays"/>
    <x v="861"/>
    <d v="2016-01-07T06:00:0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0.31041440322830982"/>
    <n v="92.042857142857144"/>
    <x v="3"/>
    <s v="plays"/>
    <x v="862"/>
    <d v="2011-02-03T06:00:00"/>
    <x v="8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1.3521344407958278"/>
    <n v="77.268656716417908"/>
    <x v="0"/>
    <s v="food trucks"/>
    <x v="863"/>
    <d v="2018-03-11T06:00:00"/>
    <x v="9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0.11572734637194769"/>
    <n v="93.923913043478265"/>
    <x v="6"/>
    <s v="video games"/>
    <x v="864"/>
    <d v="2016-12-04T06:00:00"/>
    <x v="7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0.69801957237604939"/>
    <n v="84.969458128078813"/>
    <x v="3"/>
    <s v="plays"/>
    <x v="527"/>
    <d v="2015-03-21T05:00:00"/>
    <x v="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2.482513035736996"/>
    <n v="105.97035040431267"/>
    <x v="5"/>
    <s v="nonfiction"/>
    <x v="865"/>
    <d v="2015-11-04T06:00:00"/>
    <x v="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0.56109203584289424"/>
    <n v="36.969040247678016"/>
    <x v="2"/>
    <s v="web"/>
    <x v="866"/>
    <d v="2018-01-27T06:00:00"/>
    <x v="5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1.1774325429272281"/>
    <n v="81.533333333333331"/>
    <x v="4"/>
    <s v="documentary"/>
    <x v="867"/>
    <d v="2011-07-21T05:00:00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68522961295938511"/>
    <n v="80.999140154772135"/>
    <x v="4"/>
    <s v="documentary"/>
    <x v="868"/>
    <d v="2019-08-19T05:00:00"/>
    <x v="3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0.65590312815338048"/>
    <n v="26.010498687664043"/>
    <x v="3"/>
    <s v="plays"/>
    <x v="105"/>
    <d v="2019-10-04T05:00:00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1.4896570994472726"/>
    <n v="25.998410896708286"/>
    <x v="1"/>
    <s v="rock"/>
    <x v="481"/>
    <d v="2014-01-01T06:00:00"/>
    <x v="2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2.4809160305343512"/>
    <n v="34.173913043478258"/>
    <x v="1"/>
    <s v="rock"/>
    <x v="253"/>
    <d v="2011-04-19T05:00:00"/>
    <x v="8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0.46127520273789152"/>
    <n v="28.002083333333335"/>
    <x v="4"/>
    <s v="documentary"/>
    <x v="869"/>
    <d v="2017-05-11T05:00:00"/>
    <x v="5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1.9187589303939578"/>
    <n v="76.546875"/>
    <x v="5"/>
    <s v="radio &amp; podcasts"/>
    <x v="864"/>
    <d v="2016-12-03T06:00:00"/>
    <x v="7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0.20016680567139283"/>
    <n v="53.053097345132741"/>
    <x v="5"/>
    <s v="translations"/>
    <x v="843"/>
    <d v="2019-04-21T05:00:00"/>
    <x v="3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1.1405176195350197"/>
    <n v="106.859375"/>
    <x v="4"/>
    <s v="drama"/>
    <x v="289"/>
    <d v="2016-03-25T05:00:00"/>
    <x v="7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88359931475971509"/>
    <n v="46.020746887966808"/>
    <x v="1"/>
    <s v="rock"/>
    <x v="870"/>
    <d v="2014-09-29T05:00:00"/>
    <x v="1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0.23443999092490359"/>
    <n v="100.17424242424242"/>
    <x v="4"/>
    <s v="drama"/>
    <x v="871"/>
    <d v="2018-05-21T05:00:00"/>
    <x v="9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1.288117770767613"/>
    <n v="101.44"/>
    <x v="7"/>
    <s v="photography books"/>
    <x v="872"/>
    <d v="2016-01-10T06:00:00"/>
    <x v="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1.9048776207255005"/>
    <n v="87.972684085510693"/>
    <x v="5"/>
    <s v="translations"/>
    <x v="873"/>
    <d v="2014-10-23T05:00:00"/>
    <x v="1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0.63505116959064323"/>
    <n v="74.995594713656388"/>
    <x v="0"/>
    <s v="food trucks"/>
    <x v="874"/>
    <d v="2018-12-03T06:00:00"/>
    <x v="9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1.3710012463647694"/>
    <n v="42.982142857142854"/>
    <x v="3"/>
    <s v="plays"/>
    <x v="875"/>
    <d v="2013-02-01T06:00:00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1.6510971105800565"/>
    <n v="33.115107913669064"/>
    <x v="3"/>
    <s v="plays"/>
    <x v="876"/>
    <d v="2014-01-25T06:00:00"/>
    <x v="1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1.7608333553657827"/>
    <n v="101.13101604278074"/>
    <x v="1"/>
    <s v="indie rock"/>
    <x v="877"/>
    <d v="2010-02-25T06:00:00"/>
    <x v="6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1.7685732023750775"/>
    <n v="55.98841354723708"/>
    <x v="0"/>
    <s v="food trucks"/>
    <x v="878"/>
    <d v="2016-07-06T05:00:00"/>
    <x v="7"/>
  </r>
  <r>
    <m/>
    <m/>
    <m/>
    <m/>
    <m/>
    <x v="4"/>
    <m/>
    <m/>
    <m/>
    <m/>
    <m/>
    <m/>
    <m/>
    <m/>
    <m/>
    <m/>
    <x v="9"/>
    <m/>
    <x v="879"/>
    <m/>
    <x v="11"/>
  </r>
  <r>
    <m/>
    <m/>
    <m/>
    <m/>
    <m/>
    <x v="4"/>
    <m/>
    <m/>
    <m/>
    <m/>
    <m/>
    <m/>
    <m/>
    <m/>
    <m/>
    <m/>
    <x v="9"/>
    <m/>
    <x v="879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4681C-E728-40D0-A534-82D7AF25FB2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3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6D0B2-E011-42A8-8D47-CD46C36FE30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:G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1CA79-E2A7-4ECD-BB40-2E5C1845EE5B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h="1" x="879"/>
        <item t="default"/>
      </items>
    </pivotField>
    <pivotField showAll="0"/>
    <pivotField axis="axisPage" multipleItemSelectionAllowed="1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h="1" x="1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extendoffice.com/documents/excel/2473-excel-timestamp-to-date.html" TargetMode="External"/><Relationship Id="rId21" Type="http://schemas.openxmlformats.org/officeDocument/2006/relationships/hyperlink" Target="https://www.extendoffice.com/documents/excel/2473-excel-timestamp-to-date.html" TargetMode="External"/><Relationship Id="rId42" Type="http://schemas.openxmlformats.org/officeDocument/2006/relationships/hyperlink" Target="https://www.extendoffice.com/documents/excel/2473-excel-timestamp-to-date.html" TargetMode="External"/><Relationship Id="rId63" Type="http://schemas.openxmlformats.org/officeDocument/2006/relationships/hyperlink" Target="https://www.extendoffice.com/documents/excel/2473-excel-timestamp-to-date.html" TargetMode="External"/><Relationship Id="rId84" Type="http://schemas.openxmlformats.org/officeDocument/2006/relationships/hyperlink" Target="https://www.extendoffice.com/documents/excel/2473-excel-timestamp-to-date.html" TargetMode="External"/><Relationship Id="rId138" Type="http://schemas.openxmlformats.org/officeDocument/2006/relationships/hyperlink" Target="https://www.extendoffice.com/documents/excel/2473-excel-timestamp-to-date.html" TargetMode="External"/><Relationship Id="rId159" Type="http://schemas.openxmlformats.org/officeDocument/2006/relationships/hyperlink" Target="https://www.extendoffice.com/documents/excel/2473-excel-timestamp-to-date.html" TargetMode="External"/><Relationship Id="rId170" Type="http://schemas.openxmlformats.org/officeDocument/2006/relationships/hyperlink" Target="https://www.extendoffice.com/documents/excel/2473-excel-timestamp-to-date.html" TargetMode="External"/><Relationship Id="rId191" Type="http://schemas.openxmlformats.org/officeDocument/2006/relationships/hyperlink" Target="https://www.extendoffice.com/documents/excel/2473-excel-timestamp-to-date.html" TargetMode="External"/><Relationship Id="rId205" Type="http://schemas.openxmlformats.org/officeDocument/2006/relationships/hyperlink" Target="https://www.extendoffice.com/documents/excel/2473-excel-timestamp-to-date.html" TargetMode="External"/><Relationship Id="rId226" Type="http://schemas.openxmlformats.org/officeDocument/2006/relationships/hyperlink" Target="https://www.extendoffice.com/documents/excel/2473-excel-timestamp-to-date.html" TargetMode="External"/><Relationship Id="rId247" Type="http://schemas.openxmlformats.org/officeDocument/2006/relationships/hyperlink" Target="https://www.extendoffice.com/documents/excel/2473-excel-timestamp-to-date.html" TargetMode="External"/><Relationship Id="rId107" Type="http://schemas.openxmlformats.org/officeDocument/2006/relationships/hyperlink" Target="https://www.extendoffice.com/documents/excel/2473-excel-timestamp-to-date.html" TargetMode="External"/><Relationship Id="rId11" Type="http://schemas.openxmlformats.org/officeDocument/2006/relationships/hyperlink" Target="https://www.extendoffice.com/documents/excel/2473-excel-timestamp-to-date.html" TargetMode="External"/><Relationship Id="rId32" Type="http://schemas.openxmlformats.org/officeDocument/2006/relationships/hyperlink" Target="https://www.extendoffice.com/documents/excel/2473-excel-timestamp-to-date.html" TargetMode="External"/><Relationship Id="rId53" Type="http://schemas.openxmlformats.org/officeDocument/2006/relationships/hyperlink" Target="https://www.extendoffice.com/documents/excel/2473-excel-timestamp-to-date.html" TargetMode="External"/><Relationship Id="rId74" Type="http://schemas.openxmlformats.org/officeDocument/2006/relationships/hyperlink" Target="https://www.extendoffice.com/documents/excel/2473-excel-timestamp-to-date.html" TargetMode="External"/><Relationship Id="rId128" Type="http://schemas.openxmlformats.org/officeDocument/2006/relationships/hyperlink" Target="https://www.extendoffice.com/documents/excel/2473-excel-timestamp-to-date.html" TargetMode="External"/><Relationship Id="rId149" Type="http://schemas.openxmlformats.org/officeDocument/2006/relationships/hyperlink" Target="https://www.extendoffice.com/documents/excel/2473-excel-timestamp-to-date.html" TargetMode="External"/><Relationship Id="rId5" Type="http://schemas.openxmlformats.org/officeDocument/2006/relationships/hyperlink" Target="https://www.extendoffice.com/documents/excel/2473-excel-timestamp-to-date.html" TargetMode="External"/><Relationship Id="rId95" Type="http://schemas.openxmlformats.org/officeDocument/2006/relationships/hyperlink" Target="https://www.extendoffice.com/documents/excel/2473-excel-timestamp-to-date.html" TargetMode="External"/><Relationship Id="rId160" Type="http://schemas.openxmlformats.org/officeDocument/2006/relationships/hyperlink" Target="https://www.extendoffice.com/documents/excel/2473-excel-timestamp-to-date.html" TargetMode="External"/><Relationship Id="rId181" Type="http://schemas.openxmlformats.org/officeDocument/2006/relationships/hyperlink" Target="https://www.extendoffice.com/documents/excel/2473-excel-timestamp-to-date.html" TargetMode="External"/><Relationship Id="rId216" Type="http://schemas.openxmlformats.org/officeDocument/2006/relationships/hyperlink" Target="https://www.extendoffice.com/documents/excel/2473-excel-timestamp-to-date.html" TargetMode="External"/><Relationship Id="rId237" Type="http://schemas.openxmlformats.org/officeDocument/2006/relationships/hyperlink" Target="https://www.extendoffice.com/documents/excel/2473-excel-timestamp-to-date.html" TargetMode="External"/><Relationship Id="rId22" Type="http://schemas.openxmlformats.org/officeDocument/2006/relationships/hyperlink" Target="https://www.extendoffice.com/documents/excel/2473-excel-timestamp-to-date.html" TargetMode="External"/><Relationship Id="rId43" Type="http://schemas.openxmlformats.org/officeDocument/2006/relationships/hyperlink" Target="https://www.extendoffice.com/documents/excel/2473-excel-timestamp-to-date.html" TargetMode="External"/><Relationship Id="rId64" Type="http://schemas.openxmlformats.org/officeDocument/2006/relationships/hyperlink" Target="https://www.extendoffice.com/documents/excel/2473-excel-timestamp-to-date.html" TargetMode="External"/><Relationship Id="rId118" Type="http://schemas.openxmlformats.org/officeDocument/2006/relationships/hyperlink" Target="https://www.extendoffice.com/documents/excel/2473-excel-timestamp-to-date.html" TargetMode="External"/><Relationship Id="rId139" Type="http://schemas.openxmlformats.org/officeDocument/2006/relationships/hyperlink" Target="https://www.extendoffice.com/documents/excel/2473-excel-timestamp-to-date.html" TargetMode="External"/><Relationship Id="rId85" Type="http://schemas.openxmlformats.org/officeDocument/2006/relationships/hyperlink" Target="https://www.extendoffice.com/documents/excel/2473-excel-timestamp-to-date.html" TargetMode="External"/><Relationship Id="rId150" Type="http://schemas.openxmlformats.org/officeDocument/2006/relationships/hyperlink" Target="https://www.extendoffice.com/documents/excel/2473-excel-timestamp-to-date.html" TargetMode="External"/><Relationship Id="rId171" Type="http://schemas.openxmlformats.org/officeDocument/2006/relationships/hyperlink" Target="https://www.extendoffice.com/documents/excel/2473-excel-timestamp-to-date.html" TargetMode="External"/><Relationship Id="rId192" Type="http://schemas.openxmlformats.org/officeDocument/2006/relationships/hyperlink" Target="https://www.extendoffice.com/documents/excel/2473-excel-timestamp-to-date.html" TargetMode="External"/><Relationship Id="rId206" Type="http://schemas.openxmlformats.org/officeDocument/2006/relationships/hyperlink" Target="https://www.extendoffice.com/documents/excel/2473-excel-timestamp-to-date.html" TargetMode="External"/><Relationship Id="rId227" Type="http://schemas.openxmlformats.org/officeDocument/2006/relationships/hyperlink" Target="https://www.extendoffice.com/documents/excel/2473-excel-timestamp-to-date.html" TargetMode="External"/><Relationship Id="rId248" Type="http://schemas.openxmlformats.org/officeDocument/2006/relationships/hyperlink" Target="https://www.extendoffice.com/documents/excel/2473-excel-timestamp-to-date.html" TargetMode="External"/><Relationship Id="rId12" Type="http://schemas.openxmlformats.org/officeDocument/2006/relationships/hyperlink" Target="https://www.extendoffice.com/documents/excel/2473-excel-timestamp-to-date.html" TargetMode="External"/><Relationship Id="rId33" Type="http://schemas.openxmlformats.org/officeDocument/2006/relationships/hyperlink" Target="https://www.extendoffice.com/documents/excel/2473-excel-timestamp-to-date.html" TargetMode="External"/><Relationship Id="rId108" Type="http://schemas.openxmlformats.org/officeDocument/2006/relationships/hyperlink" Target="https://www.extendoffice.com/documents/excel/2473-excel-timestamp-to-date.html" TargetMode="External"/><Relationship Id="rId129" Type="http://schemas.openxmlformats.org/officeDocument/2006/relationships/hyperlink" Target="https://www.extendoffice.com/documents/excel/2473-excel-timestamp-to-date.html" TargetMode="External"/><Relationship Id="rId54" Type="http://schemas.openxmlformats.org/officeDocument/2006/relationships/hyperlink" Target="https://www.extendoffice.com/documents/excel/2473-excel-timestamp-to-date.html" TargetMode="External"/><Relationship Id="rId70" Type="http://schemas.openxmlformats.org/officeDocument/2006/relationships/hyperlink" Target="https://www.extendoffice.com/documents/excel/2473-excel-timestamp-to-date.html" TargetMode="External"/><Relationship Id="rId75" Type="http://schemas.openxmlformats.org/officeDocument/2006/relationships/hyperlink" Target="https://www.extendoffice.com/documents/excel/2473-excel-timestamp-to-date.html" TargetMode="External"/><Relationship Id="rId91" Type="http://schemas.openxmlformats.org/officeDocument/2006/relationships/hyperlink" Target="https://www.extendoffice.com/documents/excel/2473-excel-timestamp-to-date.html" TargetMode="External"/><Relationship Id="rId96" Type="http://schemas.openxmlformats.org/officeDocument/2006/relationships/hyperlink" Target="https://www.extendoffice.com/documents/excel/2473-excel-timestamp-to-date.html" TargetMode="External"/><Relationship Id="rId140" Type="http://schemas.openxmlformats.org/officeDocument/2006/relationships/hyperlink" Target="https://www.extendoffice.com/documents/excel/2473-excel-timestamp-to-date.html" TargetMode="External"/><Relationship Id="rId145" Type="http://schemas.openxmlformats.org/officeDocument/2006/relationships/hyperlink" Target="https://www.extendoffice.com/documents/excel/2473-excel-timestamp-to-date.html" TargetMode="External"/><Relationship Id="rId161" Type="http://schemas.openxmlformats.org/officeDocument/2006/relationships/hyperlink" Target="https://www.extendoffice.com/documents/excel/2473-excel-timestamp-to-date.html" TargetMode="External"/><Relationship Id="rId166" Type="http://schemas.openxmlformats.org/officeDocument/2006/relationships/hyperlink" Target="https://www.extendoffice.com/documents/excel/2473-excel-timestamp-to-date.html" TargetMode="External"/><Relationship Id="rId182" Type="http://schemas.openxmlformats.org/officeDocument/2006/relationships/hyperlink" Target="https://www.extendoffice.com/documents/excel/2473-excel-timestamp-to-date.html" TargetMode="External"/><Relationship Id="rId187" Type="http://schemas.openxmlformats.org/officeDocument/2006/relationships/hyperlink" Target="https://www.extendoffice.com/documents/excel/2473-excel-timestamp-to-date.html" TargetMode="External"/><Relationship Id="rId217" Type="http://schemas.openxmlformats.org/officeDocument/2006/relationships/hyperlink" Target="https://www.extendoffice.com/documents/excel/2473-excel-timestamp-to-date.html" TargetMode="External"/><Relationship Id="rId1" Type="http://schemas.openxmlformats.org/officeDocument/2006/relationships/hyperlink" Target="https://www.extendoffice.com/documents/excel/2473-excel-timestamp-to-date.html" TargetMode="External"/><Relationship Id="rId6" Type="http://schemas.openxmlformats.org/officeDocument/2006/relationships/hyperlink" Target="https://www.extendoffice.com/documents/excel/2473-excel-timestamp-to-date.html" TargetMode="External"/><Relationship Id="rId212" Type="http://schemas.openxmlformats.org/officeDocument/2006/relationships/hyperlink" Target="https://www.extendoffice.com/documents/excel/2473-excel-timestamp-to-date.html" TargetMode="External"/><Relationship Id="rId233" Type="http://schemas.openxmlformats.org/officeDocument/2006/relationships/hyperlink" Target="https://www.extendoffice.com/documents/excel/2473-excel-timestamp-to-date.html" TargetMode="External"/><Relationship Id="rId238" Type="http://schemas.openxmlformats.org/officeDocument/2006/relationships/hyperlink" Target="https://www.extendoffice.com/documents/excel/2473-excel-timestamp-to-date.html" TargetMode="External"/><Relationship Id="rId23" Type="http://schemas.openxmlformats.org/officeDocument/2006/relationships/hyperlink" Target="https://www.extendoffice.com/documents/excel/2473-excel-timestamp-to-date.html" TargetMode="External"/><Relationship Id="rId28" Type="http://schemas.openxmlformats.org/officeDocument/2006/relationships/hyperlink" Target="https://www.extendoffice.com/documents/excel/2473-excel-timestamp-to-date.html" TargetMode="External"/><Relationship Id="rId49" Type="http://schemas.openxmlformats.org/officeDocument/2006/relationships/hyperlink" Target="https://www.extendoffice.com/documents/excel/2473-excel-timestamp-to-date.html" TargetMode="External"/><Relationship Id="rId114" Type="http://schemas.openxmlformats.org/officeDocument/2006/relationships/hyperlink" Target="https://www.extendoffice.com/documents/excel/2473-excel-timestamp-to-date.html" TargetMode="External"/><Relationship Id="rId119" Type="http://schemas.openxmlformats.org/officeDocument/2006/relationships/hyperlink" Target="https://www.extendoffice.com/documents/excel/2473-excel-timestamp-to-date.html" TargetMode="External"/><Relationship Id="rId44" Type="http://schemas.openxmlformats.org/officeDocument/2006/relationships/hyperlink" Target="https://www.extendoffice.com/documents/excel/2473-excel-timestamp-to-date.html" TargetMode="External"/><Relationship Id="rId60" Type="http://schemas.openxmlformats.org/officeDocument/2006/relationships/hyperlink" Target="https://www.extendoffice.com/documents/excel/2473-excel-timestamp-to-date.html" TargetMode="External"/><Relationship Id="rId65" Type="http://schemas.openxmlformats.org/officeDocument/2006/relationships/hyperlink" Target="https://www.extendoffice.com/documents/excel/2473-excel-timestamp-to-date.html" TargetMode="External"/><Relationship Id="rId81" Type="http://schemas.openxmlformats.org/officeDocument/2006/relationships/hyperlink" Target="https://www.extendoffice.com/documents/excel/2473-excel-timestamp-to-date.html" TargetMode="External"/><Relationship Id="rId86" Type="http://schemas.openxmlformats.org/officeDocument/2006/relationships/hyperlink" Target="https://www.extendoffice.com/documents/excel/2473-excel-timestamp-to-date.html" TargetMode="External"/><Relationship Id="rId130" Type="http://schemas.openxmlformats.org/officeDocument/2006/relationships/hyperlink" Target="https://www.extendoffice.com/documents/excel/2473-excel-timestamp-to-date.html" TargetMode="External"/><Relationship Id="rId135" Type="http://schemas.openxmlformats.org/officeDocument/2006/relationships/hyperlink" Target="https://www.extendoffice.com/documents/excel/2473-excel-timestamp-to-date.html" TargetMode="External"/><Relationship Id="rId151" Type="http://schemas.openxmlformats.org/officeDocument/2006/relationships/hyperlink" Target="https://www.extendoffice.com/documents/excel/2473-excel-timestamp-to-date.html" TargetMode="External"/><Relationship Id="rId156" Type="http://schemas.openxmlformats.org/officeDocument/2006/relationships/hyperlink" Target="https://www.extendoffice.com/documents/excel/2473-excel-timestamp-to-date.html" TargetMode="External"/><Relationship Id="rId177" Type="http://schemas.openxmlformats.org/officeDocument/2006/relationships/hyperlink" Target="https://www.extendoffice.com/documents/excel/2473-excel-timestamp-to-date.html" TargetMode="External"/><Relationship Id="rId198" Type="http://schemas.openxmlformats.org/officeDocument/2006/relationships/hyperlink" Target="https://www.extendoffice.com/documents/excel/2473-excel-timestamp-to-date.html" TargetMode="External"/><Relationship Id="rId172" Type="http://schemas.openxmlformats.org/officeDocument/2006/relationships/hyperlink" Target="https://www.extendoffice.com/documents/excel/2473-excel-timestamp-to-date.html" TargetMode="External"/><Relationship Id="rId193" Type="http://schemas.openxmlformats.org/officeDocument/2006/relationships/hyperlink" Target="https://www.extendoffice.com/documents/excel/2473-excel-timestamp-to-date.html" TargetMode="External"/><Relationship Id="rId202" Type="http://schemas.openxmlformats.org/officeDocument/2006/relationships/hyperlink" Target="https://www.extendoffice.com/documents/excel/2473-excel-timestamp-to-date.html" TargetMode="External"/><Relationship Id="rId207" Type="http://schemas.openxmlformats.org/officeDocument/2006/relationships/hyperlink" Target="https://www.extendoffice.com/documents/excel/2473-excel-timestamp-to-date.html" TargetMode="External"/><Relationship Id="rId223" Type="http://schemas.openxmlformats.org/officeDocument/2006/relationships/hyperlink" Target="https://www.extendoffice.com/documents/excel/2473-excel-timestamp-to-date.html" TargetMode="External"/><Relationship Id="rId228" Type="http://schemas.openxmlformats.org/officeDocument/2006/relationships/hyperlink" Target="https://www.extendoffice.com/documents/excel/2473-excel-timestamp-to-date.html" TargetMode="External"/><Relationship Id="rId244" Type="http://schemas.openxmlformats.org/officeDocument/2006/relationships/hyperlink" Target="https://www.extendoffice.com/documents/excel/2473-excel-timestamp-to-date.html" TargetMode="External"/><Relationship Id="rId249" Type="http://schemas.openxmlformats.org/officeDocument/2006/relationships/hyperlink" Target="https://www.extendoffice.com/documents/excel/2473-excel-timestamp-to-date.html" TargetMode="External"/><Relationship Id="rId13" Type="http://schemas.openxmlformats.org/officeDocument/2006/relationships/hyperlink" Target="https://www.extendoffice.com/documents/excel/2473-excel-timestamp-to-date.html" TargetMode="External"/><Relationship Id="rId18" Type="http://schemas.openxmlformats.org/officeDocument/2006/relationships/hyperlink" Target="https://www.extendoffice.com/documents/excel/2473-excel-timestamp-to-date.html" TargetMode="External"/><Relationship Id="rId39" Type="http://schemas.openxmlformats.org/officeDocument/2006/relationships/hyperlink" Target="https://www.extendoffice.com/documents/excel/2473-excel-timestamp-to-date.html" TargetMode="External"/><Relationship Id="rId109" Type="http://schemas.openxmlformats.org/officeDocument/2006/relationships/hyperlink" Target="https://www.extendoffice.com/documents/excel/2473-excel-timestamp-to-date.html" TargetMode="External"/><Relationship Id="rId34" Type="http://schemas.openxmlformats.org/officeDocument/2006/relationships/hyperlink" Target="https://www.extendoffice.com/documents/excel/2473-excel-timestamp-to-date.html" TargetMode="External"/><Relationship Id="rId50" Type="http://schemas.openxmlformats.org/officeDocument/2006/relationships/hyperlink" Target="https://www.extendoffice.com/documents/excel/2473-excel-timestamp-to-date.html" TargetMode="External"/><Relationship Id="rId55" Type="http://schemas.openxmlformats.org/officeDocument/2006/relationships/hyperlink" Target="https://www.extendoffice.com/documents/excel/2473-excel-timestamp-to-date.html" TargetMode="External"/><Relationship Id="rId76" Type="http://schemas.openxmlformats.org/officeDocument/2006/relationships/hyperlink" Target="https://www.extendoffice.com/documents/excel/2473-excel-timestamp-to-date.html" TargetMode="External"/><Relationship Id="rId97" Type="http://schemas.openxmlformats.org/officeDocument/2006/relationships/hyperlink" Target="https://www.extendoffice.com/documents/excel/2473-excel-timestamp-to-date.html" TargetMode="External"/><Relationship Id="rId104" Type="http://schemas.openxmlformats.org/officeDocument/2006/relationships/hyperlink" Target="https://www.extendoffice.com/documents/excel/2473-excel-timestamp-to-date.html" TargetMode="External"/><Relationship Id="rId120" Type="http://schemas.openxmlformats.org/officeDocument/2006/relationships/hyperlink" Target="https://www.extendoffice.com/documents/excel/2473-excel-timestamp-to-date.html" TargetMode="External"/><Relationship Id="rId125" Type="http://schemas.openxmlformats.org/officeDocument/2006/relationships/hyperlink" Target="https://www.extendoffice.com/documents/excel/2473-excel-timestamp-to-date.html" TargetMode="External"/><Relationship Id="rId141" Type="http://schemas.openxmlformats.org/officeDocument/2006/relationships/hyperlink" Target="https://www.extendoffice.com/documents/excel/2473-excel-timestamp-to-date.html" TargetMode="External"/><Relationship Id="rId146" Type="http://schemas.openxmlformats.org/officeDocument/2006/relationships/hyperlink" Target="https://www.extendoffice.com/documents/excel/2473-excel-timestamp-to-date.html" TargetMode="External"/><Relationship Id="rId167" Type="http://schemas.openxmlformats.org/officeDocument/2006/relationships/hyperlink" Target="https://www.extendoffice.com/documents/excel/2473-excel-timestamp-to-date.html" TargetMode="External"/><Relationship Id="rId188" Type="http://schemas.openxmlformats.org/officeDocument/2006/relationships/hyperlink" Target="https://www.extendoffice.com/documents/excel/2473-excel-timestamp-to-date.html" TargetMode="External"/><Relationship Id="rId7" Type="http://schemas.openxmlformats.org/officeDocument/2006/relationships/hyperlink" Target="https://www.extendoffice.com/documents/excel/2473-excel-timestamp-to-date.html" TargetMode="External"/><Relationship Id="rId71" Type="http://schemas.openxmlformats.org/officeDocument/2006/relationships/hyperlink" Target="https://www.extendoffice.com/documents/excel/2473-excel-timestamp-to-date.html" TargetMode="External"/><Relationship Id="rId92" Type="http://schemas.openxmlformats.org/officeDocument/2006/relationships/hyperlink" Target="https://www.extendoffice.com/documents/excel/2473-excel-timestamp-to-date.html" TargetMode="External"/><Relationship Id="rId162" Type="http://schemas.openxmlformats.org/officeDocument/2006/relationships/hyperlink" Target="https://www.extendoffice.com/documents/excel/2473-excel-timestamp-to-date.html" TargetMode="External"/><Relationship Id="rId183" Type="http://schemas.openxmlformats.org/officeDocument/2006/relationships/hyperlink" Target="https://www.extendoffice.com/documents/excel/2473-excel-timestamp-to-date.html" TargetMode="External"/><Relationship Id="rId213" Type="http://schemas.openxmlformats.org/officeDocument/2006/relationships/hyperlink" Target="https://www.extendoffice.com/documents/excel/2473-excel-timestamp-to-date.html" TargetMode="External"/><Relationship Id="rId218" Type="http://schemas.openxmlformats.org/officeDocument/2006/relationships/hyperlink" Target="https://www.extendoffice.com/documents/excel/2473-excel-timestamp-to-date.html" TargetMode="External"/><Relationship Id="rId234" Type="http://schemas.openxmlformats.org/officeDocument/2006/relationships/hyperlink" Target="https://www.extendoffice.com/documents/excel/2473-excel-timestamp-to-date.html" TargetMode="External"/><Relationship Id="rId239" Type="http://schemas.openxmlformats.org/officeDocument/2006/relationships/hyperlink" Target="https://www.extendoffice.com/documents/excel/2473-excel-timestamp-to-date.html" TargetMode="External"/><Relationship Id="rId2" Type="http://schemas.openxmlformats.org/officeDocument/2006/relationships/hyperlink" Target="https://www.extendoffice.com/documents/excel/2473-excel-timestamp-to-date.html" TargetMode="External"/><Relationship Id="rId29" Type="http://schemas.openxmlformats.org/officeDocument/2006/relationships/hyperlink" Target="https://www.extendoffice.com/documents/excel/2473-excel-timestamp-to-date.html" TargetMode="External"/><Relationship Id="rId250" Type="http://schemas.openxmlformats.org/officeDocument/2006/relationships/hyperlink" Target="https://www.extendoffice.com/documents/excel/2473-excel-timestamp-to-date.html" TargetMode="External"/><Relationship Id="rId24" Type="http://schemas.openxmlformats.org/officeDocument/2006/relationships/hyperlink" Target="https://www.extendoffice.com/documents/excel/2473-excel-timestamp-to-date.html" TargetMode="External"/><Relationship Id="rId40" Type="http://schemas.openxmlformats.org/officeDocument/2006/relationships/hyperlink" Target="https://www.extendoffice.com/documents/excel/2473-excel-timestamp-to-date.html" TargetMode="External"/><Relationship Id="rId45" Type="http://schemas.openxmlformats.org/officeDocument/2006/relationships/hyperlink" Target="https://www.extendoffice.com/documents/excel/2473-excel-timestamp-to-date.html" TargetMode="External"/><Relationship Id="rId66" Type="http://schemas.openxmlformats.org/officeDocument/2006/relationships/hyperlink" Target="https://www.extendoffice.com/documents/excel/2473-excel-timestamp-to-date.html" TargetMode="External"/><Relationship Id="rId87" Type="http://schemas.openxmlformats.org/officeDocument/2006/relationships/hyperlink" Target="https://www.extendoffice.com/documents/excel/2473-excel-timestamp-to-date.html" TargetMode="External"/><Relationship Id="rId110" Type="http://schemas.openxmlformats.org/officeDocument/2006/relationships/hyperlink" Target="https://www.extendoffice.com/documents/excel/2473-excel-timestamp-to-date.html" TargetMode="External"/><Relationship Id="rId115" Type="http://schemas.openxmlformats.org/officeDocument/2006/relationships/hyperlink" Target="https://www.extendoffice.com/documents/excel/2473-excel-timestamp-to-date.html" TargetMode="External"/><Relationship Id="rId131" Type="http://schemas.openxmlformats.org/officeDocument/2006/relationships/hyperlink" Target="https://www.extendoffice.com/documents/excel/2473-excel-timestamp-to-date.html" TargetMode="External"/><Relationship Id="rId136" Type="http://schemas.openxmlformats.org/officeDocument/2006/relationships/hyperlink" Target="https://www.extendoffice.com/documents/excel/2473-excel-timestamp-to-date.html" TargetMode="External"/><Relationship Id="rId157" Type="http://schemas.openxmlformats.org/officeDocument/2006/relationships/hyperlink" Target="https://www.extendoffice.com/documents/excel/2473-excel-timestamp-to-date.html" TargetMode="External"/><Relationship Id="rId178" Type="http://schemas.openxmlformats.org/officeDocument/2006/relationships/hyperlink" Target="https://www.extendoffice.com/documents/excel/2473-excel-timestamp-to-date.html" TargetMode="External"/><Relationship Id="rId61" Type="http://schemas.openxmlformats.org/officeDocument/2006/relationships/hyperlink" Target="https://www.extendoffice.com/documents/excel/2473-excel-timestamp-to-date.html" TargetMode="External"/><Relationship Id="rId82" Type="http://schemas.openxmlformats.org/officeDocument/2006/relationships/hyperlink" Target="https://www.extendoffice.com/documents/excel/2473-excel-timestamp-to-date.html" TargetMode="External"/><Relationship Id="rId152" Type="http://schemas.openxmlformats.org/officeDocument/2006/relationships/hyperlink" Target="https://www.extendoffice.com/documents/excel/2473-excel-timestamp-to-date.html" TargetMode="External"/><Relationship Id="rId173" Type="http://schemas.openxmlformats.org/officeDocument/2006/relationships/hyperlink" Target="https://www.extendoffice.com/documents/excel/2473-excel-timestamp-to-date.html" TargetMode="External"/><Relationship Id="rId194" Type="http://schemas.openxmlformats.org/officeDocument/2006/relationships/hyperlink" Target="https://www.extendoffice.com/documents/excel/2473-excel-timestamp-to-date.html" TargetMode="External"/><Relationship Id="rId199" Type="http://schemas.openxmlformats.org/officeDocument/2006/relationships/hyperlink" Target="https://www.extendoffice.com/documents/excel/2473-excel-timestamp-to-date.html" TargetMode="External"/><Relationship Id="rId203" Type="http://schemas.openxmlformats.org/officeDocument/2006/relationships/hyperlink" Target="https://www.extendoffice.com/documents/excel/2473-excel-timestamp-to-date.html" TargetMode="External"/><Relationship Id="rId208" Type="http://schemas.openxmlformats.org/officeDocument/2006/relationships/hyperlink" Target="https://www.extendoffice.com/documents/excel/2473-excel-timestamp-to-date.html" TargetMode="External"/><Relationship Id="rId229" Type="http://schemas.openxmlformats.org/officeDocument/2006/relationships/hyperlink" Target="https://www.extendoffice.com/documents/excel/2473-excel-timestamp-to-date.html" TargetMode="External"/><Relationship Id="rId19" Type="http://schemas.openxmlformats.org/officeDocument/2006/relationships/hyperlink" Target="https://www.extendoffice.com/documents/excel/2473-excel-timestamp-to-date.html" TargetMode="External"/><Relationship Id="rId224" Type="http://schemas.openxmlformats.org/officeDocument/2006/relationships/hyperlink" Target="https://www.extendoffice.com/documents/excel/2473-excel-timestamp-to-date.html" TargetMode="External"/><Relationship Id="rId240" Type="http://schemas.openxmlformats.org/officeDocument/2006/relationships/hyperlink" Target="https://www.extendoffice.com/documents/excel/2473-excel-timestamp-to-date.html" TargetMode="External"/><Relationship Id="rId245" Type="http://schemas.openxmlformats.org/officeDocument/2006/relationships/hyperlink" Target="https://www.extendoffice.com/documents/excel/2473-excel-timestamp-to-date.html" TargetMode="External"/><Relationship Id="rId14" Type="http://schemas.openxmlformats.org/officeDocument/2006/relationships/hyperlink" Target="https://www.extendoffice.com/documents/excel/2473-excel-timestamp-to-date.html" TargetMode="External"/><Relationship Id="rId30" Type="http://schemas.openxmlformats.org/officeDocument/2006/relationships/hyperlink" Target="https://www.extendoffice.com/documents/excel/2473-excel-timestamp-to-date.html" TargetMode="External"/><Relationship Id="rId35" Type="http://schemas.openxmlformats.org/officeDocument/2006/relationships/hyperlink" Target="https://www.extendoffice.com/documents/excel/2473-excel-timestamp-to-date.html" TargetMode="External"/><Relationship Id="rId56" Type="http://schemas.openxmlformats.org/officeDocument/2006/relationships/hyperlink" Target="https://www.extendoffice.com/documents/excel/2473-excel-timestamp-to-date.html" TargetMode="External"/><Relationship Id="rId77" Type="http://schemas.openxmlformats.org/officeDocument/2006/relationships/hyperlink" Target="https://www.extendoffice.com/documents/excel/2473-excel-timestamp-to-date.html" TargetMode="External"/><Relationship Id="rId100" Type="http://schemas.openxmlformats.org/officeDocument/2006/relationships/hyperlink" Target="https://www.extendoffice.com/documents/excel/2473-excel-timestamp-to-date.html" TargetMode="External"/><Relationship Id="rId105" Type="http://schemas.openxmlformats.org/officeDocument/2006/relationships/hyperlink" Target="https://www.extendoffice.com/documents/excel/2473-excel-timestamp-to-date.html" TargetMode="External"/><Relationship Id="rId126" Type="http://schemas.openxmlformats.org/officeDocument/2006/relationships/hyperlink" Target="https://www.extendoffice.com/documents/excel/2473-excel-timestamp-to-date.html" TargetMode="External"/><Relationship Id="rId147" Type="http://schemas.openxmlformats.org/officeDocument/2006/relationships/hyperlink" Target="https://www.extendoffice.com/documents/excel/2473-excel-timestamp-to-date.html" TargetMode="External"/><Relationship Id="rId168" Type="http://schemas.openxmlformats.org/officeDocument/2006/relationships/hyperlink" Target="https://www.extendoffice.com/documents/excel/2473-excel-timestamp-to-date.html" TargetMode="External"/><Relationship Id="rId8" Type="http://schemas.openxmlformats.org/officeDocument/2006/relationships/hyperlink" Target="https://www.extendoffice.com/documents/excel/2473-excel-timestamp-to-date.html" TargetMode="External"/><Relationship Id="rId51" Type="http://schemas.openxmlformats.org/officeDocument/2006/relationships/hyperlink" Target="https://www.extendoffice.com/documents/excel/2473-excel-timestamp-to-date.html" TargetMode="External"/><Relationship Id="rId72" Type="http://schemas.openxmlformats.org/officeDocument/2006/relationships/hyperlink" Target="https://www.extendoffice.com/documents/excel/2473-excel-timestamp-to-date.html" TargetMode="External"/><Relationship Id="rId93" Type="http://schemas.openxmlformats.org/officeDocument/2006/relationships/hyperlink" Target="https://www.extendoffice.com/documents/excel/2473-excel-timestamp-to-date.html" TargetMode="External"/><Relationship Id="rId98" Type="http://schemas.openxmlformats.org/officeDocument/2006/relationships/hyperlink" Target="https://www.extendoffice.com/documents/excel/2473-excel-timestamp-to-date.html" TargetMode="External"/><Relationship Id="rId121" Type="http://schemas.openxmlformats.org/officeDocument/2006/relationships/hyperlink" Target="https://www.extendoffice.com/documents/excel/2473-excel-timestamp-to-date.html" TargetMode="External"/><Relationship Id="rId142" Type="http://schemas.openxmlformats.org/officeDocument/2006/relationships/hyperlink" Target="https://www.extendoffice.com/documents/excel/2473-excel-timestamp-to-date.html" TargetMode="External"/><Relationship Id="rId163" Type="http://schemas.openxmlformats.org/officeDocument/2006/relationships/hyperlink" Target="https://www.extendoffice.com/documents/excel/2473-excel-timestamp-to-date.html" TargetMode="External"/><Relationship Id="rId184" Type="http://schemas.openxmlformats.org/officeDocument/2006/relationships/hyperlink" Target="https://www.extendoffice.com/documents/excel/2473-excel-timestamp-to-date.html" TargetMode="External"/><Relationship Id="rId189" Type="http://schemas.openxmlformats.org/officeDocument/2006/relationships/hyperlink" Target="https://www.extendoffice.com/documents/excel/2473-excel-timestamp-to-date.html" TargetMode="External"/><Relationship Id="rId219" Type="http://schemas.openxmlformats.org/officeDocument/2006/relationships/hyperlink" Target="https://www.extendoffice.com/documents/excel/2473-excel-timestamp-to-date.html" TargetMode="External"/><Relationship Id="rId3" Type="http://schemas.openxmlformats.org/officeDocument/2006/relationships/hyperlink" Target="https://www.extendoffice.com/documents/excel/2473-excel-timestamp-to-date.html" TargetMode="External"/><Relationship Id="rId214" Type="http://schemas.openxmlformats.org/officeDocument/2006/relationships/hyperlink" Target="https://www.extendoffice.com/documents/excel/2473-excel-timestamp-to-date.html" TargetMode="External"/><Relationship Id="rId230" Type="http://schemas.openxmlformats.org/officeDocument/2006/relationships/hyperlink" Target="https://www.extendoffice.com/documents/excel/2473-excel-timestamp-to-date.html" TargetMode="External"/><Relationship Id="rId235" Type="http://schemas.openxmlformats.org/officeDocument/2006/relationships/hyperlink" Target="https://www.extendoffice.com/documents/excel/2473-excel-timestamp-to-date.html" TargetMode="External"/><Relationship Id="rId251" Type="http://schemas.openxmlformats.org/officeDocument/2006/relationships/hyperlink" Target="https://www.extendoffice.com/documents/excel/2473-excel-timestamp-to-date.html" TargetMode="External"/><Relationship Id="rId25" Type="http://schemas.openxmlformats.org/officeDocument/2006/relationships/hyperlink" Target="https://www.extendoffice.com/documents/excel/2473-excel-timestamp-to-date.html" TargetMode="External"/><Relationship Id="rId46" Type="http://schemas.openxmlformats.org/officeDocument/2006/relationships/hyperlink" Target="https://www.extendoffice.com/documents/excel/2473-excel-timestamp-to-date.html" TargetMode="External"/><Relationship Id="rId67" Type="http://schemas.openxmlformats.org/officeDocument/2006/relationships/hyperlink" Target="https://www.extendoffice.com/documents/excel/2473-excel-timestamp-to-date.html" TargetMode="External"/><Relationship Id="rId116" Type="http://schemas.openxmlformats.org/officeDocument/2006/relationships/hyperlink" Target="https://www.extendoffice.com/documents/excel/2473-excel-timestamp-to-date.html" TargetMode="External"/><Relationship Id="rId137" Type="http://schemas.openxmlformats.org/officeDocument/2006/relationships/hyperlink" Target="https://www.extendoffice.com/documents/excel/2473-excel-timestamp-to-date.html" TargetMode="External"/><Relationship Id="rId158" Type="http://schemas.openxmlformats.org/officeDocument/2006/relationships/hyperlink" Target="https://www.extendoffice.com/documents/excel/2473-excel-timestamp-to-date.html" TargetMode="External"/><Relationship Id="rId20" Type="http://schemas.openxmlformats.org/officeDocument/2006/relationships/hyperlink" Target="https://www.extendoffice.com/documents/excel/2473-excel-timestamp-to-date.html" TargetMode="External"/><Relationship Id="rId41" Type="http://schemas.openxmlformats.org/officeDocument/2006/relationships/hyperlink" Target="https://www.extendoffice.com/documents/excel/2473-excel-timestamp-to-date.html" TargetMode="External"/><Relationship Id="rId62" Type="http://schemas.openxmlformats.org/officeDocument/2006/relationships/hyperlink" Target="https://www.extendoffice.com/documents/excel/2473-excel-timestamp-to-date.html" TargetMode="External"/><Relationship Id="rId83" Type="http://schemas.openxmlformats.org/officeDocument/2006/relationships/hyperlink" Target="https://www.extendoffice.com/documents/excel/2473-excel-timestamp-to-date.html" TargetMode="External"/><Relationship Id="rId88" Type="http://schemas.openxmlformats.org/officeDocument/2006/relationships/hyperlink" Target="https://www.extendoffice.com/documents/excel/2473-excel-timestamp-to-date.html" TargetMode="External"/><Relationship Id="rId111" Type="http://schemas.openxmlformats.org/officeDocument/2006/relationships/hyperlink" Target="https://www.extendoffice.com/documents/excel/2473-excel-timestamp-to-date.html" TargetMode="External"/><Relationship Id="rId132" Type="http://schemas.openxmlformats.org/officeDocument/2006/relationships/hyperlink" Target="https://www.extendoffice.com/documents/excel/2473-excel-timestamp-to-date.html" TargetMode="External"/><Relationship Id="rId153" Type="http://schemas.openxmlformats.org/officeDocument/2006/relationships/hyperlink" Target="https://www.extendoffice.com/documents/excel/2473-excel-timestamp-to-date.html" TargetMode="External"/><Relationship Id="rId174" Type="http://schemas.openxmlformats.org/officeDocument/2006/relationships/hyperlink" Target="https://www.extendoffice.com/documents/excel/2473-excel-timestamp-to-date.html" TargetMode="External"/><Relationship Id="rId179" Type="http://schemas.openxmlformats.org/officeDocument/2006/relationships/hyperlink" Target="https://www.extendoffice.com/documents/excel/2473-excel-timestamp-to-date.html" TargetMode="External"/><Relationship Id="rId195" Type="http://schemas.openxmlformats.org/officeDocument/2006/relationships/hyperlink" Target="https://www.extendoffice.com/documents/excel/2473-excel-timestamp-to-date.html" TargetMode="External"/><Relationship Id="rId209" Type="http://schemas.openxmlformats.org/officeDocument/2006/relationships/hyperlink" Target="https://www.extendoffice.com/documents/excel/2473-excel-timestamp-to-date.html" TargetMode="External"/><Relationship Id="rId190" Type="http://schemas.openxmlformats.org/officeDocument/2006/relationships/hyperlink" Target="https://www.extendoffice.com/documents/excel/2473-excel-timestamp-to-date.html" TargetMode="External"/><Relationship Id="rId204" Type="http://schemas.openxmlformats.org/officeDocument/2006/relationships/hyperlink" Target="https://www.extendoffice.com/documents/excel/2473-excel-timestamp-to-date.html" TargetMode="External"/><Relationship Id="rId220" Type="http://schemas.openxmlformats.org/officeDocument/2006/relationships/hyperlink" Target="https://www.extendoffice.com/documents/excel/2473-excel-timestamp-to-date.html" TargetMode="External"/><Relationship Id="rId225" Type="http://schemas.openxmlformats.org/officeDocument/2006/relationships/hyperlink" Target="https://www.extendoffice.com/documents/excel/2473-excel-timestamp-to-date.html" TargetMode="External"/><Relationship Id="rId241" Type="http://schemas.openxmlformats.org/officeDocument/2006/relationships/hyperlink" Target="https://www.extendoffice.com/documents/excel/2473-excel-timestamp-to-date.html" TargetMode="External"/><Relationship Id="rId246" Type="http://schemas.openxmlformats.org/officeDocument/2006/relationships/hyperlink" Target="https://www.extendoffice.com/documents/excel/2473-excel-timestamp-to-date.html" TargetMode="External"/><Relationship Id="rId15" Type="http://schemas.openxmlformats.org/officeDocument/2006/relationships/hyperlink" Target="https://www.extendoffice.com/documents/excel/2473-excel-timestamp-to-date.html" TargetMode="External"/><Relationship Id="rId36" Type="http://schemas.openxmlformats.org/officeDocument/2006/relationships/hyperlink" Target="https://www.extendoffice.com/documents/excel/2473-excel-timestamp-to-date.html" TargetMode="External"/><Relationship Id="rId57" Type="http://schemas.openxmlformats.org/officeDocument/2006/relationships/hyperlink" Target="https://www.extendoffice.com/documents/excel/2473-excel-timestamp-to-date.html" TargetMode="External"/><Relationship Id="rId106" Type="http://schemas.openxmlformats.org/officeDocument/2006/relationships/hyperlink" Target="https://www.extendoffice.com/documents/excel/2473-excel-timestamp-to-date.html" TargetMode="External"/><Relationship Id="rId127" Type="http://schemas.openxmlformats.org/officeDocument/2006/relationships/hyperlink" Target="https://www.extendoffice.com/documents/excel/2473-excel-timestamp-to-date.html" TargetMode="External"/><Relationship Id="rId10" Type="http://schemas.openxmlformats.org/officeDocument/2006/relationships/hyperlink" Target="https://www.extendoffice.com/documents/excel/2473-excel-timestamp-to-date.html" TargetMode="External"/><Relationship Id="rId31" Type="http://schemas.openxmlformats.org/officeDocument/2006/relationships/hyperlink" Target="https://www.extendoffice.com/documents/excel/2473-excel-timestamp-to-date.html" TargetMode="External"/><Relationship Id="rId52" Type="http://schemas.openxmlformats.org/officeDocument/2006/relationships/hyperlink" Target="https://www.extendoffice.com/documents/excel/2473-excel-timestamp-to-date.html" TargetMode="External"/><Relationship Id="rId73" Type="http://schemas.openxmlformats.org/officeDocument/2006/relationships/hyperlink" Target="https://www.extendoffice.com/documents/excel/2473-excel-timestamp-to-date.html" TargetMode="External"/><Relationship Id="rId78" Type="http://schemas.openxmlformats.org/officeDocument/2006/relationships/hyperlink" Target="https://www.extendoffice.com/documents/excel/2473-excel-timestamp-to-date.html" TargetMode="External"/><Relationship Id="rId94" Type="http://schemas.openxmlformats.org/officeDocument/2006/relationships/hyperlink" Target="https://www.extendoffice.com/documents/excel/2473-excel-timestamp-to-date.html" TargetMode="External"/><Relationship Id="rId99" Type="http://schemas.openxmlformats.org/officeDocument/2006/relationships/hyperlink" Target="https://www.extendoffice.com/documents/excel/2473-excel-timestamp-to-date.html" TargetMode="External"/><Relationship Id="rId101" Type="http://schemas.openxmlformats.org/officeDocument/2006/relationships/hyperlink" Target="https://www.extendoffice.com/documents/excel/2473-excel-timestamp-to-date.html" TargetMode="External"/><Relationship Id="rId122" Type="http://schemas.openxmlformats.org/officeDocument/2006/relationships/hyperlink" Target="https://www.extendoffice.com/documents/excel/2473-excel-timestamp-to-date.html" TargetMode="External"/><Relationship Id="rId143" Type="http://schemas.openxmlformats.org/officeDocument/2006/relationships/hyperlink" Target="https://www.extendoffice.com/documents/excel/2473-excel-timestamp-to-date.html" TargetMode="External"/><Relationship Id="rId148" Type="http://schemas.openxmlformats.org/officeDocument/2006/relationships/hyperlink" Target="https://www.extendoffice.com/documents/excel/2473-excel-timestamp-to-date.html" TargetMode="External"/><Relationship Id="rId164" Type="http://schemas.openxmlformats.org/officeDocument/2006/relationships/hyperlink" Target="https://www.extendoffice.com/documents/excel/2473-excel-timestamp-to-date.html" TargetMode="External"/><Relationship Id="rId169" Type="http://schemas.openxmlformats.org/officeDocument/2006/relationships/hyperlink" Target="https://www.extendoffice.com/documents/excel/2473-excel-timestamp-to-date.html" TargetMode="External"/><Relationship Id="rId185" Type="http://schemas.openxmlformats.org/officeDocument/2006/relationships/hyperlink" Target="https://www.extendoffice.com/documents/excel/2473-excel-timestamp-to-date.html" TargetMode="External"/><Relationship Id="rId4" Type="http://schemas.openxmlformats.org/officeDocument/2006/relationships/hyperlink" Target="https://www.extendoffice.com/documents/excel/2473-excel-timestamp-to-date.html" TargetMode="External"/><Relationship Id="rId9" Type="http://schemas.openxmlformats.org/officeDocument/2006/relationships/hyperlink" Target="https://www.extendoffice.com/documents/excel/2473-excel-timestamp-to-date.html" TargetMode="External"/><Relationship Id="rId180" Type="http://schemas.openxmlformats.org/officeDocument/2006/relationships/hyperlink" Target="https://www.extendoffice.com/documents/excel/2473-excel-timestamp-to-date.html" TargetMode="External"/><Relationship Id="rId210" Type="http://schemas.openxmlformats.org/officeDocument/2006/relationships/hyperlink" Target="https://www.extendoffice.com/documents/excel/2473-excel-timestamp-to-date.html" TargetMode="External"/><Relationship Id="rId215" Type="http://schemas.openxmlformats.org/officeDocument/2006/relationships/hyperlink" Target="https://www.extendoffice.com/documents/excel/2473-excel-timestamp-to-date.html" TargetMode="External"/><Relationship Id="rId236" Type="http://schemas.openxmlformats.org/officeDocument/2006/relationships/hyperlink" Target="https://www.extendoffice.com/documents/excel/2473-excel-timestamp-to-date.html" TargetMode="External"/><Relationship Id="rId26" Type="http://schemas.openxmlformats.org/officeDocument/2006/relationships/hyperlink" Target="https://www.extendoffice.com/documents/excel/2473-excel-timestamp-to-date.html" TargetMode="External"/><Relationship Id="rId231" Type="http://schemas.openxmlformats.org/officeDocument/2006/relationships/hyperlink" Target="https://www.extendoffice.com/documents/excel/2473-excel-timestamp-to-date.html" TargetMode="External"/><Relationship Id="rId252" Type="http://schemas.openxmlformats.org/officeDocument/2006/relationships/hyperlink" Target="https://www.extendoffice.com/documents/excel/2473-excel-timestamp-to-date.html" TargetMode="External"/><Relationship Id="rId47" Type="http://schemas.openxmlformats.org/officeDocument/2006/relationships/hyperlink" Target="https://www.extendoffice.com/documents/excel/2473-excel-timestamp-to-date.html" TargetMode="External"/><Relationship Id="rId68" Type="http://schemas.openxmlformats.org/officeDocument/2006/relationships/hyperlink" Target="https://www.extendoffice.com/documents/excel/2473-excel-timestamp-to-date.html" TargetMode="External"/><Relationship Id="rId89" Type="http://schemas.openxmlformats.org/officeDocument/2006/relationships/hyperlink" Target="https://www.extendoffice.com/documents/excel/2473-excel-timestamp-to-date.html" TargetMode="External"/><Relationship Id="rId112" Type="http://schemas.openxmlformats.org/officeDocument/2006/relationships/hyperlink" Target="https://www.extendoffice.com/documents/excel/2473-excel-timestamp-to-date.html" TargetMode="External"/><Relationship Id="rId133" Type="http://schemas.openxmlformats.org/officeDocument/2006/relationships/hyperlink" Target="https://www.extendoffice.com/documents/excel/2473-excel-timestamp-to-date.html" TargetMode="External"/><Relationship Id="rId154" Type="http://schemas.openxmlformats.org/officeDocument/2006/relationships/hyperlink" Target="https://www.extendoffice.com/documents/excel/2473-excel-timestamp-to-date.html" TargetMode="External"/><Relationship Id="rId175" Type="http://schemas.openxmlformats.org/officeDocument/2006/relationships/hyperlink" Target="https://www.extendoffice.com/documents/excel/2473-excel-timestamp-to-date.html" TargetMode="External"/><Relationship Id="rId196" Type="http://schemas.openxmlformats.org/officeDocument/2006/relationships/hyperlink" Target="https://www.extendoffice.com/documents/excel/2473-excel-timestamp-to-date.html" TargetMode="External"/><Relationship Id="rId200" Type="http://schemas.openxmlformats.org/officeDocument/2006/relationships/hyperlink" Target="https://www.extendoffice.com/documents/excel/2473-excel-timestamp-to-date.html" TargetMode="External"/><Relationship Id="rId16" Type="http://schemas.openxmlformats.org/officeDocument/2006/relationships/hyperlink" Target="https://www.extendoffice.com/documents/excel/2473-excel-timestamp-to-date.html" TargetMode="External"/><Relationship Id="rId221" Type="http://schemas.openxmlformats.org/officeDocument/2006/relationships/hyperlink" Target="https://www.extendoffice.com/documents/excel/2473-excel-timestamp-to-date.html" TargetMode="External"/><Relationship Id="rId242" Type="http://schemas.openxmlformats.org/officeDocument/2006/relationships/hyperlink" Target="https://www.extendoffice.com/documents/excel/2473-excel-timestamp-to-date.html" TargetMode="External"/><Relationship Id="rId37" Type="http://schemas.openxmlformats.org/officeDocument/2006/relationships/hyperlink" Target="https://www.extendoffice.com/documents/excel/2473-excel-timestamp-to-date.html" TargetMode="External"/><Relationship Id="rId58" Type="http://schemas.openxmlformats.org/officeDocument/2006/relationships/hyperlink" Target="https://www.extendoffice.com/documents/excel/2473-excel-timestamp-to-date.html" TargetMode="External"/><Relationship Id="rId79" Type="http://schemas.openxmlformats.org/officeDocument/2006/relationships/hyperlink" Target="https://www.extendoffice.com/documents/excel/2473-excel-timestamp-to-date.html" TargetMode="External"/><Relationship Id="rId102" Type="http://schemas.openxmlformats.org/officeDocument/2006/relationships/hyperlink" Target="https://www.extendoffice.com/documents/excel/2473-excel-timestamp-to-date.html" TargetMode="External"/><Relationship Id="rId123" Type="http://schemas.openxmlformats.org/officeDocument/2006/relationships/hyperlink" Target="https://www.extendoffice.com/documents/excel/2473-excel-timestamp-to-date.html" TargetMode="External"/><Relationship Id="rId144" Type="http://schemas.openxmlformats.org/officeDocument/2006/relationships/hyperlink" Target="https://www.extendoffice.com/documents/excel/2473-excel-timestamp-to-date.html" TargetMode="External"/><Relationship Id="rId90" Type="http://schemas.openxmlformats.org/officeDocument/2006/relationships/hyperlink" Target="https://www.extendoffice.com/documents/excel/2473-excel-timestamp-to-date.html" TargetMode="External"/><Relationship Id="rId165" Type="http://schemas.openxmlformats.org/officeDocument/2006/relationships/hyperlink" Target="https://www.extendoffice.com/documents/excel/2473-excel-timestamp-to-date.html" TargetMode="External"/><Relationship Id="rId186" Type="http://schemas.openxmlformats.org/officeDocument/2006/relationships/hyperlink" Target="https://www.extendoffice.com/documents/excel/2473-excel-timestamp-to-date.html" TargetMode="External"/><Relationship Id="rId211" Type="http://schemas.openxmlformats.org/officeDocument/2006/relationships/hyperlink" Target="https://www.extendoffice.com/documents/excel/2473-excel-timestamp-to-date.html" TargetMode="External"/><Relationship Id="rId232" Type="http://schemas.openxmlformats.org/officeDocument/2006/relationships/hyperlink" Target="https://www.extendoffice.com/documents/excel/2473-excel-timestamp-to-date.html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s://www.extendoffice.com/documents/excel/2473-excel-timestamp-to-date.html" TargetMode="External"/><Relationship Id="rId48" Type="http://schemas.openxmlformats.org/officeDocument/2006/relationships/hyperlink" Target="https://www.extendoffice.com/documents/excel/2473-excel-timestamp-to-date.html" TargetMode="External"/><Relationship Id="rId69" Type="http://schemas.openxmlformats.org/officeDocument/2006/relationships/hyperlink" Target="https://www.extendoffice.com/documents/excel/2473-excel-timestamp-to-date.html" TargetMode="External"/><Relationship Id="rId113" Type="http://schemas.openxmlformats.org/officeDocument/2006/relationships/hyperlink" Target="https://www.extendoffice.com/documents/excel/2473-excel-timestamp-to-date.html" TargetMode="External"/><Relationship Id="rId134" Type="http://schemas.openxmlformats.org/officeDocument/2006/relationships/hyperlink" Target="https://www.extendoffice.com/documents/excel/2473-excel-timestamp-to-date.html" TargetMode="External"/><Relationship Id="rId80" Type="http://schemas.openxmlformats.org/officeDocument/2006/relationships/hyperlink" Target="https://www.extendoffice.com/documents/excel/2473-excel-timestamp-to-date.html" TargetMode="External"/><Relationship Id="rId155" Type="http://schemas.openxmlformats.org/officeDocument/2006/relationships/hyperlink" Target="https://www.extendoffice.com/documents/excel/2473-excel-timestamp-to-date.html" TargetMode="External"/><Relationship Id="rId176" Type="http://schemas.openxmlformats.org/officeDocument/2006/relationships/hyperlink" Target="https://www.extendoffice.com/documents/excel/2473-excel-timestamp-to-date.html" TargetMode="External"/><Relationship Id="rId197" Type="http://schemas.openxmlformats.org/officeDocument/2006/relationships/hyperlink" Target="https://www.extendoffice.com/documents/excel/2473-excel-timestamp-to-date.html" TargetMode="External"/><Relationship Id="rId201" Type="http://schemas.openxmlformats.org/officeDocument/2006/relationships/hyperlink" Target="https://www.extendoffice.com/documents/excel/2473-excel-timestamp-to-date.html" TargetMode="External"/><Relationship Id="rId222" Type="http://schemas.openxmlformats.org/officeDocument/2006/relationships/hyperlink" Target="https://www.extendoffice.com/documents/excel/2473-excel-timestamp-to-date.html" TargetMode="External"/><Relationship Id="rId243" Type="http://schemas.openxmlformats.org/officeDocument/2006/relationships/hyperlink" Target="https://www.extendoffice.com/documents/excel/2473-excel-timestamp-to-date.html" TargetMode="External"/><Relationship Id="rId17" Type="http://schemas.openxmlformats.org/officeDocument/2006/relationships/hyperlink" Target="https://www.extendoffice.com/documents/excel/2473-excel-timestamp-to-date.html" TargetMode="External"/><Relationship Id="rId38" Type="http://schemas.openxmlformats.org/officeDocument/2006/relationships/hyperlink" Target="https://www.extendoffice.com/documents/excel/2473-excel-timestamp-to-date.html" TargetMode="External"/><Relationship Id="rId59" Type="http://schemas.openxmlformats.org/officeDocument/2006/relationships/hyperlink" Target="https://www.extendoffice.com/documents/excel/2473-excel-timestamp-to-date.html" TargetMode="External"/><Relationship Id="rId103" Type="http://schemas.openxmlformats.org/officeDocument/2006/relationships/hyperlink" Target="https://www.extendoffice.com/documents/excel/2473-excel-timestamp-to-date.html" TargetMode="External"/><Relationship Id="rId124" Type="http://schemas.openxmlformats.org/officeDocument/2006/relationships/hyperlink" Target="https://www.extendoffice.com/documents/excel/2473-excel-timestamp-to-dat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31D3-3B24-44D3-AE0F-1EB7F618C22F}">
  <sheetPr codeName="Sheet1"/>
  <dimension ref="A1:F14"/>
  <sheetViews>
    <sheetView zoomScale="73" workbookViewId="0">
      <selection activeCell="B32" sqref="B32"/>
    </sheetView>
  </sheetViews>
  <sheetFormatPr defaultRowHeight="15.5"/>
  <cols>
    <col min="1" max="1" width="16.83203125" bestFit="1" customWidth="1"/>
    <col min="2" max="2" width="15.5" bestFit="1" customWidth="1"/>
    <col min="3" max="3" width="5.75" bestFit="1" customWidth="1"/>
    <col min="4" max="4" width="4" bestFit="1" customWidth="1"/>
    <col min="5" max="5" width="9.6640625" bestFit="1" customWidth="1"/>
    <col min="6" max="6" width="11.08203125" bestFit="1" customWidth="1"/>
    <col min="7" max="7" width="10.58203125" bestFit="1" customWidth="1"/>
  </cols>
  <sheetData>
    <row r="1" spans="1:6">
      <c r="A1" s="8" t="s">
        <v>6</v>
      </c>
      <c r="B1" t="s">
        <v>2069</v>
      </c>
    </row>
    <row r="3" spans="1:6">
      <c r="A3" s="8" t="s">
        <v>2070</v>
      </c>
      <c r="B3" s="8" t="s">
        <v>2068</v>
      </c>
    </row>
    <row r="4" spans="1:6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>
      <c r="A5" s="7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>
      <c r="A6" s="7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>
      <c r="A7" s="7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>
      <c r="A8" s="7" t="s">
        <v>2064</v>
      </c>
      <c r="B8" s="9"/>
      <c r="C8" s="9"/>
      <c r="D8" s="9"/>
      <c r="E8" s="9">
        <v>4</v>
      </c>
      <c r="F8" s="9">
        <v>4</v>
      </c>
    </row>
    <row r="9" spans="1:6">
      <c r="A9" s="7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>
      <c r="A10" s="7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>
      <c r="A11" s="7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>
      <c r="A12" s="7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>
      <c r="A13" s="7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>
      <c r="A14" s="7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EADB-D193-4648-A240-CB912F5AA432}">
  <sheetPr codeName="Sheet2"/>
  <dimension ref="B1:G30"/>
  <sheetViews>
    <sheetView tabSelected="1" topLeftCell="C7" zoomScale="59" workbookViewId="0">
      <selection activeCell="Z17" sqref="Z17"/>
    </sheetView>
  </sheetViews>
  <sheetFormatPr defaultRowHeight="15.5"/>
  <cols>
    <col min="2" max="2" width="16.9140625" bestFit="1" customWidth="1"/>
    <col min="3" max="3" width="14.33203125" bestFit="1" customWidth="1"/>
    <col min="4" max="4" width="5.5" bestFit="1" customWidth="1"/>
    <col min="5" max="5" width="3.6640625" bestFit="1" customWidth="1"/>
    <col min="6" max="6" width="9.25" bestFit="1" customWidth="1"/>
    <col min="7" max="8" width="10.58203125" bestFit="1" customWidth="1"/>
  </cols>
  <sheetData>
    <row r="1" spans="2:7">
      <c r="B1" s="8" t="s">
        <v>6</v>
      </c>
      <c r="C1" t="s">
        <v>2069</v>
      </c>
    </row>
    <row r="2" spans="2:7">
      <c r="B2" s="8" t="s">
        <v>2032</v>
      </c>
      <c r="C2" t="s">
        <v>2069</v>
      </c>
    </row>
    <row r="4" spans="2:7">
      <c r="B4" s="8" t="s">
        <v>2070</v>
      </c>
      <c r="C4" s="8" t="s">
        <v>2068</v>
      </c>
    </row>
    <row r="5" spans="2:7">
      <c r="B5" s="8" t="s">
        <v>2066</v>
      </c>
      <c r="C5" t="s">
        <v>74</v>
      </c>
      <c r="D5" t="s">
        <v>14</v>
      </c>
      <c r="E5" t="s">
        <v>47</v>
      </c>
      <c r="F5" t="s">
        <v>20</v>
      </c>
      <c r="G5" t="s">
        <v>2067</v>
      </c>
    </row>
    <row r="6" spans="2:7">
      <c r="B6" s="7" t="s">
        <v>2049</v>
      </c>
      <c r="C6" s="9">
        <v>1</v>
      </c>
      <c r="D6" s="9">
        <v>10</v>
      </c>
      <c r="E6" s="9">
        <v>2</v>
      </c>
      <c r="F6" s="9">
        <v>21</v>
      </c>
      <c r="G6" s="9">
        <v>34</v>
      </c>
    </row>
    <row r="7" spans="2:7">
      <c r="B7" s="7" t="s">
        <v>2065</v>
      </c>
      <c r="C7" s="9"/>
      <c r="D7" s="9"/>
      <c r="E7" s="9"/>
      <c r="F7" s="9">
        <v>4</v>
      </c>
      <c r="G7" s="9">
        <v>4</v>
      </c>
    </row>
    <row r="8" spans="2:7">
      <c r="B8" s="7" t="s">
        <v>2042</v>
      </c>
      <c r="C8" s="9">
        <v>4</v>
      </c>
      <c r="D8" s="9">
        <v>21</v>
      </c>
      <c r="E8" s="9">
        <v>1</v>
      </c>
      <c r="F8" s="9">
        <v>34</v>
      </c>
      <c r="G8" s="9">
        <v>60</v>
      </c>
    </row>
    <row r="9" spans="2:7">
      <c r="B9" s="7" t="s">
        <v>2044</v>
      </c>
      <c r="C9" s="9">
        <v>2</v>
      </c>
      <c r="D9" s="9">
        <v>12</v>
      </c>
      <c r="E9" s="9">
        <v>1</v>
      </c>
      <c r="F9" s="9">
        <v>22</v>
      </c>
      <c r="G9" s="9">
        <v>37</v>
      </c>
    </row>
    <row r="10" spans="2:7">
      <c r="B10" s="7" t="s">
        <v>2043</v>
      </c>
      <c r="C10" s="9"/>
      <c r="D10" s="9">
        <v>8</v>
      </c>
      <c r="E10" s="9"/>
      <c r="F10" s="9">
        <v>10</v>
      </c>
      <c r="G10" s="9">
        <v>18</v>
      </c>
    </row>
    <row r="11" spans="2:7">
      <c r="B11" s="7" t="s">
        <v>2053</v>
      </c>
      <c r="C11" s="9">
        <v>1</v>
      </c>
      <c r="D11" s="9">
        <v>7</v>
      </c>
      <c r="E11" s="9"/>
      <c r="F11" s="9">
        <v>9</v>
      </c>
      <c r="G11" s="9">
        <v>17</v>
      </c>
    </row>
    <row r="12" spans="2:7">
      <c r="B12" s="7" t="s">
        <v>2034</v>
      </c>
      <c r="C12" s="9">
        <v>4</v>
      </c>
      <c r="D12" s="9">
        <v>20</v>
      </c>
      <c r="E12" s="9"/>
      <c r="F12" s="9">
        <v>22</v>
      </c>
      <c r="G12" s="9">
        <v>46</v>
      </c>
    </row>
    <row r="13" spans="2:7">
      <c r="B13" s="7" t="s">
        <v>2045</v>
      </c>
      <c r="C13" s="9">
        <v>3</v>
      </c>
      <c r="D13" s="9">
        <v>19</v>
      </c>
      <c r="E13" s="9"/>
      <c r="F13" s="9">
        <v>23</v>
      </c>
      <c r="G13" s="9">
        <v>45</v>
      </c>
    </row>
    <row r="14" spans="2:7">
      <c r="B14" s="7" t="s">
        <v>2058</v>
      </c>
      <c r="C14" s="9">
        <v>1</v>
      </c>
      <c r="D14" s="9">
        <v>6</v>
      </c>
      <c r="E14" s="9"/>
      <c r="F14" s="9">
        <v>10</v>
      </c>
      <c r="G14" s="9">
        <v>17</v>
      </c>
    </row>
    <row r="15" spans="2:7">
      <c r="B15" s="7" t="s">
        <v>2057</v>
      </c>
      <c r="C15" s="9"/>
      <c r="D15" s="9">
        <v>3</v>
      </c>
      <c r="E15" s="9"/>
      <c r="F15" s="9">
        <v>4</v>
      </c>
      <c r="G15" s="9">
        <v>7</v>
      </c>
    </row>
    <row r="16" spans="2:7">
      <c r="B16" s="7" t="s">
        <v>2061</v>
      </c>
      <c r="C16" s="9"/>
      <c r="D16" s="9">
        <v>8</v>
      </c>
      <c r="E16" s="9">
        <v>1</v>
      </c>
      <c r="F16" s="9">
        <v>4</v>
      </c>
      <c r="G16" s="9">
        <v>13</v>
      </c>
    </row>
    <row r="17" spans="2:7">
      <c r="B17" s="7" t="s">
        <v>2048</v>
      </c>
      <c r="C17" s="9">
        <v>1</v>
      </c>
      <c r="D17" s="9">
        <v>6</v>
      </c>
      <c r="E17" s="9">
        <v>1</v>
      </c>
      <c r="F17" s="9">
        <v>13</v>
      </c>
      <c r="G17" s="9">
        <v>21</v>
      </c>
    </row>
    <row r="18" spans="2:7">
      <c r="B18" s="7" t="s">
        <v>2055</v>
      </c>
      <c r="C18" s="9">
        <v>4</v>
      </c>
      <c r="D18" s="9">
        <v>11</v>
      </c>
      <c r="E18" s="9">
        <v>1</v>
      </c>
      <c r="F18" s="9">
        <v>26</v>
      </c>
      <c r="G18" s="9">
        <v>42</v>
      </c>
    </row>
    <row r="19" spans="2:7">
      <c r="B19" s="7" t="s">
        <v>2040</v>
      </c>
      <c r="C19" s="9">
        <v>23</v>
      </c>
      <c r="D19" s="9">
        <v>132</v>
      </c>
      <c r="E19" s="9">
        <v>2</v>
      </c>
      <c r="F19" s="9">
        <v>187</v>
      </c>
      <c r="G19" s="9">
        <v>344</v>
      </c>
    </row>
    <row r="20" spans="2:7">
      <c r="B20" s="7" t="s">
        <v>2056</v>
      </c>
      <c r="C20" s="9"/>
      <c r="D20" s="9">
        <v>4</v>
      </c>
      <c r="E20" s="9"/>
      <c r="F20" s="9">
        <v>4</v>
      </c>
      <c r="G20" s="9">
        <v>8</v>
      </c>
    </row>
    <row r="21" spans="2:7">
      <c r="B21" s="7" t="s">
        <v>2036</v>
      </c>
      <c r="C21" s="9">
        <v>6</v>
      </c>
      <c r="D21" s="9">
        <v>30</v>
      </c>
      <c r="E21" s="9"/>
      <c r="F21" s="9">
        <v>49</v>
      </c>
      <c r="G21" s="9">
        <v>85</v>
      </c>
    </row>
    <row r="22" spans="2:7">
      <c r="B22" s="7" t="s">
        <v>2063</v>
      </c>
      <c r="C22" s="9"/>
      <c r="D22" s="9">
        <v>9</v>
      </c>
      <c r="E22" s="9"/>
      <c r="F22" s="9">
        <v>5</v>
      </c>
      <c r="G22" s="9">
        <v>14</v>
      </c>
    </row>
    <row r="23" spans="2:7">
      <c r="B23" s="7" t="s">
        <v>2052</v>
      </c>
      <c r="C23" s="9">
        <v>1</v>
      </c>
      <c r="D23" s="9">
        <v>5</v>
      </c>
      <c r="E23" s="9">
        <v>1</v>
      </c>
      <c r="F23" s="9">
        <v>9</v>
      </c>
      <c r="G23" s="9">
        <v>16</v>
      </c>
    </row>
    <row r="24" spans="2:7">
      <c r="B24" s="7" t="s">
        <v>2060</v>
      </c>
      <c r="C24" s="9">
        <v>3</v>
      </c>
      <c r="D24" s="9">
        <v>3</v>
      </c>
      <c r="E24" s="9"/>
      <c r="F24" s="9">
        <v>11</v>
      </c>
      <c r="G24" s="9">
        <v>17</v>
      </c>
    </row>
    <row r="25" spans="2:7">
      <c r="B25" s="7" t="s">
        <v>2059</v>
      </c>
      <c r="C25" s="9"/>
      <c r="D25" s="9">
        <v>7</v>
      </c>
      <c r="E25" s="9"/>
      <c r="F25" s="9">
        <v>14</v>
      </c>
      <c r="G25" s="9">
        <v>21</v>
      </c>
    </row>
    <row r="26" spans="2:7">
      <c r="B26" s="7" t="s">
        <v>2051</v>
      </c>
      <c r="C26" s="9">
        <v>1</v>
      </c>
      <c r="D26" s="9">
        <v>15</v>
      </c>
      <c r="E26" s="9">
        <v>2</v>
      </c>
      <c r="F26" s="9">
        <v>17</v>
      </c>
      <c r="G26" s="9">
        <v>35</v>
      </c>
    </row>
    <row r="27" spans="2:7">
      <c r="B27" s="7" t="s">
        <v>2046</v>
      </c>
      <c r="C27" s="9"/>
      <c r="D27" s="9">
        <v>16</v>
      </c>
      <c r="E27" s="9">
        <v>1</v>
      </c>
      <c r="F27" s="9">
        <v>28</v>
      </c>
      <c r="G27" s="9">
        <v>45</v>
      </c>
    </row>
    <row r="28" spans="2:7">
      <c r="B28" s="7" t="s">
        <v>2038</v>
      </c>
      <c r="C28" s="9">
        <v>2</v>
      </c>
      <c r="D28" s="9">
        <v>12</v>
      </c>
      <c r="E28" s="9">
        <v>1</v>
      </c>
      <c r="F28" s="9">
        <v>36</v>
      </c>
      <c r="G28" s="9">
        <v>51</v>
      </c>
    </row>
    <row r="29" spans="2:7">
      <c r="B29" s="7" t="s">
        <v>2062</v>
      </c>
      <c r="C29" s="9"/>
      <c r="D29" s="9"/>
      <c r="E29" s="9"/>
      <c r="F29" s="9">
        <v>3</v>
      </c>
      <c r="G29" s="9">
        <v>3</v>
      </c>
    </row>
    <row r="30" spans="2:7">
      <c r="B30" s="7" t="s">
        <v>2067</v>
      </c>
      <c r="C30" s="9">
        <v>57</v>
      </c>
      <c r="D30" s="9">
        <v>364</v>
      </c>
      <c r="E30" s="9">
        <v>14</v>
      </c>
      <c r="F30" s="9">
        <v>565</v>
      </c>
      <c r="G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A54C6-CCFC-48A5-B69D-1DD862FDBD6A}">
  <sheetPr codeName="Sheet3"/>
  <dimension ref="A1:F18"/>
  <sheetViews>
    <sheetView zoomScale="60" workbookViewId="0">
      <selection activeCell="O6" sqref="O6"/>
    </sheetView>
  </sheetViews>
  <sheetFormatPr defaultRowHeight="15.5"/>
  <cols>
    <col min="1" max="1" width="15.83203125" bestFit="1" customWidth="1"/>
    <col min="2" max="2" width="15.33203125" bestFit="1" customWidth="1"/>
    <col min="3" max="3" width="5.5" bestFit="1" customWidth="1"/>
    <col min="4" max="4" width="3.6640625" bestFit="1" customWidth="1"/>
    <col min="5" max="5" width="9.25" bestFit="1" customWidth="1"/>
    <col min="6" max="7" width="10.58203125" bestFit="1" customWidth="1"/>
    <col min="8" max="10" width="15.83203125" bestFit="1" customWidth="1"/>
    <col min="11" max="11" width="20.58203125" bestFit="1" customWidth="1"/>
    <col min="12" max="12" width="16.33203125" bestFit="1" customWidth="1"/>
  </cols>
  <sheetData>
    <row r="1" spans="1:6">
      <c r="A1" s="8" t="s">
        <v>2073</v>
      </c>
      <c r="B1" t="s">
        <v>2086</v>
      </c>
    </row>
    <row r="2" spans="1:6">
      <c r="A2" s="8" t="s">
        <v>2032</v>
      </c>
      <c r="B2" t="s">
        <v>2086</v>
      </c>
    </row>
    <row r="4" spans="1:6">
      <c r="A4" s="8" t="s">
        <v>2070</v>
      </c>
      <c r="B4" s="8" t="s">
        <v>2068</v>
      </c>
    </row>
    <row r="5" spans="1:6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>
      <c r="A6" s="7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>
      <c r="A7" s="7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>
      <c r="A8" s="7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>
      <c r="A9" s="7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>
      <c r="A10" s="7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>
      <c r="A11" s="7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>
      <c r="A12" s="7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>
      <c r="A13" s="7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>
      <c r="A14" s="7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>
      <c r="A15" s="7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>
      <c r="A16" s="7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>
      <c r="A17" s="7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>
      <c r="A18" s="7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U1002"/>
  <sheetViews>
    <sheetView zoomScale="38" zoomScaleNormal="82" workbookViewId="0">
      <selection activeCell="H4" sqref="H4"/>
    </sheetView>
  </sheetViews>
  <sheetFormatPr defaultColWidth="10.6640625" defaultRowHeight="15.5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6640625" style="6" bestFit="1" customWidth="1"/>
    <col min="16" max="16" width="15.83203125" bestFit="1" customWidth="1"/>
    <col min="17" max="17" width="14" bestFit="1" customWidth="1"/>
    <col min="18" max="18" width="12.25" bestFit="1" customWidth="1"/>
    <col min="19" max="19" width="22.58203125" bestFit="1" customWidth="1"/>
    <col min="20" max="20" width="21.75" bestFit="1" customWidth="1"/>
  </cols>
  <sheetData>
    <row r="1" spans="1:21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2032</v>
      </c>
      <c r="R1" s="1" t="s">
        <v>2031</v>
      </c>
      <c r="S1" s="1" t="s">
        <v>2071</v>
      </c>
      <c r="T1" s="1" t="s">
        <v>2072</v>
      </c>
      <c r="U1" s="1" t="s">
        <v>2073</v>
      </c>
    </row>
    <row r="2" spans="1:21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v>0</v>
      </c>
      <c r="P2">
        <v>0</v>
      </c>
      <c r="Q2" t="s">
        <v>2033</v>
      </c>
      <c r="R2" t="s">
        <v>2034</v>
      </c>
      <c r="S2" s="10">
        <f>(((J2/60)/60)/24)+DATE(1970,1,1)</f>
        <v>42336.25</v>
      </c>
      <c r="T2" s="10">
        <f>(((K2/60)/60)/24)+DATE(1970,1,1)</f>
        <v>42353.25</v>
      </c>
      <c r="U2" s="1">
        <f>YEAR(S2)</f>
        <v>2015</v>
      </c>
    </row>
    <row r="3" spans="1:21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SUM(D3/E3)</f>
        <v>9.6153846153846159E-2</v>
      </c>
      <c r="P3">
        <f t="shared" ref="P3:P66" si="1">SUM(E3/G3)</f>
        <v>92.151898734177209</v>
      </c>
      <c r="Q3" t="s">
        <v>2035</v>
      </c>
      <c r="R3" t="s">
        <v>2036</v>
      </c>
      <c r="S3" s="10">
        <f t="shared" ref="S3:S66" si="2">(((J3/60)/60)/24)+DATE(1970,1,1)</f>
        <v>41870.208333333336</v>
      </c>
      <c r="T3" s="10">
        <f t="shared" ref="T3:T66" si="3">(((K3/60)/60)/24)+DATE(1970,1,1)</f>
        <v>41872.208333333336</v>
      </c>
      <c r="U3" s="1">
        <f t="shared" ref="U3:U66" si="4">YEAR(S3)</f>
        <v>2014</v>
      </c>
    </row>
    <row r="4" spans="1:21" ht="31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0.7605789942675919</v>
      </c>
      <c r="P4">
        <f t="shared" si="1"/>
        <v>100.01614035087719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  <c r="U4" s="1">
        <f t="shared" si="4"/>
        <v>2013</v>
      </c>
    </row>
    <row r="5" spans="1:21" ht="31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1.6955995155429955</v>
      </c>
      <c r="P5">
        <f t="shared" si="1"/>
        <v>103.20833333333333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  <c r="U5" s="1">
        <f t="shared" si="4"/>
        <v>2019</v>
      </c>
    </row>
    <row r="6" spans="1:21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1.4434947768281101</v>
      </c>
      <c r="P6">
        <f t="shared" si="1"/>
        <v>99.339622641509436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  <c r="U6" s="1">
        <f t="shared" si="4"/>
        <v>2019</v>
      </c>
    </row>
    <row r="7" spans="1:21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0.57597574838954146</v>
      </c>
      <c r="P7">
        <f t="shared" si="1"/>
        <v>75.833333333333329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  <c r="U7" s="1">
        <f t="shared" si="4"/>
        <v>2012</v>
      </c>
    </row>
    <row r="8" spans="1:21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4.7706422018348622</v>
      </c>
      <c r="P8">
        <f t="shared" si="1"/>
        <v>60.555555555555557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  <c r="U8" s="1">
        <f t="shared" si="4"/>
        <v>2017</v>
      </c>
    </row>
    <row r="9" spans="1:21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0.30527101282138253</v>
      </c>
      <c r="P9">
        <f t="shared" si="1"/>
        <v>64.93832599118943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  <c r="U9" s="1">
        <f t="shared" si="4"/>
        <v>2015</v>
      </c>
    </row>
    <row r="10" spans="1:21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5.0168595643853093</v>
      </c>
      <c r="P10">
        <f t="shared" si="1"/>
        <v>30.997175141242938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  <c r="U10" s="1">
        <f t="shared" si="4"/>
        <v>2010</v>
      </c>
    </row>
    <row r="11" spans="1:21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1.9326683291770574</v>
      </c>
      <c r="P11">
        <f t="shared" si="1"/>
        <v>72.909090909090907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  <c r="U11" s="1">
        <f t="shared" si="4"/>
        <v>2013</v>
      </c>
    </row>
    <row r="12" spans="1:21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0.37577684636508168</v>
      </c>
      <c r="P12">
        <f t="shared" si="1"/>
        <v>62.9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  <c r="U12" s="1">
        <f t="shared" si="4"/>
        <v>2010</v>
      </c>
    </row>
    <row r="13" spans="1:21" ht="31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2.0792079207920793</v>
      </c>
      <c r="P13">
        <f t="shared" si="1"/>
        <v>112.22222222222223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  <c r="U13" s="1">
        <f t="shared" si="4"/>
        <v>2010</v>
      </c>
    </row>
    <row r="14" spans="1:21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1.1192041215135904</v>
      </c>
      <c r="P14">
        <f t="shared" si="1"/>
        <v>102.34545454545454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  <c r="U14" s="1">
        <f t="shared" si="4"/>
        <v>2019</v>
      </c>
    </row>
    <row r="15" spans="1:21" ht="31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0.40796503156872266</v>
      </c>
      <c r="P15">
        <f t="shared" si="1"/>
        <v>105.05102040816327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  <c r="U15" s="1">
        <f t="shared" si="4"/>
        <v>2016</v>
      </c>
    </row>
    <row r="16" spans="1:21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1.4976897339210793</v>
      </c>
      <c r="P16">
        <f t="shared" si="1"/>
        <v>94.144999999999996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  <c r="U16" s="1">
        <f t="shared" si="4"/>
        <v>2012</v>
      </c>
    </row>
    <row r="17" spans="1:21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2.1138126724631645</v>
      </c>
      <c r="P17">
        <f t="shared" si="1"/>
        <v>84.986725663716811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  <c r="U17" s="1">
        <f t="shared" si="4"/>
        <v>2019</v>
      </c>
    </row>
    <row r="18" spans="1:21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0.15397156054705191</v>
      </c>
      <c r="P18">
        <f t="shared" si="1"/>
        <v>110.41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  <c r="U18" s="1">
        <f t="shared" si="4"/>
        <v>2014</v>
      </c>
    </row>
    <row r="19" spans="1:21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0.62738699988876112</v>
      </c>
      <c r="P19">
        <f t="shared" si="1"/>
        <v>107.96236989591674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  <c r="U19" s="1">
        <f t="shared" si="4"/>
        <v>2011</v>
      </c>
    </row>
    <row r="20" spans="1:21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1.4944982755789127</v>
      </c>
      <c r="P20">
        <f t="shared" si="1"/>
        <v>45.103703703703701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  <c r="U20" s="1">
        <f t="shared" si="4"/>
        <v>2018</v>
      </c>
    </row>
    <row r="21" spans="1:21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2.0605980679832516</v>
      </c>
      <c r="P21">
        <f t="shared" si="1"/>
        <v>45.001483679525222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  <c r="U21" s="1">
        <f t="shared" si="4"/>
        <v>2019</v>
      </c>
    </row>
    <row r="22" spans="1:21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0.89092580575383951</v>
      </c>
      <c r="P22">
        <f t="shared" si="1"/>
        <v>105.97134670487107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  <c r="U22" s="1">
        <f t="shared" si="4"/>
        <v>2014</v>
      </c>
    </row>
    <row r="23" spans="1:21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2.4394674694417771</v>
      </c>
      <c r="P23">
        <f t="shared" si="1"/>
        <v>69.055555555555557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  <c r="U23" s="1">
        <f t="shared" si="4"/>
        <v>2011</v>
      </c>
    </row>
    <row r="24" spans="1:21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0.78081648830757033</v>
      </c>
      <c r="P24">
        <f t="shared" si="1"/>
        <v>85.044943820224717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  <c r="U24" s="1">
        <f t="shared" si="4"/>
        <v>2018</v>
      </c>
    </row>
    <row r="25" spans="1:21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0.30116450274394324</v>
      </c>
      <c r="P25">
        <f t="shared" si="1"/>
        <v>105.22535211267606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  <c r="U25" s="1">
        <f t="shared" si="4"/>
        <v>2019</v>
      </c>
    </row>
    <row r="26" spans="1:21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0.88627142541987591</v>
      </c>
      <c r="P26">
        <f t="shared" si="1"/>
        <v>39.003741114852225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  <c r="U26" s="1">
        <f t="shared" si="4"/>
        <v>2014</v>
      </c>
    </row>
    <row r="27" spans="1:21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0.46202956989247312</v>
      </c>
      <c r="P27">
        <f t="shared" si="1"/>
        <v>73.030674846625772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  <c r="U27" s="1">
        <f t="shared" si="4"/>
        <v>2011</v>
      </c>
    </row>
    <row r="28" spans="1:21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2.0747288377658548</v>
      </c>
      <c r="P28">
        <f t="shared" si="1"/>
        <v>35.009459459459457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  <c r="U28" s="1">
        <f t="shared" si="4"/>
        <v>2018</v>
      </c>
    </row>
    <row r="29" spans="1:21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1.2507817385866167</v>
      </c>
      <c r="P29">
        <f t="shared" si="1"/>
        <v>106.6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  <c r="U29" s="1">
        <f t="shared" si="4"/>
        <v>2015</v>
      </c>
    </row>
    <row r="30" spans="1:21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0.95033966650924551</v>
      </c>
      <c r="P30">
        <f t="shared" si="1"/>
        <v>61.997747747747745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  <c r="U30" s="1">
        <f t="shared" si="4"/>
        <v>2010</v>
      </c>
    </row>
    <row r="31" spans="1:21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0.30404398370483227</v>
      </c>
      <c r="P31">
        <f t="shared" si="1"/>
        <v>94.000622665006233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  <c r="U31" s="1">
        <f t="shared" si="4"/>
        <v>2018</v>
      </c>
    </row>
    <row r="32" spans="1:21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0.62262193012798339</v>
      </c>
      <c r="P32">
        <f t="shared" si="1"/>
        <v>112.05426356589147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  <c r="U32" s="1">
        <f t="shared" si="4"/>
        <v>2019</v>
      </c>
    </row>
    <row r="33" spans="1:21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0.32258064516129031</v>
      </c>
      <c r="P33">
        <f t="shared" si="1"/>
        <v>48.008849557522126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  <c r="U33" s="1">
        <f t="shared" si="4"/>
        <v>2016</v>
      </c>
    </row>
    <row r="34" spans="1:21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1.1519686117067385</v>
      </c>
      <c r="P34">
        <f t="shared" si="1"/>
        <v>38.004334633723452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  <c r="U34" s="1">
        <f t="shared" si="4"/>
        <v>2018</v>
      </c>
    </row>
    <row r="35" spans="1:21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0.26467579850895784</v>
      </c>
      <c r="P35">
        <f t="shared" si="1"/>
        <v>35.000184535892231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  <c r="U35" s="1">
        <f t="shared" si="4"/>
        <v>2014</v>
      </c>
    </row>
    <row r="36" spans="1:21" ht="31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0.66310160427807485</v>
      </c>
      <c r="P36">
        <f t="shared" si="1"/>
        <v>85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  <c r="U36" s="1">
        <f t="shared" si="4"/>
        <v>2017</v>
      </c>
    </row>
    <row r="37" spans="1:21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0.66533070381915727</v>
      </c>
      <c r="P37">
        <f t="shared" si="1"/>
        <v>95.993893129770996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  <c r="U37" s="1">
        <f t="shared" si="4"/>
        <v>2019</v>
      </c>
    </row>
    <row r="38" spans="1:21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0.63578564940962756</v>
      </c>
      <c r="P38">
        <f t="shared" si="1"/>
        <v>68.8125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  <c r="U38" s="1">
        <f t="shared" si="4"/>
        <v>2011</v>
      </c>
    </row>
    <row r="39" spans="1:21" ht="31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0.71434870799894168</v>
      </c>
      <c r="P39">
        <f t="shared" si="1"/>
        <v>105.97196261682242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  <c r="U39" s="1">
        <f t="shared" si="4"/>
        <v>2019</v>
      </c>
    </row>
    <row r="40" spans="1:21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0.30738720872583042</v>
      </c>
      <c r="P40">
        <f t="shared" si="1"/>
        <v>75.261194029850742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  <c r="U40" s="1">
        <f t="shared" si="4"/>
        <v>2010</v>
      </c>
    </row>
    <row r="41" spans="1:21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1.9693654266958425</v>
      </c>
      <c r="P41">
        <f t="shared" si="1"/>
        <v>57.125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  <c r="U41" s="1">
        <f t="shared" si="4"/>
        <v>2013</v>
      </c>
    </row>
    <row r="42" spans="1:21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0.59147734910606264</v>
      </c>
      <c r="P42">
        <f t="shared" si="1"/>
        <v>75.141414141414145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  <c r="U42" s="1">
        <f t="shared" si="4"/>
        <v>2010</v>
      </c>
    </row>
    <row r="43" spans="1:21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0.4696410600469641</v>
      </c>
      <c r="P43">
        <f t="shared" si="1"/>
        <v>107.42342342342343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  <c r="U43" s="1">
        <f t="shared" si="4"/>
        <v>2012</v>
      </c>
    </row>
    <row r="44" spans="1:21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0.22525341008634714</v>
      </c>
      <c r="P44">
        <f t="shared" si="1"/>
        <v>35.995495495495497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  <c r="U44" s="1">
        <f t="shared" si="4"/>
        <v>2011</v>
      </c>
    </row>
    <row r="45" spans="1:21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0.53781071686233362</v>
      </c>
      <c r="P45">
        <f t="shared" si="1"/>
        <v>26.998873148744366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  <c r="U45" s="1">
        <f t="shared" si="4"/>
        <v>2014</v>
      </c>
    </row>
    <row r="46" spans="1:21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0.15178825538373969</v>
      </c>
      <c r="P46">
        <f t="shared" si="1"/>
        <v>107.56122448979592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  <c r="U46" s="1">
        <f t="shared" si="4"/>
        <v>2019</v>
      </c>
    </row>
    <row r="47" spans="1:21" ht="31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2.0971302428256071</v>
      </c>
      <c r="P47">
        <f t="shared" si="1"/>
        <v>94.375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  <c r="U47" s="1">
        <f t="shared" si="4"/>
        <v>2016</v>
      </c>
    </row>
    <row r="48" spans="1:21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0.87120320226041914</v>
      </c>
      <c r="P48">
        <f t="shared" si="1"/>
        <v>46.163043478260867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  <c r="U48" s="1">
        <f t="shared" si="4"/>
        <v>2010</v>
      </c>
    </row>
    <row r="49" spans="1:21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0.210408191892271</v>
      </c>
      <c r="P49">
        <f t="shared" si="1"/>
        <v>47.845637583892618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  <c r="U49" s="1">
        <f t="shared" si="4"/>
        <v>2014</v>
      </c>
    </row>
    <row r="50" spans="1:21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0.25841597988545884</v>
      </c>
      <c r="P50">
        <f t="shared" si="1"/>
        <v>53.007815713698065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  <c r="U50" s="1">
        <f t="shared" si="4"/>
        <v>2015</v>
      </c>
    </row>
    <row r="51" spans="1:21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0.52735662491760049</v>
      </c>
      <c r="P51">
        <f t="shared" si="1"/>
        <v>45.059405940594061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  <c r="U51" s="1">
        <f t="shared" si="4"/>
        <v>2019</v>
      </c>
    </row>
    <row r="52" spans="1:21" ht="31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50</v>
      </c>
      <c r="P52">
        <f t="shared" si="1"/>
        <v>2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  <c r="U52" s="1">
        <f t="shared" si="4"/>
        <v>2013</v>
      </c>
    </row>
    <row r="53" spans="1:21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1.0885206171726003</v>
      </c>
      <c r="P53">
        <f t="shared" si="1"/>
        <v>99.006816632583508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  <c r="U53" s="1">
        <f t="shared" si="4"/>
        <v>2012</v>
      </c>
    </row>
    <row r="54" spans="1:21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2.928019520130134</v>
      </c>
      <c r="P54">
        <f t="shared" si="1"/>
        <v>32.786666666666669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  <c r="U54" s="1">
        <f t="shared" si="4"/>
        <v>2010</v>
      </c>
    </row>
    <row r="55" spans="1:21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0.71220459695694405</v>
      </c>
      <c r="P55">
        <f t="shared" si="1"/>
        <v>59.119617224880386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  <c r="U55" s="1">
        <f t="shared" si="4"/>
        <v>2014</v>
      </c>
    </row>
    <row r="56" spans="1:21" ht="31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1.1127596439169138</v>
      </c>
      <c r="P56">
        <f t="shared" si="1"/>
        <v>44.93333333333333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  <c r="U56" s="1">
        <f t="shared" si="4"/>
        <v>2018</v>
      </c>
    </row>
    <row r="57" spans="1:21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0.56189341052273112</v>
      </c>
      <c r="P57">
        <f t="shared" si="1"/>
        <v>89.664122137404576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  <c r="U57" s="1">
        <f t="shared" si="4"/>
        <v>2018</v>
      </c>
    </row>
    <row r="58" spans="1:21" ht="31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0.69607587227007739</v>
      </c>
      <c r="P58">
        <f t="shared" si="1"/>
        <v>70.079268292682926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  <c r="U58" s="1">
        <f t="shared" si="4"/>
        <v>2015</v>
      </c>
    </row>
    <row r="59" spans="1:21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0.46452026269421753</v>
      </c>
      <c r="P59">
        <f t="shared" si="1"/>
        <v>31.059701492537314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  <c r="U59" s="1">
        <f t="shared" si="4"/>
        <v>2017</v>
      </c>
    </row>
    <row r="60" spans="1:21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0.44031311154598823</v>
      </c>
      <c r="P60">
        <f t="shared" si="1"/>
        <v>29.061611374407583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  <c r="U60" s="1">
        <f t="shared" si="4"/>
        <v>2015</v>
      </c>
    </row>
    <row r="61" spans="1:21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0.36354193715917943</v>
      </c>
      <c r="P61">
        <f t="shared" si="1"/>
        <v>30.0859375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  <c r="U61" s="1">
        <f t="shared" si="4"/>
        <v>2017</v>
      </c>
    </row>
    <row r="62" spans="1:21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0.69266233813981193</v>
      </c>
      <c r="P62">
        <f t="shared" si="1"/>
        <v>84.998125000000002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  <c r="U62" s="1">
        <f t="shared" si="4"/>
        <v>2012</v>
      </c>
    </row>
    <row r="63" spans="1:21" ht="31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1.078213802435724</v>
      </c>
      <c r="P63">
        <f t="shared" si="1"/>
        <v>82.001775410563695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  <c r="U63" s="1">
        <f t="shared" si="4"/>
        <v>2011</v>
      </c>
    </row>
    <row r="64" spans="1:21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0.13838915029061721</v>
      </c>
      <c r="P64">
        <f t="shared" si="1"/>
        <v>58.040160642570278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  <c r="U64" s="1">
        <f t="shared" si="4"/>
        <v>2015</v>
      </c>
    </row>
    <row r="65" spans="1:21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8.4380610412926398</v>
      </c>
      <c r="P65">
        <f t="shared" si="1"/>
        <v>111.4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  <c r="U65" s="1">
        <f t="shared" si="4"/>
        <v>2017</v>
      </c>
    </row>
    <row r="66" spans="1:21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1.0241404535479151</v>
      </c>
      <c r="P66">
        <f t="shared" si="1"/>
        <v>71.94736842105263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  <c r="U66" s="1">
        <f t="shared" si="4"/>
        <v>2018</v>
      </c>
    </row>
    <row r="67" spans="1:21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5">SUM(D67/E67)</f>
        <v>0.42346407497396737</v>
      </c>
      <c r="P67">
        <f t="shared" ref="P67:P130" si="6">SUM(E67/G67)</f>
        <v>61.038135593220339</v>
      </c>
      <c r="Q67" t="s">
        <v>2039</v>
      </c>
      <c r="R67" t="s">
        <v>2040</v>
      </c>
      <c r="S67" s="10">
        <f t="shared" ref="S67:S130" si="7">(((J67/60)/60)/24)+DATE(1970,1,1)</f>
        <v>40570.25</v>
      </c>
      <c r="T67" s="10">
        <f t="shared" ref="T67:T130" si="8">(((K67/60)/60)/24)+DATE(1970,1,1)</f>
        <v>40577.25</v>
      </c>
      <c r="U67" s="1">
        <f t="shared" ref="U67:U130" si="9">YEAR(S67)</f>
        <v>2011</v>
      </c>
    </row>
    <row r="68" spans="1:21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5"/>
        <v>2.2188217291507271</v>
      </c>
      <c r="P68">
        <f t="shared" si="6"/>
        <v>108.91666666666667</v>
      </c>
      <c r="Q68" t="s">
        <v>2039</v>
      </c>
      <c r="R68" t="s">
        <v>2040</v>
      </c>
      <c r="S68" s="10">
        <f t="shared" si="7"/>
        <v>42102.208333333328</v>
      </c>
      <c r="T68" s="10">
        <f t="shared" si="8"/>
        <v>42107.208333333328</v>
      </c>
      <c r="U68" s="1">
        <f t="shared" si="9"/>
        <v>2015</v>
      </c>
    </row>
    <row r="69" spans="1:21" ht="31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5"/>
        <v>0.61581786720048859</v>
      </c>
      <c r="P69">
        <f t="shared" si="6"/>
        <v>29.001722017220171</v>
      </c>
      <c r="Q69" t="s">
        <v>2037</v>
      </c>
      <c r="R69" t="s">
        <v>2046</v>
      </c>
      <c r="S69" s="10">
        <f t="shared" si="7"/>
        <v>40203.25</v>
      </c>
      <c r="T69" s="10">
        <f t="shared" si="8"/>
        <v>40208.25</v>
      </c>
      <c r="U69" s="1">
        <f t="shared" si="9"/>
        <v>2010</v>
      </c>
    </row>
    <row r="70" spans="1:21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5"/>
        <v>0.39288668320926384</v>
      </c>
      <c r="P70">
        <f t="shared" si="6"/>
        <v>58.975609756097562</v>
      </c>
      <c r="Q70" t="s">
        <v>2039</v>
      </c>
      <c r="R70" t="s">
        <v>2040</v>
      </c>
      <c r="S70" s="10">
        <f t="shared" si="7"/>
        <v>42943.208333333328</v>
      </c>
      <c r="T70" s="10">
        <f t="shared" si="8"/>
        <v>42990.208333333328</v>
      </c>
      <c r="U70" s="1">
        <f t="shared" si="9"/>
        <v>2017</v>
      </c>
    </row>
    <row r="71" spans="1:21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5"/>
        <v>4.1557075223566544</v>
      </c>
      <c r="P71">
        <f t="shared" si="6"/>
        <v>111.82352941176471</v>
      </c>
      <c r="Q71" t="s">
        <v>2039</v>
      </c>
      <c r="R71" t="s">
        <v>2040</v>
      </c>
      <c r="S71" s="10">
        <f t="shared" si="7"/>
        <v>40531.25</v>
      </c>
      <c r="T71" s="10">
        <f t="shared" si="8"/>
        <v>40565.25</v>
      </c>
      <c r="U71" s="1">
        <f t="shared" si="9"/>
        <v>2010</v>
      </c>
    </row>
    <row r="72" spans="1:21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5"/>
        <v>0.80813692870085674</v>
      </c>
      <c r="P72">
        <f t="shared" si="6"/>
        <v>63.995555555555555</v>
      </c>
      <c r="Q72" t="s">
        <v>2039</v>
      </c>
      <c r="R72" t="s">
        <v>2040</v>
      </c>
      <c r="S72" s="10">
        <f t="shared" si="7"/>
        <v>40484.208333333336</v>
      </c>
      <c r="T72" s="10">
        <f t="shared" si="8"/>
        <v>40533.25</v>
      </c>
      <c r="U72" s="1">
        <f t="shared" si="9"/>
        <v>2010</v>
      </c>
    </row>
    <row r="73" spans="1:21" ht="31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5"/>
        <v>0.92535471930906843</v>
      </c>
      <c r="P73">
        <f t="shared" si="6"/>
        <v>85.315789473684205</v>
      </c>
      <c r="Q73" t="s">
        <v>2039</v>
      </c>
      <c r="R73" t="s">
        <v>2040</v>
      </c>
      <c r="S73" s="10">
        <f t="shared" si="7"/>
        <v>43799.25</v>
      </c>
      <c r="T73" s="10">
        <f t="shared" si="8"/>
        <v>43803.25</v>
      </c>
      <c r="U73" s="1">
        <f t="shared" si="9"/>
        <v>2019</v>
      </c>
    </row>
    <row r="74" spans="1:21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5"/>
        <v>0.14917951268025859</v>
      </c>
      <c r="P74">
        <f t="shared" si="6"/>
        <v>74.481481481481481</v>
      </c>
      <c r="Q74" t="s">
        <v>2041</v>
      </c>
      <c r="R74" t="s">
        <v>2049</v>
      </c>
      <c r="S74" s="10">
        <f t="shared" si="7"/>
        <v>42186.208333333328</v>
      </c>
      <c r="T74" s="10">
        <f t="shared" si="8"/>
        <v>42222.208333333328</v>
      </c>
      <c r="U74" s="1">
        <f t="shared" si="9"/>
        <v>2015</v>
      </c>
    </row>
    <row r="75" spans="1:21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5"/>
        <v>0.15130228034151086</v>
      </c>
      <c r="P75">
        <f t="shared" si="6"/>
        <v>105.14772727272727</v>
      </c>
      <c r="Q75" t="s">
        <v>2035</v>
      </c>
      <c r="R75" t="s">
        <v>2058</v>
      </c>
      <c r="S75" s="10">
        <f t="shared" si="7"/>
        <v>42701.25</v>
      </c>
      <c r="T75" s="10">
        <f t="shared" si="8"/>
        <v>42704.25</v>
      </c>
      <c r="U75" s="1">
        <f t="shared" si="9"/>
        <v>2016</v>
      </c>
    </row>
    <row r="76" spans="1:21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5"/>
        <v>0.81658291457286436</v>
      </c>
      <c r="P76">
        <f t="shared" si="6"/>
        <v>56.188235294117646</v>
      </c>
      <c r="Q76" t="s">
        <v>2035</v>
      </c>
      <c r="R76" t="s">
        <v>2057</v>
      </c>
      <c r="S76" s="10">
        <f t="shared" si="7"/>
        <v>42456.208333333328</v>
      </c>
      <c r="T76" s="10">
        <f t="shared" si="8"/>
        <v>42457.208333333328</v>
      </c>
      <c r="U76" s="1">
        <f t="shared" si="9"/>
        <v>2016</v>
      </c>
    </row>
    <row r="77" spans="1:21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5"/>
        <v>0.66411063946323434</v>
      </c>
      <c r="P77">
        <f t="shared" si="6"/>
        <v>85.917647058823533</v>
      </c>
      <c r="Q77" t="s">
        <v>2054</v>
      </c>
      <c r="R77" t="s">
        <v>2055</v>
      </c>
      <c r="S77" s="10">
        <f t="shared" si="7"/>
        <v>43296.208333333328</v>
      </c>
      <c r="T77" s="10">
        <f t="shared" si="8"/>
        <v>43304.208333333328</v>
      </c>
      <c r="U77" s="1">
        <f t="shared" si="9"/>
        <v>2018</v>
      </c>
    </row>
    <row r="78" spans="1:21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5"/>
        <v>1.2803016886647984</v>
      </c>
      <c r="P78">
        <f t="shared" si="6"/>
        <v>57.00296912114014</v>
      </c>
      <c r="Q78" t="s">
        <v>2039</v>
      </c>
      <c r="R78" t="s">
        <v>2040</v>
      </c>
      <c r="S78" s="10">
        <f t="shared" si="7"/>
        <v>42027.25</v>
      </c>
      <c r="T78" s="10">
        <f t="shared" si="8"/>
        <v>42076.208333333328</v>
      </c>
      <c r="U78" s="1">
        <f t="shared" si="9"/>
        <v>2015</v>
      </c>
    </row>
    <row r="79" spans="1:21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5"/>
        <v>2.1300448430493275</v>
      </c>
      <c r="P79">
        <f t="shared" si="6"/>
        <v>79.642857142857139</v>
      </c>
      <c r="Q79" t="s">
        <v>2041</v>
      </c>
      <c r="R79" t="s">
        <v>2049</v>
      </c>
      <c r="S79" s="10">
        <f t="shared" si="7"/>
        <v>40448.208333333336</v>
      </c>
      <c r="T79" s="10">
        <f t="shared" si="8"/>
        <v>40462.208333333336</v>
      </c>
      <c r="U79" s="1">
        <f t="shared" si="9"/>
        <v>2010</v>
      </c>
    </row>
    <row r="80" spans="1:21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5"/>
        <v>0.33244680851063829</v>
      </c>
      <c r="P80">
        <f t="shared" si="6"/>
        <v>41.018181818181816</v>
      </c>
      <c r="Q80" t="s">
        <v>2047</v>
      </c>
      <c r="R80" t="s">
        <v>2059</v>
      </c>
      <c r="S80" s="10">
        <f t="shared" si="7"/>
        <v>43206.208333333328</v>
      </c>
      <c r="T80" s="10">
        <f t="shared" si="8"/>
        <v>43207.208333333328</v>
      </c>
      <c r="U80" s="1">
        <f t="shared" si="9"/>
        <v>2018</v>
      </c>
    </row>
    <row r="81" spans="1:21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5"/>
        <v>1.4368101819628121</v>
      </c>
      <c r="P81">
        <f t="shared" si="6"/>
        <v>48.004773269689736</v>
      </c>
      <c r="Q81" t="s">
        <v>2039</v>
      </c>
      <c r="R81" t="s">
        <v>2040</v>
      </c>
      <c r="S81" s="10">
        <f t="shared" si="7"/>
        <v>43267.208333333328</v>
      </c>
      <c r="T81" s="10">
        <f t="shared" si="8"/>
        <v>43272.208333333328</v>
      </c>
      <c r="U81" s="1">
        <f t="shared" si="9"/>
        <v>2018</v>
      </c>
    </row>
    <row r="82" spans="1:21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5"/>
        <v>0.15687393040501996</v>
      </c>
      <c r="P82">
        <f t="shared" si="6"/>
        <v>55.212598425196852</v>
      </c>
      <c r="Q82" t="s">
        <v>2050</v>
      </c>
      <c r="R82" t="s">
        <v>2051</v>
      </c>
      <c r="S82" s="10">
        <f t="shared" si="7"/>
        <v>42976.208333333328</v>
      </c>
      <c r="T82" s="10">
        <f t="shared" si="8"/>
        <v>43006.208333333328</v>
      </c>
      <c r="U82" s="1">
        <f t="shared" si="9"/>
        <v>2017</v>
      </c>
    </row>
    <row r="83" spans="1:21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5"/>
        <v>0.44377525952928126</v>
      </c>
      <c r="P83">
        <f t="shared" si="6"/>
        <v>92.109489051094897</v>
      </c>
      <c r="Q83" t="s">
        <v>2035</v>
      </c>
      <c r="R83" t="s">
        <v>2036</v>
      </c>
      <c r="S83" s="10">
        <f t="shared" si="7"/>
        <v>43062.25</v>
      </c>
      <c r="T83" s="10">
        <f t="shared" si="8"/>
        <v>43087.25</v>
      </c>
      <c r="U83" s="1">
        <f t="shared" si="9"/>
        <v>2017</v>
      </c>
    </row>
    <row r="84" spans="1:21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5"/>
        <v>6.678688305616777E-2</v>
      </c>
      <c r="P84">
        <f t="shared" si="6"/>
        <v>83.183333333333337</v>
      </c>
      <c r="Q84" t="s">
        <v>2050</v>
      </c>
      <c r="R84" t="s">
        <v>2051</v>
      </c>
      <c r="S84" s="10">
        <f t="shared" si="7"/>
        <v>43482.25</v>
      </c>
      <c r="T84" s="10">
        <f t="shared" si="8"/>
        <v>43489.25</v>
      </c>
      <c r="U84" s="1">
        <f t="shared" si="9"/>
        <v>2019</v>
      </c>
    </row>
    <row r="85" spans="1:21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5"/>
        <v>2.6602660266026601</v>
      </c>
      <c r="P85">
        <f t="shared" si="6"/>
        <v>39.996000000000002</v>
      </c>
      <c r="Q85" t="s">
        <v>2035</v>
      </c>
      <c r="R85" t="s">
        <v>2043</v>
      </c>
      <c r="S85" s="10">
        <f t="shared" si="7"/>
        <v>42579.208333333328</v>
      </c>
      <c r="T85" s="10">
        <f t="shared" si="8"/>
        <v>42601.208333333328</v>
      </c>
      <c r="U85" s="1">
        <f t="shared" si="9"/>
        <v>2016</v>
      </c>
    </row>
    <row r="86" spans="1:21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5"/>
        <v>0.75546145703012224</v>
      </c>
      <c r="P86">
        <f t="shared" si="6"/>
        <v>111.1336898395722</v>
      </c>
      <c r="Q86" t="s">
        <v>2037</v>
      </c>
      <c r="R86" t="s">
        <v>2046</v>
      </c>
      <c r="S86" s="10">
        <f t="shared" si="7"/>
        <v>41118.208333333336</v>
      </c>
      <c r="T86" s="10">
        <f t="shared" si="8"/>
        <v>41128.208333333336</v>
      </c>
      <c r="U86" s="1">
        <f t="shared" si="9"/>
        <v>2012</v>
      </c>
    </row>
    <row r="87" spans="1:21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5"/>
        <v>0.76205287713841363</v>
      </c>
      <c r="P87">
        <f t="shared" si="6"/>
        <v>90.563380281690144</v>
      </c>
      <c r="Q87" t="s">
        <v>2035</v>
      </c>
      <c r="R87" t="s">
        <v>2045</v>
      </c>
      <c r="S87" s="10">
        <f t="shared" si="7"/>
        <v>40797.208333333336</v>
      </c>
      <c r="T87" s="10">
        <f t="shared" si="8"/>
        <v>40805.208333333336</v>
      </c>
      <c r="U87" s="1">
        <f t="shared" si="9"/>
        <v>2011</v>
      </c>
    </row>
    <row r="88" spans="1:21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5"/>
        <v>0.59653365578395812</v>
      </c>
      <c r="P88">
        <f t="shared" si="6"/>
        <v>61.108374384236456</v>
      </c>
      <c r="Q88" t="s">
        <v>2039</v>
      </c>
      <c r="R88" t="s">
        <v>2040</v>
      </c>
      <c r="S88" s="10">
        <f t="shared" si="7"/>
        <v>42128.208333333328</v>
      </c>
      <c r="T88" s="10">
        <f t="shared" si="8"/>
        <v>42141.208333333328</v>
      </c>
      <c r="U88" s="1">
        <f t="shared" si="9"/>
        <v>2015</v>
      </c>
    </row>
    <row r="89" spans="1:21" ht="31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5"/>
        <v>1.6132964889466841</v>
      </c>
      <c r="P89">
        <f t="shared" si="6"/>
        <v>83.022941970310384</v>
      </c>
      <c r="Q89" t="s">
        <v>2035</v>
      </c>
      <c r="R89" t="s">
        <v>2036</v>
      </c>
      <c r="S89" s="10">
        <f t="shared" si="7"/>
        <v>40610.25</v>
      </c>
      <c r="T89" s="10">
        <f t="shared" si="8"/>
        <v>40621.208333333336</v>
      </c>
      <c r="U89" s="1">
        <f t="shared" si="9"/>
        <v>2011</v>
      </c>
    </row>
    <row r="90" spans="1:21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5"/>
        <v>0.38350910834132312</v>
      </c>
      <c r="P90">
        <f t="shared" si="6"/>
        <v>110.76106194690266</v>
      </c>
      <c r="Q90" t="s">
        <v>2047</v>
      </c>
      <c r="R90" t="s">
        <v>2059</v>
      </c>
      <c r="S90" s="10">
        <f t="shared" si="7"/>
        <v>42110.208333333328</v>
      </c>
      <c r="T90" s="10">
        <f t="shared" si="8"/>
        <v>42132.208333333328</v>
      </c>
      <c r="U90" s="1">
        <f t="shared" si="9"/>
        <v>2015</v>
      </c>
    </row>
    <row r="91" spans="1:21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5"/>
        <v>0.39590125756870054</v>
      </c>
      <c r="P91">
        <f t="shared" si="6"/>
        <v>89.458333333333329</v>
      </c>
      <c r="Q91" t="s">
        <v>2039</v>
      </c>
      <c r="R91" t="s">
        <v>2040</v>
      </c>
      <c r="S91" s="10">
        <f t="shared" si="7"/>
        <v>40283.208333333336</v>
      </c>
      <c r="T91" s="10">
        <f t="shared" si="8"/>
        <v>40285.208333333336</v>
      </c>
      <c r="U91" s="1">
        <f t="shared" si="9"/>
        <v>2010</v>
      </c>
    </row>
    <row r="92" spans="1:21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5"/>
        <v>1.2720156555772995</v>
      </c>
      <c r="P92">
        <f t="shared" si="6"/>
        <v>57.849056603773583</v>
      </c>
      <c r="Q92" t="s">
        <v>2039</v>
      </c>
      <c r="R92" t="s">
        <v>2040</v>
      </c>
      <c r="S92" s="10">
        <f t="shared" si="7"/>
        <v>42425.25</v>
      </c>
      <c r="T92" s="10">
        <f t="shared" si="8"/>
        <v>42425.25</v>
      </c>
      <c r="U92" s="1">
        <f t="shared" si="9"/>
        <v>2016</v>
      </c>
    </row>
    <row r="93" spans="1:21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5"/>
        <v>2.0659275921165383</v>
      </c>
      <c r="P93">
        <f t="shared" si="6"/>
        <v>109.99705449189985</v>
      </c>
      <c r="Q93" t="s">
        <v>2047</v>
      </c>
      <c r="R93" t="s">
        <v>2059</v>
      </c>
      <c r="S93" s="10">
        <f t="shared" si="7"/>
        <v>42588.208333333328</v>
      </c>
      <c r="T93" s="10">
        <f t="shared" si="8"/>
        <v>42616.208333333328</v>
      </c>
      <c r="U93" s="1">
        <f t="shared" si="9"/>
        <v>2016</v>
      </c>
    </row>
    <row r="94" spans="1:21" ht="31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5"/>
        <v>0.38628681796233705</v>
      </c>
      <c r="P94">
        <f t="shared" si="6"/>
        <v>103.96586345381526</v>
      </c>
      <c r="Q94" t="s">
        <v>2050</v>
      </c>
      <c r="R94" t="s">
        <v>2051</v>
      </c>
      <c r="S94" s="10">
        <f t="shared" si="7"/>
        <v>40352.208333333336</v>
      </c>
      <c r="T94" s="10">
        <f t="shared" si="8"/>
        <v>40353.208333333336</v>
      </c>
      <c r="U94" s="1">
        <f t="shared" si="9"/>
        <v>2010</v>
      </c>
    </row>
    <row r="95" spans="1:21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5"/>
        <v>1.6515627609028949</v>
      </c>
      <c r="P95">
        <f t="shared" si="6"/>
        <v>107.99508196721311</v>
      </c>
      <c r="Q95" t="s">
        <v>2039</v>
      </c>
      <c r="R95" t="s">
        <v>2040</v>
      </c>
      <c r="S95" s="10">
        <f t="shared" si="7"/>
        <v>41202.208333333336</v>
      </c>
      <c r="T95" s="10">
        <f t="shared" si="8"/>
        <v>41206.208333333336</v>
      </c>
      <c r="U95" s="1">
        <f t="shared" si="9"/>
        <v>2012</v>
      </c>
    </row>
    <row r="96" spans="1:21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5"/>
        <v>0.32928352446917225</v>
      </c>
      <c r="P96">
        <f t="shared" si="6"/>
        <v>48.927777777777777</v>
      </c>
      <c r="Q96" t="s">
        <v>2037</v>
      </c>
      <c r="R96" t="s">
        <v>2038</v>
      </c>
      <c r="S96" s="10">
        <f t="shared" si="7"/>
        <v>43562.208333333328</v>
      </c>
      <c r="T96" s="10">
        <f t="shared" si="8"/>
        <v>43573.208333333328</v>
      </c>
      <c r="U96" s="1">
        <f t="shared" si="9"/>
        <v>2019</v>
      </c>
    </row>
    <row r="97" spans="1:21" ht="31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5"/>
        <v>0.88495575221238942</v>
      </c>
      <c r="P97">
        <f t="shared" si="6"/>
        <v>37.666666666666664</v>
      </c>
      <c r="Q97" t="s">
        <v>2041</v>
      </c>
      <c r="R97" t="s">
        <v>2042</v>
      </c>
      <c r="S97" s="10">
        <f t="shared" si="7"/>
        <v>43752.208333333328</v>
      </c>
      <c r="T97" s="10">
        <f t="shared" si="8"/>
        <v>43759.208333333328</v>
      </c>
      <c r="U97" s="1">
        <f t="shared" si="9"/>
        <v>2019</v>
      </c>
    </row>
    <row r="98" spans="1:21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5"/>
        <v>0.46002653237675972</v>
      </c>
      <c r="P98">
        <f t="shared" si="6"/>
        <v>64.999141999141997</v>
      </c>
      <c r="Q98" t="s">
        <v>2039</v>
      </c>
      <c r="R98" t="s">
        <v>2040</v>
      </c>
      <c r="S98" s="10">
        <f t="shared" si="7"/>
        <v>40612.25</v>
      </c>
      <c r="T98" s="10">
        <f t="shared" si="8"/>
        <v>40625.208333333336</v>
      </c>
      <c r="U98" s="1">
        <f t="shared" si="9"/>
        <v>2011</v>
      </c>
    </row>
    <row r="99" spans="1:21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5"/>
        <v>0.10791068315763261</v>
      </c>
      <c r="P99">
        <f t="shared" si="6"/>
        <v>106.61061946902655</v>
      </c>
      <c r="Q99" t="s">
        <v>2033</v>
      </c>
      <c r="R99" t="s">
        <v>2034</v>
      </c>
      <c r="S99" s="10">
        <f t="shared" si="7"/>
        <v>42180.208333333328</v>
      </c>
      <c r="T99" s="10">
        <f t="shared" si="8"/>
        <v>42234.208333333328</v>
      </c>
      <c r="U99" s="1">
        <f t="shared" si="9"/>
        <v>2015</v>
      </c>
    </row>
    <row r="100" spans="1:21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5"/>
        <v>2.9680434584686353</v>
      </c>
      <c r="P100">
        <f t="shared" si="6"/>
        <v>27.009016393442622</v>
      </c>
      <c r="Q100" t="s">
        <v>2050</v>
      </c>
      <c r="R100" t="s">
        <v>2051</v>
      </c>
      <c r="S100" s="10">
        <f t="shared" si="7"/>
        <v>42212.208333333328</v>
      </c>
      <c r="T100" s="10">
        <f t="shared" si="8"/>
        <v>42216.208333333328</v>
      </c>
      <c r="U100" s="1">
        <f t="shared" si="9"/>
        <v>2015</v>
      </c>
    </row>
    <row r="101" spans="1:21" ht="31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5"/>
        <v>0.50832720219383321</v>
      </c>
      <c r="P101">
        <f t="shared" si="6"/>
        <v>91.16463414634147</v>
      </c>
      <c r="Q101" t="s">
        <v>2039</v>
      </c>
      <c r="R101" t="s">
        <v>2040</v>
      </c>
      <c r="S101" s="10">
        <f t="shared" si="7"/>
        <v>41968.25</v>
      </c>
      <c r="T101" s="10">
        <f t="shared" si="8"/>
        <v>41997.25</v>
      </c>
      <c r="U101" s="1">
        <f t="shared" si="9"/>
        <v>2014</v>
      </c>
    </row>
    <row r="102" spans="1:21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5"/>
        <v>100</v>
      </c>
      <c r="P102">
        <f t="shared" si="6"/>
        <v>1</v>
      </c>
      <c r="Q102" t="s">
        <v>2039</v>
      </c>
      <c r="R102" t="s">
        <v>2040</v>
      </c>
      <c r="S102" s="10">
        <f t="shared" si="7"/>
        <v>40835.208333333336</v>
      </c>
      <c r="T102" s="10">
        <f t="shared" si="8"/>
        <v>40853.208333333336</v>
      </c>
      <c r="U102" s="1">
        <f t="shared" si="9"/>
        <v>2011</v>
      </c>
    </row>
    <row r="103" spans="1:21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5"/>
        <v>9.7900576525617317E-2</v>
      </c>
      <c r="P103">
        <f t="shared" si="6"/>
        <v>56.054878048780488</v>
      </c>
      <c r="Q103" t="s">
        <v>2035</v>
      </c>
      <c r="R103" t="s">
        <v>2043</v>
      </c>
      <c r="S103" s="10">
        <f t="shared" si="7"/>
        <v>42056.25</v>
      </c>
      <c r="T103" s="10">
        <f t="shared" si="8"/>
        <v>42063.25</v>
      </c>
      <c r="U103" s="1">
        <f t="shared" si="9"/>
        <v>2015</v>
      </c>
    </row>
    <row r="104" spans="1:21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5"/>
        <v>0.35501823066589905</v>
      </c>
      <c r="P104">
        <f t="shared" si="6"/>
        <v>31.017857142857142</v>
      </c>
      <c r="Q104" t="s">
        <v>2037</v>
      </c>
      <c r="R104" t="s">
        <v>2046</v>
      </c>
      <c r="S104" s="10">
        <f t="shared" si="7"/>
        <v>43234.208333333328</v>
      </c>
      <c r="T104" s="10">
        <f t="shared" si="8"/>
        <v>43241.208333333328</v>
      </c>
      <c r="U104" s="1">
        <f t="shared" si="9"/>
        <v>2018</v>
      </c>
    </row>
    <row r="105" spans="1:21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5"/>
        <v>4.0633888663145061</v>
      </c>
      <c r="P105">
        <f t="shared" si="6"/>
        <v>66.513513513513516</v>
      </c>
      <c r="Q105" t="s">
        <v>2035</v>
      </c>
      <c r="R105" t="s">
        <v>2043</v>
      </c>
      <c r="S105" s="10">
        <f t="shared" si="7"/>
        <v>40475.208333333336</v>
      </c>
      <c r="T105" s="10">
        <f t="shared" si="8"/>
        <v>40484.208333333336</v>
      </c>
      <c r="U105" s="1">
        <f t="shared" si="9"/>
        <v>2010</v>
      </c>
    </row>
    <row r="106" spans="1:21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5"/>
        <v>0.69861624751645446</v>
      </c>
      <c r="P106">
        <f t="shared" si="6"/>
        <v>89.005216484089729</v>
      </c>
      <c r="Q106" t="s">
        <v>2035</v>
      </c>
      <c r="R106" t="s">
        <v>2045</v>
      </c>
      <c r="S106" s="10">
        <f t="shared" si="7"/>
        <v>42878.208333333328</v>
      </c>
      <c r="T106" s="10">
        <f t="shared" si="8"/>
        <v>42879.208333333328</v>
      </c>
      <c r="U106" s="1">
        <f t="shared" si="9"/>
        <v>2017</v>
      </c>
    </row>
    <row r="107" spans="1:21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5"/>
        <v>0.69183029809746666</v>
      </c>
      <c r="P107">
        <f t="shared" si="6"/>
        <v>103.46315789473684</v>
      </c>
      <c r="Q107" t="s">
        <v>2037</v>
      </c>
      <c r="R107" t="s">
        <v>2038</v>
      </c>
      <c r="S107" s="10">
        <f t="shared" si="7"/>
        <v>41366.208333333336</v>
      </c>
      <c r="T107" s="10">
        <f t="shared" si="8"/>
        <v>41384.208333333336</v>
      </c>
      <c r="U107" s="1">
        <f t="shared" si="9"/>
        <v>2013</v>
      </c>
    </row>
    <row r="108" spans="1:21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5"/>
        <v>0.27845209196058834</v>
      </c>
      <c r="P108">
        <f t="shared" si="6"/>
        <v>95.278911564625844</v>
      </c>
      <c r="Q108" t="s">
        <v>2039</v>
      </c>
      <c r="R108" t="s">
        <v>2040</v>
      </c>
      <c r="S108" s="10">
        <f t="shared" si="7"/>
        <v>43716.208333333328</v>
      </c>
      <c r="T108" s="10">
        <f t="shared" si="8"/>
        <v>43721.208333333328</v>
      </c>
      <c r="U108" s="1">
        <f t="shared" si="9"/>
        <v>2019</v>
      </c>
    </row>
    <row r="109" spans="1:21" ht="31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5"/>
        <v>0.53623410448904552</v>
      </c>
      <c r="P109">
        <f t="shared" si="6"/>
        <v>75.895348837209298</v>
      </c>
      <c r="Q109" t="s">
        <v>2039</v>
      </c>
      <c r="R109" t="s">
        <v>2040</v>
      </c>
      <c r="S109" s="10">
        <f t="shared" si="7"/>
        <v>43213.208333333328</v>
      </c>
      <c r="T109" s="10">
        <f t="shared" si="8"/>
        <v>43230.208333333328</v>
      </c>
      <c r="U109" s="1">
        <f t="shared" si="9"/>
        <v>2018</v>
      </c>
    </row>
    <row r="110" spans="1:21" ht="31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5"/>
        <v>0.16799193638705343</v>
      </c>
      <c r="P110">
        <f t="shared" si="6"/>
        <v>107.57831325301204</v>
      </c>
      <c r="Q110" t="s">
        <v>2041</v>
      </c>
      <c r="R110" t="s">
        <v>2042</v>
      </c>
      <c r="S110" s="10">
        <f t="shared" si="7"/>
        <v>41005.208333333336</v>
      </c>
      <c r="T110" s="10">
        <f t="shared" si="8"/>
        <v>41042.208333333336</v>
      </c>
      <c r="U110" s="1">
        <f t="shared" si="9"/>
        <v>2012</v>
      </c>
    </row>
    <row r="111" spans="1:21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5"/>
        <v>1.6888600194868464</v>
      </c>
      <c r="P111">
        <f t="shared" si="6"/>
        <v>51.31666666666667</v>
      </c>
      <c r="Q111" t="s">
        <v>2041</v>
      </c>
      <c r="R111" t="s">
        <v>2060</v>
      </c>
      <c r="S111" s="10">
        <f t="shared" si="7"/>
        <v>41651.25</v>
      </c>
      <c r="T111" s="10">
        <f t="shared" si="8"/>
        <v>41653.25</v>
      </c>
      <c r="U111" s="1">
        <f t="shared" si="9"/>
        <v>2014</v>
      </c>
    </row>
    <row r="112" spans="1:21" ht="31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5"/>
        <v>6.6832496362697702</v>
      </c>
      <c r="P112">
        <f t="shared" si="6"/>
        <v>71.983108108108112</v>
      </c>
      <c r="Q112" t="s">
        <v>2033</v>
      </c>
      <c r="R112" t="s">
        <v>2034</v>
      </c>
      <c r="S112" s="10">
        <f t="shared" si="7"/>
        <v>43354.208333333328</v>
      </c>
      <c r="T112" s="10">
        <f t="shared" si="8"/>
        <v>43373.208333333328</v>
      </c>
      <c r="U112" s="1">
        <f t="shared" si="9"/>
        <v>2018</v>
      </c>
    </row>
    <row r="113" spans="1:21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5"/>
        <v>0.83363881987155986</v>
      </c>
      <c r="P113">
        <f t="shared" si="6"/>
        <v>108.95414201183432</v>
      </c>
      <c r="Q113" t="s">
        <v>2047</v>
      </c>
      <c r="R113" t="s">
        <v>2056</v>
      </c>
      <c r="S113" s="10">
        <f t="shared" si="7"/>
        <v>41174.208333333336</v>
      </c>
      <c r="T113" s="10">
        <f t="shared" si="8"/>
        <v>41180.208333333336</v>
      </c>
      <c r="U113" s="1">
        <f t="shared" si="9"/>
        <v>2012</v>
      </c>
    </row>
    <row r="114" spans="1:21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5"/>
        <v>0.37198258804907003</v>
      </c>
      <c r="P114">
        <f t="shared" si="6"/>
        <v>35</v>
      </c>
      <c r="Q114" t="s">
        <v>2037</v>
      </c>
      <c r="R114" t="s">
        <v>2038</v>
      </c>
      <c r="S114" s="10">
        <f t="shared" si="7"/>
        <v>41875.208333333336</v>
      </c>
      <c r="T114" s="10">
        <f t="shared" si="8"/>
        <v>41890.208333333336</v>
      </c>
      <c r="U114" s="1">
        <f t="shared" si="9"/>
        <v>2014</v>
      </c>
    </row>
    <row r="115" spans="1:21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5"/>
        <v>0.26533729999195949</v>
      </c>
      <c r="P115">
        <f t="shared" si="6"/>
        <v>94.938931297709928</v>
      </c>
      <c r="Q115" t="s">
        <v>2033</v>
      </c>
      <c r="R115" t="s">
        <v>2034</v>
      </c>
      <c r="S115" s="10">
        <f t="shared" si="7"/>
        <v>42990.208333333328</v>
      </c>
      <c r="T115" s="10">
        <f t="shared" si="8"/>
        <v>42997.208333333328</v>
      </c>
      <c r="U115" s="1">
        <f t="shared" si="9"/>
        <v>2017</v>
      </c>
    </row>
    <row r="116" spans="1:21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5"/>
        <v>0.13752171395483498</v>
      </c>
      <c r="P116">
        <f t="shared" si="6"/>
        <v>109.65079365079364</v>
      </c>
      <c r="Q116" t="s">
        <v>2037</v>
      </c>
      <c r="R116" t="s">
        <v>2046</v>
      </c>
      <c r="S116" s="10">
        <f t="shared" si="7"/>
        <v>43564.208333333328</v>
      </c>
      <c r="T116" s="10">
        <f t="shared" si="8"/>
        <v>43565.208333333328</v>
      </c>
      <c r="U116" s="1">
        <f t="shared" si="9"/>
        <v>2019</v>
      </c>
    </row>
    <row r="117" spans="1:21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5"/>
        <v>1.1466343838989697</v>
      </c>
      <c r="P117">
        <f t="shared" si="6"/>
        <v>44.001815980629537</v>
      </c>
      <c r="Q117" t="s">
        <v>2047</v>
      </c>
      <c r="R117" t="s">
        <v>2053</v>
      </c>
      <c r="S117" s="10">
        <f t="shared" si="7"/>
        <v>43056.25</v>
      </c>
      <c r="T117" s="10">
        <f t="shared" si="8"/>
        <v>43091.25</v>
      </c>
      <c r="U117" s="1">
        <f t="shared" si="9"/>
        <v>2017</v>
      </c>
    </row>
    <row r="118" spans="1:21" ht="31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5"/>
        <v>1.1363636363636365</v>
      </c>
      <c r="P118">
        <f t="shared" si="6"/>
        <v>86.794520547945211</v>
      </c>
      <c r="Q118" t="s">
        <v>2039</v>
      </c>
      <c r="R118" t="s">
        <v>2040</v>
      </c>
      <c r="S118" s="10">
        <f t="shared" si="7"/>
        <v>42265.208333333328</v>
      </c>
      <c r="T118" s="10">
        <f t="shared" si="8"/>
        <v>42266.208333333328</v>
      </c>
      <c r="U118" s="1">
        <f t="shared" si="9"/>
        <v>2015</v>
      </c>
    </row>
    <row r="119" spans="1:21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5"/>
        <v>0.57491493605537958</v>
      </c>
      <c r="P119">
        <f t="shared" si="6"/>
        <v>30.992727272727272</v>
      </c>
      <c r="Q119" t="s">
        <v>2041</v>
      </c>
      <c r="R119" t="s">
        <v>2060</v>
      </c>
      <c r="S119" s="10">
        <f t="shared" si="7"/>
        <v>40808.208333333336</v>
      </c>
      <c r="T119" s="10">
        <f t="shared" si="8"/>
        <v>40814.208333333336</v>
      </c>
      <c r="U119" s="1">
        <f t="shared" si="9"/>
        <v>2011</v>
      </c>
    </row>
    <row r="120" spans="1:21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5"/>
        <v>0.85025980160604631</v>
      </c>
      <c r="P120">
        <f t="shared" si="6"/>
        <v>94.791044776119406</v>
      </c>
      <c r="Q120" t="s">
        <v>2054</v>
      </c>
      <c r="R120" t="s">
        <v>2055</v>
      </c>
      <c r="S120" s="10">
        <f t="shared" si="7"/>
        <v>41665.25</v>
      </c>
      <c r="T120" s="10">
        <f t="shared" si="8"/>
        <v>41671.25</v>
      </c>
      <c r="U120" s="1">
        <f t="shared" si="9"/>
        <v>2014</v>
      </c>
    </row>
    <row r="121" spans="1:21" ht="31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5"/>
        <v>0.46520282843319688</v>
      </c>
      <c r="P121">
        <f t="shared" si="6"/>
        <v>69.79220779220779</v>
      </c>
      <c r="Q121" t="s">
        <v>2041</v>
      </c>
      <c r="R121" t="s">
        <v>2042</v>
      </c>
      <c r="S121" s="10">
        <f t="shared" si="7"/>
        <v>41806.208333333336</v>
      </c>
      <c r="T121" s="10">
        <f t="shared" si="8"/>
        <v>41823.208333333336</v>
      </c>
      <c r="U121" s="1">
        <f t="shared" si="9"/>
        <v>2014</v>
      </c>
    </row>
    <row r="122" spans="1:21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5"/>
        <v>0.66891121561921052</v>
      </c>
      <c r="P122">
        <f t="shared" si="6"/>
        <v>63.003367003367003</v>
      </c>
      <c r="Q122" t="s">
        <v>2050</v>
      </c>
      <c r="R122" t="s">
        <v>2061</v>
      </c>
      <c r="S122" s="10">
        <f t="shared" si="7"/>
        <v>42111.208333333328</v>
      </c>
      <c r="T122" s="10">
        <f t="shared" si="8"/>
        <v>42115.208333333328</v>
      </c>
      <c r="U122" s="1">
        <f t="shared" si="9"/>
        <v>2015</v>
      </c>
    </row>
    <row r="123" spans="1:21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5"/>
        <v>0.45591328589688107</v>
      </c>
      <c r="P123">
        <f t="shared" si="6"/>
        <v>110.0343300110742</v>
      </c>
      <c r="Q123" t="s">
        <v>2050</v>
      </c>
      <c r="R123" t="s">
        <v>2051</v>
      </c>
      <c r="S123" s="10">
        <f t="shared" si="7"/>
        <v>41917.208333333336</v>
      </c>
      <c r="T123" s="10">
        <f t="shared" si="8"/>
        <v>41930.208333333336</v>
      </c>
      <c r="U123" s="1">
        <f t="shared" si="9"/>
        <v>2014</v>
      </c>
    </row>
    <row r="124" spans="1:21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5"/>
        <v>1.5535744705013912</v>
      </c>
      <c r="P124">
        <f t="shared" si="6"/>
        <v>25.997933274284026</v>
      </c>
      <c r="Q124" t="s">
        <v>2047</v>
      </c>
      <c r="R124" t="s">
        <v>2053</v>
      </c>
      <c r="S124" s="10">
        <f t="shared" si="7"/>
        <v>41970.25</v>
      </c>
      <c r="T124" s="10">
        <f t="shared" si="8"/>
        <v>41997.25</v>
      </c>
      <c r="U124" s="1">
        <f t="shared" si="9"/>
        <v>2014</v>
      </c>
    </row>
    <row r="125" spans="1:21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5"/>
        <v>5.3698779161126557</v>
      </c>
      <c r="P125">
        <f t="shared" si="6"/>
        <v>49.987915407854985</v>
      </c>
      <c r="Q125" t="s">
        <v>2039</v>
      </c>
      <c r="R125" t="s">
        <v>2040</v>
      </c>
      <c r="S125" s="10">
        <f t="shared" si="7"/>
        <v>42332.25</v>
      </c>
      <c r="T125" s="10">
        <f t="shared" si="8"/>
        <v>42335.25</v>
      </c>
      <c r="U125" s="1">
        <f t="shared" si="9"/>
        <v>2015</v>
      </c>
    </row>
    <row r="126" spans="1:21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5"/>
        <v>0.2719096423342397</v>
      </c>
      <c r="P126">
        <f t="shared" si="6"/>
        <v>101.72340425531915</v>
      </c>
      <c r="Q126" t="s">
        <v>2054</v>
      </c>
      <c r="R126" t="s">
        <v>2055</v>
      </c>
      <c r="S126" s="10">
        <f t="shared" si="7"/>
        <v>43598.208333333328</v>
      </c>
      <c r="T126" s="10">
        <f t="shared" si="8"/>
        <v>43651.208333333328</v>
      </c>
      <c r="U126" s="1">
        <f t="shared" si="9"/>
        <v>2019</v>
      </c>
    </row>
    <row r="127" spans="1:21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5"/>
        <v>0.62536873156342188</v>
      </c>
      <c r="P127">
        <f t="shared" si="6"/>
        <v>47.083333333333336</v>
      </c>
      <c r="Q127" t="s">
        <v>2039</v>
      </c>
      <c r="R127" t="s">
        <v>2040</v>
      </c>
      <c r="S127" s="10">
        <f t="shared" si="7"/>
        <v>43362.208333333328</v>
      </c>
      <c r="T127" s="10">
        <f t="shared" si="8"/>
        <v>43366.208333333328</v>
      </c>
      <c r="U127" s="1">
        <f t="shared" si="9"/>
        <v>2018</v>
      </c>
    </row>
    <row r="128" spans="1:21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5"/>
        <v>2.5884482238533693</v>
      </c>
      <c r="P128">
        <f t="shared" si="6"/>
        <v>89.944444444444443</v>
      </c>
      <c r="Q128" t="s">
        <v>2039</v>
      </c>
      <c r="R128" t="s">
        <v>2040</v>
      </c>
      <c r="S128" s="10">
        <f t="shared" si="7"/>
        <v>42596.208333333328</v>
      </c>
      <c r="T128" s="10">
        <f t="shared" si="8"/>
        <v>42624.208333333328</v>
      </c>
      <c r="U128" s="1">
        <f t="shared" si="9"/>
        <v>2016</v>
      </c>
    </row>
    <row r="129" spans="1:21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5"/>
        <v>1.9447114025665668</v>
      </c>
      <c r="P129">
        <f t="shared" si="6"/>
        <v>78.96875</v>
      </c>
      <c r="Q129" t="s">
        <v>2039</v>
      </c>
      <c r="R129" t="s">
        <v>2040</v>
      </c>
      <c r="S129" s="10">
        <f t="shared" si="7"/>
        <v>40310.208333333336</v>
      </c>
      <c r="T129" s="10">
        <f t="shared" si="8"/>
        <v>40313.208333333336</v>
      </c>
      <c r="U129" s="1">
        <f t="shared" si="9"/>
        <v>2010</v>
      </c>
    </row>
    <row r="130" spans="1:21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5"/>
        <v>1.6574326227814817</v>
      </c>
      <c r="P130">
        <f t="shared" si="6"/>
        <v>80.067669172932327</v>
      </c>
      <c r="Q130" t="s">
        <v>2035</v>
      </c>
      <c r="R130" t="s">
        <v>2036</v>
      </c>
      <c r="S130" s="10">
        <f t="shared" si="7"/>
        <v>40417.208333333336</v>
      </c>
      <c r="T130" s="10">
        <f t="shared" si="8"/>
        <v>40430.208333333336</v>
      </c>
      <c r="U130" s="1">
        <f t="shared" si="9"/>
        <v>2010</v>
      </c>
    </row>
    <row r="131" spans="1:21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10">SUM(D131/E131)</f>
        <v>31.223717409587888</v>
      </c>
      <c r="P131">
        <f t="shared" ref="P131:P194" si="11">SUM(E131/G131)</f>
        <v>86.472727272727269</v>
      </c>
      <c r="Q131" t="s">
        <v>2033</v>
      </c>
      <c r="R131" t="s">
        <v>2034</v>
      </c>
      <c r="S131" s="10">
        <f t="shared" ref="S131:S194" si="12">(((J131/60)/60)/24)+DATE(1970,1,1)</f>
        <v>42038.25</v>
      </c>
      <c r="T131" s="10">
        <f t="shared" ref="T131:T194" si="13">(((K131/60)/60)/24)+DATE(1970,1,1)</f>
        <v>42063.25</v>
      </c>
      <c r="U131" s="1">
        <f t="shared" ref="U131:U194" si="14">YEAR(S131)</f>
        <v>2015</v>
      </c>
    </row>
    <row r="132" spans="1:21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10"/>
        <v>0.64321608040201006</v>
      </c>
      <c r="P132">
        <f t="shared" si="11"/>
        <v>28.001876172607879</v>
      </c>
      <c r="Q132" t="s">
        <v>2041</v>
      </c>
      <c r="R132" t="s">
        <v>2044</v>
      </c>
      <c r="S132" s="10">
        <f t="shared" si="12"/>
        <v>40842.208333333336</v>
      </c>
      <c r="T132" s="10">
        <f t="shared" si="13"/>
        <v>40858.25</v>
      </c>
      <c r="U132" s="1">
        <f t="shared" si="14"/>
        <v>2011</v>
      </c>
    </row>
    <row r="133" spans="1:21" ht="31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10"/>
        <v>0.99147583616268153</v>
      </c>
      <c r="P133">
        <f t="shared" si="11"/>
        <v>67.996725337699544</v>
      </c>
      <c r="Q133" t="s">
        <v>2037</v>
      </c>
      <c r="R133" t="s">
        <v>2038</v>
      </c>
      <c r="S133" s="10">
        <f t="shared" si="12"/>
        <v>41607.25</v>
      </c>
      <c r="T133" s="10">
        <f t="shared" si="13"/>
        <v>41620.25</v>
      </c>
      <c r="U133" s="1">
        <f t="shared" si="14"/>
        <v>2013</v>
      </c>
    </row>
    <row r="134" spans="1:21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10"/>
        <v>0.86071987480438183</v>
      </c>
      <c r="P134">
        <f t="shared" si="11"/>
        <v>43.078651685393261</v>
      </c>
      <c r="Q134" t="s">
        <v>2039</v>
      </c>
      <c r="R134" t="s">
        <v>2040</v>
      </c>
      <c r="S134" s="10">
        <f t="shared" si="12"/>
        <v>43112.25</v>
      </c>
      <c r="T134" s="10">
        <f t="shared" si="13"/>
        <v>43128.25</v>
      </c>
      <c r="U134" s="1">
        <f t="shared" si="14"/>
        <v>2018</v>
      </c>
    </row>
    <row r="135" spans="1:21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10"/>
        <v>0.32177332856632107</v>
      </c>
      <c r="P135">
        <f t="shared" si="11"/>
        <v>87.95597484276729</v>
      </c>
      <c r="Q135" t="s">
        <v>2035</v>
      </c>
      <c r="R135" t="s">
        <v>2062</v>
      </c>
      <c r="S135" s="10">
        <f t="shared" si="12"/>
        <v>40767.208333333336</v>
      </c>
      <c r="T135" s="10">
        <f t="shared" si="13"/>
        <v>40789.208333333336</v>
      </c>
      <c r="U135" s="1">
        <f t="shared" si="14"/>
        <v>2011</v>
      </c>
    </row>
    <row r="136" spans="1:21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10"/>
        <v>1.1143714720903144</v>
      </c>
      <c r="P136">
        <f t="shared" si="11"/>
        <v>94.987234042553197</v>
      </c>
      <c r="Q136" t="s">
        <v>2041</v>
      </c>
      <c r="R136" t="s">
        <v>2042</v>
      </c>
      <c r="S136" s="10">
        <f t="shared" si="12"/>
        <v>40713.208333333336</v>
      </c>
      <c r="T136" s="10">
        <f t="shared" si="13"/>
        <v>40762.208333333336</v>
      </c>
      <c r="U136" s="1">
        <f t="shared" si="14"/>
        <v>2011</v>
      </c>
    </row>
    <row r="137" spans="1:21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10"/>
        <v>1.403061224489796</v>
      </c>
      <c r="P137">
        <f t="shared" si="11"/>
        <v>46.905982905982903</v>
      </c>
      <c r="Q137" t="s">
        <v>2039</v>
      </c>
      <c r="R137" t="s">
        <v>2040</v>
      </c>
      <c r="S137" s="10">
        <f t="shared" si="12"/>
        <v>41340.25</v>
      </c>
      <c r="T137" s="10">
        <f t="shared" si="13"/>
        <v>41345.208333333336</v>
      </c>
      <c r="U137" s="1">
        <f t="shared" si="14"/>
        <v>2013</v>
      </c>
    </row>
    <row r="138" spans="1:21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10"/>
        <v>30.429988974641677</v>
      </c>
      <c r="P138">
        <f t="shared" si="11"/>
        <v>46.913793103448278</v>
      </c>
      <c r="Q138" t="s">
        <v>2041</v>
      </c>
      <c r="R138" t="s">
        <v>2044</v>
      </c>
      <c r="S138" s="10">
        <f t="shared" si="12"/>
        <v>41797.208333333336</v>
      </c>
      <c r="T138" s="10">
        <f t="shared" si="13"/>
        <v>41809.208333333336</v>
      </c>
      <c r="U138" s="1">
        <f t="shared" si="14"/>
        <v>2014</v>
      </c>
    </row>
    <row r="139" spans="1:21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10"/>
        <v>0.38200339558573854</v>
      </c>
      <c r="P139">
        <f t="shared" si="11"/>
        <v>94.24</v>
      </c>
      <c r="Q139" t="s">
        <v>2047</v>
      </c>
      <c r="R139" t="s">
        <v>2048</v>
      </c>
      <c r="S139" s="10">
        <f t="shared" si="12"/>
        <v>40457.208333333336</v>
      </c>
      <c r="T139" s="10">
        <f t="shared" si="13"/>
        <v>40463.208333333336</v>
      </c>
      <c r="U139" s="1">
        <f t="shared" si="14"/>
        <v>2010</v>
      </c>
    </row>
    <row r="140" spans="1:21" ht="31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10"/>
        <v>1.0416666666666667</v>
      </c>
      <c r="P140">
        <f t="shared" si="11"/>
        <v>80.139130434782615</v>
      </c>
      <c r="Q140" t="s">
        <v>2050</v>
      </c>
      <c r="R140" t="s">
        <v>2061</v>
      </c>
      <c r="S140" s="10">
        <f t="shared" si="12"/>
        <v>41180.208333333336</v>
      </c>
      <c r="T140" s="10">
        <f t="shared" si="13"/>
        <v>41186.208333333336</v>
      </c>
      <c r="U140" s="1">
        <f t="shared" si="14"/>
        <v>2012</v>
      </c>
    </row>
    <row r="141" spans="1:21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10"/>
        <v>4.7854099553153899</v>
      </c>
      <c r="P141">
        <f t="shared" si="11"/>
        <v>59.036809815950917</v>
      </c>
      <c r="Q141" t="s">
        <v>2037</v>
      </c>
      <c r="R141" t="s">
        <v>2046</v>
      </c>
      <c r="S141" s="10">
        <f t="shared" si="12"/>
        <v>42115.208333333328</v>
      </c>
      <c r="T141" s="10">
        <f t="shared" si="13"/>
        <v>42131.208333333328</v>
      </c>
      <c r="U141" s="1">
        <f t="shared" si="14"/>
        <v>2015</v>
      </c>
    </row>
    <row r="142" spans="1:21" ht="31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10"/>
        <v>0.44810167834446796</v>
      </c>
      <c r="P142">
        <f t="shared" si="11"/>
        <v>65.989247311827953</v>
      </c>
      <c r="Q142" t="s">
        <v>2041</v>
      </c>
      <c r="R142" t="s">
        <v>2042</v>
      </c>
      <c r="S142" s="10">
        <f t="shared" si="12"/>
        <v>43156.25</v>
      </c>
      <c r="T142" s="10">
        <f t="shared" si="13"/>
        <v>43161.25</v>
      </c>
      <c r="U142" s="1">
        <f t="shared" si="14"/>
        <v>2018</v>
      </c>
    </row>
    <row r="143" spans="1:21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10"/>
        <v>0.98433935979670251</v>
      </c>
      <c r="P143">
        <f t="shared" si="11"/>
        <v>60.992530345471522</v>
      </c>
      <c r="Q143" t="s">
        <v>2037</v>
      </c>
      <c r="R143" t="s">
        <v>2038</v>
      </c>
      <c r="S143" s="10">
        <f t="shared" si="12"/>
        <v>42167.208333333328</v>
      </c>
      <c r="T143" s="10">
        <f t="shared" si="13"/>
        <v>42173.208333333328</v>
      </c>
      <c r="U143" s="1">
        <f t="shared" si="14"/>
        <v>2015</v>
      </c>
    </row>
    <row r="144" spans="1:21" ht="31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10"/>
        <v>0.43470700747696051</v>
      </c>
      <c r="P144">
        <f t="shared" si="11"/>
        <v>98.307692307692307</v>
      </c>
      <c r="Q144" t="s">
        <v>2037</v>
      </c>
      <c r="R144" t="s">
        <v>2038</v>
      </c>
      <c r="S144" s="10">
        <f t="shared" si="12"/>
        <v>41005.208333333336</v>
      </c>
      <c r="T144" s="10">
        <f t="shared" si="13"/>
        <v>41046.208333333336</v>
      </c>
      <c r="U144" s="1">
        <f t="shared" si="14"/>
        <v>2012</v>
      </c>
    </row>
    <row r="145" spans="1:21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10"/>
        <v>0.73750341436765909</v>
      </c>
      <c r="P145">
        <f t="shared" si="11"/>
        <v>104.6</v>
      </c>
      <c r="Q145" t="s">
        <v>2035</v>
      </c>
      <c r="R145" t="s">
        <v>2045</v>
      </c>
      <c r="S145" s="10">
        <f t="shared" si="12"/>
        <v>40357.208333333336</v>
      </c>
      <c r="T145" s="10">
        <f t="shared" si="13"/>
        <v>40377.208333333336</v>
      </c>
      <c r="U145" s="1">
        <f t="shared" si="14"/>
        <v>2010</v>
      </c>
    </row>
    <row r="146" spans="1:21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10"/>
        <v>0.77459333849728895</v>
      </c>
      <c r="P146">
        <f t="shared" si="11"/>
        <v>86.066666666666663</v>
      </c>
      <c r="Q146" t="s">
        <v>2039</v>
      </c>
      <c r="R146" t="s">
        <v>2040</v>
      </c>
      <c r="S146" s="10">
        <f t="shared" si="12"/>
        <v>43633.208333333328</v>
      </c>
      <c r="T146" s="10">
        <f t="shared" si="13"/>
        <v>43641.208333333328</v>
      </c>
      <c r="U146" s="1">
        <f t="shared" si="14"/>
        <v>2019</v>
      </c>
    </row>
    <row r="147" spans="1:21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10"/>
        <v>0.42281152753348666</v>
      </c>
      <c r="P147">
        <f t="shared" si="11"/>
        <v>76.989583333333329</v>
      </c>
      <c r="Q147" t="s">
        <v>2037</v>
      </c>
      <c r="R147" t="s">
        <v>2046</v>
      </c>
      <c r="S147" s="10">
        <f t="shared" si="12"/>
        <v>41889.208333333336</v>
      </c>
      <c r="T147" s="10">
        <f t="shared" si="13"/>
        <v>41894.208333333336</v>
      </c>
      <c r="U147" s="1">
        <f t="shared" si="14"/>
        <v>2014</v>
      </c>
    </row>
    <row r="148" spans="1:21" ht="31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10"/>
        <v>5.7971014492753623</v>
      </c>
      <c r="P148">
        <f t="shared" si="11"/>
        <v>29.764705882352942</v>
      </c>
      <c r="Q148" t="s">
        <v>2039</v>
      </c>
      <c r="R148" t="s">
        <v>2040</v>
      </c>
      <c r="S148" s="10">
        <f t="shared" si="12"/>
        <v>40855.25</v>
      </c>
      <c r="T148" s="10">
        <f t="shared" si="13"/>
        <v>40875.25</v>
      </c>
      <c r="U148" s="1">
        <f t="shared" si="14"/>
        <v>2011</v>
      </c>
    </row>
    <row r="149" spans="1:21" ht="31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10"/>
        <v>0.88893648923637147</v>
      </c>
      <c r="P149">
        <f t="shared" si="11"/>
        <v>46.91959798994975</v>
      </c>
      <c r="Q149" t="s">
        <v>2039</v>
      </c>
      <c r="R149" t="s">
        <v>2040</v>
      </c>
      <c r="S149" s="10">
        <f t="shared" si="12"/>
        <v>42534.208333333328</v>
      </c>
      <c r="T149" s="10">
        <f t="shared" si="13"/>
        <v>42540.208333333328</v>
      </c>
      <c r="U149" s="1">
        <f t="shared" si="14"/>
        <v>2016</v>
      </c>
    </row>
    <row r="150" spans="1:21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10"/>
        <v>0.82629942247889832</v>
      </c>
      <c r="P150">
        <f t="shared" si="11"/>
        <v>105.18691588785046</v>
      </c>
      <c r="Q150" t="s">
        <v>2037</v>
      </c>
      <c r="R150" t="s">
        <v>2046</v>
      </c>
      <c r="S150" s="10">
        <f t="shared" si="12"/>
        <v>42941.208333333328</v>
      </c>
      <c r="T150" s="10">
        <f t="shared" si="13"/>
        <v>42950.208333333328</v>
      </c>
      <c r="U150" s="1">
        <f t="shared" si="14"/>
        <v>2017</v>
      </c>
    </row>
    <row r="151" spans="1:21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10"/>
        <v>0.45481220657276994</v>
      </c>
      <c r="P151">
        <f t="shared" si="11"/>
        <v>69.907692307692301</v>
      </c>
      <c r="Q151" t="s">
        <v>2035</v>
      </c>
      <c r="R151" t="s">
        <v>2045</v>
      </c>
      <c r="S151" s="10">
        <f t="shared" si="12"/>
        <v>41275.25</v>
      </c>
      <c r="T151" s="10">
        <f t="shared" si="13"/>
        <v>41327.25</v>
      </c>
      <c r="U151" s="1">
        <f t="shared" si="14"/>
        <v>2013</v>
      </c>
    </row>
    <row r="152" spans="1:21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10"/>
        <v>100</v>
      </c>
      <c r="P152">
        <f t="shared" si="11"/>
        <v>1</v>
      </c>
      <c r="Q152" t="s">
        <v>2035</v>
      </c>
      <c r="R152" t="s">
        <v>2036</v>
      </c>
      <c r="S152" s="10">
        <f t="shared" si="12"/>
        <v>43450.25</v>
      </c>
      <c r="T152" s="10">
        <f t="shared" si="13"/>
        <v>43451.25</v>
      </c>
      <c r="U152" s="1">
        <f t="shared" si="14"/>
        <v>2018</v>
      </c>
    </row>
    <row r="153" spans="1:21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10"/>
        <v>1.558435657734816</v>
      </c>
      <c r="P153">
        <f t="shared" si="11"/>
        <v>60.011588275391958</v>
      </c>
      <c r="Q153" t="s">
        <v>2035</v>
      </c>
      <c r="R153" t="s">
        <v>2043</v>
      </c>
      <c r="S153" s="10">
        <f t="shared" si="12"/>
        <v>41799.208333333336</v>
      </c>
      <c r="T153" s="10">
        <f t="shared" si="13"/>
        <v>41850.208333333336</v>
      </c>
      <c r="U153" s="1">
        <f t="shared" si="14"/>
        <v>2014</v>
      </c>
    </row>
    <row r="154" spans="1:21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10"/>
        <v>0.23636891777209479</v>
      </c>
      <c r="P154">
        <f t="shared" si="11"/>
        <v>52.006220379146917</v>
      </c>
      <c r="Q154" t="s">
        <v>2035</v>
      </c>
      <c r="R154" t="s">
        <v>2045</v>
      </c>
      <c r="S154" s="10">
        <f t="shared" si="12"/>
        <v>42783.25</v>
      </c>
      <c r="T154" s="10">
        <f t="shared" si="13"/>
        <v>42790.25</v>
      </c>
      <c r="U154" s="1">
        <f t="shared" si="14"/>
        <v>2017</v>
      </c>
    </row>
    <row r="155" spans="1:21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10"/>
        <v>1.0754519851003908</v>
      </c>
      <c r="P155">
        <f t="shared" si="11"/>
        <v>31.000176025347649</v>
      </c>
      <c r="Q155" t="s">
        <v>2039</v>
      </c>
      <c r="R155" t="s">
        <v>2040</v>
      </c>
      <c r="S155" s="10">
        <f t="shared" si="12"/>
        <v>41201.208333333336</v>
      </c>
      <c r="T155" s="10">
        <f t="shared" si="13"/>
        <v>41207.208333333336</v>
      </c>
      <c r="U155" s="1">
        <f t="shared" si="14"/>
        <v>2012</v>
      </c>
    </row>
    <row r="156" spans="1:21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10"/>
        <v>1.7019374068554396</v>
      </c>
      <c r="P156">
        <f t="shared" si="11"/>
        <v>95.042492917847028</v>
      </c>
      <c r="Q156" t="s">
        <v>2035</v>
      </c>
      <c r="R156" t="s">
        <v>2045</v>
      </c>
      <c r="S156" s="10">
        <f t="shared" si="12"/>
        <v>42502.208333333328</v>
      </c>
      <c r="T156" s="10">
        <f t="shared" si="13"/>
        <v>42525.208333333328</v>
      </c>
      <c r="U156" s="1">
        <f t="shared" si="14"/>
        <v>2016</v>
      </c>
    </row>
    <row r="157" spans="1:21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10"/>
        <v>1.5379357484620642</v>
      </c>
      <c r="P157">
        <f t="shared" si="11"/>
        <v>75.968174204355108</v>
      </c>
      <c r="Q157" t="s">
        <v>2039</v>
      </c>
      <c r="R157" t="s">
        <v>2040</v>
      </c>
      <c r="S157" s="10">
        <f t="shared" si="12"/>
        <v>40262.208333333336</v>
      </c>
      <c r="T157" s="10">
        <f t="shared" si="13"/>
        <v>40277.208333333336</v>
      </c>
      <c r="U157" s="1">
        <f t="shared" si="14"/>
        <v>2010</v>
      </c>
    </row>
    <row r="158" spans="1:21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10"/>
        <v>1.3524559708701791</v>
      </c>
      <c r="P158">
        <f t="shared" si="11"/>
        <v>71.013192612137203</v>
      </c>
      <c r="Q158" t="s">
        <v>2035</v>
      </c>
      <c r="R158" t="s">
        <v>2036</v>
      </c>
      <c r="S158" s="10">
        <f t="shared" si="12"/>
        <v>43743.208333333328</v>
      </c>
      <c r="T158" s="10">
        <f t="shared" si="13"/>
        <v>43767.208333333328</v>
      </c>
      <c r="U158" s="1">
        <f t="shared" si="14"/>
        <v>2019</v>
      </c>
    </row>
    <row r="159" spans="1:21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10"/>
        <v>1.8987341772151898</v>
      </c>
      <c r="P159">
        <f t="shared" si="11"/>
        <v>73.733333333333334</v>
      </c>
      <c r="Q159" t="s">
        <v>2054</v>
      </c>
      <c r="R159" t="s">
        <v>2055</v>
      </c>
      <c r="S159" s="10">
        <f t="shared" si="12"/>
        <v>41638.25</v>
      </c>
      <c r="T159" s="10">
        <f t="shared" si="13"/>
        <v>41650.25</v>
      </c>
      <c r="U159" s="1">
        <f t="shared" si="14"/>
        <v>2013</v>
      </c>
    </row>
    <row r="160" spans="1:21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10"/>
        <v>0.45258620689655171</v>
      </c>
      <c r="P160">
        <f t="shared" si="11"/>
        <v>113.17073170731707</v>
      </c>
      <c r="Q160" t="s">
        <v>2035</v>
      </c>
      <c r="R160" t="s">
        <v>2036</v>
      </c>
      <c r="S160" s="10">
        <f t="shared" si="12"/>
        <v>42346.25</v>
      </c>
      <c r="T160" s="10">
        <f t="shared" si="13"/>
        <v>42347.25</v>
      </c>
      <c r="U160" s="1">
        <f t="shared" si="14"/>
        <v>2015</v>
      </c>
    </row>
    <row r="161" spans="1:21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10"/>
        <v>0.99988495047640957</v>
      </c>
      <c r="P161">
        <f t="shared" si="11"/>
        <v>105.00933552992861</v>
      </c>
      <c r="Q161" t="s">
        <v>2039</v>
      </c>
      <c r="R161" t="s">
        <v>2040</v>
      </c>
      <c r="S161" s="10">
        <f t="shared" si="12"/>
        <v>43551.208333333328</v>
      </c>
      <c r="T161" s="10">
        <f t="shared" si="13"/>
        <v>43569.208333333328</v>
      </c>
      <c r="U161" s="1">
        <f t="shared" si="14"/>
        <v>2019</v>
      </c>
    </row>
    <row r="162" spans="1:21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10"/>
        <v>0.61609549480169423</v>
      </c>
      <c r="P162">
        <f t="shared" si="11"/>
        <v>79.176829268292678</v>
      </c>
      <c r="Q162" t="s">
        <v>2037</v>
      </c>
      <c r="R162" t="s">
        <v>2046</v>
      </c>
      <c r="S162" s="10">
        <f t="shared" si="12"/>
        <v>43582.208333333328</v>
      </c>
      <c r="T162" s="10">
        <f t="shared" si="13"/>
        <v>43598.208333333328</v>
      </c>
      <c r="U162" s="1">
        <f t="shared" si="14"/>
        <v>2019</v>
      </c>
    </row>
    <row r="163" spans="1:21" ht="31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10"/>
        <v>1.2790697674418605</v>
      </c>
      <c r="P163">
        <f t="shared" si="11"/>
        <v>57.333333333333336</v>
      </c>
      <c r="Q163" t="s">
        <v>2037</v>
      </c>
      <c r="R163" t="s">
        <v>2038</v>
      </c>
      <c r="S163" s="10">
        <f t="shared" si="12"/>
        <v>42270.208333333328</v>
      </c>
      <c r="T163" s="10">
        <f t="shared" si="13"/>
        <v>42276.208333333328</v>
      </c>
      <c r="U163" s="1">
        <f t="shared" si="14"/>
        <v>2015</v>
      </c>
    </row>
    <row r="164" spans="1:21" ht="31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10"/>
        <v>0.66783446463761764</v>
      </c>
      <c r="P164">
        <f t="shared" si="11"/>
        <v>58.178343949044589</v>
      </c>
      <c r="Q164" t="s">
        <v>2035</v>
      </c>
      <c r="R164" t="s">
        <v>2036</v>
      </c>
      <c r="S164" s="10">
        <f t="shared" si="12"/>
        <v>43442.25</v>
      </c>
      <c r="T164" s="10">
        <f t="shared" si="13"/>
        <v>43472.25</v>
      </c>
      <c r="U164" s="1">
        <f t="shared" si="14"/>
        <v>2018</v>
      </c>
    </row>
    <row r="165" spans="1:21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10"/>
        <v>0.39485559566787004</v>
      </c>
      <c r="P165">
        <f t="shared" si="11"/>
        <v>36.032520325203251</v>
      </c>
      <c r="Q165" t="s">
        <v>2054</v>
      </c>
      <c r="R165" t="s">
        <v>2055</v>
      </c>
      <c r="S165" s="10">
        <f t="shared" si="12"/>
        <v>43028.208333333328</v>
      </c>
      <c r="T165" s="10">
        <f t="shared" si="13"/>
        <v>43077.25</v>
      </c>
      <c r="U165" s="1">
        <f t="shared" si="14"/>
        <v>2017</v>
      </c>
    </row>
    <row r="166" spans="1:21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10"/>
        <v>0.99830851381380381</v>
      </c>
      <c r="P166">
        <f t="shared" si="11"/>
        <v>107.99068767908309</v>
      </c>
      <c r="Q166" t="s">
        <v>2039</v>
      </c>
      <c r="R166" t="s">
        <v>2040</v>
      </c>
      <c r="S166" s="10">
        <f t="shared" si="12"/>
        <v>43016.208333333328</v>
      </c>
      <c r="T166" s="10">
        <f t="shared" si="13"/>
        <v>43017.208333333328</v>
      </c>
      <c r="U166" s="1">
        <f t="shared" si="14"/>
        <v>2017</v>
      </c>
    </row>
    <row r="167" spans="1:21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10"/>
        <v>0.81973902556243705</v>
      </c>
      <c r="P167">
        <f t="shared" si="11"/>
        <v>44.005985634477256</v>
      </c>
      <c r="Q167" t="s">
        <v>2037</v>
      </c>
      <c r="R167" t="s">
        <v>2038</v>
      </c>
      <c r="S167" s="10">
        <f t="shared" si="12"/>
        <v>42948.208333333328</v>
      </c>
      <c r="T167" s="10">
        <f t="shared" si="13"/>
        <v>42980.208333333328</v>
      </c>
      <c r="U167" s="1">
        <f t="shared" si="14"/>
        <v>2017</v>
      </c>
    </row>
    <row r="168" spans="1:21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10"/>
        <v>0.72922092417590589</v>
      </c>
      <c r="P168">
        <f t="shared" si="11"/>
        <v>55.077868852459019</v>
      </c>
      <c r="Q168" t="s">
        <v>2054</v>
      </c>
      <c r="R168" t="s">
        <v>2055</v>
      </c>
      <c r="S168" s="10">
        <f t="shared" si="12"/>
        <v>40534.25</v>
      </c>
      <c r="T168" s="10">
        <f t="shared" si="13"/>
        <v>40538.25</v>
      </c>
      <c r="U168" s="1">
        <f t="shared" si="14"/>
        <v>2010</v>
      </c>
    </row>
    <row r="169" spans="1:21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10"/>
        <v>0.24065161051462422</v>
      </c>
      <c r="P169">
        <f t="shared" si="11"/>
        <v>74</v>
      </c>
      <c r="Q169" t="s">
        <v>2039</v>
      </c>
      <c r="R169" t="s">
        <v>2040</v>
      </c>
      <c r="S169" s="10">
        <f t="shared" si="12"/>
        <v>41435.208333333336</v>
      </c>
      <c r="T169" s="10">
        <f t="shared" si="13"/>
        <v>41445.208333333336</v>
      </c>
      <c r="U169" s="1">
        <f t="shared" si="14"/>
        <v>2013</v>
      </c>
    </row>
    <row r="170" spans="1:21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10"/>
        <v>3.1939561672525993</v>
      </c>
      <c r="P170">
        <f t="shared" si="11"/>
        <v>41.996858638743454</v>
      </c>
      <c r="Q170" t="s">
        <v>2035</v>
      </c>
      <c r="R170" t="s">
        <v>2045</v>
      </c>
      <c r="S170" s="10">
        <f t="shared" si="12"/>
        <v>43518.25</v>
      </c>
      <c r="T170" s="10">
        <f t="shared" si="13"/>
        <v>43541.208333333328</v>
      </c>
      <c r="U170" s="1">
        <f t="shared" si="14"/>
        <v>2019</v>
      </c>
    </row>
    <row r="171" spans="1:21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10"/>
        <v>0.23580370606511422</v>
      </c>
      <c r="P171">
        <f t="shared" si="11"/>
        <v>77.988161010260455</v>
      </c>
      <c r="Q171" t="s">
        <v>2041</v>
      </c>
      <c r="R171" t="s">
        <v>2052</v>
      </c>
      <c r="S171" s="10">
        <f t="shared" si="12"/>
        <v>41077.208333333336</v>
      </c>
      <c r="T171" s="10">
        <f t="shared" si="13"/>
        <v>41105.208333333336</v>
      </c>
      <c r="U171" s="1">
        <f t="shared" si="14"/>
        <v>2012</v>
      </c>
    </row>
    <row r="172" spans="1:21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10"/>
        <v>34.026772793053546</v>
      </c>
      <c r="P172">
        <f t="shared" si="11"/>
        <v>82.507462686567166</v>
      </c>
      <c r="Q172" t="s">
        <v>2035</v>
      </c>
      <c r="R172" t="s">
        <v>2045</v>
      </c>
      <c r="S172" s="10">
        <f t="shared" si="12"/>
        <v>42950.208333333328</v>
      </c>
      <c r="T172" s="10">
        <f t="shared" si="13"/>
        <v>42957.208333333328</v>
      </c>
      <c r="U172" s="1">
        <f t="shared" si="14"/>
        <v>2017</v>
      </c>
    </row>
    <row r="173" spans="1:21" ht="31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10"/>
        <v>9.4049904030710181</v>
      </c>
      <c r="P173">
        <f t="shared" si="11"/>
        <v>104.2</v>
      </c>
      <c r="Q173" t="s">
        <v>2047</v>
      </c>
      <c r="R173" t="s">
        <v>2059</v>
      </c>
      <c r="S173" s="10">
        <f t="shared" si="12"/>
        <v>41718.208333333336</v>
      </c>
      <c r="T173" s="10">
        <f t="shared" si="13"/>
        <v>41740.208333333336</v>
      </c>
      <c r="U173" s="1">
        <f t="shared" si="14"/>
        <v>2014</v>
      </c>
    </row>
    <row r="174" spans="1:21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10"/>
        <v>1.2066365007541477</v>
      </c>
      <c r="P174">
        <f t="shared" si="11"/>
        <v>25.5</v>
      </c>
      <c r="Q174" t="s">
        <v>2041</v>
      </c>
      <c r="R174" t="s">
        <v>2042</v>
      </c>
      <c r="S174" s="10">
        <f t="shared" si="12"/>
        <v>41839.208333333336</v>
      </c>
      <c r="T174" s="10">
        <f t="shared" si="13"/>
        <v>41854.208333333336</v>
      </c>
      <c r="U174" s="1">
        <f t="shared" si="14"/>
        <v>2014</v>
      </c>
    </row>
    <row r="175" spans="1:21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10"/>
        <v>0.61344244615726207</v>
      </c>
      <c r="P175">
        <f t="shared" si="11"/>
        <v>100.98334401024984</v>
      </c>
      <c r="Q175" t="s">
        <v>2039</v>
      </c>
      <c r="R175" t="s">
        <v>2040</v>
      </c>
      <c r="S175" s="10">
        <f t="shared" si="12"/>
        <v>41412.208333333336</v>
      </c>
      <c r="T175" s="10">
        <f t="shared" si="13"/>
        <v>41418.208333333336</v>
      </c>
      <c r="U175" s="1">
        <f t="shared" si="14"/>
        <v>2013</v>
      </c>
    </row>
    <row r="176" spans="1:21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10"/>
        <v>0.11177347242921014</v>
      </c>
      <c r="P176">
        <f t="shared" si="11"/>
        <v>111.83333333333333</v>
      </c>
      <c r="Q176" t="s">
        <v>2037</v>
      </c>
      <c r="R176" t="s">
        <v>2046</v>
      </c>
      <c r="S176" s="10">
        <f t="shared" si="12"/>
        <v>42282.208333333328</v>
      </c>
      <c r="T176" s="10">
        <f t="shared" si="13"/>
        <v>42283.208333333328</v>
      </c>
      <c r="U176" s="1">
        <f t="shared" si="14"/>
        <v>2015</v>
      </c>
    </row>
    <row r="177" spans="1:21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10"/>
        <v>3.8180324069196572</v>
      </c>
      <c r="P177">
        <f t="shared" si="11"/>
        <v>41.999115044247787</v>
      </c>
      <c r="Q177" t="s">
        <v>2039</v>
      </c>
      <c r="R177" t="s">
        <v>2040</v>
      </c>
      <c r="S177" s="10">
        <f t="shared" si="12"/>
        <v>42613.208333333328</v>
      </c>
      <c r="T177" s="10">
        <f t="shared" si="13"/>
        <v>42632.208333333328</v>
      </c>
      <c r="U177" s="1">
        <f t="shared" si="14"/>
        <v>2016</v>
      </c>
    </row>
    <row r="178" spans="1:21" ht="31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10"/>
        <v>1.3362770160353241</v>
      </c>
      <c r="P178">
        <f t="shared" si="11"/>
        <v>110.05115089514067</v>
      </c>
      <c r="Q178" t="s">
        <v>2039</v>
      </c>
      <c r="R178" t="s">
        <v>2040</v>
      </c>
      <c r="S178" s="10">
        <f t="shared" si="12"/>
        <v>42616.208333333328</v>
      </c>
      <c r="T178" s="10">
        <f t="shared" si="13"/>
        <v>42625.208333333328</v>
      </c>
      <c r="U178" s="1">
        <f t="shared" si="14"/>
        <v>2016</v>
      </c>
    </row>
    <row r="179" spans="1:21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10"/>
        <v>0.24010941067991806</v>
      </c>
      <c r="P179">
        <f t="shared" si="11"/>
        <v>58.997079225994888</v>
      </c>
      <c r="Q179" t="s">
        <v>2039</v>
      </c>
      <c r="R179" t="s">
        <v>2040</v>
      </c>
      <c r="S179" s="10">
        <f t="shared" si="12"/>
        <v>40497.25</v>
      </c>
      <c r="T179" s="10">
        <f t="shared" si="13"/>
        <v>40522.25</v>
      </c>
      <c r="U179" s="1">
        <f t="shared" si="14"/>
        <v>2010</v>
      </c>
    </row>
    <row r="180" spans="1:21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10"/>
        <v>1.0394110004330879</v>
      </c>
      <c r="P180">
        <f t="shared" si="11"/>
        <v>32.985714285714288</v>
      </c>
      <c r="Q180" t="s">
        <v>2033</v>
      </c>
      <c r="R180" t="s">
        <v>2034</v>
      </c>
      <c r="S180" s="10">
        <f t="shared" si="12"/>
        <v>42999.208333333328</v>
      </c>
      <c r="T180" s="10">
        <f t="shared" si="13"/>
        <v>43008.208333333328</v>
      </c>
      <c r="U180" s="1">
        <f t="shared" si="14"/>
        <v>2017</v>
      </c>
    </row>
    <row r="181" spans="1:21" ht="31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10"/>
        <v>0.2795489524766781</v>
      </c>
      <c r="P181">
        <f t="shared" si="11"/>
        <v>45.005654509471306</v>
      </c>
      <c r="Q181" t="s">
        <v>2039</v>
      </c>
      <c r="R181" t="s">
        <v>2040</v>
      </c>
      <c r="S181" s="10">
        <f t="shared" si="12"/>
        <v>41350.208333333336</v>
      </c>
      <c r="T181" s="10">
        <f t="shared" si="13"/>
        <v>41351.208333333336</v>
      </c>
      <c r="U181" s="1">
        <f t="shared" si="14"/>
        <v>2013</v>
      </c>
    </row>
    <row r="182" spans="1:21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10"/>
        <v>0.32419414597999258</v>
      </c>
      <c r="P182">
        <f t="shared" si="11"/>
        <v>81.98196487897485</v>
      </c>
      <c r="Q182" t="s">
        <v>2037</v>
      </c>
      <c r="R182" t="s">
        <v>2046</v>
      </c>
      <c r="S182" s="10">
        <f t="shared" si="12"/>
        <v>40259.208333333336</v>
      </c>
      <c r="T182" s="10">
        <f t="shared" si="13"/>
        <v>40264.208333333336</v>
      </c>
      <c r="U182" s="1">
        <f t="shared" si="14"/>
        <v>2010</v>
      </c>
    </row>
    <row r="183" spans="1:21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10"/>
        <v>1.6180620884289747</v>
      </c>
      <c r="P183">
        <f t="shared" si="11"/>
        <v>39.080882352941174</v>
      </c>
      <c r="Q183" t="s">
        <v>2037</v>
      </c>
      <c r="R183" t="s">
        <v>2038</v>
      </c>
      <c r="S183" s="10">
        <f t="shared" si="12"/>
        <v>43012.208333333328</v>
      </c>
      <c r="T183" s="10">
        <f t="shared" si="13"/>
        <v>43030.208333333328</v>
      </c>
      <c r="U183" s="1">
        <f t="shared" si="14"/>
        <v>2017</v>
      </c>
    </row>
    <row r="184" spans="1:21" ht="31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10"/>
        <v>0.13844189016602809</v>
      </c>
      <c r="P184">
        <f t="shared" si="11"/>
        <v>58.996383363471971</v>
      </c>
      <c r="Q184" t="s">
        <v>2039</v>
      </c>
      <c r="R184" t="s">
        <v>2040</v>
      </c>
      <c r="S184" s="10">
        <f t="shared" si="12"/>
        <v>43631.208333333328</v>
      </c>
      <c r="T184" s="10">
        <f t="shared" si="13"/>
        <v>43647.208333333328</v>
      </c>
      <c r="U184" s="1">
        <f t="shared" si="14"/>
        <v>2019</v>
      </c>
    </row>
    <row r="185" spans="1:21" ht="31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10"/>
        <v>1.446808510638298</v>
      </c>
      <c r="P185">
        <f t="shared" si="11"/>
        <v>40.988372093023258</v>
      </c>
      <c r="Q185" t="s">
        <v>2035</v>
      </c>
      <c r="R185" t="s">
        <v>2036</v>
      </c>
      <c r="S185" s="10">
        <f t="shared" si="12"/>
        <v>40430.208333333336</v>
      </c>
      <c r="T185" s="10">
        <f t="shared" si="13"/>
        <v>40443.208333333336</v>
      </c>
      <c r="U185" s="1">
        <f t="shared" si="14"/>
        <v>2010</v>
      </c>
    </row>
    <row r="186" spans="1:21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10"/>
        <v>0.34123222748815168</v>
      </c>
      <c r="P186">
        <f t="shared" si="11"/>
        <v>31.029411764705884</v>
      </c>
      <c r="Q186" t="s">
        <v>2039</v>
      </c>
      <c r="R186" t="s">
        <v>2040</v>
      </c>
      <c r="S186" s="10">
        <f t="shared" si="12"/>
        <v>43588.208333333328</v>
      </c>
      <c r="T186" s="10">
        <f t="shared" si="13"/>
        <v>43589.208333333328</v>
      </c>
      <c r="U186" s="1">
        <f t="shared" si="14"/>
        <v>2019</v>
      </c>
    </row>
    <row r="187" spans="1:21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10"/>
        <v>1.392757660167131</v>
      </c>
      <c r="P187">
        <f t="shared" si="11"/>
        <v>37.789473684210527</v>
      </c>
      <c r="Q187" t="s">
        <v>2041</v>
      </c>
      <c r="R187" t="s">
        <v>2060</v>
      </c>
      <c r="S187" s="10">
        <f t="shared" si="12"/>
        <v>43233.208333333328</v>
      </c>
      <c r="T187" s="10">
        <f t="shared" si="13"/>
        <v>43244.208333333328</v>
      </c>
      <c r="U187" s="1">
        <f t="shared" si="14"/>
        <v>2018</v>
      </c>
    </row>
    <row r="188" spans="1:21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10"/>
        <v>3.1313914944636436</v>
      </c>
      <c r="P188">
        <f t="shared" si="11"/>
        <v>32.006772009029348</v>
      </c>
      <c r="Q188" t="s">
        <v>2039</v>
      </c>
      <c r="R188" t="s">
        <v>2040</v>
      </c>
      <c r="S188" s="10">
        <f t="shared" si="12"/>
        <v>41782.208333333336</v>
      </c>
      <c r="T188" s="10">
        <f t="shared" si="13"/>
        <v>41797.208333333336</v>
      </c>
      <c r="U188" s="1">
        <f t="shared" si="14"/>
        <v>2014</v>
      </c>
    </row>
    <row r="189" spans="1:21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10"/>
        <v>0.43502138975604115</v>
      </c>
      <c r="P189">
        <f t="shared" si="11"/>
        <v>95.966712898751737</v>
      </c>
      <c r="Q189" t="s">
        <v>2041</v>
      </c>
      <c r="R189" t="s">
        <v>2052</v>
      </c>
      <c r="S189" s="10">
        <f t="shared" si="12"/>
        <v>41328.25</v>
      </c>
      <c r="T189" s="10">
        <f t="shared" si="13"/>
        <v>41356.208333333336</v>
      </c>
      <c r="U189" s="1">
        <f t="shared" si="14"/>
        <v>2013</v>
      </c>
    </row>
    <row r="190" spans="1:21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10"/>
        <v>3.1238095238095238</v>
      </c>
      <c r="P190">
        <f t="shared" si="11"/>
        <v>75</v>
      </c>
      <c r="Q190" t="s">
        <v>2039</v>
      </c>
      <c r="R190" t="s">
        <v>2040</v>
      </c>
      <c r="S190" s="10">
        <f t="shared" si="12"/>
        <v>41975.25</v>
      </c>
      <c r="T190" s="10">
        <f t="shared" si="13"/>
        <v>41976.25</v>
      </c>
      <c r="U190" s="1">
        <f t="shared" si="14"/>
        <v>2014</v>
      </c>
    </row>
    <row r="191" spans="1:21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10"/>
        <v>4.250733268153942</v>
      </c>
      <c r="P191">
        <f t="shared" si="11"/>
        <v>102.0498866213152</v>
      </c>
      <c r="Q191" t="s">
        <v>2039</v>
      </c>
      <c r="R191" t="s">
        <v>2040</v>
      </c>
      <c r="S191" s="10">
        <f t="shared" si="12"/>
        <v>42433.25</v>
      </c>
      <c r="T191" s="10">
        <f t="shared" si="13"/>
        <v>42433.25</v>
      </c>
      <c r="U191" s="1">
        <f t="shared" si="14"/>
        <v>2016</v>
      </c>
    </row>
    <row r="192" spans="1:21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10"/>
        <v>1.4578408195429473</v>
      </c>
      <c r="P192">
        <f t="shared" si="11"/>
        <v>105.75</v>
      </c>
      <c r="Q192" t="s">
        <v>2039</v>
      </c>
      <c r="R192" t="s">
        <v>2040</v>
      </c>
      <c r="S192" s="10">
        <f t="shared" si="12"/>
        <v>41429.208333333336</v>
      </c>
      <c r="T192" s="10">
        <f t="shared" si="13"/>
        <v>41430.208333333336</v>
      </c>
      <c r="U192" s="1">
        <f t="shared" si="14"/>
        <v>2013</v>
      </c>
    </row>
    <row r="193" spans="1:21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10"/>
        <v>2.6348808030112925</v>
      </c>
      <c r="P193">
        <f t="shared" si="11"/>
        <v>37.069767441860463</v>
      </c>
      <c r="Q193" t="s">
        <v>2039</v>
      </c>
      <c r="R193" t="s">
        <v>2040</v>
      </c>
      <c r="S193" s="10">
        <f t="shared" si="12"/>
        <v>43536.208333333328</v>
      </c>
      <c r="T193" s="10">
        <f t="shared" si="13"/>
        <v>43539.208333333328</v>
      </c>
      <c r="U193" s="1">
        <f t="shared" si="14"/>
        <v>2019</v>
      </c>
    </row>
    <row r="194" spans="1:21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10"/>
        <v>5.0017611835153222</v>
      </c>
      <c r="P194">
        <f t="shared" si="11"/>
        <v>35.049382716049379</v>
      </c>
      <c r="Q194" t="s">
        <v>2035</v>
      </c>
      <c r="R194" t="s">
        <v>2036</v>
      </c>
      <c r="S194" s="10">
        <f t="shared" si="12"/>
        <v>41817.208333333336</v>
      </c>
      <c r="T194" s="10">
        <f t="shared" si="13"/>
        <v>41821.208333333336</v>
      </c>
      <c r="U194" s="1">
        <f t="shared" si="14"/>
        <v>2014</v>
      </c>
    </row>
    <row r="195" spans="1:21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5">SUM(D195/E195)</f>
        <v>2.191235059760956</v>
      </c>
      <c r="P195">
        <f t="shared" ref="P195:P258" si="16">SUM(E195/G195)</f>
        <v>46.338461538461537</v>
      </c>
      <c r="Q195" t="s">
        <v>2035</v>
      </c>
      <c r="R195" t="s">
        <v>2045</v>
      </c>
      <c r="S195" s="10">
        <f t="shared" ref="S195:S258" si="17">(((J195/60)/60)/24)+DATE(1970,1,1)</f>
        <v>43198.208333333328</v>
      </c>
      <c r="T195" s="10">
        <f t="shared" ref="T195:T258" si="18">(((K195/60)/60)/24)+DATE(1970,1,1)</f>
        <v>43202.208333333328</v>
      </c>
      <c r="U195" s="1">
        <f t="shared" ref="U195:U258" si="19">YEAR(S195)</f>
        <v>2018</v>
      </c>
    </row>
    <row r="196" spans="1:21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5"/>
        <v>0.81459385039008725</v>
      </c>
      <c r="P196">
        <f t="shared" si="16"/>
        <v>69.174603174603178</v>
      </c>
      <c r="Q196" t="s">
        <v>2035</v>
      </c>
      <c r="R196" t="s">
        <v>2057</v>
      </c>
      <c r="S196" s="10">
        <f t="shared" si="17"/>
        <v>42261.208333333328</v>
      </c>
      <c r="T196" s="10">
        <f t="shared" si="18"/>
        <v>42277.208333333328</v>
      </c>
      <c r="U196" s="1">
        <f t="shared" si="19"/>
        <v>2015</v>
      </c>
    </row>
    <row r="197" spans="1:21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5"/>
        <v>0.27643158318316219</v>
      </c>
      <c r="P197">
        <f t="shared" si="16"/>
        <v>109.07824427480917</v>
      </c>
      <c r="Q197" t="s">
        <v>2035</v>
      </c>
      <c r="R197" t="s">
        <v>2043</v>
      </c>
      <c r="S197" s="10">
        <f t="shared" si="17"/>
        <v>43310.208333333328</v>
      </c>
      <c r="T197" s="10">
        <f t="shared" si="18"/>
        <v>43317.208333333328</v>
      </c>
      <c r="U197" s="1">
        <f t="shared" si="19"/>
        <v>2018</v>
      </c>
    </row>
    <row r="198" spans="1:21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5"/>
        <v>1.5836230204712245</v>
      </c>
      <c r="P198">
        <f t="shared" si="16"/>
        <v>51.78</v>
      </c>
      <c r="Q198" t="s">
        <v>2037</v>
      </c>
      <c r="R198" t="s">
        <v>2046</v>
      </c>
      <c r="S198" s="10">
        <f t="shared" si="17"/>
        <v>42616.208333333328</v>
      </c>
      <c r="T198" s="10">
        <f t="shared" si="18"/>
        <v>42635.208333333328</v>
      </c>
      <c r="U198" s="1">
        <f t="shared" si="19"/>
        <v>2016</v>
      </c>
    </row>
    <row r="199" spans="1:21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5"/>
        <v>0.33534006056964899</v>
      </c>
      <c r="P199">
        <f t="shared" si="16"/>
        <v>82.010055304172951</v>
      </c>
      <c r="Q199" t="s">
        <v>2041</v>
      </c>
      <c r="R199" t="s">
        <v>2044</v>
      </c>
      <c r="S199" s="10">
        <f t="shared" si="17"/>
        <v>42909.208333333328</v>
      </c>
      <c r="T199" s="10">
        <f t="shared" si="18"/>
        <v>42923.208333333328</v>
      </c>
      <c r="U199" s="1">
        <f t="shared" si="19"/>
        <v>2017</v>
      </c>
    </row>
    <row r="200" spans="1:21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5"/>
        <v>10.461844065552061</v>
      </c>
      <c r="P200">
        <f t="shared" si="16"/>
        <v>35.958333333333336</v>
      </c>
      <c r="Q200" t="s">
        <v>2035</v>
      </c>
      <c r="R200" t="s">
        <v>2043</v>
      </c>
      <c r="S200" s="10">
        <f t="shared" si="17"/>
        <v>40396.208333333336</v>
      </c>
      <c r="T200" s="10">
        <f t="shared" si="18"/>
        <v>40425.208333333336</v>
      </c>
      <c r="U200" s="1">
        <f t="shared" si="19"/>
        <v>2010</v>
      </c>
    </row>
    <row r="201" spans="1:21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5"/>
        <v>1.859504132231405</v>
      </c>
      <c r="P201">
        <f t="shared" si="16"/>
        <v>74.461538461538467</v>
      </c>
      <c r="Q201" t="s">
        <v>2035</v>
      </c>
      <c r="R201" t="s">
        <v>2036</v>
      </c>
      <c r="S201" s="10">
        <f t="shared" si="17"/>
        <v>42192.208333333328</v>
      </c>
      <c r="T201" s="10">
        <f t="shared" si="18"/>
        <v>42196.208333333328</v>
      </c>
      <c r="U201" s="1">
        <f t="shared" si="19"/>
        <v>2015</v>
      </c>
    </row>
    <row r="202" spans="1:21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5"/>
        <v>50</v>
      </c>
      <c r="P202">
        <f t="shared" si="16"/>
        <v>2</v>
      </c>
      <c r="Q202" t="s">
        <v>2039</v>
      </c>
      <c r="R202" t="s">
        <v>2040</v>
      </c>
      <c r="S202" s="10">
        <f t="shared" si="17"/>
        <v>40262.208333333336</v>
      </c>
      <c r="T202" s="10">
        <f t="shared" si="18"/>
        <v>40273.208333333336</v>
      </c>
      <c r="U202" s="1">
        <f t="shared" si="19"/>
        <v>2010</v>
      </c>
    </row>
    <row r="203" spans="1:21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5"/>
        <v>0.14680181754631247</v>
      </c>
      <c r="P203">
        <f t="shared" si="16"/>
        <v>91.114649681528661</v>
      </c>
      <c r="Q203" t="s">
        <v>2037</v>
      </c>
      <c r="R203" t="s">
        <v>2038</v>
      </c>
      <c r="S203" s="10">
        <f t="shared" si="17"/>
        <v>41845.208333333336</v>
      </c>
      <c r="T203" s="10">
        <f t="shared" si="18"/>
        <v>41863.208333333336</v>
      </c>
      <c r="U203" s="1">
        <f t="shared" si="19"/>
        <v>2014</v>
      </c>
    </row>
    <row r="204" spans="1:21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5"/>
        <v>1.2685312547760965</v>
      </c>
      <c r="P204">
        <f t="shared" si="16"/>
        <v>79.792682926829272</v>
      </c>
      <c r="Q204" t="s">
        <v>2033</v>
      </c>
      <c r="R204" t="s">
        <v>2034</v>
      </c>
      <c r="S204" s="10">
        <f t="shared" si="17"/>
        <v>40818.208333333336</v>
      </c>
      <c r="T204" s="10">
        <f t="shared" si="18"/>
        <v>40822.208333333336</v>
      </c>
      <c r="U204" s="1">
        <f t="shared" si="19"/>
        <v>2011</v>
      </c>
    </row>
    <row r="205" spans="1:21" ht="31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5"/>
        <v>0.74400376396622769</v>
      </c>
      <c r="P205">
        <f t="shared" si="16"/>
        <v>42.999777678968428</v>
      </c>
      <c r="Q205" t="s">
        <v>2039</v>
      </c>
      <c r="R205" t="s">
        <v>2040</v>
      </c>
      <c r="S205" s="10">
        <f t="shared" si="17"/>
        <v>42752.25</v>
      </c>
      <c r="T205" s="10">
        <f t="shared" si="18"/>
        <v>42754.25</v>
      </c>
      <c r="U205" s="1">
        <f t="shared" si="19"/>
        <v>2017</v>
      </c>
    </row>
    <row r="206" spans="1:21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5"/>
        <v>29.655990510083036</v>
      </c>
      <c r="P206">
        <f t="shared" si="16"/>
        <v>63.225000000000001</v>
      </c>
      <c r="Q206" t="s">
        <v>2035</v>
      </c>
      <c r="R206" t="s">
        <v>2058</v>
      </c>
      <c r="S206" s="10">
        <f t="shared" si="17"/>
        <v>40636.208333333336</v>
      </c>
      <c r="T206" s="10">
        <f t="shared" si="18"/>
        <v>40646.208333333336</v>
      </c>
      <c r="U206" s="1">
        <f t="shared" si="19"/>
        <v>2011</v>
      </c>
    </row>
    <row r="207" spans="1:21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5"/>
        <v>0.23156394727467047</v>
      </c>
      <c r="P207">
        <f t="shared" si="16"/>
        <v>70.174999999999997</v>
      </c>
      <c r="Q207" t="s">
        <v>2039</v>
      </c>
      <c r="R207" t="s">
        <v>2040</v>
      </c>
      <c r="S207" s="10">
        <f t="shared" si="17"/>
        <v>43390.208333333328</v>
      </c>
      <c r="T207" s="10">
        <f t="shared" si="18"/>
        <v>43402.208333333328</v>
      </c>
      <c r="U207" s="1">
        <f t="shared" si="19"/>
        <v>2018</v>
      </c>
    </row>
    <row r="208" spans="1:21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5"/>
        <v>2.5743707093821508</v>
      </c>
      <c r="P208">
        <f t="shared" si="16"/>
        <v>61.333333333333336</v>
      </c>
      <c r="Q208" t="s">
        <v>2047</v>
      </c>
      <c r="R208" t="s">
        <v>2053</v>
      </c>
      <c r="S208" s="10">
        <f t="shared" si="17"/>
        <v>40236.25</v>
      </c>
      <c r="T208" s="10">
        <f t="shared" si="18"/>
        <v>40245.25</v>
      </c>
      <c r="U208" s="1">
        <f t="shared" si="19"/>
        <v>2010</v>
      </c>
    </row>
    <row r="209" spans="1:21" ht="31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5"/>
        <v>0.23490721165139769</v>
      </c>
      <c r="P209">
        <f t="shared" si="16"/>
        <v>99</v>
      </c>
      <c r="Q209" t="s">
        <v>2035</v>
      </c>
      <c r="R209" t="s">
        <v>2036</v>
      </c>
      <c r="S209" s="10">
        <f t="shared" si="17"/>
        <v>43340.208333333328</v>
      </c>
      <c r="T209" s="10">
        <f t="shared" si="18"/>
        <v>43360.208333333328</v>
      </c>
      <c r="U209" s="1">
        <f t="shared" si="19"/>
        <v>2018</v>
      </c>
    </row>
    <row r="210" spans="1:21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5"/>
        <v>0.98890060770428412</v>
      </c>
      <c r="P210">
        <f t="shared" si="16"/>
        <v>96.984900146127615</v>
      </c>
      <c r="Q210" t="s">
        <v>2041</v>
      </c>
      <c r="R210" t="s">
        <v>2042</v>
      </c>
      <c r="S210" s="10">
        <f t="shared" si="17"/>
        <v>43048.25</v>
      </c>
      <c r="T210" s="10">
        <f t="shared" si="18"/>
        <v>43072.25</v>
      </c>
      <c r="U210" s="1">
        <f t="shared" si="19"/>
        <v>2017</v>
      </c>
    </row>
    <row r="211" spans="1:21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5"/>
        <v>4.7194991749975737</v>
      </c>
      <c r="P211">
        <f t="shared" si="16"/>
        <v>51.004950495049506</v>
      </c>
      <c r="Q211" t="s">
        <v>2041</v>
      </c>
      <c r="R211" t="s">
        <v>2042</v>
      </c>
      <c r="S211" s="10">
        <f t="shared" si="17"/>
        <v>42496.208333333328</v>
      </c>
      <c r="T211" s="10">
        <f t="shared" si="18"/>
        <v>42503.208333333328</v>
      </c>
      <c r="U211" s="1">
        <f t="shared" si="19"/>
        <v>2016</v>
      </c>
    </row>
    <row r="212" spans="1:21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5"/>
        <v>1.4831177027453455</v>
      </c>
      <c r="P212">
        <f t="shared" si="16"/>
        <v>28.044247787610619</v>
      </c>
      <c r="Q212" t="s">
        <v>2041</v>
      </c>
      <c r="R212" t="s">
        <v>2063</v>
      </c>
      <c r="S212" s="10">
        <f t="shared" si="17"/>
        <v>42797.25</v>
      </c>
      <c r="T212" s="10">
        <f t="shared" si="18"/>
        <v>42824.208333333328</v>
      </c>
      <c r="U212" s="1">
        <f t="shared" si="19"/>
        <v>2017</v>
      </c>
    </row>
    <row r="213" spans="1:21" ht="31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5"/>
        <v>1.0534813319878911</v>
      </c>
      <c r="P213">
        <f t="shared" si="16"/>
        <v>60.984615384615381</v>
      </c>
      <c r="Q213" t="s">
        <v>2039</v>
      </c>
      <c r="R213" t="s">
        <v>2040</v>
      </c>
      <c r="S213" s="10">
        <f t="shared" si="17"/>
        <v>41513.208333333336</v>
      </c>
      <c r="T213" s="10">
        <f t="shared" si="18"/>
        <v>41537.208333333336</v>
      </c>
      <c r="U213" s="1">
        <f t="shared" si="19"/>
        <v>2013</v>
      </c>
    </row>
    <row r="214" spans="1:21" ht="31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5"/>
        <v>0.65853658536585369</v>
      </c>
      <c r="P214">
        <f t="shared" si="16"/>
        <v>73.214285714285708</v>
      </c>
      <c r="Q214" t="s">
        <v>2039</v>
      </c>
      <c r="R214" t="s">
        <v>2040</v>
      </c>
      <c r="S214" s="10">
        <f t="shared" si="17"/>
        <v>43814.25</v>
      </c>
      <c r="T214" s="10">
        <f t="shared" si="18"/>
        <v>43860.25</v>
      </c>
      <c r="U214" s="1">
        <f t="shared" si="19"/>
        <v>2019</v>
      </c>
    </row>
    <row r="215" spans="1:21" ht="31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5"/>
        <v>0.51239004599269011</v>
      </c>
      <c r="P215">
        <f t="shared" si="16"/>
        <v>39.997435299603637</v>
      </c>
      <c r="Q215" t="s">
        <v>2035</v>
      </c>
      <c r="R215" t="s">
        <v>2045</v>
      </c>
      <c r="S215" s="10">
        <f t="shared" si="17"/>
        <v>40488.208333333336</v>
      </c>
      <c r="T215" s="10">
        <f t="shared" si="18"/>
        <v>40496.25</v>
      </c>
      <c r="U215" s="1">
        <f t="shared" si="19"/>
        <v>2010</v>
      </c>
    </row>
    <row r="216" spans="1:21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5"/>
        <v>9.773806199385647E-2</v>
      </c>
      <c r="P216">
        <f t="shared" si="16"/>
        <v>86.812121212121212</v>
      </c>
      <c r="Q216" t="s">
        <v>2035</v>
      </c>
      <c r="R216" t="s">
        <v>2036</v>
      </c>
      <c r="S216" s="10">
        <f t="shared" si="17"/>
        <v>40409.208333333336</v>
      </c>
      <c r="T216" s="10">
        <f t="shared" si="18"/>
        <v>40415.208333333336</v>
      </c>
      <c r="U216" s="1">
        <f t="shared" si="19"/>
        <v>2010</v>
      </c>
    </row>
    <row r="217" spans="1:21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5"/>
        <v>26.029216467463481</v>
      </c>
      <c r="P217">
        <f t="shared" si="16"/>
        <v>42.125874125874127</v>
      </c>
      <c r="Q217" t="s">
        <v>2039</v>
      </c>
      <c r="R217" t="s">
        <v>2040</v>
      </c>
      <c r="S217" s="10">
        <f t="shared" si="17"/>
        <v>43509.25</v>
      </c>
      <c r="T217" s="10">
        <f t="shared" si="18"/>
        <v>43511.25</v>
      </c>
      <c r="U217" s="1">
        <f t="shared" si="19"/>
        <v>2019</v>
      </c>
    </row>
    <row r="218" spans="1:21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5"/>
        <v>0.64486729086853078</v>
      </c>
      <c r="P218">
        <f t="shared" si="16"/>
        <v>103.97851239669421</v>
      </c>
      <c r="Q218" t="s">
        <v>2039</v>
      </c>
      <c r="R218" t="s">
        <v>2040</v>
      </c>
      <c r="S218" s="10">
        <f t="shared" si="17"/>
        <v>40869.25</v>
      </c>
      <c r="T218" s="10">
        <f t="shared" si="18"/>
        <v>40871.25</v>
      </c>
      <c r="U218" s="1">
        <f t="shared" si="19"/>
        <v>2011</v>
      </c>
    </row>
    <row r="219" spans="1:21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5"/>
        <v>2.2344632280568457</v>
      </c>
      <c r="P219">
        <f t="shared" si="16"/>
        <v>62.003211991434689</v>
      </c>
      <c r="Q219" t="s">
        <v>2041</v>
      </c>
      <c r="R219" t="s">
        <v>2063</v>
      </c>
      <c r="S219" s="10">
        <f t="shared" si="17"/>
        <v>43583.208333333328</v>
      </c>
      <c r="T219" s="10">
        <f t="shared" si="18"/>
        <v>43592.208333333328</v>
      </c>
      <c r="U219" s="1">
        <f t="shared" si="19"/>
        <v>2019</v>
      </c>
    </row>
    <row r="220" spans="1:21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5"/>
        <v>0.46307579819644162</v>
      </c>
      <c r="P220">
        <f t="shared" si="16"/>
        <v>31.005037783375315</v>
      </c>
      <c r="Q220" t="s">
        <v>2041</v>
      </c>
      <c r="R220" t="s">
        <v>2052</v>
      </c>
      <c r="S220" s="10">
        <f t="shared" si="17"/>
        <v>40858.25</v>
      </c>
      <c r="T220" s="10">
        <f t="shared" si="18"/>
        <v>40892.25</v>
      </c>
      <c r="U220" s="1">
        <f t="shared" si="19"/>
        <v>2011</v>
      </c>
    </row>
    <row r="221" spans="1:21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5"/>
        <v>0.30108955428637446</v>
      </c>
      <c r="P221">
        <f t="shared" si="16"/>
        <v>89.991552956465242</v>
      </c>
      <c r="Q221" t="s">
        <v>2041</v>
      </c>
      <c r="R221" t="s">
        <v>2049</v>
      </c>
      <c r="S221" s="10">
        <f t="shared" si="17"/>
        <v>41137.208333333336</v>
      </c>
      <c r="T221" s="10">
        <f t="shared" si="18"/>
        <v>41149.208333333336</v>
      </c>
      <c r="U221" s="1">
        <f t="shared" si="19"/>
        <v>2012</v>
      </c>
    </row>
    <row r="222" spans="1:21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5"/>
        <v>11.84407796101949</v>
      </c>
      <c r="P222">
        <f t="shared" si="16"/>
        <v>39.235294117647058</v>
      </c>
      <c r="Q222" t="s">
        <v>2039</v>
      </c>
      <c r="R222" t="s">
        <v>2040</v>
      </c>
      <c r="S222" s="10">
        <f t="shared" si="17"/>
        <v>40725.208333333336</v>
      </c>
      <c r="T222" s="10">
        <f t="shared" si="18"/>
        <v>40743.208333333336</v>
      </c>
      <c r="U222" s="1">
        <f t="shared" si="19"/>
        <v>2011</v>
      </c>
    </row>
    <row r="223" spans="1:21" ht="31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5"/>
        <v>1.0139364099140449</v>
      </c>
      <c r="P223">
        <f t="shared" si="16"/>
        <v>54.993116108306566</v>
      </c>
      <c r="Q223" t="s">
        <v>2033</v>
      </c>
      <c r="R223" t="s">
        <v>2034</v>
      </c>
      <c r="S223" s="10">
        <f t="shared" si="17"/>
        <v>41081.208333333336</v>
      </c>
      <c r="T223" s="10">
        <f t="shared" si="18"/>
        <v>41083.208333333336</v>
      </c>
      <c r="U223" s="1">
        <f t="shared" si="19"/>
        <v>2012</v>
      </c>
    </row>
    <row r="224" spans="1:21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5"/>
        <v>0.72474709346217725</v>
      </c>
      <c r="P224">
        <f t="shared" si="16"/>
        <v>47.992753623188406</v>
      </c>
      <c r="Q224" t="s">
        <v>2054</v>
      </c>
      <c r="R224" t="s">
        <v>2055</v>
      </c>
      <c r="S224" s="10">
        <f t="shared" si="17"/>
        <v>41914.208333333336</v>
      </c>
      <c r="T224" s="10">
        <f t="shared" si="18"/>
        <v>41915.208333333336</v>
      </c>
      <c r="U224" s="1">
        <f t="shared" si="19"/>
        <v>2014</v>
      </c>
    </row>
    <row r="225" spans="1:21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5"/>
        <v>1.0659731125682259</v>
      </c>
      <c r="P225">
        <f t="shared" si="16"/>
        <v>87.966702470461868</v>
      </c>
      <c r="Q225" t="s">
        <v>2039</v>
      </c>
      <c r="R225" t="s">
        <v>2040</v>
      </c>
      <c r="S225" s="10">
        <f t="shared" si="17"/>
        <v>42445.208333333328</v>
      </c>
      <c r="T225" s="10">
        <f t="shared" si="18"/>
        <v>42459.208333333328</v>
      </c>
      <c r="U225" s="1">
        <f t="shared" si="19"/>
        <v>2016</v>
      </c>
    </row>
    <row r="226" spans="1:21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5"/>
        <v>0.24774594001658773</v>
      </c>
      <c r="P226">
        <f t="shared" si="16"/>
        <v>51.999165275459099</v>
      </c>
      <c r="Q226" t="s">
        <v>2041</v>
      </c>
      <c r="R226" t="s">
        <v>2063</v>
      </c>
      <c r="S226" s="10">
        <f t="shared" si="17"/>
        <v>41906.208333333336</v>
      </c>
      <c r="T226" s="10">
        <f t="shared" si="18"/>
        <v>41951.25</v>
      </c>
      <c r="U226" s="1">
        <f t="shared" si="19"/>
        <v>2014</v>
      </c>
    </row>
    <row r="227" spans="1:21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5"/>
        <v>0.38435809929817799</v>
      </c>
      <c r="P227">
        <f t="shared" si="16"/>
        <v>29.999659863945578</v>
      </c>
      <c r="Q227" t="s">
        <v>2035</v>
      </c>
      <c r="R227" t="s">
        <v>2036</v>
      </c>
      <c r="S227" s="10">
        <f t="shared" si="17"/>
        <v>41762.208333333336</v>
      </c>
      <c r="T227" s="10">
        <f t="shared" si="18"/>
        <v>41762.208333333336</v>
      </c>
      <c r="U227" s="1">
        <f t="shared" si="19"/>
        <v>2014</v>
      </c>
    </row>
    <row r="228" spans="1:21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5"/>
        <v>0.27275206836985183</v>
      </c>
      <c r="P228">
        <f t="shared" si="16"/>
        <v>98.205357142857139</v>
      </c>
      <c r="Q228" t="s">
        <v>2054</v>
      </c>
      <c r="R228" t="s">
        <v>2055</v>
      </c>
      <c r="S228" s="10">
        <f t="shared" si="17"/>
        <v>40276.208333333336</v>
      </c>
      <c r="T228" s="10">
        <f t="shared" si="18"/>
        <v>40313.208333333336</v>
      </c>
      <c r="U228" s="1">
        <f t="shared" si="19"/>
        <v>2010</v>
      </c>
    </row>
    <row r="229" spans="1:21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5"/>
        <v>0.59269496160621304</v>
      </c>
      <c r="P229">
        <f t="shared" si="16"/>
        <v>108.96182396606575</v>
      </c>
      <c r="Q229" t="s">
        <v>2050</v>
      </c>
      <c r="R229" t="s">
        <v>2061</v>
      </c>
      <c r="S229" s="10">
        <f t="shared" si="17"/>
        <v>42139.208333333328</v>
      </c>
      <c r="T229" s="10">
        <f t="shared" si="18"/>
        <v>42145.208333333328</v>
      </c>
      <c r="U229" s="1">
        <f t="shared" si="19"/>
        <v>2015</v>
      </c>
    </row>
    <row r="230" spans="1:21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5"/>
        <v>0.83397842179108805</v>
      </c>
      <c r="P230">
        <f t="shared" si="16"/>
        <v>66.998379254457049</v>
      </c>
      <c r="Q230" t="s">
        <v>2041</v>
      </c>
      <c r="R230" t="s">
        <v>2049</v>
      </c>
      <c r="S230" s="10">
        <f t="shared" si="17"/>
        <v>42613.208333333328</v>
      </c>
      <c r="T230" s="10">
        <f t="shared" si="18"/>
        <v>42638.208333333328</v>
      </c>
      <c r="U230" s="1">
        <f t="shared" si="19"/>
        <v>2016</v>
      </c>
    </row>
    <row r="231" spans="1:21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5"/>
        <v>0.51629090821360935</v>
      </c>
      <c r="P231">
        <f t="shared" si="16"/>
        <v>64.99333594668758</v>
      </c>
      <c r="Q231" t="s">
        <v>2050</v>
      </c>
      <c r="R231" t="s">
        <v>2061</v>
      </c>
      <c r="S231" s="10">
        <f t="shared" si="17"/>
        <v>42887.208333333328</v>
      </c>
      <c r="T231" s="10">
        <f t="shared" si="18"/>
        <v>42935.208333333328</v>
      </c>
      <c r="U231" s="1">
        <f t="shared" si="19"/>
        <v>2017</v>
      </c>
    </row>
    <row r="232" spans="1:21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5"/>
        <v>0.23800079333597779</v>
      </c>
      <c r="P232">
        <f t="shared" si="16"/>
        <v>99.841584158415841</v>
      </c>
      <c r="Q232" t="s">
        <v>2050</v>
      </c>
      <c r="R232" t="s">
        <v>2051</v>
      </c>
      <c r="S232" s="10">
        <f t="shared" si="17"/>
        <v>43805.25</v>
      </c>
      <c r="T232" s="10">
        <f t="shared" si="18"/>
        <v>43805.25</v>
      </c>
      <c r="U232" s="1">
        <f t="shared" si="19"/>
        <v>2019</v>
      </c>
    </row>
    <row r="233" spans="1:21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5"/>
        <v>1.3036393264530146</v>
      </c>
      <c r="P233">
        <f t="shared" si="16"/>
        <v>82.432835820895519</v>
      </c>
      <c r="Q233" t="s">
        <v>2039</v>
      </c>
      <c r="R233" t="s">
        <v>2040</v>
      </c>
      <c r="S233" s="10">
        <f t="shared" si="17"/>
        <v>41415.208333333336</v>
      </c>
      <c r="T233" s="10">
        <f t="shared" si="18"/>
        <v>41473.208333333336</v>
      </c>
      <c r="U233" s="1">
        <f t="shared" si="19"/>
        <v>2013</v>
      </c>
    </row>
    <row r="234" spans="1:21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5"/>
        <v>0.58389146488064569</v>
      </c>
      <c r="P234">
        <f t="shared" si="16"/>
        <v>63.293478260869563</v>
      </c>
      <c r="Q234" t="s">
        <v>2039</v>
      </c>
      <c r="R234" t="s">
        <v>2040</v>
      </c>
      <c r="S234" s="10">
        <f t="shared" si="17"/>
        <v>42576.208333333328</v>
      </c>
      <c r="T234" s="10">
        <f t="shared" si="18"/>
        <v>42577.208333333328</v>
      </c>
      <c r="U234" s="1">
        <f t="shared" si="19"/>
        <v>2016</v>
      </c>
    </row>
    <row r="235" spans="1:21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5"/>
        <v>0.6333333333333333</v>
      </c>
      <c r="P235">
        <f t="shared" si="16"/>
        <v>96.774193548387103</v>
      </c>
      <c r="Q235" t="s">
        <v>2041</v>
      </c>
      <c r="R235" t="s">
        <v>2049</v>
      </c>
      <c r="S235" s="10">
        <f t="shared" si="17"/>
        <v>40706.208333333336</v>
      </c>
      <c r="T235" s="10">
        <f t="shared" si="18"/>
        <v>40722.208333333336</v>
      </c>
      <c r="U235" s="1">
        <f t="shared" si="19"/>
        <v>2011</v>
      </c>
    </row>
    <row r="236" spans="1:21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5"/>
        <v>0.91675834250091681</v>
      </c>
      <c r="P236">
        <f t="shared" si="16"/>
        <v>54.906040268456373</v>
      </c>
      <c r="Q236" t="s">
        <v>2050</v>
      </c>
      <c r="R236" t="s">
        <v>2051</v>
      </c>
      <c r="S236" s="10">
        <f t="shared" si="17"/>
        <v>42969.208333333328</v>
      </c>
      <c r="T236" s="10">
        <f t="shared" si="18"/>
        <v>42976.208333333328</v>
      </c>
      <c r="U236" s="1">
        <f t="shared" si="19"/>
        <v>2017</v>
      </c>
    </row>
    <row r="237" spans="1:21" ht="31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5"/>
        <v>2.3962106436333239</v>
      </c>
      <c r="P237">
        <f t="shared" si="16"/>
        <v>39.010869565217391</v>
      </c>
      <c r="Q237" t="s">
        <v>2041</v>
      </c>
      <c r="R237" t="s">
        <v>2049</v>
      </c>
      <c r="S237" s="10">
        <f t="shared" si="17"/>
        <v>42779.25</v>
      </c>
      <c r="T237" s="10">
        <f t="shared" si="18"/>
        <v>42784.25</v>
      </c>
      <c r="U237" s="1">
        <f t="shared" si="19"/>
        <v>2017</v>
      </c>
    </row>
    <row r="238" spans="1:21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5"/>
        <v>9.1371732593106643</v>
      </c>
      <c r="P238">
        <f t="shared" si="16"/>
        <v>75.84210526315789</v>
      </c>
      <c r="Q238" t="s">
        <v>2035</v>
      </c>
      <c r="R238" t="s">
        <v>2036</v>
      </c>
      <c r="S238" s="10">
        <f t="shared" si="17"/>
        <v>43641.208333333328</v>
      </c>
      <c r="T238" s="10">
        <f t="shared" si="18"/>
        <v>43648.208333333328</v>
      </c>
      <c r="U238" s="1">
        <f t="shared" si="19"/>
        <v>2019</v>
      </c>
    </row>
    <row r="239" spans="1:21" ht="31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5"/>
        <v>0.62744568884091212</v>
      </c>
      <c r="P239">
        <f t="shared" si="16"/>
        <v>45.051671732522799</v>
      </c>
      <c r="Q239" t="s">
        <v>2041</v>
      </c>
      <c r="R239" t="s">
        <v>2049</v>
      </c>
      <c r="S239" s="10">
        <f t="shared" si="17"/>
        <v>41754.208333333336</v>
      </c>
      <c r="T239" s="10">
        <f t="shared" si="18"/>
        <v>41756.208333333336</v>
      </c>
      <c r="U239" s="1">
        <f t="shared" si="19"/>
        <v>2014</v>
      </c>
    </row>
    <row r="240" spans="1:21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5"/>
        <v>0.2367330834484119</v>
      </c>
      <c r="P240">
        <f t="shared" si="16"/>
        <v>104.51546391752578</v>
      </c>
      <c r="Q240" t="s">
        <v>2039</v>
      </c>
      <c r="R240" t="s">
        <v>2040</v>
      </c>
      <c r="S240" s="10">
        <f t="shared" si="17"/>
        <v>43083.25</v>
      </c>
      <c r="T240" s="10">
        <f t="shared" si="18"/>
        <v>43108.25</v>
      </c>
      <c r="U240" s="1">
        <f t="shared" si="19"/>
        <v>2017</v>
      </c>
    </row>
    <row r="241" spans="1:21" ht="31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5"/>
        <v>1.0233450591621363</v>
      </c>
      <c r="P241">
        <f t="shared" si="16"/>
        <v>76.268292682926827</v>
      </c>
      <c r="Q241" t="s">
        <v>2037</v>
      </c>
      <c r="R241" t="s">
        <v>2046</v>
      </c>
      <c r="S241" s="10">
        <f t="shared" si="17"/>
        <v>42245.208333333328</v>
      </c>
      <c r="T241" s="10">
        <f t="shared" si="18"/>
        <v>42249.208333333328</v>
      </c>
      <c r="U241" s="1">
        <f t="shared" si="19"/>
        <v>2015</v>
      </c>
    </row>
    <row r="242" spans="1:21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5"/>
        <v>0.23878366524804262</v>
      </c>
      <c r="P242">
        <f t="shared" si="16"/>
        <v>69.015695067264573</v>
      </c>
      <c r="Q242" t="s">
        <v>2039</v>
      </c>
      <c r="R242" t="s">
        <v>2040</v>
      </c>
      <c r="S242" s="10">
        <f t="shared" si="17"/>
        <v>40396.208333333336</v>
      </c>
      <c r="T242" s="10">
        <f t="shared" si="18"/>
        <v>40397.208333333336</v>
      </c>
      <c r="U242" s="1">
        <f t="shared" si="19"/>
        <v>2010</v>
      </c>
    </row>
    <row r="243" spans="1:21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5"/>
        <v>0.9811971187161167</v>
      </c>
      <c r="P243">
        <f t="shared" si="16"/>
        <v>101.97684085510689</v>
      </c>
      <c r="Q243" t="s">
        <v>2047</v>
      </c>
      <c r="R243" t="s">
        <v>2048</v>
      </c>
      <c r="S243" s="10">
        <f t="shared" si="17"/>
        <v>41742.208333333336</v>
      </c>
      <c r="T243" s="10">
        <f t="shared" si="18"/>
        <v>41752.208333333336</v>
      </c>
      <c r="U243" s="1">
        <f t="shared" si="19"/>
        <v>2014</v>
      </c>
    </row>
    <row r="244" spans="1:21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5"/>
        <v>0.78292478329760462</v>
      </c>
      <c r="P244">
        <f t="shared" si="16"/>
        <v>42.915999999999997</v>
      </c>
      <c r="Q244" t="s">
        <v>2035</v>
      </c>
      <c r="R244" t="s">
        <v>2036</v>
      </c>
      <c r="S244" s="10">
        <f t="shared" si="17"/>
        <v>42865.208333333328</v>
      </c>
      <c r="T244" s="10">
        <f t="shared" si="18"/>
        <v>42875.208333333328</v>
      </c>
      <c r="U244" s="1">
        <f t="shared" si="19"/>
        <v>2017</v>
      </c>
    </row>
    <row r="245" spans="1:21" ht="31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5"/>
        <v>0.224609375</v>
      </c>
      <c r="P245">
        <f t="shared" si="16"/>
        <v>43.025210084033617</v>
      </c>
      <c r="Q245" t="s">
        <v>2039</v>
      </c>
      <c r="R245" t="s">
        <v>2040</v>
      </c>
      <c r="S245" s="10">
        <f t="shared" si="17"/>
        <v>43163.25</v>
      </c>
      <c r="T245" s="10">
        <f t="shared" si="18"/>
        <v>43166.25</v>
      </c>
      <c r="U245" s="1">
        <f t="shared" si="19"/>
        <v>2018</v>
      </c>
    </row>
    <row r="246" spans="1:21" ht="31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5"/>
        <v>0.17552657973921765</v>
      </c>
      <c r="P246">
        <f t="shared" si="16"/>
        <v>75.245283018867923</v>
      </c>
      <c r="Q246" t="s">
        <v>2039</v>
      </c>
      <c r="R246" t="s">
        <v>2040</v>
      </c>
      <c r="S246" s="10">
        <f t="shared" si="17"/>
        <v>41834.208333333336</v>
      </c>
      <c r="T246" s="10">
        <f t="shared" si="18"/>
        <v>41886.208333333336</v>
      </c>
      <c r="U246" s="1">
        <f t="shared" si="19"/>
        <v>2014</v>
      </c>
    </row>
    <row r="247" spans="1:21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5"/>
        <v>0.19633064789113805</v>
      </c>
      <c r="P247">
        <f t="shared" si="16"/>
        <v>69.023364485981304</v>
      </c>
      <c r="Q247" t="s">
        <v>2039</v>
      </c>
      <c r="R247" t="s">
        <v>2040</v>
      </c>
      <c r="S247" s="10">
        <f t="shared" si="17"/>
        <v>41736.208333333336</v>
      </c>
      <c r="T247" s="10">
        <f t="shared" si="18"/>
        <v>41737.208333333336</v>
      </c>
      <c r="U247" s="1">
        <f t="shared" si="19"/>
        <v>2014</v>
      </c>
    </row>
    <row r="248" spans="1:21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5"/>
        <v>0.30718820397296742</v>
      </c>
      <c r="P248">
        <f t="shared" si="16"/>
        <v>65.986486486486484</v>
      </c>
      <c r="Q248" t="s">
        <v>2037</v>
      </c>
      <c r="R248" t="s">
        <v>2038</v>
      </c>
      <c r="S248" s="10">
        <f t="shared" si="17"/>
        <v>41491.208333333336</v>
      </c>
      <c r="T248" s="10">
        <f t="shared" si="18"/>
        <v>41495.208333333336</v>
      </c>
      <c r="U248" s="1">
        <f t="shared" si="19"/>
        <v>2013</v>
      </c>
    </row>
    <row r="249" spans="1:21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5"/>
        <v>0.10722524883839314</v>
      </c>
      <c r="P249">
        <f t="shared" si="16"/>
        <v>98.013800424628457</v>
      </c>
      <c r="Q249" t="s">
        <v>2047</v>
      </c>
      <c r="R249" t="s">
        <v>2053</v>
      </c>
      <c r="S249" s="10">
        <f t="shared" si="17"/>
        <v>42726.25</v>
      </c>
      <c r="T249" s="10">
        <f t="shared" si="18"/>
        <v>42741.25</v>
      </c>
      <c r="U249" s="1">
        <f t="shared" si="19"/>
        <v>2016</v>
      </c>
    </row>
    <row r="250" spans="1:21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5"/>
        <v>0.47317408227123559</v>
      </c>
      <c r="P250">
        <f t="shared" si="16"/>
        <v>60.105504587155963</v>
      </c>
      <c r="Q250" t="s">
        <v>2050</v>
      </c>
      <c r="R250" t="s">
        <v>2061</v>
      </c>
      <c r="S250" s="10">
        <f t="shared" si="17"/>
        <v>42004.25</v>
      </c>
      <c r="T250" s="10">
        <f t="shared" si="18"/>
        <v>42009.25</v>
      </c>
      <c r="U250" s="1">
        <f t="shared" si="19"/>
        <v>2014</v>
      </c>
    </row>
    <row r="251" spans="1:21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5"/>
        <v>0.36586454088461884</v>
      </c>
      <c r="P251">
        <f t="shared" si="16"/>
        <v>26.000773395204948</v>
      </c>
      <c r="Q251" t="s">
        <v>2047</v>
      </c>
      <c r="R251" t="s">
        <v>2059</v>
      </c>
      <c r="S251" s="10">
        <f t="shared" si="17"/>
        <v>42006.25</v>
      </c>
      <c r="T251" s="10">
        <f t="shared" si="18"/>
        <v>42013.25</v>
      </c>
      <c r="U251" s="1">
        <f t="shared" si="19"/>
        <v>2015</v>
      </c>
    </row>
    <row r="252" spans="1:21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5"/>
        <v>33.333333333333336</v>
      </c>
      <c r="P252">
        <f t="shared" si="16"/>
        <v>3</v>
      </c>
      <c r="Q252" t="s">
        <v>2035</v>
      </c>
      <c r="R252" t="s">
        <v>2036</v>
      </c>
      <c r="S252" s="10">
        <f t="shared" si="17"/>
        <v>40203.25</v>
      </c>
      <c r="T252" s="10">
        <f t="shared" si="18"/>
        <v>40238.25</v>
      </c>
      <c r="U252" s="1">
        <f t="shared" si="19"/>
        <v>2010</v>
      </c>
    </row>
    <row r="253" spans="1:21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5"/>
        <v>1.8489583333333333</v>
      </c>
      <c r="P253">
        <f t="shared" si="16"/>
        <v>38.019801980198018</v>
      </c>
      <c r="Q253" t="s">
        <v>2039</v>
      </c>
      <c r="R253" t="s">
        <v>2040</v>
      </c>
      <c r="S253" s="10">
        <f t="shared" si="17"/>
        <v>41252.25</v>
      </c>
      <c r="T253" s="10">
        <f t="shared" si="18"/>
        <v>41254.25</v>
      </c>
      <c r="U253" s="1">
        <f t="shared" si="19"/>
        <v>2012</v>
      </c>
    </row>
    <row r="254" spans="1:21" ht="31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5"/>
        <v>0.1596678907871627</v>
      </c>
      <c r="P254">
        <f t="shared" si="16"/>
        <v>106.15254237288136</v>
      </c>
      <c r="Q254" t="s">
        <v>2039</v>
      </c>
      <c r="R254" t="s">
        <v>2040</v>
      </c>
      <c r="S254" s="10">
        <f t="shared" si="17"/>
        <v>41572.208333333336</v>
      </c>
      <c r="T254" s="10">
        <f t="shared" si="18"/>
        <v>41577.208333333336</v>
      </c>
      <c r="U254" s="1">
        <f t="shared" si="19"/>
        <v>2013</v>
      </c>
    </row>
    <row r="255" spans="1:21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5"/>
        <v>1.1233254130416694</v>
      </c>
      <c r="P255">
        <f t="shared" si="16"/>
        <v>81.019475655430711</v>
      </c>
      <c r="Q255" t="s">
        <v>2041</v>
      </c>
      <c r="R255" t="s">
        <v>2044</v>
      </c>
      <c r="S255" s="10">
        <f t="shared" si="17"/>
        <v>40641.208333333336</v>
      </c>
      <c r="T255" s="10">
        <f t="shared" si="18"/>
        <v>40653.208333333336</v>
      </c>
      <c r="U255" s="1">
        <f t="shared" si="19"/>
        <v>2011</v>
      </c>
    </row>
    <row r="256" spans="1:21" ht="31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5"/>
        <v>0.54085831863609646</v>
      </c>
      <c r="P256">
        <f t="shared" si="16"/>
        <v>96.647727272727266</v>
      </c>
      <c r="Q256" t="s">
        <v>2047</v>
      </c>
      <c r="R256" t="s">
        <v>2048</v>
      </c>
      <c r="S256" s="10">
        <f t="shared" si="17"/>
        <v>42787.25</v>
      </c>
      <c r="T256" s="10">
        <f t="shared" si="18"/>
        <v>42789.25</v>
      </c>
      <c r="U256" s="1">
        <f t="shared" si="19"/>
        <v>2017</v>
      </c>
    </row>
    <row r="257" spans="1:21" ht="31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5"/>
        <v>0.83217036233007702</v>
      </c>
      <c r="P257">
        <f t="shared" si="16"/>
        <v>57.003535651149086</v>
      </c>
      <c r="Q257" t="s">
        <v>2035</v>
      </c>
      <c r="R257" t="s">
        <v>2036</v>
      </c>
      <c r="S257" s="10">
        <f t="shared" si="17"/>
        <v>40590.25</v>
      </c>
      <c r="T257" s="10">
        <f t="shared" si="18"/>
        <v>40595.25</v>
      </c>
      <c r="U257" s="1">
        <f t="shared" si="19"/>
        <v>2011</v>
      </c>
    </row>
    <row r="258" spans="1:21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5"/>
        <v>4.2752867570385815</v>
      </c>
      <c r="P258">
        <f t="shared" si="16"/>
        <v>63.93333333333333</v>
      </c>
      <c r="Q258" t="s">
        <v>2035</v>
      </c>
      <c r="R258" t="s">
        <v>2036</v>
      </c>
      <c r="S258" s="10">
        <f t="shared" si="17"/>
        <v>42393.25</v>
      </c>
      <c r="T258" s="10">
        <f t="shared" si="18"/>
        <v>42430.25</v>
      </c>
      <c r="U258" s="1">
        <f t="shared" si="19"/>
        <v>2016</v>
      </c>
    </row>
    <row r="259" spans="1:21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20">SUM(D259/E259)</f>
        <v>0.68493150684931503</v>
      </c>
      <c r="P259">
        <f t="shared" ref="P259:P322" si="21">SUM(E259/G259)</f>
        <v>90.456521739130437</v>
      </c>
      <c r="Q259" t="s">
        <v>2039</v>
      </c>
      <c r="R259" t="s">
        <v>2040</v>
      </c>
      <c r="S259" s="10">
        <f t="shared" ref="S259:S322" si="22">(((J259/60)/60)/24)+DATE(1970,1,1)</f>
        <v>41338.25</v>
      </c>
      <c r="T259" s="10">
        <f t="shared" ref="T259:T322" si="23">(((K259/60)/60)/24)+DATE(1970,1,1)</f>
        <v>41352.208333333336</v>
      </c>
      <c r="U259" s="1">
        <f t="shared" ref="U259:U322" si="24">YEAR(S259)</f>
        <v>2013</v>
      </c>
    </row>
    <row r="260" spans="1:21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20"/>
        <v>0.37246722288438616</v>
      </c>
      <c r="P260">
        <f t="shared" si="21"/>
        <v>72.172043010752688</v>
      </c>
      <c r="Q260" t="s">
        <v>2039</v>
      </c>
      <c r="R260" t="s">
        <v>2040</v>
      </c>
      <c r="S260" s="10">
        <f t="shared" si="22"/>
        <v>42712.25</v>
      </c>
      <c r="T260" s="10">
        <f t="shared" si="23"/>
        <v>42732.25</v>
      </c>
      <c r="U260" s="1">
        <f t="shared" si="24"/>
        <v>2016</v>
      </c>
    </row>
    <row r="261" spans="1:21" ht="31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20"/>
        <v>0.16736401673640167</v>
      </c>
      <c r="P261">
        <f t="shared" si="21"/>
        <v>77.934782608695656</v>
      </c>
      <c r="Q261" t="s">
        <v>2054</v>
      </c>
      <c r="R261" t="s">
        <v>2055</v>
      </c>
      <c r="S261" s="10">
        <f t="shared" si="22"/>
        <v>41251.25</v>
      </c>
      <c r="T261" s="10">
        <f t="shared" si="23"/>
        <v>41270.25</v>
      </c>
      <c r="U261" s="1">
        <f t="shared" si="24"/>
        <v>2012</v>
      </c>
    </row>
    <row r="262" spans="1:21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20"/>
        <v>0.63412179164569704</v>
      </c>
      <c r="P262">
        <f t="shared" si="21"/>
        <v>38.065134099616856</v>
      </c>
      <c r="Q262" t="s">
        <v>2035</v>
      </c>
      <c r="R262" t="s">
        <v>2036</v>
      </c>
      <c r="S262" s="10">
        <f t="shared" si="22"/>
        <v>41180.208333333336</v>
      </c>
      <c r="T262" s="10">
        <f t="shared" si="23"/>
        <v>41192.208333333336</v>
      </c>
      <c r="U262" s="1">
        <f t="shared" si="24"/>
        <v>2012</v>
      </c>
    </row>
    <row r="263" spans="1:21" ht="31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20"/>
        <v>3.2049576093981673</v>
      </c>
      <c r="P263">
        <f t="shared" si="21"/>
        <v>57.936123348017624</v>
      </c>
      <c r="Q263" t="s">
        <v>2035</v>
      </c>
      <c r="R263" t="s">
        <v>2036</v>
      </c>
      <c r="S263" s="10">
        <f t="shared" si="22"/>
        <v>40415.208333333336</v>
      </c>
      <c r="T263" s="10">
        <f t="shared" si="23"/>
        <v>40419.208333333336</v>
      </c>
      <c r="U263" s="1">
        <f t="shared" si="24"/>
        <v>2010</v>
      </c>
    </row>
    <row r="264" spans="1:21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20"/>
        <v>0.31906906906906907</v>
      </c>
      <c r="P264">
        <f t="shared" si="21"/>
        <v>49.794392523364486</v>
      </c>
      <c r="Q264" t="s">
        <v>2035</v>
      </c>
      <c r="R264" t="s">
        <v>2045</v>
      </c>
      <c r="S264" s="10">
        <f t="shared" si="22"/>
        <v>40638.208333333336</v>
      </c>
      <c r="T264" s="10">
        <f t="shared" si="23"/>
        <v>40664.208333333336</v>
      </c>
      <c r="U264" s="1">
        <f t="shared" si="24"/>
        <v>2011</v>
      </c>
    </row>
    <row r="265" spans="1:21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20"/>
        <v>0.26961695797694313</v>
      </c>
      <c r="P265">
        <f t="shared" si="21"/>
        <v>54.050251256281406</v>
      </c>
      <c r="Q265" t="s">
        <v>2054</v>
      </c>
      <c r="R265" t="s">
        <v>2055</v>
      </c>
      <c r="S265" s="10">
        <f t="shared" si="22"/>
        <v>40187.25</v>
      </c>
      <c r="T265" s="10">
        <f t="shared" si="23"/>
        <v>40187.25</v>
      </c>
      <c r="U265" s="1">
        <f t="shared" si="24"/>
        <v>2010</v>
      </c>
    </row>
    <row r="266" spans="1:21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20"/>
        <v>0.27573696145124715</v>
      </c>
      <c r="P266">
        <f t="shared" si="21"/>
        <v>30.002721335268504</v>
      </c>
      <c r="Q266" t="s">
        <v>2039</v>
      </c>
      <c r="R266" t="s">
        <v>2040</v>
      </c>
      <c r="S266" s="10">
        <f t="shared" si="22"/>
        <v>41317.25</v>
      </c>
      <c r="T266" s="10">
        <f t="shared" si="23"/>
        <v>41333.25</v>
      </c>
      <c r="U266" s="1">
        <f t="shared" si="24"/>
        <v>2013</v>
      </c>
    </row>
    <row r="267" spans="1:21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20"/>
        <v>0.81246891062841986</v>
      </c>
      <c r="P267">
        <f t="shared" si="21"/>
        <v>70.127906976744185</v>
      </c>
      <c r="Q267" t="s">
        <v>2039</v>
      </c>
      <c r="R267" t="s">
        <v>2040</v>
      </c>
      <c r="S267" s="10">
        <f t="shared" si="22"/>
        <v>42372.25</v>
      </c>
      <c r="T267" s="10">
        <f t="shared" si="23"/>
        <v>42416.25</v>
      </c>
      <c r="U267" s="1">
        <f t="shared" si="24"/>
        <v>2016</v>
      </c>
    </row>
    <row r="268" spans="1:21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20"/>
        <v>1.3026472026262486</v>
      </c>
      <c r="P268">
        <f t="shared" si="21"/>
        <v>26.996228786926462</v>
      </c>
      <c r="Q268" t="s">
        <v>2035</v>
      </c>
      <c r="R268" t="s">
        <v>2058</v>
      </c>
      <c r="S268" s="10">
        <f t="shared" si="22"/>
        <v>41950.25</v>
      </c>
      <c r="T268" s="10">
        <f t="shared" si="23"/>
        <v>41983.25</v>
      </c>
      <c r="U268" s="1">
        <f t="shared" si="24"/>
        <v>2014</v>
      </c>
    </row>
    <row r="269" spans="1:21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20"/>
        <v>0.42804530609408659</v>
      </c>
      <c r="P269">
        <f t="shared" si="21"/>
        <v>51.990606936416185</v>
      </c>
      <c r="Q269" t="s">
        <v>2039</v>
      </c>
      <c r="R269" t="s">
        <v>2040</v>
      </c>
      <c r="S269" s="10">
        <f t="shared" si="22"/>
        <v>41206.208333333336</v>
      </c>
      <c r="T269" s="10">
        <f t="shared" si="23"/>
        <v>41222.25</v>
      </c>
      <c r="U269" s="1">
        <f t="shared" si="24"/>
        <v>2012</v>
      </c>
    </row>
    <row r="270" spans="1:21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20"/>
        <v>0.55391432791728212</v>
      </c>
      <c r="P270">
        <f t="shared" si="21"/>
        <v>56.416666666666664</v>
      </c>
      <c r="Q270" t="s">
        <v>2041</v>
      </c>
      <c r="R270" t="s">
        <v>2042</v>
      </c>
      <c r="S270" s="10">
        <f t="shared" si="22"/>
        <v>41186.208333333336</v>
      </c>
      <c r="T270" s="10">
        <f t="shared" si="23"/>
        <v>41232.25</v>
      </c>
      <c r="U270" s="1">
        <f t="shared" si="24"/>
        <v>2012</v>
      </c>
    </row>
    <row r="271" spans="1:21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20"/>
        <v>0.39583804569102016</v>
      </c>
      <c r="P271">
        <f t="shared" si="21"/>
        <v>101.63218390804597</v>
      </c>
      <c r="Q271" t="s">
        <v>2041</v>
      </c>
      <c r="R271" t="s">
        <v>2060</v>
      </c>
      <c r="S271" s="10">
        <f t="shared" si="22"/>
        <v>43496.25</v>
      </c>
      <c r="T271" s="10">
        <f t="shared" si="23"/>
        <v>43517.25</v>
      </c>
      <c r="U271" s="1">
        <f t="shared" si="24"/>
        <v>2019</v>
      </c>
    </row>
    <row r="272" spans="1:21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20"/>
        <v>3.6796445196783751</v>
      </c>
      <c r="P272">
        <f t="shared" si="21"/>
        <v>25.005291005291006</v>
      </c>
      <c r="Q272" t="s">
        <v>2050</v>
      </c>
      <c r="R272" t="s">
        <v>2051</v>
      </c>
      <c r="S272" s="10">
        <f t="shared" si="22"/>
        <v>40514.25</v>
      </c>
      <c r="T272" s="10">
        <f t="shared" si="23"/>
        <v>40516.25</v>
      </c>
      <c r="U272" s="1">
        <f t="shared" si="24"/>
        <v>2010</v>
      </c>
    </row>
    <row r="273" spans="1:21" ht="31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20"/>
        <v>78.699436763952889</v>
      </c>
      <c r="P273">
        <f t="shared" si="21"/>
        <v>32.016393442622949</v>
      </c>
      <c r="Q273" t="s">
        <v>2054</v>
      </c>
      <c r="R273" t="s">
        <v>2055</v>
      </c>
      <c r="S273" s="10">
        <f t="shared" si="22"/>
        <v>42345.25</v>
      </c>
      <c r="T273" s="10">
        <f t="shared" si="23"/>
        <v>42376.25</v>
      </c>
      <c r="U273" s="1">
        <f t="shared" si="24"/>
        <v>2015</v>
      </c>
    </row>
    <row r="274" spans="1:21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20"/>
        <v>0.32893678105427138</v>
      </c>
      <c r="P274">
        <f t="shared" si="21"/>
        <v>82.021647307286173</v>
      </c>
      <c r="Q274" t="s">
        <v>2039</v>
      </c>
      <c r="R274" t="s">
        <v>2040</v>
      </c>
      <c r="S274" s="10">
        <f t="shared" si="22"/>
        <v>43656.208333333328</v>
      </c>
      <c r="T274" s="10">
        <f t="shared" si="23"/>
        <v>43681.208333333328</v>
      </c>
      <c r="U274" s="1">
        <f t="shared" si="24"/>
        <v>2019</v>
      </c>
    </row>
    <row r="275" spans="1:21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20"/>
        <v>0.72869955156950672</v>
      </c>
      <c r="P275">
        <f t="shared" si="21"/>
        <v>37.957446808510639</v>
      </c>
      <c r="Q275" t="s">
        <v>2039</v>
      </c>
      <c r="R275" t="s">
        <v>2040</v>
      </c>
      <c r="S275" s="10">
        <f t="shared" si="22"/>
        <v>42995.208333333328</v>
      </c>
      <c r="T275" s="10">
        <f t="shared" si="23"/>
        <v>42998.208333333328</v>
      </c>
      <c r="U275" s="1">
        <f t="shared" si="24"/>
        <v>2017</v>
      </c>
    </row>
    <row r="276" spans="1:21" ht="31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20"/>
        <v>3.1047865459249677</v>
      </c>
      <c r="P276">
        <f t="shared" si="21"/>
        <v>51.533333333333331</v>
      </c>
      <c r="Q276" t="s">
        <v>2039</v>
      </c>
      <c r="R276" t="s">
        <v>2040</v>
      </c>
      <c r="S276" s="10">
        <f t="shared" si="22"/>
        <v>43045.25</v>
      </c>
      <c r="T276" s="10">
        <f t="shared" si="23"/>
        <v>43050.25</v>
      </c>
      <c r="U276" s="1">
        <f t="shared" si="24"/>
        <v>2017</v>
      </c>
    </row>
    <row r="277" spans="1:21" ht="31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20"/>
        <v>0.41405669391655164</v>
      </c>
      <c r="P277">
        <f t="shared" si="21"/>
        <v>81.198275862068968</v>
      </c>
      <c r="Q277" t="s">
        <v>2047</v>
      </c>
      <c r="R277" t="s">
        <v>2059</v>
      </c>
      <c r="S277" s="10">
        <f t="shared" si="22"/>
        <v>43561.208333333328</v>
      </c>
      <c r="T277" s="10">
        <f t="shared" si="23"/>
        <v>43569.208333333328</v>
      </c>
      <c r="U277" s="1">
        <f t="shared" si="24"/>
        <v>2019</v>
      </c>
    </row>
    <row r="278" spans="1:21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20"/>
        <v>1.0330578512396693</v>
      </c>
      <c r="P278">
        <f t="shared" si="21"/>
        <v>40.030075187969928</v>
      </c>
      <c r="Q278" t="s">
        <v>2050</v>
      </c>
      <c r="R278" t="s">
        <v>2051</v>
      </c>
      <c r="S278" s="10">
        <f t="shared" si="22"/>
        <v>41018.208333333336</v>
      </c>
      <c r="T278" s="10">
        <f t="shared" si="23"/>
        <v>41023.208333333336</v>
      </c>
      <c r="U278" s="1">
        <f t="shared" si="24"/>
        <v>2012</v>
      </c>
    </row>
    <row r="279" spans="1:21" ht="31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20"/>
        <v>9.3770931011386477E-2</v>
      </c>
      <c r="P279">
        <f t="shared" si="21"/>
        <v>89.939759036144579</v>
      </c>
      <c r="Q279" t="s">
        <v>2039</v>
      </c>
      <c r="R279" t="s">
        <v>2040</v>
      </c>
      <c r="S279" s="10">
        <f t="shared" si="22"/>
        <v>40378.208333333336</v>
      </c>
      <c r="T279" s="10">
        <f t="shared" si="23"/>
        <v>40380.208333333336</v>
      </c>
      <c r="U279" s="1">
        <f t="shared" si="24"/>
        <v>2010</v>
      </c>
    </row>
    <row r="280" spans="1:21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20"/>
        <v>0.30685305148312308</v>
      </c>
      <c r="P280">
        <f t="shared" si="21"/>
        <v>96.692307692307693</v>
      </c>
      <c r="Q280" t="s">
        <v>2037</v>
      </c>
      <c r="R280" t="s">
        <v>2038</v>
      </c>
      <c r="S280" s="10">
        <f t="shared" si="22"/>
        <v>41239.25</v>
      </c>
      <c r="T280" s="10">
        <f t="shared" si="23"/>
        <v>41264.25</v>
      </c>
      <c r="U280" s="1">
        <f t="shared" si="24"/>
        <v>2012</v>
      </c>
    </row>
    <row r="281" spans="1:21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20"/>
        <v>0.58582308142940831</v>
      </c>
      <c r="P281">
        <f t="shared" si="21"/>
        <v>25.010989010989011</v>
      </c>
      <c r="Q281" t="s">
        <v>2039</v>
      </c>
      <c r="R281" t="s">
        <v>2040</v>
      </c>
      <c r="S281" s="10">
        <f t="shared" si="22"/>
        <v>43346.208333333328</v>
      </c>
      <c r="T281" s="10">
        <f t="shared" si="23"/>
        <v>43349.208333333328</v>
      </c>
      <c r="U281" s="1">
        <f t="shared" si="24"/>
        <v>2018</v>
      </c>
    </row>
    <row r="282" spans="1:21" ht="31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20"/>
        <v>0.17198679141441936</v>
      </c>
      <c r="P282">
        <f t="shared" si="21"/>
        <v>36.987277353689571</v>
      </c>
      <c r="Q282" t="s">
        <v>2041</v>
      </c>
      <c r="R282" t="s">
        <v>2049</v>
      </c>
      <c r="S282" s="10">
        <f t="shared" si="22"/>
        <v>43060.25</v>
      </c>
      <c r="T282" s="10">
        <f t="shared" si="23"/>
        <v>43066.25</v>
      </c>
      <c r="U282" s="1">
        <f t="shared" si="24"/>
        <v>2017</v>
      </c>
    </row>
    <row r="283" spans="1:21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20"/>
        <v>1.0926457303788724</v>
      </c>
      <c r="P283">
        <f t="shared" si="21"/>
        <v>73.012609117361791</v>
      </c>
      <c r="Q283" t="s">
        <v>2039</v>
      </c>
      <c r="R283" t="s">
        <v>2040</v>
      </c>
      <c r="S283" s="10">
        <f t="shared" si="22"/>
        <v>40979.25</v>
      </c>
      <c r="T283" s="10">
        <f t="shared" si="23"/>
        <v>41000.208333333336</v>
      </c>
      <c r="U283" s="1">
        <f t="shared" si="24"/>
        <v>2012</v>
      </c>
    </row>
    <row r="284" spans="1:21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20"/>
        <v>0.92551784927280745</v>
      </c>
      <c r="P284">
        <f t="shared" si="21"/>
        <v>68.240601503759393</v>
      </c>
      <c r="Q284" t="s">
        <v>2041</v>
      </c>
      <c r="R284" t="s">
        <v>2060</v>
      </c>
      <c r="S284" s="10">
        <f t="shared" si="22"/>
        <v>42701.25</v>
      </c>
      <c r="T284" s="10">
        <f t="shared" si="23"/>
        <v>42707.25</v>
      </c>
      <c r="U284" s="1">
        <f t="shared" si="24"/>
        <v>2016</v>
      </c>
    </row>
    <row r="285" spans="1:21" ht="31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20"/>
        <v>5.3394858272907051</v>
      </c>
      <c r="P285">
        <f t="shared" si="21"/>
        <v>52.310344827586206</v>
      </c>
      <c r="Q285" t="s">
        <v>2035</v>
      </c>
      <c r="R285" t="s">
        <v>2036</v>
      </c>
      <c r="S285" s="10">
        <f t="shared" si="22"/>
        <v>42520.208333333328</v>
      </c>
      <c r="T285" s="10">
        <f t="shared" si="23"/>
        <v>42525.208333333328</v>
      </c>
      <c r="U285" s="1">
        <f t="shared" si="24"/>
        <v>2016</v>
      </c>
    </row>
    <row r="286" spans="1:21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20"/>
        <v>1.2020115294983442</v>
      </c>
      <c r="P286">
        <f t="shared" si="21"/>
        <v>61.765151515151516</v>
      </c>
      <c r="Q286" t="s">
        <v>2037</v>
      </c>
      <c r="R286" t="s">
        <v>2038</v>
      </c>
      <c r="S286" s="10">
        <f t="shared" si="22"/>
        <v>41030.208333333336</v>
      </c>
      <c r="T286" s="10">
        <f t="shared" si="23"/>
        <v>41035.208333333336</v>
      </c>
      <c r="U286" s="1">
        <f t="shared" si="24"/>
        <v>2012</v>
      </c>
    </row>
    <row r="287" spans="1:21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20"/>
        <v>0.14157621519584709</v>
      </c>
      <c r="P287">
        <f t="shared" si="21"/>
        <v>25.027559055118111</v>
      </c>
      <c r="Q287" t="s">
        <v>2039</v>
      </c>
      <c r="R287" t="s">
        <v>2040</v>
      </c>
      <c r="S287" s="10">
        <f t="shared" si="22"/>
        <v>42623.208333333328</v>
      </c>
      <c r="T287" s="10">
        <f t="shared" si="23"/>
        <v>42661.208333333328</v>
      </c>
      <c r="U287" s="1">
        <f t="shared" si="24"/>
        <v>2016</v>
      </c>
    </row>
    <row r="288" spans="1:21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20"/>
        <v>5.7319629800071583</v>
      </c>
      <c r="P288">
        <f t="shared" si="21"/>
        <v>106.28804347826087</v>
      </c>
      <c r="Q288" t="s">
        <v>2039</v>
      </c>
      <c r="R288" t="s">
        <v>2040</v>
      </c>
      <c r="S288" s="10">
        <f t="shared" si="22"/>
        <v>42697.25</v>
      </c>
      <c r="T288" s="10">
        <f t="shared" si="23"/>
        <v>42704.25</v>
      </c>
      <c r="U288" s="1">
        <f t="shared" si="24"/>
        <v>2016</v>
      </c>
    </row>
    <row r="289" spans="1:21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20"/>
        <v>0.47680314841444033</v>
      </c>
      <c r="P289">
        <f t="shared" si="21"/>
        <v>75.07386363636364</v>
      </c>
      <c r="Q289" t="s">
        <v>2035</v>
      </c>
      <c r="R289" t="s">
        <v>2043</v>
      </c>
      <c r="S289" s="10">
        <f t="shared" si="22"/>
        <v>42122.208333333328</v>
      </c>
      <c r="T289" s="10">
        <f t="shared" si="23"/>
        <v>42122.208333333328</v>
      </c>
      <c r="U289" s="1">
        <f t="shared" si="24"/>
        <v>2015</v>
      </c>
    </row>
    <row r="290" spans="1:21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20"/>
        <v>1.0226442658875092</v>
      </c>
      <c r="P290">
        <f t="shared" si="21"/>
        <v>39.970802919708028</v>
      </c>
      <c r="Q290" t="s">
        <v>2035</v>
      </c>
      <c r="R290" t="s">
        <v>2057</v>
      </c>
      <c r="S290" s="10">
        <f t="shared" si="22"/>
        <v>40982.208333333336</v>
      </c>
      <c r="T290" s="10">
        <f t="shared" si="23"/>
        <v>40983.208333333336</v>
      </c>
      <c r="U290" s="1">
        <f t="shared" si="24"/>
        <v>2012</v>
      </c>
    </row>
    <row r="291" spans="1:21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20"/>
        <v>5.9373608431052396E-2</v>
      </c>
      <c r="P291">
        <f t="shared" si="21"/>
        <v>39.982195845697326</v>
      </c>
      <c r="Q291" t="s">
        <v>2039</v>
      </c>
      <c r="R291" t="s">
        <v>2040</v>
      </c>
      <c r="S291" s="10">
        <f t="shared" si="22"/>
        <v>42219.208333333328</v>
      </c>
      <c r="T291" s="10">
        <f t="shared" si="23"/>
        <v>42222.208333333328</v>
      </c>
      <c r="U291" s="1">
        <f t="shared" si="24"/>
        <v>2015</v>
      </c>
    </row>
    <row r="292" spans="1:21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20"/>
        <v>1.838163145156015</v>
      </c>
      <c r="P292">
        <f t="shared" si="21"/>
        <v>101.01541850220265</v>
      </c>
      <c r="Q292" t="s">
        <v>2041</v>
      </c>
      <c r="R292" t="s">
        <v>2042</v>
      </c>
      <c r="S292" s="10">
        <f t="shared" si="22"/>
        <v>41404.208333333336</v>
      </c>
      <c r="T292" s="10">
        <f t="shared" si="23"/>
        <v>41436.208333333336</v>
      </c>
      <c r="U292" s="1">
        <f t="shared" si="24"/>
        <v>2013</v>
      </c>
    </row>
    <row r="293" spans="1:21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20"/>
        <v>0.21900474510281057</v>
      </c>
      <c r="P293">
        <f t="shared" si="21"/>
        <v>76.813084112149539</v>
      </c>
      <c r="Q293" t="s">
        <v>2037</v>
      </c>
      <c r="R293" t="s">
        <v>2038</v>
      </c>
      <c r="S293" s="10">
        <f t="shared" si="22"/>
        <v>40831.208333333336</v>
      </c>
      <c r="T293" s="10">
        <f t="shared" si="23"/>
        <v>40835.208333333336</v>
      </c>
      <c r="U293" s="1">
        <f t="shared" si="24"/>
        <v>2011</v>
      </c>
    </row>
    <row r="294" spans="1:21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20"/>
        <v>10.181311018131101</v>
      </c>
      <c r="P294">
        <f t="shared" si="21"/>
        <v>71.7</v>
      </c>
      <c r="Q294" t="s">
        <v>2033</v>
      </c>
      <c r="R294" t="s">
        <v>2034</v>
      </c>
      <c r="S294" s="10">
        <f t="shared" si="22"/>
        <v>40984.208333333336</v>
      </c>
      <c r="T294" s="10">
        <f t="shared" si="23"/>
        <v>41002.208333333336</v>
      </c>
      <c r="U294" s="1">
        <f t="shared" si="24"/>
        <v>2012</v>
      </c>
    </row>
    <row r="295" spans="1:21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20"/>
        <v>6.103286384976526</v>
      </c>
      <c r="P295">
        <f t="shared" si="21"/>
        <v>33.28125</v>
      </c>
      <c r="Q295" t="s">
        <v>2039</v>
      </c>
      <c r="R295" t="s">
        <v>2040</v>
      </c>
      <c r="S295" s="10">
        <f t="shared" si="22"/>
        <v>40456.208333333336</v>
      </c>
      <c r="T295" s="10">
        <f t="shared" si="23"/>
        <v>40465.208333333336</v>
      </c>
      <c r="U295" s="1">
        <f t="shared" si="24"/>
        <v>2010</v>
      </c>
    </row>
    <row r="296" spans="1:21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20"/>
        <v>7.4645434187608856E-2</v>
      </c>
      <c r="P296">
        <f t="shared" si="21"/>
        <v>43.923497267759565</v>
      </c>
      <c r="Q296" t="s">
        <v>2039</v>
      </c>
      <c r="R296" t="s">
        <v>2040</v>
      </c>
      <c r="S296" s="10">
        <f t="shared" si="22"/>
        <v>43399.208333333328</v>
      </c>
      <c r="T296" s="10">
        <f t="shared" si="23"/>
        <v>43411.25</v>
      </c>
      <c r="U296" s="1">
        <f t="shared" si="24"/>
        <v>2018</v>
      </c>
    </row>
    <row r="297" spans="1:21" ht="31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20"/>
        <v>2.8050429699428521</v>
      </c>
      <c r="P297">
        <f t="shared" si="21"/>
        <v>36.004712041884815</v>
      </c>
      <c r="Q297" t="s">
        <v>2039</v>
      </c>
      <c r="R297" t="s">
        <v>2040</v>
      </c>
      <c r="S297" s="10">
        <f t="shared" si="22"/>
        <v>41562.208333333336</v>
      </c>
      <c r="T297" s="10">
        <f t="shared" si="23"/>
        <v>41587.25</v>
      </c>
      <c r="U297" s="1">
        <f t="shared" si="24"/>
        <v>2013</v>
      </c>
    </row>
    <row r="298" spans="1:21" ht="31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20"/>
        <v>1.8198090692124105</v>
      </c>
      <c r="P298">
        <f t="shared" si="21"/>
        <v>88.21052631578948</v>
      </c>
      <c r="Q298" t="s">
        <v>2039</v>
      </c>
      <c r="R298" t="s">
        <v>2040</v>
      </c>
      <c r="S298" s="10">
        <f t="shared" si="22"/>
        <v>43493.25</v>
      </c>
      <c r="T298" s="10">
        <f t="shared" si="23"/>
        <v>43515.25</v>
      </c>
      <c r="U298" s="1">
        <f t="shared" si="24"/>
        <v>2019</v>
      </c>
    </row>
    <row r="299" spans="1:21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20"/>
        <v>1.0611643330876934</v>
      </c>
      <c r="P299">
        <f t="shared" si="21"/>
        <v>65.240384615384613</v>
      </c>
      <c r="Q299" t="s">
        <v>2039</v>
      </c>
      <c r="R299" t="s">
        <v>2040</v>
      </c>
      <c r="S299" s="10">
        <f t="shared" si="22"/>
        <v>41653.25</v>
      </c>
      <c r="T299" s="10">
        <f t="shared" si="23"/>
        <v>41662.25</v>
      </c>
      <c r="U299" s="1">
        <f t="shared" si="24"/>
        <v>2014</v>
      </c>
    </row>
    <row r="300" spans="1:21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20"/>
        <v>0.69485805042684134</v>
      </c>
      <c r="P300">
        <f t="shared" si="21"/>
        <v>69.958333333333329</v>
      </c>
      <c r="Q300" t="s">
        <v>2035</v>
      </c>
      <c r="R300" t="s">
        <v>2036</v>
      </c>
      <c r="S300" s="10">
        <f t="shared" si="22"/>
        <v>42426.25</v>
      </c>
      <c r="T300" s="10">
        <f t="shared" si="23"/>
        <v>42444.208333333328</v>
      </c>
      <c r="U300" s="1">
        <f t="shared" si="24"/>
        <v>2016</v>
      </c>
    </row>
    <row r="301" spans="1:21" ht="31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20"/>
        <v>1.9447287615148414</v>
      </c>
      <c r="P301">
        <f t="shared" si="21"/>
        <v>39.877551020408163</v>
      </c>
      <c r="Q301" t="s">
        <v>2033</v>
      </c>
      <c r="R301" t="s">
        <v>2034</v>
      </c>
      <c r="S301" s="10">
        <f t="shared" si="22"/>
        <v>42432.25</v>
      </c>
      <c r="T301" s="10">
        <f t="shared" si="23"/>
        <v>42488.208333333328</v>
      </c>
      <c r="U301" s="1">
        <f t="shared" si="24"/>
        <v>2016</v>
      </c>
    </row>
    <row r="302" spans="1:21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20"/>
        <v>20</v>
      </c>
      <c r="P302">
        <f t="shared" si="21"/>
        <v>5</v>
      </c>
      <c r="Q302" t="s">
        <v>2047</v>
      </c>
      <c r="R302" t="s">
        <v>2048</v>
      </c>
      <c r="S302" s="10">
        <f t="shared" si="22"/>
        <v>42977.208333333328</v>
      </c>
      <c r="T302" s="10">
        <f t="shared" si="23"/>
        <v>42978.208333333328</v>
      </c>
      <c r="U302" s="1">
        <f t="shared" si="24"/>
        <v>2017</v>
      </c>
    </row>
    <row r="303" spans="1:21" ht="31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20"/>
        <v>7.4367873078829944E-2</v>
      </c>
      <c r="P303">
        <f t="shared" si="21"/>
        <v>41.023728813559323</v>
      </c>
      <c r="Q303" t="s">
        <v>2041</v>
      </c>
      <c r="R303" t="s">
        <v>2042</v>
      </c>
      <c r="S303" s="10">
        <f t="shared" si="22"/>
        <v>42061.25</v>
      </c>
      <c r="T303" s="10">
        <f t="shared" si="23"/>
        <v>42078.208333333328</v>
      </c>
      <c r="U303" s="1">
        <f t="shared" si="24"/>
        <v>2015</v>
      </c>
    </row>
    <row r="304" spans="1:21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20"/>
        <v>3.1402162251382357</v>
      </c>
      <c r="P304">
        <f t="shared" si="21"/>
        <v>98.914285714285711</v>
      </c>
      <c r="Q304" t="s">
        <v>2039</v>
      </c>
      <c r="R304" t="s">
        <v>2040</v>
      </c>
      <c r="S304" s="10">
        <f t="shared" si="22"/>
        <v>43345.208333333328</v>
      </c>
      <c r="T304" s="10">
        <f t="shared" si="23"/>
        <v>43359.208333333328</v>
      </c>
      <c r="U304" s="1">
        <f t="shared" si="24"/>
        <v>2018</v>
      </c>
    </row>
    <row r="305" spans="1:21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20"/>
        <v>1.2103951584193664</v>
      </c>
      <c r="P305">
        <f t="shared" si="21"/>
        <v>87.78125</v>
      </c>
      <c r="Q305" t="s">
        <v>2035</v>
      </c>
      <c r="R305" t="s">
        <v>2045</v>
      </c>
      <c r="S305" s="10">
        <f t="shared" si="22"/>
        <v>42376.25</v>
      </c>
      <c r="T305" s="10">
        <f t="shared" si="23"/>
        <v>42381.25</v>
      </c>
      <c r="U305" s="1">
        <f t="shared" si="24"/>
        <v>2016</v>
      </c>
    </row>
    <row r="306" spans="1:21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20"/>
        <v>0.18310227569971227</v>
      </c>
      <c r="P306">
        <f t="shared" si="21"/>
        <v>80.767605633802816</v>
      </c>
      <c r="Q306" t="s">
        <v>2041</v>
      </c>
      <c r="R306" t="s">
        <v>2042</v>
      </c>
      <c r="S306" s="10">
        <f t="shared" si="22"/>
        <v>42589.208333333328</v>
      </c>
      <c r="T306" s="10">
        <f t="shared" si="23"/>
        <v>42630.208333333328</v>
      </c>
      <c r="U306" s="1">
        <f t="shared" si="24"/>
        <v>2016</v>
      </c>
    </row>
    <row r="307" spans="1:21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20"/>
        <v>0.34938857000249562</v>
      </c>
      <c r="P307">
        <f t="shared" si="21"/>
        <v>94.28235294117647</v>
      </c>
      <c r="Q307" t="s">
        <v>2039</v>
      </c>
      <c r="R307" t="s">
        <v>2040</v>
      </c>
      <c r="S307" s="10">
        <f t="shared" si="22"/>
        <v>42448.208333333328</v>
      </c>
      <c r="T307" s="10">
        <f t="shared" si="23"/>
        <v>42489.208333333328</v>
      </c>
      <c r="U307" s="1">
        <f t="shared" si="24"/>
        <v>2016</v>
      </c>
    </row>
    <row r="308" spans="1:21" ht="31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20"/>
        <v>12.645914396887159</v>
      </c>
      <c r="P308">
        <f t="shared" si="21"/>
        <v>73.428571428571431</v>
      </c>
      <c r="Q308" t="s">
        <v>2039</v>
      </c>
      <c r="R308" t="s">
        <v>2040</v>
      </c>
      <c r="S308" s="10">
        <f t="shared" si="22"/>
        <v>42930.208333333328</v>
      </c>
      <c r="T308" s="10">
        <f t="shared" si="23"/>
        <v>42933.208333333328</v>
      </c>
      <c r="U308" s="1">
        <f t="shared" si="24"/>
        <v>2017</v>
      </c>
    </row>
    <row r="309" spans="1:21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20"/>
        <v>0.75679157178018541</v>
      </c>
      <c r="P309">
        <f t="shared" si="21"/>
        <v>65.968133535660087</v>
      </c>
      <c r="Q309" t="s">
        <v>2047</v>
      </c>
      <c r="R309" t="s">
        <v>2053</v>
      </c>
      <c r="S309" s="10">
        <f t="shared" si="22"/>
        <v>41066.208333333336</v>
      </c>
      <c r="T309" s="10">
        <f t="shared" si="23"/>
        <v>41086.208333333336</v>
      </c>
      <c r="U309" s="1">
        <f t="shared" si="24"/>
        <v>2012</v>
      </c>
    </row>
    <row r="310" spans="1:21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20"/>
        <v>1.3499314755596163</v>
      </c>
      <c r="P310">
        <f t="shared" si="21"/>
        <v>109.04109589041096</v>
      </c>
      <c r="Q310" t="s">
        <v>2039</v>
      </c>
      <c r="R310" t="s">
        <v>2040</v>
      </c>
      <c r="S310" s="10">
        <f t="shared" si="22"/>
        <v>40651.208333333336</v>
      </c>
      <c r="T310" s="10">
        <f t="shared" si="23"/>
        <v>40652.208333333336</v>
      </c>
      <c r="U310" s="1">
        <f t="shared" si="24"/>
        <v>2011</v>
      </c>
    </row>
    <row r="311" spans="1:21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20"/>
        <v>1.3281503077421444</v>
      </c>
      <c r="P311">
        <f t="shared" si="21"/>
        <v>41.16</v>
      </c>
      <c r="Q311" t="s">
        <v>2035</v>
      </c>
      <c r="R311" t="s">
        <v>2045</v>
      </c>
      <c r="S311" s="10">
        <f t="shared" si="22"/>
        <v>40807.208333333336</v>
      </c>
      <c r="T311" s="10">
        <f t="shared" si="23"/>
        <v>40827.208333333336</v>
      </c>
      <c r="U311" s="1">
        <f t="shared" si="24"/>
        <v>2011</v>
      </c>
    </row>
    <row r="312" spans="1:21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20"/>
        <v>4.918032786885246</v>
      </c>
      <c r="P312">
        <f t="shared" si="21"/>
        <v>99.125</v>
      </c>
      <c r="Q312" t="s">
        <v>2050</v>
      </c>
      <c r="R312" t="s">
        <v>2051</v>
      </c>
      <c r="S312" s="10">
        <f t="shared" si="22"/>
        <v>40277.208333333336</v>
      </c>
      <c r="T312" s="10">
        <f t="shared" si="23"/>
        <v>40293.208333333336</v>
      </c>
      <c r="U312" s="1">
        <f t="shared" si="24"/>
        <v>2010</v>
      </c>
    </row>
    <row r="313" spans="1:21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20"/>
        <v>0.49172650640024979</v>
      </c>
      <c r="P313">
        <f t="shared" si="21"/>
        <v>105.88429752066116</v>
      </c>
      <c r="Q313" t="s">
        <v>2039</v>
      </c>
      <c r="R313" t="s">
        <v>2040</v>
      </c>
      <c r="S313" s="10">
        <f t="shared" si="22"/>
        <v>40590.25</v>
      </c>
      <c r="T313" s="10">
        <f t="shared" si="23"/>
        <v>40602.25</v>
      </c>
      <c r="U313" s="1">
        <f t="shared" si="24"/>
        <v>2011</v>
      </c>
    </row>
    <row r="314" spans="1:21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20"/>
        <v>0.32234312361940604</v>
      </c>
      <c r="P314">
        <f t="shared" si="21"/>
        <v>48.996525921966864</v>
      </c>
      <c r="Q314" t="s">
        <v>2039</v>
      </c>
      <c r="R314" t="s">
        <v>2040</v>
      </c>
      <c r="S314" s="10">
        <f t="shared" si="22"/>
        <v>41572.208333333336</v>
      </c>
      <c r="T314" s="10">
        <f t="shared" si="23"/>
        <v>41579.208333333336</v>
      </c>
      <c r="U314" s="1">
        <f t="shared" si="24"/>
        <v>2013</v>
      </c>
    </row>
    <row r="315" spans="1:21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20"/>
        <v>0.25296079107738301</v>
      </c>
      <c r="P315">
        <f t="shared" si="21"/>
        <v>39</v>
      </c>
      <c r="Q315" t="s">
        <v>2035</v>
      </c>
      <c r="R315" t="s">
        <v>2036</v>
      </c>
      <c r="S315" s="10">
        <f t="shared" si="22"/>
        <v>40966.25</v>
      </c>
      <c r="T315" s="10">
        <f t="shared" si="23"/>
        <v>40968.25</v>
      </c>
      <c r="U315" s="1">
        <f t="shared" si="24"/>
        <v>2012</v>
      </c>
    </row>
    <row r="316" spans="1:21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20"/>
        <v>0.33931168201648088</v>
      </c>
      <c r="P316">
        <f t="shared" si="21"/>
        <v>31.022556390977442</v>
      </c>
      <c r="Q316" t="s">
        <v>2041</v>
      </c>
      <c r="R316" t="s">
        <v>2042</v>
      </c>
      <c r="S316" s="10">
        <f t="shared" si="22"/>
        <v>43536.208333333328</v>
      </c>
      <c r="T316" s="10">
        <f t="shared" si="23"/>
        <v>43541.208333333328</v>
      </c>
      <c r="U316" s="1">
        <f t="shared" si="24"/>
        <v>2019</v>
      </c>
    </row>
    <row r="317" spans="1:21" ht="31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20"/>
        <v>2.9503105590062111</v>
      </c>
      <c r="P317">
        <f t="shared" si="21"/>
        <v>103.87096774193549</v>
      </c>
      <c r="Q317" t="s">
        <v>2039</v>
      </c>
      <c r="R317" t="s">
        <v>2040</v>
      </c>
      <c r="S317" s="10">
        <f t="shared" si="22"/>
        <v>41783.208333333336</v>
      </c>
      <c r="T317" s="10">
        <f t="shared" si="23"/>
        <v>41812.208333333336</v>
      </c>
      <c r="U317" s="1">
        <f t="shared" si="24"/>
        <v>2014</v>
      </c>
    </row>
    <row r="318" spans="1:21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20"/>
        <v>1.4997656616153725</v>
      </c>
      <c r="P318">
        <f t="shared" si="21"/>
        <v>59.268518518518519</v>
      </c>
      <c r="Q318" t="s">
        <v>2033</v>
      </c>
      <c r="R318" t="s">
        <v>2034</v>
      </c>
      <c r="S318" s="10">
        <f t="shared" si="22"/>
        <v>43788.25</v>
      </c>
      <c r="T318" s="10">
        <f t="shared" si="23"/>
        <v>43789.25</v>
      </c>
      <c r="U318" s="1">
        <f t="shared" si="24"/>
        <v>2019</v>
      </c>
    </row>
    <row r="319" spans="1:21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20"/>
        <v>5.2009456264775418</v>
      </c>
      <c r="P319">
        <f t="shared" si="21"/>
        <v>42.3</v>
      </c>
      <c r="Q319" t="s">
        <v>2039</v>
      </c>
      <c r="R319" t="s">
        <v>2040</v>
      </c>
      <c r="S319" s="10">
        <f t="shared" si="22"/>
        <v>42869.208333333328</v>
      </c>
      <c r="T319" s="10">
        <f t="shared" si="23"/>
        <v>42882.208333333328</v>
      </c>
      <c r="U319" s="1">
        <f t="shared" si="24"/>
        <v>2017</v>
      </c>
    </row>
    <row r="320" spans="1:21" ht="31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20"/>
        <v>6.3122923588039868</v>
      </c>
      <c r="P320">
        <f t="shared" si="21"/>
        <v>53.117647058823529</v>
      </c>
      <c r="Q320" t="s">
        <v>2035</v>
      </c>
      <c r="R320" t="s">
        <v>2036</v>
      </c>
      <c r="S320" s="10">
        <f t="shared" si="22"/>
        <v>41684.25</v>
      </c>
      <c r="T320" s="10">
        <f t="shared" si="23"/>
        <v>41686.25</v>
      </c>
      <c r="U320" s="1">
        <f t="shared" si="24"/>
        <v>2014</v>
      </c>
    </row>
    <row r="321" spans="1:21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20"/>
        <v>2.5838203629652416</v>
      </c>
      <c r="P321">
        <f t="shared" si="21"/>
        <v>50.796875</v>
      </c>
      <c r="Q321" t="s">
        <v>2037</v>
      </c>
      <c r="R321" t="s">
        <v>2038</v>
      </c>
      <c r="S321" s="10">
        <f t="shared" si="22"/>
        <v>40402.208333333336</v>
      </c>
      <c r="T321" s="10">
        <f t="shared" si="23"/>
        <v>40426.208333333336</v>
      </c>
      <c r="U321" s="1">
        <f t="shared" si="24"/>
        <v>2010</v>
      </c>
    </row>
    <row r="322" spans="1:21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20"/>
        <v>10.430054374691053</v>
      </c>
      <c r="P322">
        <f t="shared" si="21"/>
        <v>101.15</v>
      </c>
      <c r="Q322" t="s">
        <v>2047</v>
      </c>
      <c r="R322" t="s">
        <v>2053</v>
      </c>
      <c r="S322" s="10">
        <f t="shared" si="22"/>
        <v>40673.208333333336</v>
      </c>
      <c r="T322" s="10">
        <f t="shared" si="23"/>
        <v>40682.208333333336</v>
      </c>
      <c r="U322" s="1">
        <f t="shared" si="24"/>
        <v>2011</v>
      </c>
    </row>
    <row r="323" spans="1:21" ht="31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5">SUM(D323/E323)</f>
        <v>1.0621984515839473</v>
      </c>
      <c r="P323">
        <f t="shared" ref="P323:P386" si="26">SUM(E323/G323)</f>
        <v>65.000810372771468</v>
      </c>
      <c r="Q323" t="s">
        <v>2041</v>
      </c>
      <c r="R323" t="s">
        <v>2052</v>
      </c>
      <c r="S323" s="10">
        <f t="shared" ref="S323:S386" si="27">(((J323/60)/60)/24)+DATE(1970,1,1)</f>
        <v>40634.208333333336</v>
      </c>
      <c r="T323" s="10">
        <f t="shared" ref="T323:T386" si="28">(((K323/60)/60)/24)+DATE(1970,1,1)</f>
        <v>40642.208333333336</v>
      </c>
      <c r="U323" s="1">
        <f t="shared" ref="U323:U386" si="29">YEAR(S323)</f>
        <v>2011</v>
      </c>
    </row>
    <row r="324" spans="1:21" ht="31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5"/>
        <v>0.60037580775752764</v>
      </c>
      <c r="P324">
        <f t="shared" si="26"/>
        <v>37.998645510835914</v>
      </c>
      <c r="Q324" t="s">
        <v>2039</v>
      </c>
      <c r="R324" t="s">
        <v>2040</v>
      </c>
      <c r="S324" s="10">
        <f t="shared" si="27"/>
        <v>40507.25</v>
      </c>
      <c r="T324" s="10">
        <f t="shared" si="28"/>
        <v>40520.25</v>
      </c>
      <c r="U324" s="1">
        <f t="shared" si="29"/>
        <v>2010</v>
      </c>
    </row>
    <row r="325" spans="1:21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5"/>
        <v>4.1433891992551208</v>
      </c>
      <c r="P325">
        <f t="shared" si="26"/>
        <v>82.615384615384613</v>
      </c>
      <c r="Q325" t="s">
        <v>2041</v>
      </c>
      <c r="R325" t="s">
        <v>2042</v>
      </c>
      <c r="S325" s="10">
        <f t="shared" si="27"/>
        <v>41725.208333333336</v>
      </c>
      <c r="T325" s="10">
        <f t="shared" si="28"/>
        <v>41727.208333333336</v>
      </c>
      <c r="U325" s="1">
        <f t="shared" si="29"/>
        <v>2014</v>
      </c>
    </row>
    <row r="326" spans="1:21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5"/>
        <v>0.60954670329670335</v>
      </c>
      <c r="P326">
        <f t="shared" si="26"/>
        <v>37.941368078175898</v>
      </c>
      <c r="Q326" t="s">
        <v>2039</v>
      </c>
      <c r="R326" t="s">
        <v>2040</v>
      </c>
      <c r="S326" s="10">
        <f t="shared" si="27"/>
        <v>42176.208333333328</v>
      </c>
      <c r="T326" s="10">
        <f t="shared" si="28"/>
        <v>42188.208333333328</v>
      </c>
      <c r="U326" s="1">
        <f t="shared" si="29"/>
        <v>2015</v>
      </c>
    </row>
    <row r="327" spans="1:21" ht="31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5"/>
        <v>1.1022553840936069</v>
      </c>
      <c r="P327">
        <f t="shared" si="26"/>
        <v>80.780821917808225</v>
      </c>
      <c r="Q327" t="s">
        <v>2039</v>
      </c>
      <c r="R327" t="s">
        <v>2040</v>
      </c>
      <c r="S327" s="10">
        <f t="shared" si="27"/>
        <v>43267.208333333328</v>
      </c>
      <c r="T327" s="10">
        <f t="shared" si="28"/>
        <v>43290.208333333328</v>
      </c>
      <c r="U327" s="1">
        <f t="shared" si="29"/>
        <v>2018</v>
      </c>
    </row>
    <row r="328" spans="1:21" ht="31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5"/>
        <v>2.1647624774503909</v>
      </c>
      <c r="P328">
        <f t="shared" si="26"/>
        <v>25.984375</v>
      </c>
      <c r="Q328" t="s">
        <v>2041</v>
      </c>
      <c r="R328" t="s">
        <v>2049</v>
      </c>
      <c r="S328" s="10">
        <f t="shared" si="27"/>
        <v>42364.25</v>
      </c>
      <c r="T328" s="10">
        <f t="shared" si="28"/>
        <v>42370.25</v>
      </c>
      <c r="U328" s="1">
        <f t="shared" si="29"/>
        <v>2015</v>
      </c>
    </row>
    <row r="329" spans="1:21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5"/>
        <v>2.5948103792415171</v>
      </c>
      <c r="P329">
        <f t="shared" si="26"/>
        <v>30.363636363636363</v>
      </c>
      <c r="Q329" t="s">
        <v>2039</v>
      </c>
      <c r="R329" t="s">
        <v>2040</v>
      </c>
      <c r="S329" s="10">
        <f t="shared" si="27"/>
        <v>43705.208333333328</v>
      </c>
      <c r="T329" s="10">
        <f t="shared" si="28"/>
        <v>43709.208333333328</v>
      </c>
      <c r="U329" s="1">
        <f t="shared" si="29"/>
        <v>2019</v>
      </c>
    </row>
    <row r="330" spans="1:21" ht="31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5"/>
        <v>0.74871421419143414</v>
      </c>
      <c r="P330">
        <f t="shared" si="26"/>
        <v>54.004916018025398</v>
      </c>
      <c r="Q330" t="s">
        <v>2035</v>
      </c>
      <c r="R330" t="s">
        <v>2036</v>
      </c>
      <c r="S330" s="10">
        <f t="shared" si="27"/>
        <v>43434.25</v>
      </c>
      <c r="T330" s="10">
        <f t="shared" si="28"/>
        <v>43445.25</v>
      </c>
      <c r="U330" s="1">
        <f t="shared" si="29"/>
        <v>2018</v>
      </c>
    </row>
    <row r="331" spans="1:21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5"/>
        <v>4.3674628672533409</v>
      </c>
      <c r="P331">
        <f t="shared" si="26"/>
        <v>101.78672985781991</v>
      </c>
      <c r="Q331" t="s">
        <v>2050</v>
      </c>
      <c r="R331" t="s">
        <v>2051</v>
      </c>
      <c r="S331" s="10">
        <f t="shared" si="27"/>
        <v>42716.25</v>
      </c>
      <c r="T331" s="10">
        <f t="shared" si="28"/>
        <v>42727.25</v>
      </c>
      <c r="U331" s="1">
        <f t="shared" si="29"/>
        <v>2016</v>
      </c>
    </row>
    <row r="332" spans="1:21" ht="31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5"/>
        <v>0.54067062409754529</v>
      </c>
      <c r="P332">
        <f t="shared" si="26"/>
        <v>45.003610108303249</v>
      </c>
      <c r="Q332" t="s">
        <v>2041</v>
      </c>
      <c r="R332" t="s">
        <v>2042</v>
      </c>
      <c r="S332" s="10">
        <f t="shared" si="27"/>
        <v>43077.25</v>
      </c>
      <c r="T332" s="10">
        <f t="shared" si="28"/>
        <v>43078.25</v>
      </c>
      <c r="U332" s="1">
        <f t="shared" si="29"/>
        <v>2017</v>
      </c>
    </row>
    <row r="333" spans="1:21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5"/>
        <v>0.22536365498873182</v>
      </c>
      <c r="P333">
        <f t="shared" si="26"/>
        <v>77.068421052631578</v>
      </c>
      <c r="Q333" t="s">
        <v>2033</v>
      </c>
      <c r="R333" t="s">
        <v>2034</v>
      </c>
      <c r="S333" s="10">
        <f t="shared" si="27"/>
        <v>40896.25</v>
      </c>
      <c r="T333" s="10">
        <f t="shared" si="28"/>
        <v>40897.25</v>
      </c>
      <c r="U333" s="1">
        <f t="shared" si="29"/>
        <v>2011</v>
      </c>
    </row>
    <row r="334" spans="1:21" ht="31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5"/>
        <v>0.50004831384674853</v>
      </c>
      <c r="P334">
        <f t="shared" si="26"/>
        <v>88.076595744680844</v>
      </c>
      <c r="Q334" t="s">
        <v>2037</v>
      </c>
      <c r="R334" t="s">
        <v>2046</v>
      </c>
      <c r="S334" s="10">
        <f t="shared" si="27"/>
        <v>41361.208333333336</v>
      </c>
      <c r="T334" s="10">
        <f t="shared" si="28"/>
        <v>41362.208333333336</v>
      </c>
      <c r="U334" s="1">
        <f t="shared" si="29"/>
        <v>2013</v>
      </c>
    </row>
    <row r="335" spans="1:21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5"/>
        <v>0.80672268907563027</v>
      </c>
      <c r="P335">
        <f t="shared" si="26"/>
        <v>47.035573122529641</v>
      </c>
      <c r="Q335" t="s">
        <v>2039</v>
      </c>
      <c r="R335" t="s">
        <v>2040</v>
      </c>
      <c r="S335" s="10">
        <f t="shared" si="27"/>
        <v>43424.25</v>
      </c>
      <c r="T335" s="10">
        <f t="shared" si="28"/>
        <v>43452.25</v>
      </c>
      <c r="U335" s="1">
        <f t="shared" si="29"/>
        <v>2018</v>
      </c>
    </row>
    <row r="336" spans="1:21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5"/>
        <v>0.53586750635432012</v>
      </c>
      <c r="P336">
        <f t="shared" si="26"/>
        <v>110.99550763701707</v>
      </c>
      <c r="Q336" t="s">
        <v>2035</v>
      </c>
      <c r="R336" t="s">
        <v>2036</v>
      </c>
      <c r="S336" s="10">
        <f t="shared" si="27"/>
        <v>43110.25</v>
      </c>
      <c r="T336" s="10">
        <f t="shared" si="28"/>
        <v>43117.25</v>
      </c>
      <c r="U336" s="1">
        <f t="shared" si="29"/>
        <v>2018</v>
      </c>
    </row>
    <row r="337" spans="1:21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5"/>
        <v>0.87500251726846168</v>
      </c>
      <c r="P337">
        <f t="shared" si="26"/>
        <v>87.003066141042481</v>
      </c>
      <c r="Q337" t="s">
        <v>2035</v>
      </c>
      <c r="R337" t="s">
        <v>2036</v>
      </c>
      <c r="S337" s="10">
        <f t="shared" si="27"/>
        <v>43784.25</v>
      </c>
      <c r="T337" s="10">
        <f t="shared" si="28"/>
        <v>43797.25</v>
      </c>
      <c r="U337" s="1">
        <f t="shared" si="29"/>
        <v>2019</v>
      </c>
    </row>
    <row r="338" spans="1:21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5"/>
        <v>1.0305821987697152</v>
      </c>
      <c r="P338">
        <f t="shared" si="26"/>
        <v>63.994402985074629</v>
      </c>
      <c r="Q338" t="s">
        <v>2035</v>
      </c>
      <c r="R338" t="s">
        <v>2036</v>
      </c>
      <c r="S338" s="10">
        <f t="shared" si="27"/>
        <v>40527.25</v>
      </c>
      <c r="T338" s="10">
        <f t="shared" si="28"/>
        <v>40528.25</v>
      </c>
      <c r="U338" s="1">
        <f t="shared" si="29"/>
        <v>2010</v>
      </c>
    </row>
    <row r="339" spans="1:21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5"/>
        <v>0.81420595533498763</v>
      </c>
      <c r="P339">
        <f t="shared" si="26"/>
        <v>105.9945205479452</v>
      </c>
      <c r="Q339" t="s">
        <v>2039</v>
      </c>
      <c r="R339" t="s">
        <v>2040</v>
      </c>
      <c r="S339" s="10">
        <f t="shared" si="27"/>
        <v>43780.25</v>
      </c>
      <c r="T339" s="10">
        <f t="shared" si="28"/>
        <v>43781.25</v>
      </c>
      <c r="U339" s="1">
        <f t="shared" si="29"/>
        <v>2019</v>
      </c>
    </row>
    <row r="340" spans="1:21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5"/>
        <v>0.55821244061995168</v>
      </c>
      <c r="P340">
        <f t="shared" si="26"/>
        <v>73.989349112426041</v>
      </c>
      <c r="Q340" t="s">
        <v>2039</v>
      </c>
      <c r="R340" t="s">
        <v>2040</v>
      </c>
      <c r="S340" s="10">
        <f t="shared" si="27"/>
        <v>40821.208333333336</v>
      </c>
      <c r="T340" s="10">
        <f t="shared" si="28"/>
        <v>40851.208333333336</v>
      </c>
      <c r="U340" s="1">
        <f t="shared" si="29"/>
        <v>2011</v>
      </c>
    </row>
    <row r="341" spans="1:21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5"/>
        <v>1.2507570613173784</v>
      </c>
      <c r="P341">
        <f t="shared" si="26"/>
        <v>84.02004626060139</v>
      </c>
      <c r="Q341" t="s">
        <v>2039</v>
      </c>
      <c r="R341" t="s">
        <v>2040</v>
      </c>
      <c r="S341" s="10">
        <f t="shared" si="27"/>
        <v>42949.208333333328</v>
      </c>
      <c r="T341" s="10">
        <f t="shared" si="28"/>
        <v>42963.208333333328</v>
      </c>
      <c r="U341" s="1">
        <f t="shared" si="29"/>
        <v>2017</v>
      </c>
    </row>
    <row r="342" spans="1:21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5"/>
        <v>1.0610914083056859</v>
      </c>
      <c r="P342">
        <f t="shared" si="26"/>
        <v>88.966921119592882</v>
      </c>
      <c r="Q342" t="s">
        <v>2054</v>
      </c>
      <c r="R342" t="s">
        <v>2055</v>
      </c>
      <c r="S342" s="10">
        <f t="shared" si="27"/>
        <v>40889.25</v>
      </c>
      <c r="T342" s="10">
        <f t="shared" si="28"/>
        <v>40890.25</v>
      </c>
      <c r="U342" s="1">
        <f t="shared" si="29"/>
        <v>2011</v>
      </c>
    </row>
    <row r="343" spans="1:21" ht="31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5"/>
        <v>1.1810657490932763</v>
      </c>
      <c r="P343">
        <f t="shared" si="26"/>
        <v>76.990453460620529</v>
      </c>
      <c r="Q343" t="s">
        <v>2035</v>
      </c>
      <c r="R343" t="s">
        <v>2045</v>
      </c>
      <c r="S343" s="10">
        <f t="shared" si="27"/>
        <v>42244.208333333328</v>
      </c>
      <c r="T343" s="10">
        <f t="shared" si="28"/>
        <v>42251.208333333328</v>
      </c>
      <c r="U343" s="1">
        <f t="shared" si="29"/>
        <v>2015</v>
      </c>
    </row>
    <row r="344" spans="1:21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5"/>
        <v>1.5032638714536781</v>
      </c>
      <c r="P344">
        <f t="shared" si="26"/>
        <v>97.146341463414629</v>
      </c>
      <c r="Q344" t="s">
        <v>2039</v>
      </c>
      <c r="R344" t="s">
        <v>2040</v>
      </c>
      <c r="S344" s="10">
        <f t="shared" si="27"/>
        <v>41475.208333333336</v>
      </c>
      <c r="T344" s="10">
        <f t="shared" si="28"/>
        <v>41487.208333333336</v>
      </c>
      <c r="U344" s="1">
        <f t="shared" si="29"/>
        <v>2013</v>
      </c>
    </row>
    <row r="345" spans="1:21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5"/>
        <v>1.8545229754790851</v>
      </c>
      <c r="P345">
        <f t="shared" si="26"/>
        <v>33.013605442176868</v>
      </c>
      <c r="Q345" t="s">
        <v>2039</v>
      </c>
      <c r="R345" t="s">
        <v>2040</v>
      </c>
      <c r="S345" s="10">
        <f t="shared" si="27"/>
        <v>41597.25</v>
      </c>
      <c r="T345" s="10">
        <f t="shared" si="28"/>
        <v>41650.25</v>
      </c>
      <c r="U345" s="1">
        <f t="shared" si="29"/>
        <v>2013</v>
      </c>
    </row>
    <row r="346" spans="1:21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5"/>
        <v>2.3818994925204016</v>
      </c>
      <c r="P346">
        <f t="shared" si="26"/>
        <v>99.950602409638549</v>
      </c>
      <c r="Q346" t="s">
        <v>2050</v>
      </c>
      <c r="R346" t="s">
        <v>2051</v>
      </c>
      <c r="S346" s="10">
        <f t="shared" si="27"/>
        <v>43122.25</v>
      </c>
      <c r="T346" s="10">
        <f t="shared" si="28"/>
        <v>43162.25</v>
      </c>
      <c r="U346" s="1">
        <f t="shared" si="29"/>
        <v>2018</v>
      </c>
    </row>
    <row r="347" spans="1:21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5"/>
        <v>6.8051297551707757</v>
      </c>
      <c r="P347">
        <f t="shared" si="26"/>
        <v>69.966767371601208</v>
      </c>
      <c r="Q347" t="s">
        <v>2041</v>
      </c>
      <c r="R347" t="s">
        <v>2044</v>
      </c>
      <c r="S347" s="10">
        <f t="shared" si="27"/>
        <v>42194.208333333328</v>
      </c>
      <c r="T347" s="10">
        <f t="shared" si="28"/>
        <v>42195.208333333328</v>
      </c>
      <c r="U347" s="1">
        <f t="shared" si="29"/>
        <v>2015</v>
      </c>
    </row>
    <row r="348" spans="1:21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5"/>
        <v>2.9006526468455403</v>
      </c>
      <c r="P348">
        <f t="shared" si="26"/>
        <v>110.32</v>
      </c>
      <c r="Q348" t="s">
        <v>2035</v>
      </c>
      <c r="R348" t="s">
        <v>2045</v>
      </c>
      <c r="S348" s="10">
        <f t="shared" si="27"/>
        <v>42971.208333333328</v>
      </c>
      <c r="T348" s="10">
        <f t="shared" si="28"/>
        <v>43026.208333333328</v>
      </c>
      <c r="U348" s="1">
        <f t="shared" si="29"/>
        <v>2017</v>
      </c>
    </row>
    <row r="349" spans="1:21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5"/>
        <v>7.1388910922503365E-2</v>
      </c>
      <c r="P349">
        <f t="shared" si="26"/>
        <v>66.005235602094245</v>
      </c>
      <c r="Q349" t="s">
        <v>2037</v>
      </c>
      <c r="R349" t="s">
        <v>2038</v>
      </c>
      <c r="S349" s="10">
        <f t="shared" si="27"/>
        <v>42046.25</v>
      </c>
      <c r="T349" s="10">
        <f t="shared" si="28"/>
        <v>42070.25</v>
      </c>
      <c r="U349" s="1">
        <f t="shared" si="29"/>
        <v>2015</v>
      </c>
    </row>
    <row r="350" spans="1:21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5"/>
        <v>1.3933330065885747</v>
      </c>
      <c r="P350">
        <f t="shared" si="26"/>
        <v>41.005742176284812</v>
      </c>
      <c r="Q350" t="s">
        <v>2033</v>
      </c>
      <c r="R350" t="s">
        <v>2034</v>
      </c>
      <c r="S350" s="10">
        <f t="shared" si="27"/>
        <v>42782.25</v>
      </c>
      <c r="T350" s="10">
        <f t="shared" si="28"/>
        <v>42795.25</v>
      </c>
      <c r="U350" s="1">
        <f t="shared" si="29"/>
        <v>2017</v>
      </c>
    </row>
    <row r="351" spans="1:21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5"/>
        <v>1.8841576523062173</v>
      </c>
      <c r="P351">
        <f t="shared" si="26"/>
        <v>103.96316359696641</v>
      </c>
      <c r="Q351" t="s">
        <v>2039</v>
      </c>
      <c r="R351" t="s">
        <v>2040</v>
      </c>
      <c r="S351" s="10">
        <f t="shared" si="27"/>
        <v>42930.208333333328</v>
      </c>
      <c r="T351" s="10">
        <f t="shared" si="28"/>
        <v>42960.208333333328</v>
      </c>
      <c r="U351" s="1">
        <f t="shared" si="29"/>
        <v>2017</v>
      </c>
    </row>
    <row r="352" spans="1:21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5"/>
        <v>20</v>
      </c>
      <c r="P352">
        <f t="shared" si="26"/>
        <v>5</v>
      </c>
      <c r="Q352" t="s">
        <v>2035</v>
      </c>
      <c r="R352" t="s">
        <v>2058</v>
      </c>
      <c r="S352" s="10">
        <f t="shared" si="27"/>
        <v>42144.208333333328</v>
      </c>
      <c r="T352" s="10">
        <f t="shared" si="28"/>
        <v>42162.208333333328</v>
      </c>
      <c r="U352" s="1">
        <f t="shared" si="29"/>
        <v>2015</v>
      </c>
    </row>
    <row r="353" spans="1:21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5"/>
        <v>0.7830414980291871</v>
      </c>
      <c r="P353">
        <f t="shared" si="26"/>
        <v>47.009935419771487</v>
      </c>
      <c r="Q353" t="s">
        <v>2035</v>
      </c>
      <c r="R353" t="s">
        <v>2036</v>
      </c>
      <c r="S353" s="10">
        <f t="shared" si="27"/>
        <v>42240.208333333328</v>
      </c>
      <c r="T353" s="10">
        <f t="shared" si="28"/>
        <v>42254.208333333328</v>
      </c>
      <c r="U353" s="1">
        <f t="shared" si="29"/>
        <v>2015</v>
      </c>
    </row>
    <row r="354" spans="1:21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5"/>
        <v>2.8659160696008188</v>
      </c>
      <c r="P354">
        <f t="shared" si="26"/>
        <v>29.606060606060606</v>
      </c>
      <c r="Q354" t="s">
        <v>2039</v>
      </c>
      <c r="R354" t="s">
        <v>2040</v>
      </c>
      <c r="S354" s="10">
        <f t="shared" si="27"/>
        <v>42315.25</v>
      </c>
      <c r="T354" s="10">
        <f t="shared" si="28"/>
        <v>42323.25</v>
      </c>
      <c r="U354" s="1">
        <f t="shared" si="29"/>
        <v>2015</v>
      </c>
    </row>
    <row r="355" spans="1:21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5"/>
        <v>0.24354708939482897</v>
      </c>
      <c r="P355">
        <f t="shared" si="26"/>
        <v>81.010569583088667</v>
      </c>
      <c r="Q355" t="s">
        <v>2039</v>
      </c>
      <c r="R355" t="s">
        <v>2040</v>
      </c>
      <c r="S355" s="10">
        <f t="shared" si="27"/>
        <v>43651.208333333328</v>
      </c>
      <c r="T355" s="10">
        <f t="shared" si="28"/>
        <v>43652.208333333328</v>
      </c>
      <c r="U355" s="1">
        <f t="shared" si="29"/>
        <v>2019</v>
      </c>
    </row>
    <row r="356" spans="1:21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5"/>
        <v>0.80816110227874938</v>
      </c>
      <c r="P356">
        <f t="shared" si="26"/>
        <v>94.35</v>
      </c>
      <c r="Q356" t="s">
        <v>2041</v>
      </c>
      <c r="R356" t="s">
        <v>2042</v>
      </c>
      <c r="S356" s="10">
        <f t="shared" si="27"/>
        <v>41520.208333333336</v>
      </c>
      <c r="T356" s="10">
        <f t="shared" si="28"/>
        <v>41527.208333333336</v>
      </c>
      <c r="U356" s="1">
        <f t="shared" si="29"/>
        <v>2013</v>
      </c>
    </row>
    <row r="357" spans="1:21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5"/>
        <v>1.6956715751896474</v>
      </c>
      <c r="P357">
        <f t="shared" si="26"/>
        <v>26.058139534883722</v>
      </c>
      <c r="Q357" t="s">
        <v>2037</v>
      </c>
      <c r="R357" t="s">
        <v>2046</v>
      </c>
      <c r="S357" s="10">
        <f t="shared" si="27"/>
        <v>42757.25</v>
      </c>
      <c r="T357" s="10">
        <f t="shared" si="28"/>
        <v>42797.25</v>
      </c>
      <c r="U357" s="1">
        <f t="shared" si="29"/>
        <v>2017</v>
      </c>
    </row>
    <row r="358" spans="1:21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5"/>
        <v>2.7105800058292044</v>
      </c>
      <c r="P358">
        <f t="shared" si="26"/>
        <v>85.775000000000006</v>
      </c>
      <c r="Q358" t="s">
        <v>2039</v>
      </c>
      <c r="R358" t="s">
        <v>2040</v>
      </c>
      <c r="S358" s="10">
        <f t="shared" si="27"/>
        <v>40922.25</v>
      </c>
      <c r="T358" s="10">
        <f t="shared" si="28"/>
        <v>40931.25</v>
      </c>
      <c r="U358" s="1">
        <f t="shared" si="29"/>
        <v>2012</v>
      </c>
    </row>
    <row r="359" spans="1:21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5"/>
        <v>0.54079473312955562</v>
      </c>
      <c r="P359">
        <f t="shared" si="26"/>
        <v>103.73170731707317</v>
      </c>
      <c r="Q359" t="s">
        <v>2050</v>
      </c>
      <c r="R359" t="s">
        <v>2051</v>
      </c>
      <c r="S359" s="10">
        <f t="shared" si="27"/>
        <v>42250.208333333328</v>
      </c>
      <c r="T359" s="10">
        <f t="shared" si="28"/>
        <v>42275.208333333328</v>
      </c>
      <c r="U359" s="1">
        <f t="shared" si="29"/>
        <v>2015</v>
      </c>
    </row>
    <row r="360" spans="1:21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5"/>
        <v>8.4642233856893547</v>
      </c>
      <c r="P360">
        <f t="shared" si="26"/>
        <v>49.826086956521742</v>
      </c>
      <c r="Q360" t="s">
        <v>2054</v>
      </c>
      <c r="R360" t="s">
        <v>2055</v>
      </c>
      <c r="S360" s="10">
        <f t="shared" si="27"/>
        <v>43322.208333333328</v>
      </c>
      <c r="T360" s="10">
        <f t="shared" si="28"/>
        <v>43325.208333333328</v>
      </c>
      <c r="U360" s="1">
        <f t="shared" si="29"/>
        <v>2018</v>
      </c>
    </row>
    <row r="361" spans="1:21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5"/>
        <v>0.33478406427854035</v>
      </c>
      <c r="P361">
        <f t="shared" si="26"/>
        <v>63.893048128342244</v>
      </c>
      <c r="Q361" t="s">
        <v>2041</v>
      </c>
      <c r="R361" t="s">
        <v>2049</v>
      </c>
      <c r="S361" s="10">
        <f t="shared" si="27"/>
        <v>40782.208333333336</v>
      </c>
      <c r="T361" s="10">
        <f t="shared" si="28"/>
        <v>40789.208333333336</v>
      </c>
      <c r="U361" s="1">
        <f t="shared" si="29"/>
        <v>2011</v>
      </c>
    </row>
    <row r="362" spans="1:21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5"/>
        <v>0.4417902495337892</v>
      </c>
      <c r="P362">
        <f t="shared" si="26"/>
        <v>47.002434782608695</v>
      </c>
      <c r="Q362" t="s">
        <v>2039</v>
      </c>
      <c r="R362" t="s">
        <v>2040</v>
      </c>
      <c r="S362" s="10">
        <f t="shared" si="27"/>
        <v>40544.25</v>
      </c>
      <c r="T362" s="10">
        <f t="shared" si="28"/>
        <v>40558.25</v>
      </c>
      <c r="U362" s="1">
        <f t="shared" si="29"/>
        <v>2011</v>
      </c>
    </row>
    <row r="363" spans="1:21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5"/>
        <v>0.57615755290173898</v>
      </c>
      <c r="P363">
        <f t="shared" si="26"/>
        <v>108.47727272727273</v>
      </c>
      <c r="Q363" t="s">
        <v>2039</v>
      </c>
      <c r="R363" t="s">
        <v>2040</v>
      </c>
      <c r="S363" s="10">
        <f t="shared" si="27"/>
        <v>43015.208333333328</v>
      </c>
      <c r="T363" s="10">
        <f t="shared" si="28"/>
        <v>43039.208333333328</v>
      </c>
      <c r="U363" s="1">
        <f t="shared" si="29"/>
        <v>2017</v>
      </c>
    </row>
    <row r="364" spans="1:21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5"/>
        <v>0.26899309342057431</v>
      </c>
      <c r="P364">
        <f t="shared" si="26"/>
        <v>72.015706806282722</v>
      </c>
      <c r="Q364" t="s">
        <v>2035</v>
      </c>
      <c r="R364" t="s">
        <v>2036</v>
      </c>
      <c r="S364" s="10">
        <f t="shared" si="27"/>
        <v>40570.25</v>
      </c>
      <c r="T364" s="10">
        <f t="shared" si="28"/>
        <v>40608.25</v>
      </c>
      <c r="U364" s="1">
        <f t="shared" si="29"/>
        <v>2011</v>
      </c>
    </row>
    <row r="365" spans="1:21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5"/>
        <v>0.62424969987995194</v>
      </c>
      <c r="P365">
        <f t="shared" si="26"/>
        <v>59.928057553956833</v>
      </c>
      <c r="Q365" t="s">
        <v>2035</v>
      </c>
      <c r="R365" t="s">
        <v>2036</v>
      </c>
      <c r="S365" s="10">
        <f t="shared" si="27"/>
        <v>40904.25</v>
      </c>
      <c r="T365" s="10">
        <f t="shared" si="28"/>
        <v>40905.25</v>
      </c>
      <c r="U365" s="1">
        <f t="shared" si="29"/>
        <v>2011</v>
      </c>
    </row>
    <row r="366" spans="1:21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5"/>
        <v>6.1868426479686531E-2</v>
      </c>
      <c r="P366">
        <f t="shared" si="26"/>
        <v>78.209677419354833</v>
      </c>
      <c r="Q366" t="s">
        <v>2035</v>
      </c>
      <c r="R366" t="s">
        <v>2045</v>
      </c>
      <c r="S366" s="10">
        <f t="shared" si="27"/>
        <v>43164.25</v>
      </c>
      <c r="T366" s="10">
        <f t="shared" si="28"/>
        <v>43194.208333333328</v>
      </c>
      <c r="U366" s="1">
        <f t="shared" si="29"/>
        <v>2018</v>
      </c>
    </row>
    <row r="367" spans="1:21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5"/>
        <v>0.13634426927993182</v>
      </c>
      <c r="P367">
        <f t="shared" si="26"/>
        <v>104.77678571428571</v>
      </c>
      <c r="Q367" t="s">
        <v>2039</v>
      </c>
      <c r="R367" t="s">
        <v>2040</v>
      </c>
      <c r="S367" s="10">
        <f t="shared" si="27"/>
        <v>42733.25</v>
      </c>
      <c r="T367" s="10">
        <f t="shared" si="28"/>
        <v>42760.25</v>
      </c>
      <c r="U367" s="1">
        <f t="shared" si="29"/>
        <v>2016</v>
      </c>
    </row>
    <row r="368" spans="1:21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5"/>
        <v>0.1688872208669544</v>
      </c>
      <c r="P368">
        <f t="shared" si="26"/>
        <v>105.52475247524752</v>
      </c>
      <c r="Q368" t="s">
        <v>2039</v>
      </c>
      <c r="R368" t="s">
        <v>2040</v>
      </c>
      <c r="S368" s="10">
        <f t="shared" si="27"/>
        <v>40546.25</v>
      </c>
      <c r="T368" s="10">
        <f t="shared" si="28"/>
        <v>40547.25</v>
      </c>
      <c r="U368" s="1">
        <f t="shared" si="29"/>
        <v>2011</v>
      </c>
    </row>
    <row r="369" spans="1:21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5"/>
        <v>5.2941176470588234</v>
      </c>
      <c r="P369">
        <f t="shared" si="26"/>
        <v>24.933333333333334</v>
      </c>
      <c r="Q369" t="s">
        <v>2039</v>
      </c>
      <c r="R369" t="s">
        <v>2040</v>
      </c>
      <c r="S369" s="10">
        <f t="shared" si="27"/>
        <v>41930.208333333336</v>
      </c>
      <c r="T369" s="10">
        <f t="shared" si="28"/>
        <v>41954.25</v>
      </c>
      <c r="U369" s="1">
        <f t="shared" si="29"/>
        <v>2014</v>
      </c>
    </row>
    <row r="370" spans="1:21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5"/>
        <v>0.36126163679310824</v>
      </c>
      <c r="P370">
        <f t="shared" si="26"/>
        <v>69.873786407766985</v>
      </c>
      <c r="Q370" t="s">
        <v>2041</v>
      </c>
      <c r="R370" t="s">
        <v>2042</v>
      </c>
      <c r="S370" s="10">
        <f t="shared" si="27"/>
        <v>40464.208333333336</v>
      </c>
      <c r="T370" s="10">
        <f t="shared" si="28"/>
        <v>40487.208333333336</v>
      </c>
      <c r="U370" s="1">
        <f t="shared" si="29"/>
        <v>2010</v>
      </c>
    </row>
    <row r="371" spans="1:21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5"/>
        <v>0.36627552058604085</v>
      </c>
      <c r="P371">
        <f t="shared" si="26"/>
        <v>95.733766233766232</v>
      </c>
      <c r="Q371" t="s">
        <v>2041</v>
      </c>
      <c r="R371" t="s">
        <v>2060</v>
      </c>
      <c r="S371" s="10">
        <f t="shared" si="27"/>
        <v>41308.25</v>
      </c>
      <c r="T371" s="10">
        <f t="shared" si="28"/>
        <v>41347.208333333336</v>
      </c>
      <c r="U371" s="1">
        <f t="shared" si="29"/>
        <v>2013</v>
      </c>
    </row>
    <row r="372" spans="1:21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5"/>
        <v>0.62749699661945069</v>
      </c>
      <c r="P372">
        <f t="shared" si="26"/>
        <v>29.997485752598056</v>
      </c>
      <c r="Q372" t="s">
        <v>2039</v>
      </c>
      <c r="R372" t="s">
        <v>2040</v>
      </c>
      <c r="S372" s="10">
        <f t="shared" si="27"/>
        <v>43570.208333333328</v>
      </c>
      <c r="T372" s="10">
        <f t="shared" si="28"/>
        <v>43576.208333333328</v>
      </c>
      <c r="U372" s="1">
        <f t="shared" si="29"/>
        <v>2019</v>
      </c>
    </row>
    <row r="373" spans="1:21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5"/>
        <v>1.4734054980141733</v>
      </c>
      <c r="P373">
        <f t="shared" si="26"/>
        <v>59.011948529411768</v>
      </c>
      <c r="Q373" t="s">
        <v>2039</v>
      </c>
      <c r="R373" t="s">
        <v>2040</v>
      </c>
      <c r="S373" s="10">
        <f t="shared" si="27"/>
        <v>42043.25</v>
      </c>
      <c r="T373" s="10">
        <f t="shared" si="28"/>
        <v>42094.208333333328</v>
      </c>
      <c r="U373" s="1">
        <f t="shared" si="29"/>
        <v>2015</v>
      </c>
    </row>
    <row r="374" spans="1:21" ht="31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5"/>
        <v>6.2831611281764871E-2</v>
      </c>
      <c r="P374">
        <f t="shared" si="26"/>
        <v>84.757396449704146</v>
      </c>
      <c r="Q374" t="s">
        <v>2041</v>
      </c>
      <c r="R374" t="s">
        <v>2042</v>
      </c>
      <c r="S374" s="10">
        <f t="shared" si="27"/>
        <v>42012.25</v>
      </c>
      <c r="T374" s="10">
        <f t="shared" si="28"/>
        <v>42032.25</v>
      </c>
      <c r="U374" s="1">
        <f t="shared" si="29"/>
        <v>2015</v>
      </c>
    </row>
    <row r="375" spans="1:21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5"/>
        <v>0.13695211545367672</v>
      </c>
      <c r="P375">
        <f t="shared" si="26"/>
        <v>78.010921177587846</v>
      </c>
      <c r="Q375" t="s">
        <v>2039</v>
      </c>
      <c r="R375" t="s">
        <v>2040</v>
      </c>
      <c r="S375" s="10">
        <f t="shared" si="27"/>
        <v>42964.208333333328</v>
      </c>
      <c r="T375" s="10">
        <f t="shared" si="28"/>
        <v>42972.208333333328</v>
      </c>
      <c r="U375" s="1">
        <f t="shared" si="29"/>
        <v>2017</v>
      </c>
    </row>
    <row r="376" spans="1:21" ht="31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5"/>
        <v>7.5839260635165138</v>
      </c>
      <c r="P376">
        <f t="shared" si="26"/>
        <v>50.05215419501134</v>
      </c>
      <c r="Q376" t="s">
        <v>2041</v>
      </c>
      <c r="R376" t="s">
        <v>2042</v>
      </c>
      <c r="S376" s="10">
        <f t="shared" si="27"/>
        <v>43476.25</v>
      </c>
      <c r="T376" s="10">
        <f t="shared" si="28"/>
        <v>43481.25</v>
      </c>
      <c r="U376" s="1">
        <f t="shared" si="29"/>
        <v>2019</v>
      </c>
    </row>
    <row r="377" spans="1:21" ht="31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5"/>
        <v>1.8255578093306288</v>
      </c>
      <c r="P377">
        <f t="shared" si="26"/>
        <v>59.16</v>
      </c>
      <c r="Q377" t="s">
        <v>2035</v>
      </c>
      <c r="R377" t="s">
        <v>2045</v>
      </c>
      <c r="S377" s="10">
        <f t="shared" si="27"/>
        <v>42293.208333333328</v>
      </c>
      <c r="T377" s="10">
        <f t="shared" si="28"/>
        <v>42350.25</v>
      </c>
      <c r="U377" s="1">
        <f t="shared" si="29"/>
        <v>2015</v>
      </c>
    </row>
    <row r="378" spans="1:21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5"/>
        <v>0.27698574338085541</v>
      </c>
      <c r="P378">
        <f t="shared" si="26"/>
        <v>93.702290076335885</v>
      </c>
      <c r="Q378" t="s">
        <v>2035</v>
      </c>
      <c r="R378" t="s">
        <v>2036</v>
      </c>
      <c r="S378" s="10">
        <f t="shared" si="27"/>
        <v>41826.208333333336</v>
      </c>
      <c r="T378" s="10">
        <f t="shared" si="28"/>
        <v>41832.208333333336</v>
      </c>
      <c r="U378" s="1">
        <f t="shared" si="29"/>
        <v>2014</v>
      </c>
    </row>
    <row r="379" spans="1:21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5"/>
        <v>9.7489211455472731</v>
      </c>
      <c r="P379">
        <f t="shared" si="26"/>
        <v>40.14173228346457</v>
      </c>
      <c r="Q379" t="s">
        <v>2039</v>
      </c>
      <c r="R379" t="s">
        <v>2040</v>
      </c>
      <c r="S379" s="10">
        <f t="shared" si="27"/>
        <v>43760.208333333328</v>
      </c>
      <c r="T379" s="10">
        <f t="shared" si="28"/>
        <v>43774.25</v>
      </c>
      <c r="U379" s="1">
        <f t="shared" si="29"/>
        <v>2019</v>
      </c>
    </row>
    <row r="380" spans="1:21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5"/>
        <v>7.1618037135278518</v>
      </c>
      <c r="P380">
        <f t="shared" si="26"/>
        <v>70.090140845070422</v>
      </c>
      <c r="Q380" t="s">
        <v>2041</v>
      </c>
      <c r="R380" t="s">
        <v>2042</v>
      </c>
      <c r="S380" s="10">
        <f t="shared" si="27"/>
        <v>43241.208333333328</v>
      </c>
      <c r="T380" s="10">
        <f t="shared" si="28"/>
        <v>43279.208333333328</v>
      </c>
      <c r="U380" s="1">
        <f t="shared" si="29"/>
        <v>2018</v>
      </c>
    </row>
    <row r="381" spans="1:21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5"/>
        <v>2.4725274725274726</v>
      </c>
      <c r="P381">
        <f t="shared" si="26"/>
        <v>66.181818181818187</v>
      </c>
      <c r="Q381" t="s">
        <v>2039</v>
      </c>
      <c r="R381" t="s">
        <v>2040</v>
      </c>
      <c r="S381" s="10">
        <f t="shared" si="27"/>
        <v>40843.208333333336</v>
      </c>
      <c r="T381" s="10">
        <f t="shared" si="28"/>
        <v>40857.25</v>
      </c>
      <c r="U381" s="1">
        <f t="shared" si="29"/>
        <v>2011</v>
      </c>
    </row>
    <row r="382" spans="1:21" ht="31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5"/>
        <v>0.62375249500998009</v>
      </c>
      <c r="P382">
        <f t="shared" si="26"/>
        <v>47.714285714285715</v>
      </c>
      <c r="Q382" t="s">
        <v>2039</v>
      </c>
      <c r="R382" t="s">
        <v>2040</v>
      </c>
      <c r="S382" s="10">
        <f t="shared" si="27"/>
        <v>41448.208333333336</v>
      </c>
      <c r="T382" s="10">
        <f t="shared" si="28"/>
        <v>41453.208333333336</v>
      </c>
      <c r="U382" s="1">
        <f t="shared" si="29"/>
        <v>2013</v>
      </c>
    </row>
    <row r="383" spans="1:21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5"/>
        <v>0.54364550210277973</v>
      </c>
      <c r="P383">
        <f t="shared" si="26"/>
        <v>62.896774193548389</v>
      </c>
      <c r="Q383" t="s">
        <v>2039</v>
      </c>
      <c r="R383" t="s">
        <v>2040</v>
      </c>
      <c r="S383" s="10">
        <f t="shared" si="27"/>
        <v>42163.208333333328</v>
      </c>
      <c r="T383" s="10">
        <f t="shared" si="28"/>
        <v>42209.208333333328</v>
      </c>
      <c r="U383" s="1">
        <f t="shared" si="29"/>
        <v>2015</v>
      </c>
    </row>
    <row r="384" spans="1:21" ht="31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5"/>
        <v>1.5681544028950543</v>
      </c>
      <c r="P384">
        <f t="shared" si="26"/>
        <v>86.611940298507463</v>
      </c>
      <c r="Q384" t="s">
        <v>2054</v>
      </c>
      <c r="R384" t="s">
        <v>2055</v>
      </c>
      <c r="S384" s="10">
        <f t="shared" si="27"/>
        <v>43024.208333333328</v>
      </c>
      <c r="T384" s="10">
        <f t="shared" si="28"/>
        <v>43043.208333333328</v>
      </c>
      <c r="U384" s="1">
        <f t="shared" si="29"/>
        <v>2017</v>
      </c>
    </row>
    <row r="385" spans="1:21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5"/>
        <v>0.44369321783224169</v>
      </c>
      <c r="P385">
        <f t="shared" si="26"/>
        <v>75.126984126984127</v>
      </c>
      <c r="Q385" t="s">
        <v>2033</v>
      </c>
      <c r="R385" t="s">
        <v>2034</v>
      </c>
      <c r="S385" s="10">
        <f t="shared" si="27"/>
        <v>43509.25</v>
      </c>
      <c r="T385" s="10">
        <f t="shared" si="28"/>
        <v>43515.25</v>
      </c>
      <c r="U385" s="1">
        <f t="shared" si="29"/>
        <v>2019</v>
      </c>
    </row>
    <row r="386" spans="1:21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5"/>
        <v>0.58136284867795851</v>
      </c>
      <c r="P386">
        <f t="shared" si="26"/>
        <v>41.004167534903104</v>
      </c>
      <c r="Q386" t="s">
        <v>2041</v>
      </c>
      <c r="R386" t="s">
        <v>2042</v>
      </c>
      <c r="S386" s="10">
        <f t="shared" si="27"/>
        <v>42776.25</v>
      </c>
      <c r="T386" s="10">
        <f t="shared" si="28"/>
        <v>42803.25</v>
      </c>
      <c r="U386" s="1">
        <f t="shared" si="29"/>
        <v>2017</v>
      </c>
    </row>
    <row r="387" spans="1:21" ht="31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30">SUM(D387/E387)</f>
        <v>0.68414850771205971</v>
      </c>
      <c r="P387">
        <f t="shared" ref="P387:P450" si="31">SUM(E387/G387)</f>
        <v>50.007915567282325</v>
      </c>
      <c r="Q387" t="s">
        <v>2047</v>
      </c>
      <c r="R387" t="s">
        <v>2048</v>
      </c>
      <c r="S387" s="10">
        <f t="shared" ref="S387:S450" si="32">(((J387/60)/60)/24)+DATE(1970,1,1)</f>
        <v>43553.208333333328</v>
      </c>
      <c r="T387" s="10">
        <f t="shared" ref="T387:T450" si="33">(((K387/60)/60)/24)+DATE(1970,1,1)</f>
        <v>43585.208333333328</v>
      </c>
      <c r="U387" s="1">
        <f t="shared" ref="U387:U450" si="34">YEAR(S387)</f>
        <v>2019</v>
      </c>
    </row>
    <row r="388" spans="1:21" ht="31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30"/>
        <v>1.3084960503698553</v>
      </c>
      <c r="P388">
        <f t="shared" si="31"/>
        <v>96.960674157303373</v>
      </c>
      <c r="Q388" t="s">
        <v>2039</v>
      </c>
      <c r="R388" t="s">
        <v>2040</v>
      </c>
      <c r="S388" s="10">
        <f t="shared" si="32"/>
        <v>40355.208333333336</v>
      </c>
      <c r="T388" s="10">
        <f t="shared" si="33"/>
        <v>40367.208333333336</v>
      </c>
      <c r="U388" s="1">
        <f t="shared" si="34"/>
        <v>2010</v>
      </c>
    </row>
    <row r="389" spans="1:21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30"/>
        <v>2.5470265217899288</v>
      </c>
      <c r="P389">
        <f t="shared" si="31"/>
        <v>100.93160377358491</v>
      </c>
      <c r="Q389" t="s">
        <v>2037</v>
      </c>
      <c r="R389" t="s">
        <v>2046</v>
      </c>
      <c r="S389" s="10">
        <f t="shared" si="32"/>
        <v>41072.208333333336</v>
      </c>
      <c r="T389" s="10">
        <f t="shared" si="33"/>
        <v>41077.208333333336</v>
      </c>
      <c r="U389" s="1">
        <f t="shared" si="34"/>
        <v>2012</v>
      </c>
    </row>
    <row r="390" spans="1:21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30"/>
        <v>8.873087030452929</v>
      </c>
      <c r="P390">
        <f t="shared" si="31"/>
        <v>89.227586206896547</v>
      </c>
      <c r="Q390" t="s">
        <v>2035</v>
      </c>
      <c r="R390" t="s">
        <v>2045</v>
      </c>
      <c r="S390" s="10">
        <f t="shared" si="32"/>
        <v>40912.25</v>
      </c>
      <c r="T390" s="10">
        <f t="shared" si="33"/>
        <v>40914.25</v>
      </c>
      <c r="U390" s="1">
        <f t="shared" si="34"/>
        <v>2012</v>
      </c>
    </row>
    <row r="391" spans="1:21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30"/>
        <v>0.81892809219354334</v>
      </c>
      <c r="P391">
        <f t="shared" si="31"/>
        <v>87.979166666666671</v>
      </c>
      <c r="Q391" t="s">
        <v>2039</v>
      </c>
      <c r="R391" t="s">
        <v>2040</v>
      </c>
      <c r="S391" s="10">
        <f t="shared" si="32"/>
        <v>40479.208333333336</v>
      </c>
      <c r="T391" s="10">
        <f t="shared" si="33"/>
        <v>40506.25</v>
      </c>
      <c r="U391" s="1">
        <f t="shared" si="34"/>
        <v>2010</v>
      </c>
    </row>
    <row r="392" spans="1:21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30"/>
        <v>0.53607326334599059</v>
      </c>
      <c r="P392">
        <f t="shared" si="31"/>
        <v>89.54</v>
      </c>
      <c r="Q392" t="s">
        <v>2054</v>
      </c>
      <c r="R392" t="s">
        <v>2055</v>
      </c>
      <c r="S392" s="10">
        <f t="shared" si="32"/>
        <v>41530.208333333336</v>
      </c>
      <c r="T392" s="10">
        <f t="shared" si="33"/>
        <v>41545.208333333336</v>
      </c>
      <c r="U392" s="1">
        <f t="shared" si="34"/>
        <v>2013</v>
      </c>
    </row>
    <row r="393" spans="1:21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30"/>
        <v>13.749146369223766</v>
      </c>
      <c r="P393">
        <f t="shared" si="31"/>
        <v>29.09271523178808</v>
      </c>
      <c r="Q393" t="s">
        <v>2047</v>
      </c>
      <c r="R393" t="s">
        <v>2048</v>
      </c>
      <c r="S393" s="10">
        <f t="shared" si="32"/>
        <v>41653.25</v>
      </c>
      <c r="T393" s="10">
        <f t="shared" si="33"/>
        <v>41655.25</v>
      </c>
      <c r="U393" s="1">
        <f t="shared" si="34"/>
        <v>2014</v>
      </c>
    </row>
    <row r="394" spans="1:21" ht="31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30"/>
        <v>1.5234062712817931</v>
      </c>
      <c r="P394">
        <f t="shared" si="31"/>
        <v>42.006218905472636</v>
      </c>
      <c r="Q394" t="s">
        <v>2037</v>
      </c>
      <c r="R394" t="s">
        <v>2046</v>
      </c>
      <c r="S394" s="10">
        <f t="shared" si="32"/>
        <v>40549.25</v>
      </c>
      <c r="T394" s="10">
        <f t="shared" si="33"/>
        <v>40551.25</v>
      </c>
      <c r="U394" s="1">
        <f t="shared" si="34"/>
        <v>2011</v>
      </c>
    </row>
    <row r="395" spans="1:21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30"/>
        <v>0.43675411021782068</v>
      </c>
      <c r="P395">
        <f t="shared" si="31"/>
        <v>47.004903563255965</v>
      </c>
      <c r="Q395" t="s">
        <v>2035</v>
      </c>
      <c r="R395" t="s">
        <v>2058</v>
      </c>
      <c r="S395" s="10">
        <f t="shared" si="32"/>
        <v>42933.208333333328</v>
      </c>
      <c r="T395" s="10">
        <f t="shared" si="33"/>
        <v>42934.208333333328</v>
      </c>
      <c r="U395" s="1">
        <f t="shared" si="34"/>
        <v>2017</v>
      </c>
    </row>
    <row r="396" spans="1:21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30"/>
        <v>0.21304926764314247</v>
      </c>
      <c r="P396">
        <f t="shared" si="31"/>
        <v>110.44117647058823</v>
      </c>
      <c r="Q396" t="s">
        <v>2041</v>
      </c>
      <c r="R396" t="s">
        <v>2042</v>
      </c>
      <c r="S396" s="10">
        <f t="shared" si="32"/>
        <v>41484.208333333336</v>
      </c>
      <c r="T396" s="10">
        <f t="shared" si="33"/>
        <v>41494.208333333336</v>
      </c>
      <c r="U396" s="1">
        <f t="shared" si="34"/>
        <v>2013</v>
      </c>
    </row>
    <row r="397" spans="1:21" ht="31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30"/>
        <v>0.76856462437757089</v>
      </c>
      <c r="P397">
        <f t="shared" si="31"/>
        <v>41.990909090909092</v>
      </c>
      <c r="Q397" t="s">
        <v>2039</v>
      </c>
      <c r="R397" t="s">
        <v>2040</v>
      </c>
      <c r="S397" s="10">
        <f t="shared" si="32"/>
        <v>40885.25</v>
      </c>
      <c r="T397" s="10">
        <f t="shared" si="33"/>
        <v>40886.25</v>
      </c>
      <c r="U397" s="1">
        <f t="shared" si="34"/>
        <v>2011</v>
      </c>
    </row>
    <row r="398" spans="1:21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30"/>
        <v>0.59860800914143253</v>
      </c>
      <c r="P398">
        <f t="shared" si="31"/>
        <v>48.012468827930178</v>
      </c>
      <c r="Q398" t="s">
        <v>2041</v>
      </c>
      <c r="R398" t="s">
        <v>2044</v>
      </c>
      <c r="S398" s="10">
        <f t="shared" si="32"/>
        <v>43378.208333333328</v>
      </c>
      <c r="T398" s="10">
        <f t="shared" si="33"/>
        <v>43386.208333333328</v>
      </c>
      <c r="U398" s="1">
        <f t="shared" si="34"/>
        <v>2018</v>
      </c>
    </row>
    <row r="399" spans="1:21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30"/>
        <v>0.57516154228502447</v>
      </c>
      <c r="P399">
        <f t="shared" si="31"/>
        <v>31.019823788546255</v>
      </c>
      <c r="Q399" t="s">
        <v>2035</v>
      </c>
      <c r="R399" t="s">
        <v>2036</v>
      </c>
      <c r="S399" s="10">
        <f t="shared" si="32"/>
        <v>41417.208333333336</v>
      </c>
      <c r="T399" s="10">
        <f t="shared" si="33"/>
        <v>41423.208333333336</v>
      </c>
      <c r="U399" s="1">
        <f t="shared" si="34"/>
        <v>2013</v>
      </c>
    </row>
    <row r="400" spans="1:21" ht="31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30"/>
        <v>0.13932142271758727</v>
      </c>
      <c r="P400">
        <f t="shared" si="31"/>
        <v>99.203252032520325</v>
      </c>
      <c r="Q400" t="s">
        <v>2041</v>
      </c>
      <c r="R400" t="s">
        <v>2049</v>
      </c>
      <c r="S400" s="10">
        <f t="shared" si="32"/>
        <v>43228.208333333328</v>
      </c>
      <c r="T400" s="10">
        <f t="shared" si="33"/>
        <v>43230.208333333328</v>
      </c>
      <c r="U400" s="1">
        <f t="shared" si="34"/>
        <v>2018</v>
      </c>
    </row>
    <row r="401" spans="1:21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30"/>
        <v>1.5661467638868769</v>
      </c>
      <c r="P401">
        <f t="shared" si="31"/>
        <v>66.022316684378325</v>
      </c>
      <c r="Q401" t="s">
        <v>2035</v>
      </c>
      <c r="R401" t="s">
        <v>2045</v>
      </c>
      <c r="S401" s="10">
        <f t="shared" si="32"/>
        <v>40576.25</v>
      </c>
      <c r="T401" s="10">
        <f t="shared" si="33"/>
        <v>40583.25</v>
      </c>
      <c r="U401" s="1">
        <f t="shared" si="34"/>
        <v>2011</v>
      </c>
    </row>
    <row r="402" spans="1:21" ht="31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30"/>
        <v>50</v>
      </c>
      <c r="P402">
        <f t="shared" si="31"/>
        <v>2</v>
      </c>
      <c r="Q402" t="s">
        <v>2054</v>
      </c>
      <c r="R402" t="s">
        <v>2055</v>
      </c>
      <c r="S402" s="10">
        <f t="shared" si="32"/>
        <v>41502.208333333336</v>
      </c>
      <c r="T402" s="10">
        <f t="shared" si="33"/>
        <v>41524.208333333336</v>
      </c>
      <c r="U402" s="1">
        <f t="shared" si="34"/>
        <v>2013</v>
      </c>
    </row>
    <row r="403" spans="1:21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30"/>
        <v>6.5349985477781009E-2</v>
      </c>
      <c r="P403">
        <f t="shared" si="31"/>
        <v>46.060200668896321</v>
      </c>
      <c r="Q403" t="s">
        <v>2039</v>
      </c>
      <c r="R403" t="s">
        <v>2040</v>
      </c>
      <c r="S403" s="10">
        <f t="shared" si="32"/>
        <v>43765.208333333328</v>
      </c>
      <c r="T403" s="10">
        <f t="shared" si="33"/>
        <v>43765.208333333328</v>
      </c>
      <c r="U403" s="1">
        <f t="shared" si="34"/>
        <v>2019</v>
      </c>
    </row>
    <row r="404" spans="1:21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30"/>
        <v>2.4779361846571621</v>
      </c>
      <c r="P404">
        <f t="shared" si="31"/>
        <v>73.650000000000006</v>
      </c>
      <c r="Q404" t="s">
        <v>2041</v>
      </c>
      <c r="R404" t="s">
        <v>2052</v>
      </c>
      <c r="S404" s="10">
        <f t="shared" si="32"/>
        <v>40914.25</v>
      </c>
      <c r="T404" s="10">
        <f t="shared" si="33"/>
        <v>40961.25</v>
      </c>
      <c r="U404" s="1">
        <f t="shared" si="34"/>
        <v>2012</v>
      </c>
    </row>
    <row r="405" spans="1:21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30"/>
        <v>1.1598151877739604</v>
      </c>
      <c r="P405">
        <f t="shared" si="31"/>
        <v>55.99336650082919</v>
      </c>
      <c r="Q405" t="s">
        <v>2039</v>
      </c>
      <c r="R405" t="s">
        <v>2040</v>
      </c>
      <c r="S405" s="10">
        <f t="shared" si="32"/>
        <v>40310.208333333336</v>
      </c>
      <c r="T405" s="10">
        <f t="shared" si="33"/>
        <v>40346.208333333336</v>
      </c>
      <c r="U405" s="1">
        <f t="shared" si="34"/>
        <v>2010</v>
      </c>
    </row>
    <row r="406" spans="1:21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30"/>
        <v>0.31687197465024203</v>
      </c>
      <c r="P406">
        <f t="shared" si="31"/>
        <v>68.985695127402778</v>
      </c>
      <c r="Q406" t="s">
        <v>2039</v>
      </c>
      <c r="R406" t="s">
        <v>2040</v>
      </c>
      <c r="S406" s="10">
        <f t="shared" si="32"/>
        <v>43053.25</v>
      </c>
      <c r="T406" s="10">
        <f t="shared" si="33"/>
        <v>43056.25</v>
      </c>
      <c r="U406" s="1">
        <f t="shared" si="34"/>
        <v>2017</v>
      </c>
    </row>
    <row r="407" spans="1:21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30"/>
        <v>1.1158442341764994</v>
      </c>
      <c r="P407">
        <f t="shared" si="31"/>
        <v>60.981609195402299</v>
      </c>
      <c r="Q407" t="s">
        <v>2039</v>
      </c>
      <c r="R407" t="s">
        <v>2040</v>
      </c>
      <c r="S407" s="10">
        <f t="shared" si="32"/>
        <v>43255.208333333328</v>
      </c>
      <c r="T407" s="10">
        <f t="shared" si="33"/>
        <v>43305.208333333328</v>
      </c>
      <c r="U407" s="1">
        <f t="shared" si="34"/>
        <v>2018</v>
      </c>
    </row>
    <row r="408" spans="1:21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30"/>
        <v>0.54901303382087929</v>
      </c>
      <c r="P408">
        <f t="shared" si="31"/>
        <v>110.98139534883721</v>
      </c>
      <c r="Q408" t="s">
        <v>2041</v>
      </c>
      <c r="R408" t="s">
        <v>2042</v>
      </c>
      <c r="S408" s="10">
        <f t="shared" si="32"/>
        <v>41304.25</v>
      </c>
      <c r="T408" s="10">
        <f t="shared" si="33"/>
        <v>41316.25</v>
      </c>
      <c r="U408" s="1">
        <f t="shared" si="34"/>
        <v>2013</v>
      </c>
    </row>
    <row r="409" spans="1:21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30"/>
        <v>0.28099173553719009</v>
      </c>
      <c r="P409">
        <f t="shared" si="31"/>
        <v>25</v>
      </c>
      <c r="Q409" t="s">
        <v>2039</v>
      </c>
      <c r="R409" t="s">
        <v>2040</v>
      </c>
      <c r="S409" s="10">
        <f t="shared" si="32"/>
        <v>43751.208333333328</v>
      </c>
      <c r="T409" s="10">
        <f t="shared" si="33"/>
        <v>43758.208333333328</v>
      </c>
      <c r="U409" s="1">
        <f t="shared" si="34"/>
        <v>2019</v>
      </c>
    </row>
    <row r="410" spans="1:21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30"/>
        <v>0.75851265561876491</v>
      </c>
      <c r="P410">
        <f t="shared" si="31"/>
        <v>78.759740259740255</v>
      </c>
      <c r="Q410" t="s">
        <v>2041</v>
      </c>
      <c r="R410" t="s">
        <v>2042</v>
      </c>
      <c r="S410" s="10">
        <f t="shared" si="32"/>
        <v>42541.208333333328</v>
      </c>
      <c r="T410" s="10">
        <f t="shared" si="33"/>
        <v>42561.208333333328</v>
      </c>
      <c r="U410" s="1">
        <f t="shared" si="34"/>
        <v>2016</v>
      </c>
    </row>
    <row r="411" spans="1:21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30"/>
        <v>2.1590981466148653</v>
      </c>
      <c r="P411">
        <f t="shared" si="31"/>
        <v>87.960784313725483</v>
      </c>
      <c r="Q411" t="s">
        <v>2035</v>
      </c>
      <c r="R411" t="s">
        <v>2036</v>
      </c>
      <c r="S411" s="10">
        <f t="shared" si="32"/>
        <v>42843.208333333328</v>
      </c>
      <c r="T411" s="10">
        <f t="shared" si="33"/>
        <v>42847.208333333328</v>
      </c>
      <c r="U411" s="1">
        <f t="shared" si="34"/>
        <v>2017</v>
      </c>
    </row>
    <row r="412" spans="1:21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30"/>
        <v>2.7675741861135119</v>
      </c>
      <c r="P412">
        <f t="shared" si="31"/>
        <v>49.987398739873989</v>
      </c>
      <c r="Q412" t="s">
        <v>2050</v>
      </c>
      <c r="R412" t="s">
        <v>2061</v>
      </c>
      <c r="S412" s="10">
        <f t="shared" si="32"/>
        <v>42122.208333333328</v>
      </c>
      <c r="T412" s="10">
        <f t="shared" si="33"/>
        <v>42122.208333333328</v>
      </c>
      <c r="U412" s="1">
        <f t="shared" si="34"/>
        <v>2015</v>
      </c>
    </row>
    <row r="413" spans="1:21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30"/>
        <v>0.9557652248498959</v>
      </c>
      <c r="P413">
        <f t="shared" si="31"/>
        <v>99.524390243902445</v>
      </c>
      <c r="Q413" t="s">
        <v>2039</v>
      </c>
      <c r="R413" t="s">
        <v>2040</v>
      </c>
      <c r="S413" s="10">
        <f t="shared" si="32"/>
        <v>42884.208333333328</v>
      </c>
      <c r="T413" s="10">
        <f t="shared" si="33"/>
        <v>42886.208333333328</v>
      </c>
      <c r="U413" s="1">
        <f t="shared" si="34"/>
        <v>2017</v>
      </c>
    </row>
    <row r="414" spans="1:21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30"/>
        <v>0.149508756941478</v>
      </c>
      <c r="P414">
        <f t="shared" si="31"/>
        <v>104.82089552238806</v>
      </c>
      <c r="Q414" t="s">
        <v>2047</v>
      </c>
      <c r="R414" t="s">
        <v>2053</v>
      </c>
      <c r="S414" s="10">
        <f t="shared" si="32"/>
        <v>41642.25</v>
      </c>
      <c r="T414" s="10">
        <f t="shared" si="33"/>
        <v>41652.25</v>
      </c>
      <c r="U414" s="1">
        <f t="shared" si="34"/>
        <v>2014</v>
      </c>
    </row>
    <row r="415" spans="1:21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30"/>
        <v>1.6110109837793722</v>
      </c>
      <c r="P415">
        <f t="shared" si="31"/>
        <v>108.01469237832875</v>
      </c>
      <c r="Q415" t="s">
        <v>2041</v>
      </c>
      <c r="R415" t="s">
        <v>2049</v>
      </c>
      <c r="S415" s="10">
        <f t="shared" si="32"/>
        <v>43431.25</v>
      </c>
      <c r="T415" s="10">
        <f t="shared" si="33"/>
        <v>43458.25</v>
      </c>
      <c r="U415" s="1">
        <f t="shared" si="34"/>
        <v>2018</v>
      </c>
    </row>
    <row r="416" spans="1:21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30"/>
        <v>1.1806405068849786</v>
      </c>
      <c r="P416">
        <f t="shared" si="31"/>
        <v>28.998544660724033</v>
      </c>
      <c r="Q416" t="s">
        <v>2033</v>
      </c>
      <c r="R416" t="s">
        <v>2034</v>
      </c>
      <c r="S416" s="10">
        <f t="shared" si="32"/>
        <v>40288.208333333336</v>
      </c>
      <c r="T416" s="10">
        <f t="shared" si="33"/>
        <v>40296.208333333336</v>
      </c>
      <c r="U416" s="1">
        <f t="shared" si="34"/>
        <v>2010</v>
      </c>
    </row>
    <row r="417" spans="1:21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30"/>
        <v>9.0423836838750802</v>
      </c>
      <c r="P417">
        <f t="shared" si="31"/>
        <v>30.028708133971293</v>
      </c>
      <c r="Q417" t="s">
        <v>2039</v>
      </c>
      <c r="R417" t="s">
        <v>2040</v>
      </c>
      <c r="S417" s="10">
        <f t="shared" si="32"/>
        <v>40921.25</v>
      </c>
      <c r="T417" s="10">
        <f t="shared" si="33"/>
        <v>40938.25</v>
      </c>
      <c r="U417" s="1">
        <f t="shared" si="34"/>
        <v>2012</v>
      </c>
    </row>
    <row r="418" spans="1:21" ht="31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30"/>
        <v>2.281085294965004</v>
      </c>
      <c r="P418">
        <f t="shared" si="31"/>
        <v>41.005559416261292</v>
      </c>
      <c r="Q418" t="s">
        <v>2041</v>
      </c>
      <c r="R418" t="s">
        <v>2042</v>
      </c>
      <c r="S418" s="10">
        <f t="shared" si="32"/>
        <v>40560.25</v>
      </c>
      <c r="T418" s="10">
        <f t="shared" si="33"/>
        <v>40569.25</v>
      </c>
      <c r="U418" s="1">
        <f t="shared" si="34"/>
        <v>2011</v>
      </c>
    </row>
    <row r="419" spans="1:21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30"/>
        <v>1.8027571580063626</v>
      </c>
      <c r="P419">
        <f t="shared" si="31"/>
        <v>62.866666666666667</v>
      </c>
      <c r="Q419" t="s">
        <v>2039</v>
      </c>
      <c r="R419" t="s">
        <v>2040</v>
      </c>
      <c r="S419" s="10">
        <f t="shared" si="32"/>
        <v>43407.208333333328</v>
      </c>
      <c r="T419" s="10">
        <f t="shared" si="33"/>
        <v>43431.25</v>
      </c>
      <c r="U419" s="1">
        <f t="shared" si="34"/>
        <v>2018</v>
      </c>
    </row>
    <row r="420" spans="1:21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30"/>
        <v>1.7421751114800506</v>
      </c>
      <c r="P420">
        <f t="shared" si="31"/>
        <v>47.005002501250623</v>
      </c>
      <c r="Q420" t="s">
        <v>2041</v>
      </c>
      <c r="R420" t="s">
        <v>2042</v>
      </c>
      <c r="S420" s="10">
        <f t="shared" si="32"/>
        <v>41035.208333333336</v>
      </c>
      <c r="T420" s="10">
        <f t="shared" si="33"/>
        <v>41036.208333333336</v>
      </c>
      <c r="U420" s="1">
        <f t="shared" si="34"/>
        <v>2012</v>
      </c>
    </row>
    <row r="421" spans="1:21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30"/>
        <v>0.81014316326022107</v>
      </c>
      <c r="P421">
        <f t="shared" si="31"/>
        <v>26.997693638285604</v>
      </c>
      <c r="Q421" t="s">
        <v>2037</v>
      </c>
      <c r="R421" t="s">
        <v>2038</v>
      </c>
      <c r="S421" s="10">
        <f t="shared" si="32"/>
        <v>40899.25</v>
      </c>
      <c r="T421" s="10">
        <f t="shared" si="33"/>
        <v>40905.25</v>
      </c>
      <c r="U421" s="1">
        <f t="shared" si="34"/>
        <v>2011</v>
      </c>
    </row>
    <row r="422" spans="1:21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30"/>
        <v>0.77845243655612639</v>
      </c>
      <c r="P422">
        <f t="shared" si="31"/>
        <v>68.329787234042556</v>
      </c>
      <c r="Q422" t="s">
        <v>2039</v>
      </c>
      <c r="R422" t="s">
        <v>2040</v>
      </c>
      <c r="S422" s="10">
        <f t="shared" si="32"/>
        <v>42911.208333333328</v>
      </c>
      <c r="T422" s="10">
        <f t="shared" si="33"/>
        <v>42925.208333333328</v>
      </c>
      <c r="U422" s="1">
        <f t="shared" si="34"/>
        <v>2017</v>
      </c>
    </row>
    <row r="423" spans="1:21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30"/>
        <v>1.5627597672485454</v>
      </c>
      <c r="P423">
        <f t="shared" si="31"/>
        <v>50.974576271186443</v>
      </c>
      <c r="Q423" t="s">
        <v>2037</v>
      </c>
      <c r="R423" t="s">
        <v>2046</v>
      </c>
      <c r="S423" s="10">
        <f t="shared" si="32"/>
        <v>42915.208333333328</v>
      </c>
      <c r="T423" s="10">
        <f t="shared" si="33"/>
        <v>42945.208333333328</v>
      </c>
      <c r="U423" s="1">
        <f t="shared" si="34"/>
        <v>2017</v>
      </c>
    </row>
    <row r="424" spans="1:21" ht="31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30"/>
        <v>0.78555304740406318</v>
      </c>
      <c r="P424">
        <f t="shared" si="31"/>
        <v>54.024390243902438</v>
      </c>
      <c r="Q424" t="s">
        <v>2039</v>
      </c>
      <c r="R424" t="s">
        <v>2040</v>
      </c>
      <c r="S424" s="10">
        <f t="shared" si="32"/>
        <v>40285.208333333336</v>
      </c>
      <c r="T424" s="10">
        <f t="shared" si="33"/>
        <v>40305.208333333336</v>
      </c>
      <c r="U424" s="1">
        <f t="shared" si="34"/>
        <v>2010</v>
      </c>
    </row>
    <row r="425" spans="1:21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30"/>
        <v>9.4002416841569669</v>
      </c>
      <c r="P425">
        <f t="shared" si="31"/>
        <v>97.055555555555557</v>
      </c>
      <c r="Q425" t="s">
        <v>2033</v>
      </c>
      <c r="R425" t="s">
        <v>2034</v>
      </c>
      <c r="S425" s="10">
        <f t="shared" si="32"/>
        <v>40808.208333333336</v>
      </c>
      <c r="T425" s="10">
        <f t="shared" si="33"/>
        <v>40810.208333333336</v>
      </c>
      <c r="U425" s="1">
        <f t="shared" si="34"/>
        <v>2011</v>
      </c>
    </row>
    <row r="426" spans="1:21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30"/>
        <v>2.4709302325581395</v>
      </c>
      <c r="P426">
        <f t="shared" si="31"/>
        <v>24.867469879518072</v>
      </c>
      <c r="Q426" t="s">
        <v>2035</v>
      </c>
      <c r="R426" t="s">
        <v>2045</v>
      </c>
      <c r="S426" s="10">
        <f t="shared" si="32"/>
        <v>43208.208333333328</v>
      </c>
      <c r="T426" s="10">
        <f t="shared" si="33"/>
        <v>43214.208333333328</v>
      </c>
      <c r="U426" s="1">
        <f t="shared" si="34"/>
        <v>2018</v>
      </c>
    </row>
    <row r="427" spans="1:21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30"/>
        <v>0.34762456546929316</v>
      </c>
      <c r="P427">
        <f t="shared" si="31"/>
        <v>84.423913043478265</v>
      </c>
      <c r="Q427" t="s">
        <v>2054</v>
      </c>
      <c r="R427" t="s">
        <v>2055</v>
      </c>
      <c r="S427" s="10">
        <f t="shared" si="32"/>
        <v>42213.208333333328</v>
      </c>
      <c r="T427" s="10">
        <f t="shared" si="33"/>
        <v>42219.208333333328</v>
      </c>
      <c r="U427" s="1">
        <f t="shared" si="34"/>
        <v>2015</v>
      </c>
    </row>
    <row r="428" spans="1:21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30"/>
        <v>0.17453699214583535</v>
      </c>
      <c r="P428">
        <f t="shared" si="31"/>
        <v>47.091324200913242</v>
      </c>
      <c r="Q428" t="s">
        <v>2039</v>
      </c>
      <c r="R428" t="s">
        <v>2040</v>
      </c>
      <c r="S428" s="10">
        <f t="shared" si="32"/>
        <v>41332.25</v>
      </c>
      <c r="T428" s="10">
        <f t="shared" si="33"/>
        <v>41339.25</v>
      </c>
      <c r="U428" s="1">
        <f t="shared" si="34"/>
        <v>2013</v>
      </c>
    </row>
    <row r="429" spans="1:21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30"/>
        <v>0.88570587459013894</v>
      </c>
      <c r="P429">
        <f t="shared" si="31"/>
        <v>77.996041171813147</v>
      </c>
      <c r="Q429" t="s">
        <v>2039</v>
      </c>
      <c r="R429" t="s">
        <v>2040</v>
      </c>
      <c r="S429" s="10">
        <f t="shared" si="32"/>
        <v>41895.208333333336</v>
      </c>
      <c r="T429" s="10">
        <f t="shared" si="33"/>
        <v>41927.208333333336</v>
      </c>
      <c r="U429" s="1">
        <f t="shared" si="34"/>
        <v>2014</v>
      </c>
    </row>
    <row r="430" spans="1:21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30"/>
        <v>2.1557497289367946</v>
      </c>
      <c r="P430">
        <f t="shared" si="31"/>
        <v>62.967871485943775</v>
      </c>
      <c r="Q430" t="s">
        <v>2041</v>
      </c>
      <c r="R430" t="s">
        <v>2049</v>
      </c>
      <c r="S430" s="10">
        <f t="shared" si="32"/>
        <v>40585.25</v>
      </c>
      <c r="T430" s="10">
        <f t="shared" si="33"/>
        <v>40592.25</v>
      </c>
      <c r="U430" s="1">
        <f t="shared" si="34"/>
        <v>2011</v>
      </c>
    </row>
    <row r="431" spans="1:21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30"/>
        <v>1.1028286689262143</v>
      </c>
      <c r="P431">
        <f t="shared" si="31"/>
        <v>81.006080449017773</v>
      </c>
      <c r="Q431" t="s">
        <v>2054</v>
      </c>
      <c r="R431" t="s">
        <v>2055</v>
      </c>
      <c r="S431" s="10">
        <f t="shared" si="32"/>
        <v>41680.25</v>
      </c>
      <c r="T431" s="10">
        <f t="shared" si="33"/>
        <v>41708.208333333336</v>
      </c>
      <c r="U431" s="1">
        <f t="shared" si="34"/>
        <v>2014</v>
      </c>
    </row>
    <row r="432" spans="1:21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30"/>
        <v>1.4762165117550574</v>
      </c>
      <c r="P432">
        <f t="shared" si="31"/>
        <v>65.321428571428569</v>
      </c>
      <c r="Q432" t="s">
        <v>2039</v>
      </c>
      <c r="R432" t="s">
        <v>2040</v>
      </c>
      <c r="S432" s="10">
        <f t="shared" si="32"/>
        <v>43737.208333333328</v>
      </c>
      <c r="T432" s="10">
        <f t="shared" si="33"/>
        <v>43771.208333333328</v>
      </c>
      <c r="U432" s="1">
        <f t="shared" si="34"/>
        <v>2019</v>
      </c>
    </row>
    <row r="433" spans="1:21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30"/>
        <v>0.51950697769175924</v>
      </c>
      <c r="P433">
        <f t="shared" si="31"/>
        <v>104.43617021276596</v>
      </c>
      <c r="Q433" t="s">
        <v>2039</v>
      </c>
      <c r="R433" t="s">
        <v>2040</v>
      </c>
      <c r="S433" s="10">
        <f t="shared" si="32"/>
        <v>43273.208333333328</v>
      </c>
      <c r="T433" s="10">
        <f t="shared" si="33"/>
        <v>43290.208333333328</v>
      </c>
      <c r="U433" s="1">
        <f t="shared" si="34"/>
        <v>2018</v>
      </c>
    </row>
    <row r="434" spans="1:21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30"/>
        <v>1.2089810017271156</v>
      </c>
      <c r="P434">
        <f t="shared" si="31"/>
        <v>69.989010989010993</v>
      </c>
      <c r="Q434" t="s">
        <v>2039</v>
      </c>
      <c r="R434" t="s">
        <v>2040</v>
      </c>
      <c r="S434" s="10">
        <f t="shared" si="32"/>
        <v>41761.208333333336</v>
      </c>
      <c r="T434" s="10">
        <f t="shared" si="33"/>
        <v>41781.208333333336</v>
      </c>
      <c r="U434" s="1">
        <f t="shared" si="34"/>
        <v>2014</v>
      </c>
    </row>
    <row r="435" spans="1:21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30"/>
        <v>1.8462474336552352</v>
      </c>
      <c r="P435">
        <f t="shared" si="31"/>
        <v>83.023989898989896</v>
      </c>
      <c r="Q435" t="s">
        <v>2041</v>
      </c>
      <c r="R435" t="s">
        <v>2042</v>
      </c>
      <c r="S435" s="10">
        <f t="shared" si="32"/>
        <v>41603.25</v>
      </c>
      <c r="T435" s="10">
        <f t="shared" si="33"/>
        <v>41619.25</v>
      </c>
      <c r="U435" s="1">
        <f t="shared" si="34"/>
        <v>2013</v>
      </c>
    </row>
    <row r="436" spans="1:21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30"/>
        <v>5.9800664451827243</v>
      </c>
      <c r="P436">
        <f t="shared" si="31"/>
        <v>90.3</v>
      </c>
      <c r="Q436" t="s">
        <v>2039</v>
      </c>
      <c r="R436" t="s">
        <v>2040</v>
      </c>
      <c r="S436" s="10">
        <f t="shared" si="32"/>
        <v>42705.25</v>
      </c>
      <c r="T436" s="10">
        <f t="shared" si="33"/>
        <v>42719.25</v>
      </c>
      <c r="U436" s="1">
        <f t="shared" si="34"/>
        <v>2016</v>
      </c>
    </row>
    <row r="437" spans="1:21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30"/>
        <v>0.85560296429373461</v>
      </c>
      <c r="P437">
        <f t="shared" si="31"/>
        <v>103.98131932282546</v>
      </c>
      <c r="Q437" t="s">
        <v>2039</v>
      </c>
      <c r="R437" t="s">
        <v>2040</v>
      </c>
      <c r="S437" s="10">
        <f t="shared" si="32"/>
        <v>41988.25</v>
      </c>
      <c r="T437" s="10">
        <f t="shared" si="33"/>
        <v>42000.25</v>
      </c>
      <c r="U437" s="1">
        <f t="shared" si="34"/>
        <v>2014</v>
      </c>
    </row>
    <row r="438" spans="1:21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30"/>
        <v>9.5043134961251649E-2</v>
      </c>
      <c r="P438">
        <f t="shared" si="31"/>
        <v>54.931726907630519</v>
      </c>
      <c r="Q438" t="s">
        <v>2035</v>
      </c>
      <c r="R438" t="s">
        <v>2058</v>
      </c>
      <c r="S438" s="10">
        <f t="shared" si="32"/>
        <v>43575.208333333328</v>
      </c>
      <c r="T438" s="10">
        <f t="shared" si="33"/>
        <v>43576.208333333328</v>
      </c>
      <c r="U438" s="1">
        <f t="shared" si="34"/>
        <v>2019</v>
      </c>
    </row>
    <row r="439" spans="1:21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30"/>
        <v>0.81251880830574785</v>
      </c>
      <c r="P439">
        <f t="shared" si="31"/>
        <v>51.921875</v>
      </c>
      <c r="Q439" t="s">
        <v>2041</v>
      </c>
      <c r="R439" t="s">
        <v>2049</v>
      </c>
      <c r="S439" s="10">
        <f t="shared" si="32"/>
        <v>42260.208333333328</v>
      </c>
      <c r="T439" s="10">
        <f t="shared" si="33"/>
        <v>42263.208333333328</v>
      </c>
      <c r="U439" s="1">
        <f t="shared" si="34"/>
        <v>2015</v>
      </c>
    </row>
    <row r="440" spans="1:21" ht="31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30"/>
        <v>0.55978957307614485</v>
      </c>
      <c r="P440">
        <f t="shared" si="31"/>
        <v>60.02834008097166</v>
      </c>
      <c r="Q440" t="s">
        <v>2039</v>
      </c>
      <c r="R440" t="s">
        <v>2040</v>
      </c>
      <c r="S440" s="10">
        <f t="shared" si="32"/>
        <v>41337.25</v>
      </c>
      <c r="T440" s="10">
        <f t="shared" si="33"/>
        <v>41367.208333333336</v>
      </c>
      <c r="U440" s="1">
        <f t="shared" si="34"/>
        <v>2013</v>
      </c>
    </row>
    <row r="441" spans="1:21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30"/>
        <v>0.28146679881070369</v>
      </c>
      <c r="P441">
        <f t="shared" si="31"/>
        <v>44.003488879197555</v>
      </c>
      <c r="Q441" t="s">
        <v>2041</v>
      </c>
      <c r="R441" t="s">
        <v>2063</v>
      </c>
      <c r="S441" s="10">
        <f t="shared" si="32"/>
        <v>42680.208333333328</v>
      </c>
      <c r="T441" s="10">
        <f t="shared" si="33"/>
        <v>42687.25</v>
      </c>
      <c r="U441" s="1">
        <f t="shared" si="34"/>
        <v>2016</v>
      </c>
    </row>
    <row r="442" spans="1:21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30"/>
        <v>0.61764103305735329</v>
      </c>
      <c r="P442">
        <f t="shared" si="31"/>
        <v>53.003513254551258</v>
      </c>
      <c r="Q442" t="s">
        <v>2041</v>
      </c>
      <c r="R442" t="s">
        <v>2060</v>
      </c>
      <c r="S442" s="10">
        <f t="shared" si="32"/>
        <v>42916.208333333328</v>
      </c>
      <c r="T442" s="10">
        <f t="shared" si="33"/>
        <v>42926.208333333328</v>
      </c>
      <c r="U442" s="1">
        <f t="shared" si="34"/>
        <v>2017</v>
      </c>
    </row>
    <row r="443" spans="1:21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30"/>
        <v>4.0137614678899078</v>
      </c>
      <c r="P443">
        <f t="shared" si="31"/>
        <v>54.5</v>
      </c>
      <c r="Q443" t="s">
        <v>2037</v>
      </c>
      <c r="R443" t="s">
        <v>2046</v>
      </c>
      <c r="S443" s="10">
        <f t="shared" si="32"/>
        <v>41025.208333333336</v>
      </c>
      <c r="T443" s="10">
        <f t="shared" si="33"/>
        <v>41053.208333333336</v>
      </c>
      <c r="U443" s="1">
        <f t="shared" si="34"/>
        <v>2012</v>
      </c>
    </row>
    <row r="444" spans="1:21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30"/>
        <v>0.50321498462398662</v>
      </c>
      <c r="P444">
        <f t="shared" si="31"/>
        <v>75.04195804195804</v>
      </c>
      <c r="Q444" t="s">
        <v>2039</v>
      </c>
      <c r="R444" t="s">
        <v>2040</v>
      </c>
      <c r="S444" s="10">
        <f t="shared" si="32"/>
        <v>42980.208333333328</v>
      </c>
      <c r="T444" s="10">
        <f t="shared" si="33"/>
        <v>42996.208333333328</v>
      </c>
      <c r="U444" s="1">
        <f t="shared" si="34"/>
        <v>2017</v>
      </c>
    </row>
    <row r="445" spans="1:21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30"/>
        <v>2.8774752475247523</v>
      </c>
      <c r="P445">
        <f t="shared" si="31"/>
        <v>35.911111111111111</v>
      </c>
      <c r="Q445" t="s">
        <v>2039</v>
      </c>
      <c r="R445" t="s">
        <v>2040</v>
      </c>
      <c r="S445" s="10">
        <f t="shared" si="32"/>
        <v>40451.208333333336</v>
      </c>
      <c r="T445" s="10">
        <f t="shared" si="33"/>
        <v>40470.208333333336</v>
      </c>
      <c r="U445" s="1">
        <f t="shared" si="34"/>
        <v>2010</v>
      </c>
    </row>
    <row r="446" spans="1:21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30"/>
        <v>0.56683123057231666</v>
      </c>
      <c r="P446">
        <f t="shared" si="31"/>
        <v>36.952702702702702</v>
      </c>
      <c r="Q446" t="s">
        <v>2035</v>
      </c>
      <c r="R446" t="s">
        <v>2045</v>
      </c>
      <c r="S446" s="10">
        <f t="shared" si="32"/>
        <v>40748.208333333336</v>
      </c>
      <c r="T446" s="10">
        <f t="shared" si="33"/>
        <v>40750.208333333336</v>
      </c>
      <c r="U446" s="1">
        <f t="shared" si="34"/>
        <v>2011</v>
      </c>
    </row>
    <row r="447" spans="1:21" ht="31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30"/>
        <v>0.19554893379271812</v>
      </c>
      <c r="P447">
        <f t="shared" si="31"/>
        <v>63.170588235294119</v>
      </c>
      <c r="Q447" t="s">
        <v>2039</v>
      </c>
      <c r="R447" t="s">
        <v>2040</v>
      </c>
      <c r="S447" s="10">
        <f t="shared" si="32"/>
        <v>40515.25</v>
      </c>
      <c r="T447" s="10">
        <f t="shared" si="33"/>
        <v>40536.25</v>
      </c>
      <c r="U447" s="1">
        <f t="shared" si="34"/>
        <v>2010</v>
      </c>
    </row>
    <row r="448" spans="1:21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30"/>
        <v>1.2188564258827748</v>
      </c>
      <c r="P448">
        <f t="shared" si="31"/>
        <v>29.99462365591398</v>
      </c>
      <c r="Q448" t="s">
        <v>2037</v>
      </c>
      <c r="R448" t="s">
        <v>2046</v>
      </c>
      <c r="S448" s="10">
        <f t="shared" si="32"/>
        <v>41261.25</v>
      </c>
      <c r="T448" s="10">
        <f t="shared" si="33"/>
        <v>41263.25</v>
      </c>
      <c r="U448" s="1">
        <f t="shared" si="34"/>
        <v>2012</v>
      </c>
    </row>
    <row r="449" spans="1:21" ht="31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30"/>
        <v>4.1108226942840496</v>
      </c>
      <c r="P449">
        <f t="shared" si="31"/>
        <v>86</v>
      </c>
      <c r="Q449" t="s">
        <v>2041</v>
      </c>
      <c r="R449" t="s">
        <v>2060</v>
      </c>
      <c r="S449" s="10">
        <f t="shared" si="32"/>
        <v>43088.25</v>
      </c>
      <c r="T449" s="10">
        <f t="shared" si="33"/>
        <v>43104.25</v>
      </c>
      <c r="U449" s="1">
        <f t="shared" si="34"/>
        <v>2017</v>
      </c>
    </row>
    <row r="450" spans="1:21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30"/>
        <v>1.9808743169398908</v>
      </c>
      <c r="P450">
        <f t="shared" si="31"/>
        <v>75.014876033057845</v>
      </c>
      <c r="Q450" t="s">
        <v>2050</v>
      </c>
      <c r="R450" t="s">
        <v>2051</v>
      </c>
      <c r="S450" s="10">
        <f t="shared" si="32"/>
        <v>41378.208333333336</v>
      </c>
      <c r="T450" s="10">
        <f t="shared" si="33"/>
        <v>41380.208333333336</v>
      </c>
      <c r="U450" s="1">
        <f t="shared" si="34"/>
        <v>2013</v>
      </c>
    </row>
    <row r="451" spans="1:21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35">SUM(D451/E451)</f>
        <v>0.10341261633919338</v>
      </c>
      <c r="P451">
        <f t="shared" ref="P451:P514" si="36">SUM(E451/G451)</f>
        <v>101.19767441860465</v>
      </c>
      <c r="Q451" t="s">
        <v>2050</v>
      </c>
      <c r="R451" t="s">
        <v>2051</v>
      </c>
      <c r="S451" s="10">
        <f t="shared" ref="S451:S514" si="37">(((J451/60)/60)/24)+DATE(1970,1,1)</f>
        <v>43530.25</v>
      </c>
      <c r="T451" s="10">
        <f t="shared" ref="T451:T514" si="38">(((K451/60)/60)/24)+DATE(1970,1,1)</f>
        <v>43547.208333333328</v>
      </c>
      <c r="U451" s="1">
        <f t="shared" ref="U451:U514" si="39">YEAR(S451)</f>
        <v>2019</v>
      </c>
    </row>
    <row r="452" spans="1:21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35"/>
        <v>25</v>
      </c>
      <c r="P452">
        <f t="shared" si="36"/>
        <v>4</v>
      </c>
      <c r="Q452" t="s">
        <v>2041</v>
      </c>
      <c r="R452" t="s">
        <v>2049</v>
      </c>
      <c r="S452" s="10">
        <f t="shared" si="37"/>
        <v>43394.208333333328</v>
      </c>
      <c r="T452" s="10">
        <f t="shared" si="38"/>
        <v>43417.25</v>
      </c>
      <c r="U452" s="1">
        <f t="shared" si="39"/>
        <v>2018</v>
      </c>
    </row>
    <row r="453" spans="1:21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35"/>
        <v>0.81403385590942501</v>
      </c>
      <c r="P453">
        <f t="shared" si="36"/>
        <v>29.001272669424118</v>
      </c>
      <c r="Q453" t="s">
        <v>2035</v>
      </c>
      <c r="R453" t="s">
        <v>2036</v>
      </c>
      <c r="S453" s="10">
        <f t="shared" si="37"/>
        <v>42935.208333333328</v>
      </c>
      <c r="T453" s="10">
        <f t="shared" si="38"/>
        <v>42966.208333333328</v>
      </c>
      <c r="U453" s="1">
        <f t="shared" si="39"/>
        <v>2017</v>
      </c>
    </row>
    <row r="454" spans="1:21" ht="31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35"/>
        <v>1.5763546798029557</v>
      </c>
      <c r="P454">
        <f t="shared" si="36"/>
        <v>98.225806451612897</v>
      </c>
      <c r="Q454" t="s">
        <v>2041</v>
      </c>
      <c r="R454" t="s">
        <v>2044</v>
      </c>
      <c r="S454" s="10">
        <f t="shared" si="37"/>
        <v>40365.208333333336</v>
      </c>
      <c r="T454" s="10">
        <f t="shared" si="38"/>
        <v>40366.208333333336</v>
      </c>
      <c r="U454" s="1">
        <f t="shared" si="39"/>
        <v>2010</v>
      </c>
    </row>
    <row r="455" spans="1:21" ht="31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35"/>
        <v>1.7751997586351205</v>
      </c>
      <c r="P455">
        <f t="shared" si="36"/>
        <v>87.001693480101608</v>
      </c>
      <c r="Q455" t="s">
        <v>2041</v>
      </c>
      <c r="R455" t="s">
        <v>2063</v>
      </c>
      <c r="S455" s="10">
        <f t="shared" si="37"/>
        <v>42705.25</v>
      </c>
      <c r="T455" s="10">
        <f t="shared" si="38"/>
        <v>42746.25</v>
      </c>
      <c r="U455" s="1">
        <f t="shared" si="39"/>
        <v>2016</v>
      </c>
    </row>
    <row r="456" spans="1:21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35"/>
        <v>2.2688598979013044</v>
      </c>
      <c r="P456">
        <f t="shared" si="36"/>
        <v>45.205128205128204</v>
      </c>
      <c r="Q456" t="s">
        <v>2041</v>
      </c>
      <c r="R456" t="s">
        <v>2044</v>
      </c>
      <c r="S456" s="10">
        <f t="shared" si="37"/>
        <v>41568.208333333336</v>
      </c>
      <c r="T456" s="10">
        <f t="shared" si="38"/>
        <v>41604.25</v>
      </c>
      <c r="U456" s="1">
        <f t="shared" si="39"/>
        <v>2013</v>
      </c>
    </row>
    <row r="457" spans="1:21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35"/>
        <v>0.84479057895347487</v>
      </c>
      <c r="P457">
        <f t="shared" si="36"/>
        <v>37.001341561577675</v>
      </c>
      <c r="Q457" t="s">
        <v>2039</v>
      </c>
      <c r="R457" t="s">
        <v>2040</v>
      </c>
      <c r="S457" s="10">
        <f t="shared" si="37"/>
        <v>40809.208333333336</v>
      </c>
      <c r="T457" s="10">
        <f t="shared" si="38"/>
        <v>40832.208333333336</v>
      </c>
      <c r="U457" s="1">
        <f t="shared" si="39"/>
        <v>2011</v>
      </c>
    </row>
    <row r="458" spans="1:21" ht="31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35"/>
        <v>0.96039045382384969</v>
      </c>
      <c r="P458">
        <f t="shared" si="36"/>
        <v>94.976947040498445</v>
      </c>
      <c r="Q458" t="s">
        <v>2035</v>
      </c>
      <c r="R458" t="s">
        <v>2045</v>
      </c>
      <c r="S458" s="10">
        <f t="shared" si="37"/>
        <v>43141.25</v>
      </c>
      <c r="T458" s="10">
        <f t="shared" si="38"/>
        <v>43141.25</v>
      </c>
      <c r="U458" s="1">
        <f t="shared" si="39"/>
        <v>2018</v>
      </c>
    </row>
    <row r="459" spans="1:21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35"/>
        <v>3.7537537537537538</v>
      </c>
      <c r="P459">
        <f t="shared" si="36"/>
        <v>28.956521739130434</v>
      </c>
      <c r="Q459" t="s">
        <v>2039</v>
      </c>
      <c r="R459" t="s">
        <v>2040</v>
      </c>
      <c r="S459" s="10">
        <f t="shared" si="37"/>
        <v>42657.208333333328</v>
      </c>
      <c r="T459" s="10">
        <f t="shared" si="38"/>
        <v>42659.208333333328</v>
      </c>
      <c r="U459" s="1">
        <f t="shared" si="39"/>
        <v>2016</v>
      </c>
    </row>
    <row r="460" spans="1:21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35"/>
        <v>0.28473708152915606</v>
      </c>
      <c r="P460">
        <f t="shared" si="36"/>
        <v>55.993396226415094</v>
      </c>
      <c r="Q460" t="s">
        <v>2039</v>
      </c>
      <c r="R460" t="s">
        <v>2040</v>
      </c>
      <c r="S460" s="10">
        <f t="shared" si="37"/>
        <v>40265.208333333336</v>
      </c>
      <c r="T460" s="10">
        <f t="shared" si="38"/>
        <v>40309.208333333336</v>
      </c>
      <c r="U460" s="1">
        <f t="shared" si="39"/>
        <v>2010</v>
      </c>
    </row>
    <row r="461" spans="1:21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35"/>
        <v>1.1103278110680297</v>
      </c>
      <c r="P461">
        <f t="shared" si="36"/>
        <v>54.038095238095238</v>
      </c>
      <c r="Q461" t="s">
        <v>2041</v>
      </c>
      <c r="R461" t="s">
        <v>2042</v>
      </c>
      <c r="S461" s="10">
        <f t="shared" si="37"/>
        <v>42001.25</v>
      </c>
      <c r="T461" s="10">
        <f t="shared" si="38"/>
        <v>42026.25</v>
      </c>
      <c r="U461" s="1">
        <f t="shared" si="39"/>
        <v>2014</v>
      </c>
    </row>
    <row r="462" spans="1:21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35"/>
        <v>0.58266569555717407</v>
      </c>
      <c r="P462">
        <f t="shared" si="36"/>
        <v>82.38</v>
      </c>
      <c r="Q462" t="s">
        <v>2039</v>
      </c>
      <c r="R462" t="s">
        <v>2040</v>
      </c>
      <c r="S462" s="10">
        <f t="shared" si="37"/>
        <v>40399.208333333336</v>
      </c>
      <c r="T462" s="10">
        <f t="shared" si="38"/>
        <v>40402.208333333336</v>
      </c>
      <c r="U462" s="1">
        <f t="shared" si="39"/>
        <v>2010</v>
      </c>
    </row>
    <row r="463" spans="1:21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35"/>
        <v>0.70898574852533836</v>
      </c>
      <c r="P463">
        <f t="shared" si="36"/>
        <v>66.997115384615384</v>
      </c>
      <c r="Q463" t="s">
        <v>2041</v>
      </c>
      <c r="R463" t="s">
        <v>2044</v>
      </c>
      <c r="S463" s="10">
        <f t="shared" si="37"/>
        <v>41757.208333333336</v>
      </c>
      <c r="T463" s="10">
        <f t="shared" si="38"/>
        <v>41777.208333333336</v>
      </c>
      <c r="U463" s="1">
        <f t="shared" si="39"/>
        <v>2014</v>
      </c>
    </row>
    <row r="464" spans="1:21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35"/>
        <v>3.2701700904146604</v>
      </c>
      <c r="P464">
        <f t="shared" si="36"/>
        <v>107.91401869158878</v>
      </c>
      <c r="Q464" t="s">
        <v>2050</v>
      </c>
      <c r="R464" t="s">
        <v>2061</v>
      </c>
      <c r="S464" s="10">
        <f t="shared" si="37"/>
        <v>41304.25</v>
      </c>
      <c r="T464" s="10">
        <f t="shared" si="38"/>
        <v>41342.25</v>
      </c>
      <c r="U464" s="1">
        <f t="shared" si="39"/>
        <v>2013</v>
      </c>
    </row>
    <row r="465" spans="1:21" ht="31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35"/>
        <v>0.92451726155646574</v>
      </c>
      <c r="P465">
        <f t="shared" si="36"/>
        <v>69.009501187648453</v>
      </c>
      <c r="Q465" t="s">
        <v>2041</v>
      </c>
      <c r="R465" t="s">
        <v>2049</v>
      </c>
      <c r="S465" s="10">
        <f t="shared" si="37"/>
        <v>41639.25</v>
      </c>
      <c r="T465" s="10">
        <f t="shared" si="38"/>
        <v>41643.25</v>
      </c>
      <c r="U465" s="1">
        <f t="shared" si="39"/>
        <v>2013</v>
      </c>
    </row>
    <row r="466" spans="1:21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35"/>
        <v>0.74931593348768677</v>
      </c>
      <c r="P466">
        <f t="shared" si="36"/>
        <v>39.006568144499177</v>
      </c>
      <c r="Q466" t="s">
        <v>2039</v>
      </c>
      <c r="R466" t="s">
        <v>2040</v>
      </c>
      <c r="S466" s="10">
        <f t="shared" si="37"/>
        <v>43142.25</v>
      </c>
      <c r="T466" s="10">
        <f t="shared" si="38"/>
        <v>43156.25</v>
      </c>
      <c r="U466" s="1">
        <f t="shared" si="39"/>
        <v>2018</v>
      </c>
    </row>
    <row r="467" spans="1:21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35"/>
        <v>0.53233661796352927</v>
      </c>
      <c r="P467">
        <f t="shared" si="36"/>
        <v>110.3625</v>
      </c>
      <c r="Q467" t="s">
        <v>2047</v>
      </c>
      <c r="R467" t="s">
        <v>2059</v>
      </c>
      <c r="S467" s="10">
        <f t="shared" si="37"/>
        <v>43127.25</v>
      </c>
      <c r="T467" s="10">
        <f t="shared" si="38"/>
        <v>43136.25</v>
      </c>
      <c r="U467" s="1">
        <f t="shared" si="39"/>
        <v>2018</v>
      </c>
    </row>
    <row r="468" spans="1:21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35"/>
        <v>0.30120481927710846</v>
      </c>
      <c r="P468">
        <f t="shared" si="36"/>
        <v>94.857142857142861</v>
      </c>
      <c r="Q468" t="s">
        <v>2037</v>
      </c>
      <c r="R468" t="s">
        <v>2046</v>
      </c>
      <c r="S468" s="10">
        <f t="shared" si="37"/>
        <v>41409.208333333336</v>
      </c>
      <c r="T468" s="10">
        <f t="shared" si="38"/>
        <v>41432.208333333336</v>
      </c>
      <c r="U468" s="1">
        <f t="shared" si="39"/>
        <v>2013</v>
      </c>
    </row>
    <row r="469" spans="1:21" ht="31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35"/>
        <v>0.17384825530858064</v>
      </c>
      <c r="P469">
        <f t="shared" si="36"/>
        <v>57.935251798561154</v>
      </c>
      <c r="Q469" t="s">
        <v>2037</v>
      </c>
      <c r="R469" t="s">
        <v>2038</v>
      </c>
      <c r="S469" s="10">
        <f t="shared" si="37"/>
        <v>42331.25</v>
      </c>
      <c r="T469" s="10">
        <f t="shared" si="38"/>
        <v>42338.25</v>
      </c>
      <c r="U469" s="1">
        <f t="shared" si="39"/>
        <v>2015</v>
      </c>
    </row>
    <row r="470" spans="1:21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35"/>
        <v>2.4691358024691357</v>
      </c>
      <c r="P470">
        <f t="shared" si="36"/>
        <v>101.25</v>
      </c>
      <c r="Q470" t="s">
        <v>2039</v>
      </c>
      <c r="R470" t="s">
        <v>2040</v>
      </c>
      <c r="S470" s="10">
        <f t="shared" si="37"/>
        <v>43569.208333333328</v>
      </c>
      <c r="T470" s="10">
        <f t="shared" si="38"/>
        <v>43585.208333333328</v>
      </c>
      <c r="U470" s="1">
        <f t="shared" si="39"/>
        <v>2019</v>
      </c>
    </row>
    <row r="471" spans="1:21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35"/>
        <v>0.5422153369481022</v>
      </c>
      <c r="P471">
        <f t="shared" si="36"/>
        <v>64.95597484276729</v>
      </c>
      <c r="Q471" t="s">
        <v>2041</v>
      </c>
      <c r="R471" t="s">
        <v>2044</v>
      </c>
      <c r="S471" s="10">
        <f t="shared" si="37"/>
        <v>42142.208333333328</v>
      </c>
      <c r="T471" s="10">
        <f t="shared" si="38"/>
        <v>42144.208333333328</v>
      </c>
      <c r="U471" s="1">
        <f t="shared" si="39"/>
        <v>2015</v>
      </c>
    </row>
    <row r="472" spans="1:21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35"/>
        <v>0.34988823014870252</v>
      </c>
      <c r="P472">
        <f t="shared" si="36"/>
        <v>27.00524934383202</v>
      </c>
      <c r="Q472" t="s">
        <v>2037</v>
      </c>
      <c r="R472" t="s">
        <v>2046</v>
      </c>
      <c r="S472" s="10">
        <f t="shared" si="37"/>
        <v>42716.25</v>
      </c>
      <c r="T472" s="10">
        <f t="shared" si="38"/>
        <v>42723.25</v>
      </c>
      <c r="U472" s="1">
        <f t="shared" si="39"/>
        <v>2016</v>
      </c>
    </row>
    <row r="473" spans="1:21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35"/>
        <v>0.31347962382445144</v>
      </c>
      <c r="P473">
        <f t="shared" si="36"/>
        <v>50.97422680412371</v>
      </c>
      <c r="Q473" t="s">
        <v>2033</v>
      </c>
      <c r="R473" t="s">
        <v>2034</v>
      </c>
      <c r="S473" s="10">
        <f t="shared" si="37"/>
        <v>41031.208333333336</v>
      </c>
      <c r="T473" s="10">
        <f t="shared" si="38"/>
        <v>41031.208333333336</v>
      </c>
      <c r="U473" s="1">
        <f t="shared" si="39"/>
        <v>2012</v>
      </c>
    </row>
    <row r="474" spans="1:21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35"/>
        <v>2.5488051440124622</v>
      </c>
      <c r="P474">
        <f t="shared" si="36"/>
        <v>104.94260869565217</v>
      </c>
      <c r="Q474" t="s">
        <v>2035</v>
      </c>
      <c r="R474" t="s">
        <v>2036</v>
      </c>
      <c r="S474" s="10">
        <f t="shared" si="37"/>
        <v>43535.208333333328</v>
      </c>
      <c r="T474" s="10">
        <f t="shared" si="38"/>
        <v>43589.208333333328</v>
      </c>
      <c r="U474" s="1">
        <f t="shared" si="39"/>
        <v>2019</v>
      </c>
    </row>
    <row r="475" spans="1:21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35"/>
        <v>0.56135623666778933</v>
      </c>
      <c r="P475">
        <f t="shared" si="36"/>
        <v>84.028301886792448</v>
      </c>
      <c r="Q475" t="s">
        <v>2035</v>
      </c>
      <c r="R475" t="s">
        <v>2043</v>
      </c>
      <c r="S475" s="10">
        <f t="shared" si="37"/>
        <v>43277.208333333328</v>
      </c>
      <c r="T475" s="10">
        <f t="shared" si="38"/>
        <v>43278.208333333328</v>
      </c>
      <c r="U475" s="1">
        <f t="shared" si="39"/>
        <v>2018</v>
      </c>
    </row>
    <row r="476" spans="1:21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35"/>
        <v>0.2738600575106121</v>
      </c>
      <c r="P476">
        <f t="shared" si="36"/>
        <v>102.85915492957747</v>
      </c>
      <c r="Q476" t="s">
        <v>2041</v>
      </c>
      <c r="R476" t="s">
        <v>2060</v>
      </c>
      <c r="S476" s="10">
        <f t="shared" si="37"/>
        <v>41989.25</v>
      </c>
      <c r="T476" s="10">
        <f t="shared" si="38"/>
        <v>41990.25</v>
      </c>
      <c r="U476" s="1">
        <f t="shared" si="39"/>
        <v>2014</v>
      </c>
    </row>
    <row r="477" spans="1:21" ht="31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35"/>
        <v>0.87760910815939275</v>
      </c>
      <c r="P477">
        <f t="shared" si="36"/>
        <v>39.962085308056871</v>
      </c>
      <c r="Q477" t="s">
        <v>2047</v>
      </c>
      <c r="R477" t="s">
        <v>2059</v>
      </c>
      <c r="S477" s="10">
        <f t="shared" si="37"/>
        <v>41450.208333333336</v>
      </c>
      <c r="T477" s="10">
        <f t="shared" si="38"/>
        <v>41454.208333333336</v>
      </c>
      <c r="U477" s="1">
        <f t="shared" si="39"/>
        <v>2013</v>
      </c>
    </row>
    <row r="478" spans="1:21" ht="31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35"/>
        <v>3.3524736528833023</v>
      </c>
      <c r="P478">
        <f t="shared" si="36"/>
        <v>51.001785714285717</v>
      </c>
      <c r="Q478" t="s">
        <v>2047</v>
      </c>
      <c r="R478" t="s">
        <v>2053</v>
      </c>
      <c r="S478" s="10">
        <f t="shared" si="37"/>
        <v>43322.208333333328</v>
      </c>
      <c r="T478" s="10">
        <f t="shared" si="38"/>
        <v>43328.208333333328</v>
      </c>
      <c r="U478" s="1">
        <f t="shared" si="39"/>
        <v>2018</v>
      </c>
    </row>
    <row r="479" spans="1:21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35"/>
        <v>1.8426186863212659</v>
      </c>
      <c r="P479">
        <f t="shared" si="36"/>
        <v>40.823008849557525</v>
      </c>
      <c r="Q479" t="s">
        <v>2041</v>
      </c>
      <c r="R479" t="s">
        <v>2063</v>
      </c>
      <c r="S479" s="10">
        <f t="shared" si="37"/>
        <v>40720.208333333336</v>
      </c>
      <c r="T479" s="10">
        <f t="shared" si="38"/>
        <v>40747.208333333336</v>
      </c>
      <c r="U479" s="1">
        <f t="shared" si="39"/>
        <v>2011</v>
      </c>
    </row>
    <row r="480" spans="1:21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35"/>
        <v>0.42311642466621158</v>
      </c>
      <c r="P480">
        <f t="shared" si="36"/>
        <v>58.999637155297535</v>
      </c>
      <c r="Q480" t="s">
        <v>2037</v>
      </c>
      <c r="R480" t="s">
        <v>2046</v>
      </c>
      <c r="S480" s="10">
        <f t="shared" si="37"/>
        <v>42072.208333333328</v>
      </c>
      <c r="T480" s="10">
        <f t="shared" si="38"/>
        <v>42084.208333333328</v>
      </c>
      <c r="U480" s="1">
        <f t="shared" si="39"/>
        <v>2015</v>
      </c>
    </row>
    <row r="481" spans="1:21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35"/>
        <v>0.19496344435418358</v>
      </c>
      <c r="P481">
        <f t="shared" si="36"/>
        <v>71.156069364161851</v>
      </c>
      <c r="Q481" t="s">
        <v>2033</v>
      </c>
      <c r="R481" t="s">
        <v>2034</v>
      </c>
      <c r="S481" s="10">
        <f t="shared" si="37"/>
        <v>42945.208333333328</v>
      </c>
      <c r="T481" s="10">
        <f t="shared" si="38"/>
        <v>42947.208333333328</v>
      </c>
      <c r="U481" s="1">
        <f t="shared" si="39"/>
        <v>2017</v>
      </c>
    </row>
    <row r="482" spans="1:21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35"/>
        <v>0.99353049907578561</v>
      </c>
      <c r="P482">
        <f t="shared" si="36"/>
        <v>99.494252873563212</v>
      </c>
      <c r="Q482" t="s">
        <v>2054</v>
      </c>
      <c r="R482" t="s">
        <v>2055</v>
      </c>
      <c r="S482" s="10">
        <f t="shared" si="37"/>
        <v>40248.25</v>
      </c>
      <c r="T482" s="10">
        <f t="shared" si="38"/>
        <v>40257.208333333336</v>
      </c>
      <c r="U482" s="1">
        <f t="shared" si="39"/>
        <v>2010</v>
      </c>
    </row>
    <row r="483" spans="1:21" ht="31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35"/>
        <v>1.2292801270547924</v>
      </c>
      <c r="P483">
        <f t="shared" si="36"/>
        <v>103.98634590377114</v>
      </c>
      <c r="Q483" t="s">
        <v>2039</v>
      </c>
      <c r="R483" t="s">
        <v>2040</v>
      </c>
      <c r="S483" s="10">
        <f t="shared" si="37"/>
        <v>41913.208333333336</v>
      </c>
      <c r="T483" s="10">
        <f t="shared" si="38"/>
        <v>41955.25</v>
      </c>
      <c r="U483" s="1">
        <f t="shared" si="39"/>
        <v>2014</v>
      </c>
    </row>
    <row r="484" spans="1:21" ht="31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35"/>
        <v>6.0957910014513788</v>
      </c>
      <c r="P484">
        <f t="shared" si="36"/>
        <v>76.555555555555557</v>
      </c>
      <c r="Q484" t="s">
        <v>2047</v>
      </c>
      <c r="R484" t="s">
        <v>2053</v>
      </c>
      <c r="S484" s="10">
        <f t="shared" si="37"/>
        <v>40963.25</v>
      </c>
      <c r="T484" s="10">
        <f t="shared" si="38"/>
        <v>40974.25</v>
      </c>
      <c r="U484" s="1">
        <f t="shared" si="39"/>
        <v>2012</v>
      </c>
    </row>
    <row r="485" spans="1:21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35"/>
        <v>1.8948503192636206</v>
      </c>
      <c r="P485">
        <f t="shared" si="36"/>
        <v>87.068592057761734</v>
      </c>
      <c r="Q485" t="s">
        <v>2039</v>
      </c>
      <c r="R485" t="s">
        <v>2040</v>
      </c>
      <c r="S485" s="10">
        <f t="shared" si="37"/>
        <v>43811.25</v>
      </c>
      <c r="T485" s="10">
        <f t="shared" si="38"/>
        <v>43818.25</v>
      </c>
      <c r="U485" s="1">
        <f t="shared" si="39"/>
        <v>2019</v>
      </c>
    </row>
    <row r="486" spans="1:21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35"/>
        <v>0.38431077238675165</v>
      </c>
      <c r="P486">
        <f t="shared" si="36"/>
        <v>48.99554707379135</v>
      </c>
      <c r="Q486" t="s">
        <v>2033</v>
      </c>
      <c r="R486" t="s">
        <v>2034</v>
      </c>
      <c r="S486" s="10">
        <f t="shared" si="37"/>
        <v>41855.208333333336</v>
      </c>
      <c r="T486" s="10">
        <f t="shared" si="38"/>
        <v>41904.208333333336</v>
      </c>
      <c r="U486" s="1">
        <f t="shared" si="39"/>
        <v>2014</v>
      </c>
    </row>
    <row r="487" spans="1:21" ht="31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35"/>
        <v>3.2538428386726044</v>
      </c>
      <c r="P487">
        <f t="shared" si="36"/>
        <v>42.969135802469133</v>
      </c>
      <c r="Q487" t="s">
        <v>2039</v>
      </c>
      <c r="R487" t="s">
        <v>2040</v>
      </c>
      <c r="S487" s="10">
        <f t="shared" si="37"/>
        <v>43626.208333333328</v>
      </c>
      <c r="T487" s="10">
        <f t="shared" si="38"/>
        <v>43667.208333333328</v>
      </c>
      <c r="U487" s="1">
        <f t="shared" si="39"/>
        <v>2019</v>
      </c>
    </row>
    <row r="488" spans="1:21" ht="31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35"/>
        <v>7.4074074074074074</v>
      </c>
      <c r="P488">
        <f t="shared" si="36"/>
        <v>33.428571428571431</v>
      </c>
      <c r="Q488" t="s">
        <v>2047</v>
      </c>
      <c r="R488" t="s">
        <v>2059</v>
      </c>
      <c r="S488" s="10">
        <f t="shared" si="37"/>
        <v>43168.25</v>
      </c>
      <c r="T488" s="10">
        <f t="shared" si="38"/>
        <v>43183.208333333328</v>
      </c>
      <c r="U488" s="1">
        <f t="shared" si="39"/>
        <v>2018</v>
      </c>
    </row>
    <row r="489" spans="1:21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35"/>
        <v>0.55983027448432676</v>
      </c>
      <c r="P489">
        <f t="shared" si="36"/>
        <v>83.982949701619773</v>
      </c>
      <c r="Q489" t="s">
        <v>2039</v>
      </c>
      <c r="R489" t="s">
        <v>2040</v>
      </c>
      <c r="S489" s="10">
        <f t="shared" si="37"/>
        <v>42845.208333333328</v>
      </c>
      <c r="T489" s="10">
        <f t="shared" si="38"/>
        <v>42878.208333333328</v>
      </c>
      <c r="U489" s="1">
        <f t="shared" si="39"/>
        <v>2017</v>
      </c>
    </row>
    <row r="490" spans="1:21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35"/>
        <v>0.45442853468232874</v>
      </c>
      <c r="P490">
        <f t="shared" si="36"/>
        <v>101.41739130434783</v>
      </c>
      <c r="Q490" t="s">
        <v>2039</v>
      </c>
      <c r="R490" t="s">
        <v>2040</v>
      </c>
      <c r="S490" s="10">
        <f t="shared" si="37"/>
        <v>42403.25</v>
      </c>
      <c r="T490" s="10">
        <f t="shared" si="38"/>
        <v>42420.25</v>
      </c>
      <c r="U490" s="1">
        <f t="shared" si="39"/>
        <v>2016</v>
      </c>
    </row>
    <row r="491" spans="1:21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35"/>
        <v>0.98511617946246921</v>
      </c>
      <c r="P491">
        <f t="shared" si="36"/>
        <v>109.87058823529412</v>
      </c>
      <c r="Q491" t="s">
        <v>2037</v>
      </c>
      <c r="R491" t="s">
        <v>2046</v>
      </c>
      <c r="S491" s="10">
        <f t="shared" si="37"/>
        <v>40406.208333333336</v>
      </c>
      <c r="T491" s="10">
        <f t="shared" si="38"/>
        <v>40411.208333333336</v>
      </c>
      <c r="U491" s="1">
        <f t="shared" si="39"/>
        <v>2010</v>
      </c>
    </row>
    <row r="492" spans="1:21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35"/>
        <v>0.52219321148825071</v>
      </c>
      <c r="P492">
        <f t="shared" si="36"/>
        <v>31.916666666666668</v>
      </c>
      <c r="Q492" t="s">
        <v>2064</v>
      </c>
      <c r="R492" t="s">
        <v>2065</v>
      </c>
      <c r="S492" s="10">
        <f t="shared" si="37"/>
        <v>43786.25</v>
      </c>
      <c r="T492" s="10">
        <f t="shared" si="38"/>
        <v>43793.25</v>
      </c>
      <c r="U492" s="1">
        <f t="shared" si="39"/>
        <v>2019</v>
      </c>
    </row>
    <row r="493" spans="1:21" ht="31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35"/>
        <v>0.32749643962937552</v>
      </c>
      <c r="P493">
        <f t="shared" si="36"/>
        <v>70.993450675399103</v>
      </c>
      <c r="Q493" t="s">
        <v>2033</v>
      </c>
      <c r="R493" t="s">
        <v>2034</v>
      </c>
      <c r="S493" s="10">
        <f t="shared" si="37"/>
        <v>41456.208333333336</v>
      </c>
      <c r="T493" s="10">
        <f t="shared" si="38"/>
        <v>41482.208333333336</v>
      </c>
      <c r="U493" s="1">
        <f t="shared" si="39"/>
        <v>2013</v>
      </c>
    </row>
    <row r="494" spans="1:21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35"/>
        <v>4.1674848901398613</v>
      </c>
      <c r="P494">
        <f t="shared" si="36"/>
        <v>77.026890756302521</v>
      </c>
      <c r="Q494" t="s">
        <v>2041</v>
      </c>
      <c r="R494" t="s">
        <v>2052</v>
      </c>
      <c r="S494" s="10">
        <f t="shared" si="37"/>
        <v>40336.208333333336</v>
      </c>
      <c r="T494" s="10">
        <f t="shared" si="38"/>
        <v>40371.208333333336</v>
      </c>
      <c r="U494" s="1">
        <f t="shared" si="39"/>
        <v>2010</v>
      </c>
    </row>
    <row r="495" spans="1:21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35"/>
        <v>0.1381639545594105</v>
      </c>
      <c r="P495">
        <f t="shared" si="36"/>
        <v>101.78125</v>
      </c>
      <c r="Q495" t="s">
        <v>2054</v>
      </c>
      <c r="R495" t="s">
        <v>2055</v>
      </c>
      <c r="S495" s="10">
        <f t="shared" si="37"/>
        <v>43645.208333333328</v>
      </c>
      <c r="T495" s="10">
        <f t="shared" si="38"/>
        <v>43658.208333333328</v>
      </c>
      <c r="U495" s="1">
        <f t="shared" si="39"/>
        <v>2019</v>
      </c>
    </row>
    <row r="496" spans="1:21" ht="31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35"/>
        <v>0.18269511838643671</v>
      </c>
      <c r="P496">
        <f t="shared" si="36"/>
        <v>51.059701492537314</v>
      </c>
      <c r="Q496" t="s">
        <v>2037</v>
      </c>
      <c r="R496" t="s">
        <v>2046</v>
      </c>
      <c r="S496" s="10">
        <f t="shared" si="37"/>
        <v>40990.208333333336</v>
      </c>
      <c r="T496" s="10">
        <f t="shared" si="38"/>
        <v>40991.208333333336</v>
      </c>
      <c r="U496" s="1">
        <f t="shared" si="39"/>
        <v>2012</v>
      </c>
    </row>
    <row r="497" spans="1:21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35"/>
        <v>0.24125452352231605</v>
      </c>
      <c r="P497">
        <f t="shared" si="36"/>
        <v>68.02051282051282</v>
      </c>
      <c r="Q497" t="s">
        <v>2039</v>
      </c>
      <c r="R497" t="s">
        <v>2040</v>
      </c>
      <c r="S497" s="10">
        <f t="shared" si="37"/>
        <v>41800.208333333336</v>
      </c>
      <c r="T497" s="10">
        <f t="shared" si="38"/>
        <v>41804.208333333336</v>
      </c>
      <c r="U497" s="1">
        <f t="shared" si="39"/>
        <v>2014</v>
      </c>
    </row>
    <row r="498" spans="1:21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35"/>
        <v>110.25794841031794</v>
      </c>
      <c r="P498">
        <f t="shared" si="36"/>
        <v>30.87037037037037</v>
      </c>
      <c r="Q498" t="s">
        <v>2041</v>
      </c>
      <c r="R498" t="s">
        <v>2049</v>
      </c>
      <c r="S498" s="10">
        <f t="shared" si="37"/>
        <v>42876.208333333328</v>
      </c>
      <c r="T498" s="10">
        <f t="shared" si="38"/>
        <v>42893.208333333328</v>
      </c>
      <c r="U498" s="1">
        <f t="shared" si="39"/>
        <v>2017</v>
      </c>
    </row>
    <row r="499" spans="1:21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35"/>
        <v>2.9262466407882952</v>
      </c>
      <c r="P499">
        <f t="shared" si="36"/>
        <v>27.908333333333335</v>
      </c>
      <c r="Q499" t="s">
        <v>2037</v>
      </c>
      <c r="R499" t="s">
        <v>2046</v>
      </c>
      <c r="S499" s="10">
        <f t="shared" si="37"/>
        <v>42724.25</v>
      </c>
      <c r="T499" s="10">
        <f t="shared" si="38"/>
        <v>42724.25</v>
      </c>
      <c r="U499" s="1">
        <f t="shared" si="39"/>
        <v>2016</v>
      </c>
    </row>
    <row r="500" spans="1:21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35"/>
        <v>4.1755726838957621</v>
      </c>
      <c r="P500">
        <f t="shared" si="36"/>
        <v>79.994818652849744</v>
      </c>
      <c r="Q500" t="s">
        <v>2037</v>
      </c>
      <c r="R500" t="s">
        <v>2038</v>
      </c>
      <c r="S500" s="10">
        <f t="shared" si="37"/>
        <v>42005.25</v>
      </c>
      <c r="T500" s="10">
        <f t="shared" si="38"/>
        <v>42007.25</v>
      </c>
      <c r="U500" s="1">
        <f t="shared" si="39"/>
        <v>2015</v>
      </c>
    </row>
    <row r="501" spans="1:21" ht="31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35"/>
        <v>2.0801849053249177</v>
      </c>
      <c r="P501">
        <f t="shared" si="36"/>
        <v>38.003378378378379</v>
      </c>
      <c r="Q501" t="s">
        <v>2041</v>
      </c>
      <c r="R501" t="s">
        <v>2042</v>
      </c>
      <c r="S501" s="10">
        <f t="shared" si="37"/>
        <v>42444.208333333328</v>
      </c>
      <c r="T501" s="10">
        <f t="shared" si="38"/>
        <v>42449.208333333328</v>
      </c>
      <c r="U501" s="1">
        <f t="shared" si="39"/>
        <v>2016</v>
      </c>
    </row>
    <row r="502" spans="1:21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 t="e">
        <f t="shared" si="35"/>
        <v>#DIV/0!</v>
      </c>
      <c r="P502" t="e">
        <f t="shared" si="36"/>
        <v>#DIV/0!</v>
      </c>
      <c r="Q502" t="s">
        <v>2039</v>
      </c>
      <c r="R502" t="s">
        <v>2040</v>
      </c>
      <c r="S502" s="10">
        <f t="shared" si="37"/>
        <v>41395.208333333336</v>
      </c>
      <c r="T502" s="10">
        <f t="shared" si="38"/>
        <v>41423.208333333336</v>
      </c>
      <c r="U502" s="1">
        <f t="shared" si="39"/>
        <v>2013</v>
      </c>
    </row>
    <row r="503" spans="1:21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35"/>
        <v>1.4256146571006933</v>
      </c>
      <c r="P503">
        <f t="shared" si="36"/>
        <v>59.990534521158132</v>
      </c>
      <c r="Q503" t="s">
        <v>2041</v>
      </c>
      <c r="R503" t="s">
        <v>2042</v>
      </c>
      <c r="S503" s="10">
        <f t="shared" si="37"/>
        <v>41345.208333333336</v>
      </c>
      <c r="T503" s="10">
        <f t="shared" si="38"/>
        <v>41347.208333333336</v>
      </c>
      <c r="U503" s="1">
        <f t="shared" si="39"/>
        <v>2013</v>
      </c>
    </row>
    <row r="504" spans="1:21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35"/>
        <v>0.18870663376397154</v>
      </c>
      <c r="P504">
        <f t="shared" si="36"/>
        <v>37.037634408602152</v>
      </c>
      <c r="Q504" t="s">
        <v>2050</v>
      </c>
      <c r="R504" t="s">
        <v>2051</v>
      </c>
      <c r="S504" s="10">
        <f t="shared" si="37"/>
        <v>41117.208333333336</v>
      </c>
      <c r="T504" s="10">
        <f t="shared" si="38"/>
        <v>41146.208333333336</v>
      </c>
      <c r="U504" s="1">
        <f t="shared" si="39"/>
        <v>2012</v>
      </c>
    </row>
    <row r="505" spans="1:21" ht="31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35"/>
        <v>0.55455276950177235</v>
      </c>
      <c r="P505">
        <f t="shared" si="36"/>
        <v>99.963043478260872</v>
      </c>
      <c r="Q505" t="s">
        <v>2041</v>
      </c>
      <c r="R505" t="s">
        <v>2044</v>
      </c>
      <c r="S505" s="10">
        <f t="shared" si="37"/>
        <v>42186.208333333328</v>
      </c>
      <c r="T505" s="10">
        <f t="shared" si="38"/>
        <v>42206.208333333328</v>
      </c>
      <c r="U505" s="1">
        <f t="shared" si="39"/>
        <v>2015</v>
      </c>
    </row>
    <row r="506" spans="1:21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35"/>
        <v>1.0831889081455806</v>
      </c>
      <c r="P506">
        <f t="shared" si="36"/>
        <v>111.6774193548387</v>
      </c>
      <c r="Q506" t="s">
        <v>2035</v>
      </c>
      <c r="R506" t="s">
        <v>2036</v>
      </c>
      <c r="S506" s="10">
        <f t="shared" si="37"/>
        <v>42142.208333333328</v>
      </c>
      <c r="T506" s="10">
        <f t="shared" si="38"/>
        <v>42143.208333333328</v>
      </c>
      <c r="U506" s="1">
        <f t="shared" si="39"/>
        <v>2015</v>
      </c>
    </row>
    <row r="507" spans="1:21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35"/>
        <v>7.1937264943586463</v>
      </c>
      <c r="P507">
        <f t="shared" si="36"/>
        <v>36.014409221902014</v>
      </c>
      <c r="Q507" t="s">
        <v>2047</v>
      </c>
      <c r="R507" t="s">
        <v>2056</v>
      </c>
      <c r="S507" s="10">
        <f t="shared" si="37"/>
        <v>41341.25</v>
      </c>
      <c r="T507" s="10">
        <f t="shared" si="38"/>
        <v>41383.208333333336</v>
      </c>
      <c r="U507" s="1">
        <f t="shared" si="39"/>
        <v>2013</v>
      </c>
    </row>
    <row r="508" spans="1:21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35"/>
        <v>0.10786581492623176</v>
      </c>
      <c r="P508">
        <f t="shared" si="36"/>
        <v>66.010284810126578</v>
      </c>
      <c r="Q508" t="s">
        <v>2039</v>
      </c>
      <c r="R508" t="s">
        <v>2040</v>
      </c>
      <c r="S508" s="10">
        <f t="shared" si="37"/>
        <v>43062.25</v>
      </c>
      <c r="T508" s="10">
        <f t="shared" si="38"/>
        <v>43079.25</v>
      </c>
      <c r="U508" s="1">
        <f t="shared" si="39"/>
        <v>2017</v>
      </c>
    </row>
    <row r="509" spans="1:21" ht="31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35"/>
        <v>2.5089605734767026</v>
      </c>
      <c r="P509">
        <f t="shared" si="36"/>
        <v>44.05263157894737</v>
      </c>
      <c r="Q509" t="s">
        <v>2037</v>
      </c>
      <c r="R509" t="s">
        <v>2038</v>
      </c>
      <c r="S509" s="10">
        <f t="shared" si="37"/>
        <v>41373.208333333336</v>
      </c>
      <c r="T509" s="10">
        <f t="shared" si="38"/>
        <v>41422.208333333336</v>
      </c>
      <c r="U509" s="1">
        <f t="shared" si="39"/>
        <v>2013</v>
      </c>
    </row>
    <row r="510" spans="1:21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35"/>
        <v>0.89103291713961408</v>
      </c>
      <c r="P510">
        <f t="shared" si="36"/>
        <v>52.999726551818434</v>
      </c>
      <c r="Q510" t="s">
        <v>2039</v>
      </c>
      <c r="R510" t="s">
        <v>2040</v>
      </c>
      <c r="S510" s="10">
        <f t="shared" si="37"/>
        <v>43310.208333333328</v>
      </c>
      <c r="T510" s="10">
        <f t="shared" si="38"/>
        <v>43331.208333333328</v>
      </c>
      <c r="U510" s="1">
        <f t="shared" si="39"/>
        <v>2018</v>
      </c>
    </row>
    <row r="511" spans="1:21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35"/>
        <v>1.4099238557442892</v>
      </c>
      <c r="P511">
        <f t="shared" si="36"/>
        <v>95</v>
      </c>
      <c r="Q511" t="s">
        <v>2039</v>
      </c>
      <c r="R511" t="s">
        <v>2040</v>
      </c>
      <c r="S511" s="10">
        <f t="shared" si="37"/>
        <v>41034.208333333336</v>
      </c>
      <c r="T511" s="10">
        <f t="shared" si="38"/>
        <v>41044.208333333336</v>
      </c>
      <c r="U511" s="1">
        <f t="shared" si="39"/>
        <v>2012</v>
      </c>
    </row>
    <row r="512" spans="1:21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35"/>
        <v>0.83970287436753144</v>
      </c>
      <c r="P512">
        <f t="shared" si="36"/>
        <v>70.908396946564892</v>
      </c>
      <c r="Q512" t="s">
        <v>2041</v>
      </c>
      <c r="R512" t="s">
        <v>2044</v>
      </c>
      <c r="S512" s="10">
        <f t="shared" si="37"/>
        <v>43251.208333333328</v>
      </c>
      <c r="T512" s="10">
        <f t="shared" si="38"/>
        <v>43275.208333333328</v>
      </c>
      <c r="U512" s="1">
        <f t="shared" si="39"/>
        <v>2018</v>
      </c>
    </row>
    <row r="513" spans="1:21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35"/>
        <v>4.1636148515409319</v>
      </c>
      <c r="P513">
        <f t="shared" si="36"/>
        <v>98.060773480662988</v>
      </c>
      <c r="Q513" t="s">
        <v>2039</v>
      </c>
      <c r="R513" t="s">
        <v>2040</v>
      </c>
      <c r="S513" s="10">
        <f t="shared" si="37"/>
        <v>43671.208333333328</v>
      </c>
      <c r="T513" s="10">
        <f t="shared" si="38"/>
        <v>43681.208333333328</v>
      </c>
      <c r="U513" s="1">
        <f t="shared" si="39"/>
        <v>2019</v>
      </c>
    </row>
    <row r="514" spans="1:21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35"/>
        <v>0.71777882946837046</v>
      </c>
      <c r="P514">
        <f t="shared" si="36"/>
        <v>53.046025104602514</v>
      </c>
      <c r="Q514" t="s">
        <v>2050</v>
      </c>
      <c r="R514" t="s">
        <v>2051</v>
      </c>
      <c r="S514" s="10">
        <f t="shared" si="37"/>
        <v>41825.208333333336</v>
      </c>
      <c r="T514" s="10">
        <f t="shared" si="38"/>
        <v>41826.208333333336</v>
      </c>
      <c r="U514" s="1">
        <f t="shared" si="39"/>
        <v>2014</v>
      </c>
    </row>
    <row r="515" spans="1:21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40">SUM(D515/E515)</f>
        <v>2.5460122699386503</v>
      </c>
      <c r="P515">
        <f t="shared" ref="P515:P578" si="41">SUM(E515/G515)</f>
        <v>93.142857142857139</v>
      </c>
      <c r="Q515" t="s">
        <v>2041</v>
      </c>
      <c r="R515" t="s">
        <v>2060</v>
      </c>
      <c r="S515" s="10">
        <f t="shared" ref="S515:S578" si="42">(((J515/60)/60)/24)+DATE(1970,1,1)</f>
        <v>40430.208333333336</v>
      </c>
      <c r="T515" s="10">
        <f t="shared" ref="T515:T578" si="43">(((K515/60)/60)/24)+DATE(1970,1,1)</f>
        <v>40432.208333333336</v>
      </c>
      <c r="U515" s="1">
        <f t="shared" ref="U515:U578" si="44">YEAR(S515)</f>
        <v>2010</v>
      </c>
    </row>
    <row r="516" spans="1:21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40"/>
        <v>4.4565112617678242</v>
      </c>
      <c r="P516">
        <f t="shared" si="41"/>
        <v>58.945075757575758</v>
      </c>
      <c r="Q516" t="s">
        <v>2035</v>
      </c>
      <c r="R516" t="s">
        <v>2036</v>
      </c>
      <c r="S516" s="10">
        <f t="shared" si="42"/>
        <v>41614.25</v>
      </c>
      <c r="T516" s="10">
        <f t="shared" si="43"/>
        <v>41619.25</v>
      </c>
      <c r="U516" s="1">
        <f t="shared" si="44"/>
        <v>2013</v>
      </c>
    </row>
    <row r="517" spans="1:21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40"/>
        <v>1.7927871586408173</v>
      </c>
      <c r="P517">
        <f t="shared" si="41"/>
        <v>36.067669172932334</v>
      </c>
      <c r="Q517" t="s">
        <v>2039</v>
      </c>
      <c r="R517" t="s">
        <v>2040</v>
      </c>
      <c r="S517" s="10">
        <f t="shared" si="42"/>
        <v>40900.25</v>
      </c>
      <c r="T517" s="10">
        <f t="shared" si="43"/>
        <v>40902.25</v>
      </c>
      <c r="U517" s="1">
        <f t="shared" si="44"/>
        <v>2011</v>
      </c>
    </row>
    <row r="518" spans="1:21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40"/>
        <v>2.3516615407696349</v>
      </c>
      <c r="P518">
        <f t="shared" si="41"/>
        <v>63.030732860520096</v>
      </c>
      <c r="Q518" t="s">
        <v>2047</v>
      </c>
      <c r="R518" t="s">
        <v>2048</v>
      </c>
      <c r="S518" s="10">
        <f t="shared" si="42"/>
        <v>40396.208333333336</v>
      </c>
      <c r="T518" s="10">
        <f t="shared" si="43"/>
        <v>40434.208333333336</v>
      </c>
      <c r="U518" s="1">
        <f t="shared" si="44"/>
        <v>2010</v>
      </c>
    </row>
    <row r="519" spans="1:21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40"/>
        <v>0.8928571428571429</v>
      </c>
      <c r="P519">
        <f t="shared" si="41"/>
        <v>84.717948717948715</v>
      </c>
      <c r="Q519" t="s">
        <v>2033</v>
      </c>
      <c r="R519" t="s">
        <v>2034</v>
      </c>
      <c r="S519" s="10">
        <f t="shared" si="42"/>
        <v>42860.208333333328</v>
      </c>
      <c r="T519" s="10">
        <f t="shared" si="43"/>
        <v>42865.208333333328</v>
      </c>
      <c r="U519" s="1">
        <f t="shared" si="44"/>
        <v>2017</v>
      </c>
    </row>
    <row r="520" spans="1:21" ht="31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40"/>
        <v>14.14790996784566</v>
      </c>
      <c r="P520">
        <f t="shared" si="41"/>
        <v>62.2</v>
      </c>
      <c r="Q520" t="s">
        <v>2041</v>
      </c>
      <c r="R520" t="s">
        <v>2049</v>
      </c>
      <c r="S520" s="10">
        <f t="shared" si="42"/>
        <v>43154.25</v>
      </c>
      <c r="T520" s="10">
        <f t="shared" si="43"/>
        <v>43156.25</v>
      </c>
      <c r="U520" s="1">
        <f t="shared" si="44"/>
        <v>2018</v>
      </c>
    </row>
    <row r="521" spans="1:21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40"/>
        <v>0.98284311014258696</v>
      </c>
      <c r="P521">
        <f t="shared" si="41"/>
        <v>101.97518330513255</v>
      </c>
      <c r="Q521" t="s">
        <v>2035</v>
      </c>
      <c r="R521" t="s">
        <v>2036</v>
      </c>
      <c r="S521" s="10">
        <f t="shared" si="42"/>
        <v>42012.25</v>
      </c>
      <c r="T521" s="10">
        <f t="shared" si="43"/>
        <v>42026.25</v>
      </c>
      <c r="U521" s="1">
        <f t="shared" si="44"/>
        <v>2015</v>
      </c>
    </row>
    <row r="522" spans="1:21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40"/>
        <v>0.23487962419260131</v>
      </c>
      <c r="P522">
        <f t="shared" si="41"/>
        <v>106.4375</v>
      </c>
      <c r="Q522" t="s">
        <v>2039</v>
      </c>
      <c r="R522" t="s">
        <v>2040</v>
      </c>
      <c r="S522" s="10">
        <f t="shared" si="42"/>
        <v>43574.208333333328</v>
      </c>
      <c r="T522" s="10">
        <f t="shared" si="43"/>
        <v>43577.208333333328</v>
      </c>
      <c r="U522" s="1">
        <f t="shared" si="44"/>
        <v>2019</v>
      </c>
    </row>
    <row r="523" spans="1:21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40"/>
        <v>0.68709881565862041</v>
      </c>
      <c r="P523">
        <f t="shared" si="41"/>
        <v>29.975609756097562</v>
      </c>
      <c r="Q523" t="s">
        <v>2041</v>
      </c>
      <c r="R523" t="s">
        <v>2044</v>
      </c>
      <c r="S523" s="10">
        <f t="shared" si="42"/>
        <v>42605.208333333328</v>
      </c>
      <c r="T523" s="10">
        <f t="shared" si="43"/>
        <v>42611.208333333328</v>
      </c>
      <c r="U523" s="1">
        <f t="shared" si="44"/>
        <v>2016</v>
      </c>
    </row>
    <row r="524" spans="1:21" ht="31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40"/>
        <v>3.081335041796327</v>
      </c>
      <c r="P524">
        <f t="shared" si="41"/>
        <v>85.806282722513089</v>
      </c>
      <c r="Q524" t="s">
        <v>2041</v>
      </c>
      <c r="R524" t="s">
        <v>2052</v>
      </c>
      <c r="S524" s="10">
        <f t="shared" si="42"/>
        <v>41093.208333333336</v>
      </c>
      <c r="T524" s="10">
        <f t="shared" si="43"/>
        <v>41105.208333333336</v>
      </c>
      <c r="U524" s="1">
        <f t="shared" si="44"/>
        <v>2012</v>
      </c>
    </row>
    <row r="525" spans="1:21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40"/>
        <v>0.14278914802475012</v>
      </c>
      <c r="P525">
        <f t="shared" si="41"/>
        <v>70.82022471910112</v>
      </c>
      <c r="Q525" t="s">
        <v>2041</v>
      </c>
      <c r="R525" t="s">
        <v>2052</v>
      </c>
      <c r="S525" s="10">
        <f t="shared" si="42"/>
        <v>40241.25</v>
      </c>
      <c r="T525" s="10">
        <f t="shared" si="43"/>
        <v>40246.25</v>
      </c>
      <c r="U525" s="1">
        <f t="shared" si="44"/>
        <v>2010</v>
      </c>
    </row>
    <row r="526" spans="1:21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40"/>
        <v>1.1918260698087162</v>
      </c>
      <c r="P526">
        <f t="shared" si="41"/>
        <v>40.998484082870135</v>
      </c>
      <c r="Q526" t="s">
        <v>2039</v>
      </c>
      <c r="R526" t="s">
        <v>2040</v>
      </c>
      <c r="S526" s="10">
        <f t="shared" si="42"/>
        <v>40294.208333333336</v>
      </c>
      <c r="T526" s="10">
        <f t="shared" si="43"/>
        <v>40307.208333333336</v>
      </c>
      <c r="U526" s="1">
        <f t="shared" si="44"/>
        <v>2010</v>
      </c>
    </row>
    <row r="527" spans="1:21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40"/>
        <v>1.1877828054298643</v>
      </c>
      <c r="P527">
        <f t="shared" si="41"/>
        <v>28.063492063492063</v>
      </c>
      <c r="Q527" t="s">
        <v>2037</v>
      </c>
      <c r="R527" t="s">
        <v>2046</v>
      </c>
      <c r="S527" s="10">
        <f t="shared" si="42"/>
        <v>40505.25</v>
      </c>
      <c r="T527" s="10">
        <f t="shared" si="43"/>
        <v>40509.25</v>
      </c>
      <c r="U527" s="1">
        <f t="shared" si="44"/>
        <v>2010</v>
      </c>
    </row>
    <row r="528" spans="1:21" ht="31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40"/>
        <v>0.64122373300370827</v>
      </c>
      <c r="P528">
        <f t="shared" si="41"/>
        <v>88.054421768707485</v>
      </c>
      <c r="Q528" t="s">
        <v>2039</v>
      </c>
      <c r="R528" t="s">
        <v>2040</v>
      </c>
      <c r="S528" s="10">
        <f t="shared" si="42"/>
        <v>42364.25</v>
      </c>
      <c r="T528" s="10">
        <f t="shared" si="43"/>
        <v>42401.25</v>
      </c>
      <c r="U528" s="1">
        <f t="shared" si="44"/>
        <v>2015</v>
      </c>
    </row>
    <row r="529" spans="1:21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40"/>
        <v>1.0038200339558574</v>
      </c>
      <c r="P529">
        <f t="shared" si="41"/>
        <v>31</v>
      </c>
      <c r="Q529" t="s">
        <v>2041</v>
      </c>
      <c r="R529" t="s">
        <v>2049</v>
      </c>
      <c r="S529" s="10">
        <f t="shared" si="42"/>
        <v>42405.25</v>
      </c>
      <c r="T529" s="10">
        <f t="shared" si="43"/>
        <v>42441.25</v>
      </c>
      <c r="U529" s="1">
        <f t="shared" si="44"/>
        <v>2016</v>
      </c>
    </row>
    <row r="530" spans="1:21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40"/>
        <v>1.2453300124533002</v>
      </c>
      <c r="P530">
        <f t="shared" si="41"/>
        <v>90.337500000000006</v>
      </c>
      <c r="Q530" t="s">
        <v>2035</v>
      </c>
      <c r="R530" t="s">
        <v>2045</v>
      </c>
      <c r="S530" s="10">
        <f t="shared" si="42"/>
        <v>41601.25</v>
      </c>
      <c r="T530" s="10">
        <f t="shared" si="43"/>
        <v>41646.25</v>
      </c>
      <c r="U530" s="1">
        <f t="shared" si="44"/>
        <v>2013</v>
      </c>
    </row>
    <row r="531" spans="1:21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40"/>
        <v>8.8850174216027877</v>
      </c>
      <c r="P531">
        <f t="shared" si="41"/>
        <v>63.777777777777779</v>
      </c>
      <c r="Q531" t="s">
        <v>2050</v>
      </c>
      <c r="R531" t="s">
        <v>2051</v>
      </c>
      <c r="S531" s="10">
        <f t="shared" si="42"/>
        <v>41769.208333333336</v>
      </c>
      <c r="T531" s="10">
        <f t="shared" si="43"/>
        <v>41797.208333333336</v>
      </c>
      <c r="U531" s="1">
        <f t="shared" si="44"/>
        <v>2014</v>
      </c>
    </row>
    <row r="532" spans="1:21" ht="31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40"/>
        <v>1.090025745369986</v>
      </c>
      <c r="P532">
        <f t="shared" si="41"/>
        <v>53.995515695067262</v>
      </c>
      <c r="Q532" t="s">
        <v>2047</v>
      </c>
      <c r="R532" t="s">
        <v>2053</v>
      </c>
      <c r="S532" s="10">
        <f t="shared" si="42"/>
        <v>40421.208333333336</v>
      </c>
      <c r="T532" s="10">
        <f t="shared" si="43"/>
        <v>40435.208333333336</v>
      </c>
      <c r="U532" s="1">
        <f t="shared" si="44"/>
        <v>2010</v>
      </c>
    </row>
    <row r="533" spans="1:21" ht="31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40"/>
        <v>1.0468884926375759</v>
      </c>
      <c r="P533">
        <f t="shared" si="41"/>
        <v>48.993956043956047</v>
      </c>
      <c r="Q533" t="s">
        <v>2050</v>
      </c>
      <c r="R533" t="s">
        <v>2051</v>
      </c>
      <c r="S533" s="10">
        <f t="shared" si="42"/>
        <v>41589.25</v>
      </c>
      <c r="T533" s="10">
        <f t="shared" si="43"/>
        <v>41645.25</v>
      </c>
      <c r="U533" s="1">
        <f t="shared" si="44"/>
        <v>2013</v>
      </c>
    </row>
    <row r="534" spans="1:21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40"/>
        <v>0.19885657469550086</v>
      </c>
      <c r="P534">
        <f t="shared" si="41"/>
        <v>63.857142857142854</v>
      </c>
      <c r="Q534" t="s">
        <v>2039</v>
      </c>
      <c r="R534" t="s">
        <v>2040</v>
      </c>
      <c r="S534" s="10">
        <f t="shared" si="42"/>
        <v>43125.25</v>
      </c>
      <c r="T534" s="10">
        <f t="shared" si="43"/>
        <v>43126.25</v>
      </c>
      <c r="U534" s="1">
        <f t="shared" si="44"/>
        <v>2018</v>
      </c>
    </row>
    <row r="535" spans="1:21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40"/>
        <v>0.62796736308029943</v>
      </c>
      <c r="P535">
        <f t="shared" si="41"/>
        <v>82.996393146979258</v>
      </c>
      <c r="Q535" t="s">
        <v>2035</v>
      </c>
      <c r="R535" t="s">
        <v>2045</v>
      </c>
      <c r="S535" s="10">
        <f t="shared" si="42"/>
        <v>41479.208333333336</v>
      </c>
      <c r="T535" s="10">
        <f t="shared" si="43"/>
        <v>41515.208333333336</v>
      </c>
      <c r="U535" s="1">
        <f t="shared" si="44"/>
        <v>2013</v>
      </c>
    </row>
    <row r="536" spans="1:21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40"/>
        <v>6.6567052670900262</v>
      </c>
      <c r="P536">
        <f t="shared" si="41"/>
        <v>55.08230452674897</v>
      </c>
      <c r="Q536" t="s">
        <v>2041</v>
      </c>
      <c r="R536" t="s">
        <v>2044</v>
      </c>
      <c r="S536" s="10">
        <f t="shared" si="42"/>
        <v>43329.208333333328</v>
      </c>
      <c r="T536" s="10">
        <f t="shared" si="43"/>
        <v>43330.208333333328</v>
      </c>
      <c r="U536" s="1">
        <f t="shared" si="44"/>
        <v>2018</v>
      </c>
    </row>
    <row r="537" spans="1:21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40"/>
        <v>0.20745232585973031</v>
      </c>
      <c r="P537">
        <f t="shared" si="41"/>
        <v>62.044554455445542</v>
      </c>
      <c r="Q537" t="s">
        <v>2039</v>
      </c>
      <c r="R537" t="s">
        <v>2040</v>
      </c>
      <c r="S537" s="10">
        <f t="shared" si="42"/>
        <v>43259.208333333328</v>
      </c>
      <c r="T537" s="10">
        <f t="shared" si="43"/>
        <v>43261.208333333328</v>
      </c>
      <c r="U537" s="1">
        <f t="shared" si="44"/>
        <v>2018</v>
      </c>
    </row>
    <row r="538" spans="1:21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40"/>
        <v>0.66680274886031166</v>
      </c>
      <c r="P538">
        <f t="shared" si="41"/>
        <v>104.97857142857143</v>
      </c>
      <c r="Q538" t="s">
        <v>2047</v>
      </c>
      <c r="R538" t="s">
        <v>2053</v>
      </c>
      <c r="S538" s="10">
        <f t="shared" si="42"/>
        <v>40414.208333333336</v>
      </c>
      <c r="T538" s="10">
        <f t="shared" si="43"/>
        <v>40440.208333333336</v>
      </c>
      <c r="U538" s="1">
        <f t="shared" si="44"/>
        <v>2010</v>
      </c>
    </row>
    <row r="539" spans="1:21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40"/>
        <v>0.85308535907413963</v>
      </c>
      <c r="P539">
        <f t="shared" si="41"/>
        <v>94.044676806083643</v>
      </c>
      <c r="Q539" t="s">
        <v>2041</v>
      </c>
      <c r="R539" t="s">
        <v>2042</v>
      </c>
      <c r="S539" s="10">
        <f t="shared" si="42"/>
        <v>43342.208333333328</v>
      </c>
      <c r="T539" s="10">
        <f t="shared" si="43"/>
        <v>43365.208333333328</v>
      </c>
      <c r="U539" s="1">
        <f t="shared" si="44"/>
        <v>2018</v>
      </c>
    </row>
    <row r="540" spans="1:21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40"/>
        <v>2.6528035908405512</v>
      </c>
      <c r="P540">
        <f t="shared" si="41"/>
        <v>44.007716049382715</v>
      </c>
      <c r="Q540" t="s">
        <v>2050</v>
      </c>
      <c r="R540" t="s">
        <v>2061</v>
      </c>
      <c r="S540" s="10">
        <f t="shared" si="42"/>
        <v>41539.208333333336</v>
      </c>
      <c r="T540" s="10">
        <f t="shared" si="43"/>
        <v>41555.208333333336</v>
      </c>
      <c r="U540" s="1">
        <f t="shared" si="44"/>
        <v>2013</v>
      </c>
    </row>
    <row r="541" spans="1:21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40"/>
        <v>1.3764044943820224</v>
      </c>
      <c r="P541">
        <f t="shared" si="41"/>
        <v>92.467532467532465</v>
      </c>
      <c r="Q541" t="s">
        <v>2033</v>
      </c>
      <c r="R541" t="s">
        <v>2034</v>
      </c>
      <c r="S541" s="10">
        <f t="shared" si="42"/>
        <v>43647.208333333328</v>
      </c>
      <c r="T541" s="10">
        <f t="shared" si="43"/>
        <v>43653.208333333328</v>
      </c>
      <c r="U541" s="1">
        <f t="shared" si="44"/>
        <v>2019</v>
      </c>
    </row>
    <row r="542" spans="1:21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40"/>
        <v>0.37596651769880118</v>
      </c>
      <c r="P542">
        <f t="shared" si="41"/>
        <v>57.072874493927124</v>
      </c>
      <c r="Q542" t="s">
        <v>2054</v>
      </c>
      <c r="R542" t="s">
        <v>2055</v>
      </c>
      <c r="S542" s="10">
        <f t="shared" si="42"/>
        <v>43225.208333333328</v>
      </c>
      <c r="T542" s="10">
        <f t="shared" si="43"/>
        <v>43247.208333333328</v>
      </c>
      <c r="U542" s="1">
        <f t="shared" si="44"/>
        <v>2018</v>
      </c>
    </row>
    <row r="543" spans="1:21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40"/>
        <v>4.1312723390428445</v>
      </c>
      <c r="P543">
        <f t="shared" si="41"/>
        <v>109.07848101265823</v>
      </c>
      <c r="Q543" t="s">
        <v>2050</v>
      </c>
      <c r="R543" t="s">
        <v>2061</v>
      </c>
      <c r="S543" s="10">
        <f t="shared" si="42"/>
        <v>42165.208333333328</v>
      </c>
      <c r="T543" s="10">
        <f t="shared" si="43"/>
        <v>42191.208333333328</v>
      </c>
      <c r="U543" s="1">
        <f t="shared" si="44"/>
        <v>2015</v>
      </c>
    </row>
    <row r="544" spans="1:21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40"/>
        <v>39.896373056994818</v>
      </c>
      <c r="P544">
        <f t="shared" si="41"/>
        <v>39.387755102040813</v>
      </c>
      <c r="Q544" t="s">
        <v>2035</v>
      </c>
      <c r="R544" t="s">
        <v>2045</v>
      </c>
      <c r="S544" s="10">
        <f t="shared" si="42"/>
        <v>42391.25</v>
      </c>
      <c r="T544" s="10">
        <f t="shared" si="43"/>
        <v>42421.25</v>
      </c>
      <c r="U544" s="1">
        <f t="shared" si="44"/>
        <v>2016</v>
      </c>
    </row>
    <row r="545" spans="1:21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40"/>
        <v>6.1237738026543562</v>
      </c>
      <c r="P545">
        <f t="shared" si="41"/>
        <v>77.022222222222226</v>
      </c>
      <c r="Q545" t="s">
        <v>2050</v>
      </c>
      <c r="R545" t="s">
        <v>2051</v>
      </c>
      <c r="S545" s="10">
        <f t="shared" si="42"/>
        <v>41528.208333333336</v>
      </c>
      <c r="T545" s="10">
        <f t="shared" si="43"/>
        <v>41543.208333333336</v>
      </c>
      <c r="U545" s="1">
        <f t="shared" si="44"/>
        <v>2013</v>
      </c>
    </row>
    <row r="546" spans="1:21" ht="31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40"/>
        <v>0.36166365280289331</v>
      </c>
      <c r="P546">
        <f t="shared" si="41"/>
        <v>92.166666666666671</v>
      </c>
      <c r="Q546" t="s">
        <v>2035</v>
      </c>
      <c r="R546" t="s">
        <v>2036</v>
      </c>
      <c r="S546" s="10">
        <f t="shared" si="42"/>
        <v>42377.25</v>
      </c>
      <c r="T546" s="10">
        <f t="shared" si="43"/>
        <v>42390.25</v>
      </c>
      <c r="U546" s="1">
        <f t="shared" si="44"/>
        <v>2016</v>
      </c>
    </row>
    <row r="547" spans="1:21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40"/>
        <v>1.1260808365171928</v>
      </c>
      <c r="P547">
        <f t="shared" si="41"/>
        <v>61.007063197026021</v>
      </c>
      <c r="Q547" t="s">
        <v>2039</v>
      </c>
      <c r="R547" t="s">
        <v>2040</v>
      </c>
      <c r="S547" s="10">
        <f t="shared" si="42"/>
        <v>43824.25</v>
      </c>
      <c r="T547" s="10">
        <f t="shared" si="43"/>
        <v>43844.25</v>
      </c>
      <c r="U547" s="1">
        <f t="shared" si="44"/>
        <v>2019</v>
      </c>
    </row>
    <row r="548" spans="1:21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40"/>
        <v>0.611353711790393</v>
      </c>
      <c r="P548">
        <f t="shared" si="41"/>
        <v>78.068181818181813</v>
      </c>
      <c r="Q548" t="s">
        <v>2039</v>
      </c>
      <c r="R548" t="s">
        <v>2040</v>
      </c>
      <c r="S548" s="10">
        <f t="shared" si="42"/>
        <v>43360.208333333328</v>
      </c>
      <c r="T548" s="10">
        <f t="shared" si="43"/>
        <v>43363.208333333328</v>
      </c>
      <c r="U548" s="1">
        <f t="shared" si="44"/>
        <v>2018</v>
      </c>
    </row>
    <row r="549" spans="1:21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40"/>
        <v>0.10319917440660474</v>
      </c>
      <c r="P549">
        <f t="shared" si="41"/>
        <v>80.75</v>
      </c>
      <c r="Q549" t="s">
        <v>2041</v>
      </c>
      <c r="R549" t="s">
        <v>2044</v>
      </c>
      <c r="S549" s="10">
        <f t="shared" si="42"/>
        <v>42029.25</v>
      </c>
      <c r="T549" s="10">
        <f t="shared" si="43"/>
        <v>42041.25</v>
      </c>
      <c r="U549" s="1">
        <f t="shared" si="44"/>
        <v>2015</v>
      </c>
    </row>
    <row r="550" spans="1:21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40"/>
        <v>0.36912114544825042</v>
      </c>
      <c r="P550">
        <f t="shared" si="41"/>
        <v>59.991289782244557</v>
      </c>
      <c r="Q550" t="s">
        <v>2039</v>
      </c>
      <c r="R550" t="s">
        <v>2040</v>
      </c>
      <c r="S550" s="10">
        <f t="shared" si="42"/>
        <v>42461.208333333328</v>
      </c>
      <c r="T550" s="10">
        <f t="shared" si="43"/>
        <v>42474.208333333328</v>
      </c>
      <c r="U550" s="1">
        <f t="shared" si="44"/>
        <v>2016</v>
      </c>
    </row>
    <row r="551" spans="1:21" ht="31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40"/>
        <v>0.35184809703851244</v>
      </c>
      <c r="P551">
        <f t="shared" si="41"/>
        <v>110.03018372703411</v>
      </c>
      <c r="Q551" t="s">
        <v>2037</v>
      </c>
      <c r="R551" t="s">
        <v>2046</v>
      </c>
      <c r="S551" s="10">
        <f t="shared" si="42"/>
        <v>41422.208333333336</v>
      </c>
      <c r="T551" s="10">
        <f t="shared" si="43"/>
        <v>41431.208333333336</v>
      </c>
      <c r="U551" s="1">
        <f t="shared" si="44"/>
        <v>2013</v>
      </c>
    </row>
    <row r="552" spans="1:21" ht="31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40"/>
        <v>25</v>
      </c>
      <c r="P552">
        <f t="shared" si="41"/>
        <v>4</v>
      </c>
      <c r="Q552" t="s">
        <v>2035</v>
      </c>
      <c r="R552" t="s">
        <v>2045</v>
      </c>
      <c r="S552" s="10">
        <f t="shared" si="42"/>
        <v>40968.25</v>
      </c>
      <c r="T552" s="10">
        <f t="shared" si="43"/>
        <v>40989.208333333336</v>
      </c>
      <c r="U552" s="1">
        <f t="shared" si="44"/>
        <v>2012</v>
      </c>
    </row>
    <row r="553" spans="1:21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40"/>
        <v>1.7055247258470805</v>
      </c>
      <c r="P553">
        <f t="shared" si="41"/>
        <v>37.99856063332134</v>
      </c>
      <c r="Q553" t="s">
        <v>2037</v>
      </c>
      <c r="R553" t="s">
        <v>2038</v>
      </c>
      <c r="S553" s="10">
        <f t="shared" si="42"/>
        <v>41993.25</v>
      </c>
      <c r="T553" s="10">
        <f t="shared" si="43"/>
        <v>42033.25</v>
      </c>
      <c r="U553" s="1">
        <f t="shared" si="44"/>
        <v>2014</v>
      </c>
    </row>
    <row r="554" spans="1:21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40"/>
        <v>1.0151139183397249</v>
      </c>
      <c r="P554">
        <f t="shared" si="41"/>
        <v>96.369565217391298</v>
      </c>
      <c r="Q554" t="s">
        <v>2039</v>
      </c>
      <c r="R554" t="s">
        <v>2040</v>
      </c>
      <c r="S554" s="10">
        <f t="shared" si="42"/>
        <v>42700.25</v>
      </c>
      <c r="T554" s="10">
        <f t="shared" si="43"/>
        <v>42702.25</v>
      </c>
      <c r="U554" s="1">
        <f t="shared" si="44"/>
        <v>2016</v>
      </c>
    </row>
    <row r="555" spans="1:21" ht="31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40"/>
        <v>2.2739996267761455</v>
      </c>
      <c r="P555">
        <f t="shared" si="41"/>
        <v>72.978599221789878</v>
      </c>
      <c r="Q555" t="s">
        <v>2035</v>
      </c>
      <c r="R555" t="s">
        <v>2036</v>
      </c>
      <c r="S555" s="10">
        <f t="shared" si="42"/>
        <v>40545.25</v>
      </c>
      <c r="T555" s="10">
        <f t="shared" si="43"/>
        <v>40546.25</v>
      </c>
      <c r="U555" s="1">
        <f t="shared" si="44"/>
        <v>2011</v>
      </c>
    </row>
    <row r="556" spans="1:21" ht="31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40"/>
        <v>0.65935591338145472</v>
      </c>
      <c r="P556">
        <f t="shared" si="41"/>
        <v>26.007220216606498</v>
      </c>
      <c r="Q556" t="s">
        <v>2035</v>
      </c>
      <c r="R556" t="s">
        <v>2045</v>
      </c>
      <c r="S556" s="10">
        <f t="shared" si="42"/>
        <v>42723.25</v>
      </c>
      <c r="T556" s="10">
        <f t="shared" si="43"/>
        <v>42729.25</v>
      </c>
      <c r="U556" s="1">
        <f t="shared" si="44"/>
        <v>2016</v>
      </c>
    </row>
    <row r="557" spans="1:21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40"/>
        <v>0.44715735680317981</v>
      </c>
      <c r="P557">
        <f t="shared" si="41"/>
        <v>104.36296296296297</v>
      </c>
      <c r="Q557" t="s">
        <v>2035</v>
      </c>
      <c r="R557" t="s">
        <v>2036</v>
      </c>
      <c r="S557" s="10">
        <f t="shared" si="42"/>
        <v>41731.208333333336</v>
      </c>
      <c r="T557" s="10">
        <f t="shared" si="43"/>
        <v>41762.208333333336</v>
      </c>
      <c r="U557" s="1">
        <f t="shared" si="44"/>
        <v>2014</v>
      </c>
    </row>
    <row r="558" spans="1:21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40"/>
        <v>0.41710114702815432</v>
      </c>
      <c r="P558">
        <f t="shared" si="41"/>
        <v>102.18852459016394</v>
      </c>
      <c r="Q558" t="s">
        <v>2047</v>
      </c>
      <c r="R558" t="s">
        <v>2059</v>
      </c>
      <c r="S558" s="10">
        <f t="shared" si="42"/>
        <v>40792.208333333336</v>
      </c>
      <c r="T558" s="10">
        <f t="shared" si="43"/>
        <v>40799.208333333336</v>
      </c>
      <c r="U558" s="1">
        <f t="shared" si="44"/>
        <v>2011</v>
      </c>
    </row>
    <row r="559" spans="1:21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40"/>
        <v>0.50167224080267558</v>
      </c>
      <c r="P559">
        <f t="shared" si="41"/>
        <v>54.117647058823529</v>
      </c>
      <c r="Q559" t="s">
        <v>2041</v>
      </c>
      <c r="R559" t="s">
        <v>2063</v>
      </c>
      <c r="S559" s="10">
        <f t="shared" si="42"/>
        <v>42279.208333333328</v>
      </c>
      <c r="T559" s="10">
        <f t="shared" si="43"/>
        <v>42282.208333333328</v>
      </c>
      <c r="U559" s="1">
        <f t="shared" si="44"/>
        <v>2015</v>
      </c>
    </row>
    <row r="560" spans="1:21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40"/>
        <v>0.72809440120512181</v>
      </c>
      <c r="P560">
        <f t="shared" si="41"/>
        <v>63.222222222222221</v>
      </c>
      <c r="Q560" t="s">
        <v>2039</v>
      </c>
      <c r="R560" t="s">
        <v>2040</v>
      </c>
      <c r="S560" s="10">
        <f t="shared" si="42"/>
        <v>42424.25</v>
      </c>
      <c r="T560" s="10">
        <f t="shared" si="43"/>
        <v>42467.208333333328</v>
      </c>
      <c r="U560" s="1">
        <f t="shared" si="44"/>
        <v>2016</v>
      </c>
    </row>
    <row r="561" spans="1:21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40"/>
        <v>0.99039700529528507</v>
      </c>
      <c r="P561">
        <f t="shared" si="41"/>
        <v>104.03228962818004</v>
      </c>
      <c r="Q561" t="s">
        <v>2039</v>
      </c>
      <c r="R561" t="s">
        <v>2040</v>
      </c>
      <c r="S561" s="10">
        <f t="shared" si="42"/>
        <v>42584.208333333328</v>
      </c>
      <c r="T561" s="10">
        <f t="shared" si="43"/>
        <v>42591.208333333328</v>
      </c>
      <c r="U561" s="1">
        <f t="shared" si="44"/>
        <v>2016</v>
      </c>
    </row>
    <row r="562" spans="1:21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40"/>
        <v>0.12591921023471342</v>
      </c>
      <c r="P562">
        <f t="shared" si="41"/>
        <v>49.994334277620396</v>
      </c>
      <c r="Q562" t="s">
        <v>2041</v>
      </c>
      <c r="R562" t="s">
        <v>2049</v>
      </c>
      <c r="S562" s="10">
        <f t="shared" si="42"/>
        <v>40865.25</v>
      </c>
      <c r="T562" s="10">
        <f t="shared" si="43"/>
        <v>40905.25</v>
      </c>
      <c r="U562" s="1">
        <f t="shared" si="44"/>
        <v>2011</v>
      </c>
    </row>
    <row r="563" spans="1:21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40"/>
        <v>0.27048958615093321</v>
      </c>
      <c r="P563">
        <f t="shared" si="41"/>
        <v>56.015151515151516</v>
      </c>
      <c r="Q563" t="s">
        <v>2039</v>
      </c>
      <c r="R563" t="s">
        <v>2040</v>
      </c>
      <c r="S563" s="10">
        <f t="shared" si="42"/>
        <v>40833.208333333336</v>
      </c>
      <c r="T563" s="10">
        <f t="shared" si="43"/>
        <v>40835.208333333336</v>
      </c>
      <c r="U563" s="1">
        <f t="shared" si="44"/>
        <v>2011</v>
      </c>
    </row>
    <row r="564" spans="1:21" ht="31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40"/>
        <v>7.8014184397163122</v>
      </c>
      <c r="P564">
        <f t="shared" si="41"/>
        <v>48.807692307692307</v>
      </c>
      <c r="Q564" t="s">
        <v>2035</v>
      </c>
      <c r="R564" t="s">
        <v>2036</v>
      </c>
      <c r="S564" s="10">
        <f t="shared" si="42"/>
        <v>43536.208333333328</v>
      </c>
      <c r="T564" s="10">
        <f t="shared" si="43"/>
        <v>43538.208333333328</v>
      </c>
      <c r="U564" s="1">
        <f t="shared" si="44"/>
        <v>2019</v>
      </c>
    </row>
    <row r="565" spans="1:21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40"/>
        <v>0.72449579009203058</v>
      </c>
      <c r="P565">
        <f t="shared" si="41"/>
        <v>60.082352941176474</v>
      </c>
      <c r="Q565" t="s">
        <v>2041</v>
      </c>
      <c r="R565" t="s">
        <v>2042</v>
      </c>
      <c r="S565" s="10">
        <f t="shared" si="42"/>
        <v>43417.25</v>
      </c>
      <c r="T565" s="10">
        <f t="shared" si="43"/>
        <v>43437.25</v>
      </c>
      <c r="U565" s="1">
        <f t="shared" si="44"/>
        <v>2018</v>
      </c>
    </row>
    <row r="566" spans="1:21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40"/>
        <v>1.1931283726917175</v>
      </c>
      <c r="P566">
        <f t="shared" si="41"/>
        <v>78.990502793296088</v>
      </c>
      <c r="Q566" t="s">
        <v>2039</v>
      </c>
      <c r="R566" t="s">
        <v>2040</v>
      </c>
      <c r="S566" s="10">
        <f t="shared" si="42"/>
        <v>42078.208333333328</v>
      </c>
      <c r="T566" s="10">
        <f t="shared" si="43"/>
        <v>42086.208333333328</v>
      </c>
      <c r="U566" s="1">
        <f t="shared" si="44"/>
        <v>2015</v>
      </c>
    </row>
    <row r="567" spans="1:21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40"/>
        <v>0.48875704294263672</v>
      </c>
      <c r="P567">
        <f t="shared" si="41"/>
        <v>53.99499443826474</v>
      </c>
      <c r="Q567" t="s">
        <v>2039</v>
      </c>
      <c r="R567" t="s">
        <v>2040</v>
      </c>
      <c r="S567" s="10">
        <f t="shared" si="42"/>
        <v>40862.25</v>
      </c>
      <c r="T567" s="10">
        <f t="shared" si="43"/>
        <v>40882.25</v>
      </c>
      <c r="U567" s="1">
        <f t="shared" si="44"/>
        <v>2011</v>
      </c>
    </row>
    <row r="568" spans="1:21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40"/>
        <v>2.2550921435499514</v>
      </c>
      <c r="P568">
        <f t="shared" si="41"/>
        <v>111.45945945945945</v>
      </c>
      <c r="Q568" t="s">
        <v>2035</v>
      </c>
      <c r="R568" t="s">
        <v>2043</v>
      </c>
      <c r="S568" s="10">
        <f t="shared" si="42"/>
        <v>42424.25</v>
      </c>
      <c r="T568" s="10">
        <f t="shared" si="43"/>
        <v>42447.208333333328</v>
      </c>
      <c r="U568" s="1">
        <f t="shared" si="44"/>
        <v>2016</v>
      </c>
    </row>
    <row r="569" spans="1:21" ht="31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40"/>
        <v>0.45745038681466532</v>
      </c>
      <c r="P569">
        <f t="shared" si="41"/>
        <v>60.922131147540981</v>
      </c>
      <c r="Q569" t="s">
        <v>2035</v>
      </c>
      <c r="R569" t="s">
        <v>2036</v>
      </c>
      <c r="S569" s="10">
        <f t="shared" si="42"/>
        <v>41830.208333333336</v>
      </c>
      <c r="T569" s="10">
        <f t="shared" si="43"/>
        <v>41832.208333333336</v>
      </c>
      <c r="U569" s="1">
        <f t="shared" si="44"/>
        <v>2014</v>
      </c>
    </row>
    <row r="570" spans="1:21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40"/>
        <v>0.53753860774530771</v>
      </c>
      <c r="P570">
        <f t="shared" si="41"/>
        <v>26.0015444015444</v>
      </c>
      <c r="Q570" t="s">
        <v>2039</v>
      </c>
      <c r="R570" t="s">
        <v>2040</v>
      </c>
      <c r="S570" s="10">
        <f t="shared" si="42"/>
        <v>40374.208333333336</v>
      </c>
      <c r="T570" s="10">
        <f t="shared" si="43"/>
        <v>40419.208333333336</v>
      </c>
      <c r="U570" s="1">
        <f t="shared" si="44"/>
        <v>2010</v>
      </c>
    </row>
    <row r="571" spans="1:21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40"/>
        <v>0.42133948223456663</v>
      </c>
      <c r="P571">
        <f t="shared" si="41"/>
        <v>80.993208828522924</v>
      </c>
      <c r="Q571" t="s">
        <v>2041</v>
      </c>
      <c r="R571" t="s">
        <v>2049</v>
      </c>
      <c r="S571" s="10">
        <f t="shared" si="42"/>
        <v>40554.25</v>
      </c>
      <c r="T571" s="10">
        <f t="shared" si="43"/>
        <v>40566.25</v>
      </c>
      <c r="U571" s="1">
        <f t="shared" si="44"/>
        <v>2011</v>
      </c>
    </row>
    <row r="572" spans="1:21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40"/>
        <v>0.32716748458537814</v>
      </c>
      <c r="P572">
        <f t="shared" si="41"/>
        <v>34.995963302752294</v>
      </c>
      <c r="Q572" t="s">
        <v>2035</v>
      </c>
      <c r="R572" t="s">
        <v>2036</v>
      </c>
      <c r="S572" s="10">
        <f t="shared" si="42"/>
        <v>41993.25</v>
      </c>
      <c r="T572" s="10">
        <f t="shared" si="43"/>
        <v>41999.25</v>
      </c>
      <c r="U572" s="1">
        <f t="shared" si="44"/>
        <v>2014</v>
      </c>
    </row>
    <row r="573" spans="1:21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40"/>
        <v>1.062215477996965</v>
      </c>
      <c r="P573">
        <f t="shared" si="41"/>
        <v>94.142857142857139</v>
      </c>
      <c r="Q573" t="s">
        <v>2041</v>
      </c>
      <c r="R573" t="s">
        <v>2052</v>
      </c>
      <c r="S573" s="10">
        <f t="shared" si="42"/>
        <v>42174.208333333328</v>
      </c>
      <c r="T573" s="10">
        <f t="shared" si="43"/>
        <v>42221.208333333328</v>
      </c>
      <c r="U573" s="1">
        <f t="shared" si="44"/>
        <v>2015</v>
      </c>
    </row>
    <row r="574" spans="1:21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40"/>
        <v>1.838235294117647</v>
      </c>
      <c r="P574">
        <f t="shared" si="41"/>
        <v>52.085106382978722</v>
      </c>
      <c r="Q574" t="s">
        <v>2035</v>
      </c>
      <c r="R574" t="s">
        <v>2036</v>
      </c>
      <c r="S574" s="10">
        <f t="shared" si="42"/>
        <v>42275.208333333328</v>
      </c>
      <c r="T574" s="10">
        <f t="shared" si="43"/>
        <v>42291.208333333328</v>
      </c>
      <c r="U574" s="1">
        <f t="shared" si="44"/>
        <v>2015</v>
      </c>
    </row>
    <row r="575" spans="1:21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40"/>
        <v>0.89381003201707576</v>
      </c>
      <c r="P575">
        <f t="shared" si="41"/>
        <v>24.986666666666668</v>
      </c>
      <c r="Q575" t="s">
        <v>2064</v>
      </c>
      <c r="R575" t="s">
        <v>2065</v>
      </c>
      <c r="S575" s="10">
        <f t="shared" si="42"/>
        <v>41761.208333333336</v>
      </c>
      <c r="T575" s="10">
        <f t="shared" si="43"/>
        <v>41763.208333333336</v>
      </c>
      <c r="U575" s="1">
        <f t="shared" si="44"/>
        <v>2014</v>
      </c>
    </row>
    <row r="576" spans="1:21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40"/>
        <v>0.2708939500351159</v>
      </c>
      <c r="P576">
        <f t="shared" si="41"/>
        <v>69.215277777777771</v>
      </c>
      <c r="Q576" t="s">
        <v>2033</v>
      </c>
      <c r="R576" t="s">
        <v>2034</v>
      </c>
      <c r="S576" s="10">
        <f t="shared" si="42"/>
        <v>43806.25</v>
      </c>
      <c r="T576" s="10">
        <f t="shared" si="43"/>
        <v>43816.25</v>
      </c>
      <c r="U576" s="1">
        <f t="shared" si="44"/>
        <v>2019</v>
      </c>
    </row>
    <row r="577" spans="1:21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40"/>
        <v>1.589057820339177</v>
      </c>
      <c r="P577">
        <f t="shared" si="41"/>
        <v>93.944444444444443</v>
      </c>
      <c r="Q577" t="s">
        <v>2039</v>
      </c>
      <c r="R577" t="s">
        <v>2040</v>
      </c>
      <c r="S577" s="10">
        <f t="shared" si="42"/>
        <v>41779.208333333336</v>
      </c>
      <c r="T577" s="10">
        <f t="shared" si="43"/>
        <v>41782.208333333336</v>
      </c>
      <c r="U577" s="1">
        <f t="shared" si="44"/>
        <v>2014</v>
      </c>
    </row>
    <row r="578" spans="1:21" ht="31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40"/>
        <v>1.5401714830104796</v>
      </c>
      <c r="P578">
        <f t="shared" si="41"/>
        <v>98.40625</v>
      </c>
      <c r="Q578" t="s">
        <v>2039</v>
      </c>
      <c r="R578" t="s">
        <v>2040</v>
      </c>
      <c r="S578" s="10">
        <f t="shared" si="42"/>
        <v>43040.208333333328</v>
      </c>
      <c r="T578" s="10">
        <f t="shared" si="43"/>
        <v>43057.25</v>
      </c>
      <c r="U578" s="1">
        <f t="shared" si="44"/>
        <v>2017</v>
      </c>
    </row>
    <row r="579" spans="1:21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45">SUM(D579/E579)</f>
        <v>5.304010349288486</v>
      </c>
      <c r="P579">
        <f t="shared" ref="P579:P642" si="46">SUM(E579/G579)</f>
        <v>41.783783783783782</v>
      </c>
      <c r="Q579" t="s">
        <v>2035</v>
      </c>
      <c r="R579" t="s">
        <v>2058</v>
      </c>
      <c r="S579" s="10">
        <f t="shared" ref="S579:S642" si="47">(((J579/60)/60)/24)+DATE(1970,1,1)</f>
        <v>40613.25</v>
      </c>
      <c r="T579" s="10">
        <f t="shared" ref="T579:T642" si="48">(((K579/60)/60)/24)+DATE(1970,1,1)</f>
        <v>40639.208333333336</v>
      </c>
      <c r="U579" s="1">
        <f t="shared" ref="U579:U642" si="49">YEAR(S579)</f>
        <v>2011</v>
      </c>
    </row>
    <row r="580" spans="1:21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45"/>
        <v>5.9685799109351807</v>
      </c>
      <c r="P580">
        <f t="shared" si="46"/>
        <v>65.991836734693877</v>
      </c>
      <c r="Q580" t="s">
        <v>2041</v>
      </c>
      <c r="R580" t="s">
        <v>2063</v>
      </c>
      <c r="S580" s="10">
        <f t="shared" si="47"/>
        <v>40878.25</v>
      </c>
      <c r="T580" s="10">
        <f t="shared" si="48"/>
        <v>40881.25</v>
      </c>
      <c r="U580" s="1">
        <f t="shared" si="49"/>
        <v>2011</v>
      </c>
    </row>
    <row r="581" spans="1:21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45"/>
        <v>0.98899345988195886</v>
      </c>
      <c r="P581">
        <f t="shared" si="46"/>
        <v>72.05747126436782</v>
      </c>
      <c r="Q581" t="s">
        <v>2035</v>
      </c>
      <c r="R581" t="s">
        <v>2058</v>
      </c>
      <c r="S581" s="10">
        <f t="shared" si="47"/>
        <v>40762.208333333336</v>
      </c>
      <c r="T581" s="10">
        <f t="shared" si="48"/>
        <v>40774.208333333336</v>
      </c>
      <c r="U581" s="1">
        <f t="shared" si="49"/>
        <v>2011</v>
      </c>
    </row>
    <row r="582" spans="1:21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45"/>
        <v>0.29282381098824695</v>
      </c>
      <c r="P582">
        <f t="shared" si="46"/>
        <v>48.003209242618745</v>
      </c>
      <c r="Q582" t="s">
        <v>2039</v>
      </c>
      <c r="R582" t="s">
        <v>2040</v>
      </c>
      <c r="S582" s="10">
        <f t="shared" si="47"/>
        <v>41696.25</v>
      </c>
      <c r="T582" s="10">
        <f t="shared" si="48"/>
        <v>41704.25</v>
      </c>
      <c r="U582" s="1">
        <f t="shared" si="49"/>
        <v>2014</v>
      </c>
    </row>
    <row r="583" spans="1:21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45"/>
        <v>1.5620932048945586</v>
      </c>
      <c r="P583">
        <f t="shared" si="46"/>
        <v>54.098591549295776</v>
      </c>
      <c r="Q583" t="s">
        <v>2037</v>
      </c>
      <c r="R583" t="s">
        <v>2038</v>
      </c>
      <c r="S583" s="10">
        <f t="shared" si="47"/>
        <v>40662.208333333336</v>
      </c>
      <c r="T583" s="10">
        <f t="shared" si="48"/>
        <v>40677.208333333336</v>
      </c>
      <c r="U583" s="1">
        <f t="shared" si="49"/>
        <v>2011</v>
      </c>
    </row>
    <row r="584" spans="1:21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45"/>
        <v>1.9201059368792761</v>
      </c>
      <c r="P584">
        <f t="shared" si="46"/>
        <v>107.88095238095238</v>
      </c>
      <c r="Q584" t="s">
        <v>2050</v>
      </c>
      <c r="R584" t="s">
        <v>2051</v>
      </c>
      <c r="S584" s="10">
        <f t="shared" si="47"/>
        <v>42165.208333333328</v>
      </c>
      <c r="T584" s="10">
        <f t="shared" si="48"/>
        <v>42170.208333333328</v>
      </c>
      <c r="U584" s="1">
        <f t="shared" si="49"/>
        <v>2015</v>
      </c>
    </row>
    <row r="585" spans="1:21" ht="31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45"/>
        <v>0.31017166114156303</v>
      </c>
      <c r="P585">
        <f t="shared" si="46"/>
        <v>67.034103410341032</v>
      </c>
      <c r="Q585" t="s">
        <v>2041</v>
      </c>
      <c r="R585" t="s">
        <v>2042</v>
      </c>
      <c r="S585" s="10">
        <f t="shared" si="47"/>
        <v>40959.25</v>
      </c>
      <c r="T585" s="10">
        <f t="shared" si="48"/>
        <v>40976.25</v>
      </c>
      <c r="U585" s="1">
        <f t="shared" si="49"/>
        <v>2012</v>
      </c>
    </row>
    <row r="586" spans="1:21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45"/>
        <v>0.83676335286426806</v>
      </c>
      <c r="P586">
        <f t="shared" si="46"/>
        <v>64.01425914445133</v>
      </c>
      <c r="Q586" t="s">
        <v>2037</v>
      </c>
      <c r="R586" t="s">
        <v>2038</v>
      </c>
      <c r="S586" s="10">
        <f t="shared" si="47"/>
        <v>41024.208333333336</v>
      </c>
      <c r="T586" s="10">
        <f t="shared" si="48"/>
        <v>41038.208333333336</v>
      </c>
      <c r="U586" s="1">
        <f t="shared" si="49"/>
        <v>2012</v>
      </c>
    </row>
    <row r="587" spans="1:21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45"/>
        <v>0.68120933792575589</v>
      </c>
      <c r="P587">
        <f t="shared" si="46"/>
        <v>96.066176470588232</v>
      </c>
      <c r="Q587" t="s">
        <v>2047</v>
      </c>
      <c r="R587" t="s">
        <v>2059</v>
      </c>
      <c r="S587" s="10">
        <f t="shared" si="47"/>
        <v>40255.208333333336</v>
      </c>
      <c r="T587" s="10">
        <f t="shared" si="48"/>
        <v>40265.208333333336</v>
      </c>
      <c r="U587" s="1">
        <f t="shared" si="49"/>
        <v>2010</v>
      </c>
    </row>
    <row r="588" spans="1:21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45"/>
        <v>0.10519987977156597</v>
      </c>
      <c r="P588">
        <f t="shared" si="46"/>
        <v>51.184615384615384</v>
      </c>
      <c r="Q588" t="s">
        <v>2035</v>
      </c>
      <c r="R588" t="s">
        <v>2036</v>
      </c>
      <c r="S588" s="10">
        <f t="shared" si="47"/>
        <v>40499.25</v>
      </c>
      <c r="T588" s="10">
        <f t="shared" si="48"/>
        <v>40518.25</v>
      </c>
      <c r="U588" s="1">
        <f t="shared" si="49"/>
        <v>2010</v>
      </c>
    </row>
    <row r="589" spans="1:21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45"/>
        <v>1.3718622300058376</v>
      </c>
      <c r="P589">
        <f t="shared" si="46"/>
        <v>43.92307692307692</v>
      </c>
      <c r="Q589" t="s">
        <v>2033</v>
      </c>
      <c r="R589" t="s">
        <v>2034</v>
      </c>
      <c r="S589" s="10">
        <f t="shared" si="47"/>
        <v>43484.25</v>
      </c>
      <c r="T589" s="10">
        <f t="shared" si="48"/>
        <v>43536.208333333328</v>
      </c>
      <c r="U589" s="1">
        <f t="shared" si="49"/>
        <v>2019</v>
      </c>
    </row>
    <row r="590" spans="1:21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45"/>
        <v>1.2656906285888674</v>
      </c>
      <c r="P590">
        <f t="shared" si="46"/>
        <v>91.021198830409361</v>
      </c>
      <c r="Q590" t="s">
        <v>2039</v>
      </c>
      <c r="R590" t="s">
        <v>2040</v>
      </c>
      <c r="S590" s="10">
        <f t="shared" si="47"/>
        <v>40262.208333333336</v>
      </c>
      <c r="T590" s="10">
        <f t="shared" si="48"/>
        <v>40293.208333333336</v>
      </c>
      <c r="U590" s="1">
        <f t="shared" si="49"/>
        <v>2010</v>
      </c>
    </row>
    <row r="591" spans="1:21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45"/>
        <v>1.5450811656561705</v>
      </c>
      <c r="P591">
        <f t="shared" si="46"/>
        <v>50.127450980392155</v>
      </c>
      <c r="Q591" t="s">
        <v>2041</v>
      </c>
      <c r="R591" t="s">
        <v>2042</v>
      </c>
      <c r="S591" s="10">
        <f t="shared" si="47"/>
        <v>42190.208333333328</v>
      </c>
      <c r="T591" s="10">
        <f t="shared" si="48"/>
        <v>42197.208333333328</v>
      </c>
      <c r="U591" s="1">
        <f t="shared" si="49"/>
        <v>2015</v>
      </c>
    </row>
    <row r="592" spans="1:21" ht="31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45"/>
        <v>1.2190934065934067</v>
      </c>
      <c r="P592">
        <f t="shared" si="46"/>
        <v>67.720930232558146</v>
      </c>
      <c r="Q592" t="s">
        <v>2047</v>
      </c>
      <c r="R592" t="s">
        <v>2056</v>
      </c>
      <c r="S592" s="10">
        <f t="shared" si="47"/>
        <v>41994.25</v>
      </c>
      <c r="T592" s="10">
        <f t="shared" si="48"/>
        <v>42005.25</v>
      </c>
      <c r="U592" s="1">
        <f t="shared" si="49"/>
        <v>2014</v>
      </c>
    </row>
    <row r="593" spans="1:21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45"/>
        <v>9.6370061034371984E-2</v>
      </c>
      <c r="P593">
        <f t="shared" si="46"/>
        <v>61.03921568627451</v>
      </c>
      <c r="Q593" t="s">
        <v>2050</v>
      </c>
      <c r="R593" t="s">
        <v>2051</v>
      </c>
      <c r="S593" s="10">
        <f t="shared" si="47"/>
        <v>40373.208333333336</v>
      </c>
      <c r="T593" s="10">
        <f t="shared" si="48"/>
        <v>40383.208333333336</v>
      </c>
      <c r="U593" s="1">
        <f t="shared" si="49"/>
        <v>2010</v>
      </c>
    </row>
    <row r="594" spans="1:21" ht="31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45"/>
        <v>7.7458874672726372</v>
      </c>
      <c r="P594">
        <f t="shared" si="46"/>
        <v>80.011857707509876</v>
      </c>
      <c r="Q594" t="s">
        <v>2039</v>
      </c>
      <c r="R594" t="s">
        <v>2040</v>
      </c>
      <c r="S594" s="10">
        <f t="shared" si="47"/>
        <v>41789.208333333336</v>
      </c>
      <c r="T594" s="10">
        <f t="shared" si="48"/>
        <v>41798.208333333336</v>
      </c>
      <c r="U594" s="1">
        <f t="shared" si="49"/>
        <v>2014</v>
      </c>
    </row>
    <row r="595" spans="1:21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45"/>
        <v>0.64581917063222294</v>
      </c>
      <c r="P595">
        <f t="shared" si="46"/>
        <v>47.001497753369947</v>
      </c>
      <c r="Q595" t="s">
        <v>2041</v>
      </c>
      <c r="R595" t="s">
        <v>2049</v>
      </c>
      <c r="S595" s="10">
        <f t="shared" si="47"/>
        <v>41724.208333333336</v>
      </c>
      <c r="T595" s="10">
        <f t="shared" si="48"/>
        <v>41737.208333333336</v>
      </c>
      <c r="U595" s="1">
        <f t="shared" si="49"/>
        <v>2014</v>
      </c>
    </row>
    <row r="596" spans="1:21" ht="31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45"/>
        <v>14.086146682188591</v>
      </c>
      <c r="P596">
        <f t="shared" si="46"/>
        <v>71.127388535031841</v>
      </c>
      <c r="Q596" t="s">
        <v>2039</v>
      </c>
      <c r="R596" t="s">
        <v>2040</v>
      </c>
      <c r="S596" s="10">
        <f t="shared" si="47"/>
        <v>42548.208333333328</v>
      </c>
      <c r="T596" s="10">
        <f t="shared" si="48"/>
        <v>42551.208333333328</v>
      </c>
      <c r="U596" s="1">
        <f t="shared" si="49"/>
        <v>2016</v>
      </c>
    </row>
    <row r="597" spans="1:21" ht="31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45"/>
        <v>0.47955250861216275</v>
      </c>
      <c r="P597">
        <f t="shared" si="46"/>
        <v>89.99079189686924</v>
      </c>
      <c r="Q597" t="s">
        <v>2039</v>
      </c>
      <c r="R597" t="s">
        <v>2040</v>
      </c>
      <c r="S597" s="10">
        <f t="shared" si="47"/>
        <v>40253.208333333336</v>
      </c>
      <c r="T597" s="10">
        <f t="shared" si="48"/>
        <v>40274.208333333336</v>
      </c>
      <c r="U597" s="1">
        <f t="shared" si="49"/>
        <v>2010</v>
      </c>
    </row>
    <row r="598" spans="1:21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45"/>
        <v>1.0031746031746032</v>
      </c>
      <c r="P598">
        <f t="shared" si="46"/>
        <v>43.032786885245905</v>
      </c>
      <c r="Q598" t="s">
        <v>2041</v>
      </c>
      <c r="R598" t="s">
        <v>2044</v>
      </c>
      <c r="S598" s="10">
        <f t="shared" si="47"/>
        <v>42434.25</v>
      </c>
      <c r="T598" s="10">
        <f t="shared" si="48"/>
        <v>42441.25</v>
      </c>
      <c r="U598" s="1">
        <f t="shared" si="49"/>
        <v>2016</v>
      </c>
    </row>
    <row r="599" spans="1:21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45"/>
        <v>0.49603774726271854</v>
      </c>
      <c r="P599">
        <f t="shared" si="46"/>
        <v>67.997714808043881</v>
      </c>
      <c r="Q599" t="s">
        <v>2039</v>
      </c>
      <c r="R599" t="s">
        <v>2040</v>
      </c>
      <c r="S599" s="10">
        <f t="shared" si="47"/>
        <v>43786.25</v>
      </c>
      <c r="T599" s="10">
        <f t="shared" si="48"/>
        <v>43804.25</v>
      </c>
      <c r="U599" s="1">
        <f t="shared" si="49"/>
        <v>2019</v>
      </c>
    </row>
    <row r="600" spans="1:21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45"/>
        <v>0.61693997771055564</v>
      </c>
      <c r="P600">
        <f t="shared" si="46"/>
        <v>73.004566210045667</v>
      </c>
      <c r="Q600" t="s">
        <v>2035</v>
      </c>
      <c r="R600" t="s">
        <v>2036</v>
      </c>
      <c r="S600" s="10">
        <f t="shared" si="47"/>
        <v>40344.208333333336</v>
      </c>
      <c r="T600" s="10">
        <f t="shared" si="48"/>
        <v>40373.208333333336</v>
      </c>
      <c r="U600" s="1">
        <f t="shared" si="49"/>
        <v>2010</v>
      </c>
    </row>
    <row r="601" spans="1:21" ht="31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45"/>
        <v>27.445226917057902</v>
      </c>
      <c r="P601">
        <f t="shared" si="46"/>
        <v>62.341463414634148</v>
      </c>
      <c r="Q601" t="s">
        <v>2041</v>
      </c>
      <c r="R601" t="s">
        <v>2042</v>
      </c>
      <c r="S601" s="10">
        <f t="shared" si="47"/>
        <v>42047.25</v>
      </c>
      <c r="T601" s="10">
        <f t="shared" si="48"/>
        <v>42055.25</v>
      </c>
      <c r="U601" s="1">
        <f t="shared" si="49"/>
        <v>2015</v>
      </c>
    </row>
    <row r="602" spans="1:21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45"/>
        <v>20</v>
      </c>
      <c r="P602">
        <f t="shared" si="46"/>
        <v>5</v>
      </c>
      <c r="Q602" t="s">
        <v>2033</v>
      </c>
      <c r="R602" t="s">
        <v>2034</v>
      </c>
      <c r="S602" s="10">
        <f t="shared" si="47"/>
        <v>41485.208333333336</v>
      </c>
      <c r="T602" s="10">
        <f t="shared" si="48"/>
        <v>41497.208333333336</v>
      </c>
      <c r="U602" s="1">
        <f t="shared" si="49"/>
        <v>2013</v>
      </c>
    </row>
    <row r="603" spans="1:21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45"/>
        <v>0.48394530649869411</v>
      </c>
      <c r="P603">
        <f t="shared" si="46"/>
        <v>67.103092783505161</v>
      </c>
      <c r="Q603" t="s">
        <v>2037</v>
      </c>
      <c r="R603" t="s">
        <v>2046</v>
      </c>
      <c r="S603" s="10">
        <f t="shared" si="47"/>
        <v>41789.208333333336</v>
      </c>
      <c r="T603" s="10">
        <f t="shared" si="48"/>
        <v>41806.208333333336</v>
      </c>
      <c r="U603" s="1">
        <f t="shared" si="49"/>
        <v>2014</v>
      </c>
    </row>
    <row r="604" spans="1:21" ht="31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45"/>
        <v>0.77981047644116874</v>
      </c>
      <c r="P604">
        <f t="shared" si="46"/>
        <v>79.978947368421046</v>
      </c>
      <c r="Q604" t="s">
        <v>2039</v>
      </c>
      <c r="R604" t="s">
        <v>2040</v>
      </c>
      <c r="S604" s="10">
        <f t="shared" si="47"/>
        <v>42160.208333333328</v>
      </c>
      <c r="T604" s="10">
        <f t="shared" si="48"/>
        <v>42171.208333333328</v>
      </c>
      <c r="U604" s="1">
        <f t="shared" si="49"/>
        <v>2015</v>
      </c>
    </row>
    <row r="605" spans="1:21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45"/>
        <v>0.83569851781772309</v>
      </c>
      <c r="P605">
        <f t="shared" si="46"/>
        <v>62.176470588235297</v>
      </c>
      <c r="Q605" t="s">
        <v>2039</v>
      </c>
      <c r="R605" t="s">
        <v>2040</v>
      </c>
      <c r="S605" s="10">
        <f t="shared" si="47"/>
        <v>43573.208333333328</v>
      </c>
      <c r="T605" s="10">
        <f t="shared" si="48"/>
        <v>43600.208333333328</v>
      </c>
      <c r="U605" s="1">
        <f t="shared" si="49"/>
        <v>2019</v>
      </c>
    </row>
    <row r="606" spans="1:21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45"/>
        <v>0.58571824773174497</v>
      </c>
      <c r="P606">
        <f t="shared" si="46"/>
        <v>53.005950297514879</v>
      </c>
      <c r="Q606" t="s">
        <v>2039</v>
      </c>
      <c r="R606" t="s">
        <v>2040</v>
      </c>
      <c r="S606" s="10">
        <f t="shared" si="47"/>
        <v>40565.25</v>
      </c>
      <c r="T606" s="10">
        <f t="shared" si="48"/>
        <v>40586.25</v>
      </c>
      <c r="U606" s="1">
        <f t="shared" si="49"/>
        <v>2011</v>
      </c>
    </row>
    <row r="607" spans="1:21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45"/>
        <v>0.53415344771770801</v>
      </c>
      <c r="P607">
        <f t="shared" si="46"/>
        <v>57.738317757009348</v>
      </c>
      <c r="Q607" t="s">
        <v>2047</v>
      </c>
      <c r="R607" t="s">
        <v>2048</v>
      </c>
      <c r="S607" s="10">
        <f t="shared" si="47"/>
        <v>42280.208333333328</v>
      </c>
      <c r="T607" s="10">
        <f t="shared" si="48"/>
        <v>42321.25</v>
      </c>
      <c r="U607" s="1">
        <f t="shared" si="49"/>
        <v>2015</v>
      </c>
    </row>
    <row r="608" spans="1:21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45"/>
        <v>0.53083528493364562</v>
      </c>
      <c r="P608">
        <f t="shared" si="46"/>
        <v>40.03125</v>
      </c>
      <c r="Q608" t="s">
        <v>2035</v>
      </c>
      <c r="R608" t="s">
        <v>2036</v>
      </c>
      <c r="S608" s="10">
        <f t="shared" si="47"/>
        <v>42436.25</v>
      </c>
      <c r="T608" s="10">
        <f t="shared" si="48"/>
        <v>42447.208333333328</v>
      </c>
      <c r="U608" s="1">
        <f t="shared" si="49"/>
        <v>2016</v>
      </c>
    </row>
    <row r="609" spans="1:21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45"/>
        <v>0.76162221102913097</v>
      </c>
      <c r="P609">
        <f t="shared" si="46"/>
        <v>81.016591928251117</v>
      </c>
      <c r="Q609" t="s">
        <v>2033</v>
      </c>
      <c r="R609" t="s">
        <v>2034</v>
      </c>
      <c r="S609" s="10">
        <f t="shared" si="47"/>
        <v>41721.208333333336</v>
      </c>
      <c r="T609" s="10">
        <f t="shared" si="48"/>
        <v>41723.208333333336</v>
      </c>
      <c r="U609" s="1">
        <f t="shared" si="49"/>
        <v>2014</v>
      </c>
    </row>
    <row r="610" spans="1:21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45"/>
        <v>0.35214446952595935</v>
      </c>
      <c r="P610">
        <f t="shared" si="46"/>
        <v>35.047468354430379</v>
      </c>
      <c r="Q610" t="s">
        <v>2035</v>
      </c>
      <c r="R610" t="s">
        <v>2058</v>
      </c>
      <c r="S610" s="10">
        <f t="shared" si="47"/>
        <v>43530.25</v>
      </c>
      <c r="T610" s="10">
        <f t="shared" si="48"/>
        <v>43534.25</v>
      </c>
      <c r="U610" s="1">
        <f t="shared" si="49"/>
        <v>2019</v>
      </c>
    </row>
    <row r="611" spans="1:21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45"/>
        <v>0.83042683939544926</v>
      </c>
      <c r="P611">
        <f t="shared" si="46"/>
        <v>102.92307692307692</v>
      </c>
      <c r="Q611" t="s">
        <v>2041</v>
      </c>
      <c r="R611" t="s">
        <v>2063</v>
      </c>
      <c r="S611" s="10">
        <f t="shared" si="47"/>
        <v>43481.25</v>
      </c>
      <c r="T611" s="10">
        <f t="shared" si="48"/>
        <v>43498.25</v>
      </c>
      <c r="U611" s="1">
        <f t="shared" si="49"/>
        <v>2019</v>
      </c>
    </row>
    <row r="612" spans="1:21" ht="31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45"/>
        <v>0.23863154842882311</v>
      </c>
      <c r="P612">
        <f t="shared" si="46"/>
        <v>27.998126756166094</v>
      </c>
      <c r="Q612" t="s">
        <v>2039</v>
      </c>
      <c r="R612" t="s">
        <v>2040</v>
      </c>
      <c r="S612" s="10">
        <f t="shared" si="47"/>
        <v>41259.25</v>
      </c>
      <c r="T612" s="10">
        <f t="shared" si="48"/>
        <v>41273.25</v>
      </c>
      <c r="U612" s="1">
        <f t="shared" si="49"/>
        <v>2012</v>
      </c>
    </row>
    <row r="613" spans="1:21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45"/>
        <v>7.21830985915493</v>
      </c>
      <c r="P613">
        <f t="shared" si="46"/>
        <v>75.733333333333334</v>
      </c>
      <c r="Q613" t="s">
        <v>2039</v>
      </c>
      <c r="R613" t="s">
        <v>2040</v>
      </c>
      <c r="S613" s="10">
        <f t="shared" si="47"/>
        <v>41480.208333333336</v>
      </c>
      <c r="T613" s="10">
        <f t="shared" si="48"/>
        <v>41492.208333333336</v>
      </c>
      <c r="U613" s="1">
        <f t="shared" si="49"/>
        <v>2013</v>
      </c>
    </row>
    <row r="614" spans="1:21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45"/>
        <v>0.71717755928282245</v>
      </c>
      <c r="P614">
        <f t="shared" si="46"/>
        <v>45.026041666666664</v>
      </c>
      <c r="Q614" t="s">
        <v>2035</v>
      </c>
      <c r="R614" t="s">
        <v>2043</v>
      </c>
      <c r="S614" s="10">
        <f t="shared" si="47"/>
        <v>40474.208333333336</v>
      </c>
      <c r="T614" s="10">
        <f t="shared" si="48"/>
        <v>40497.25</v>
      </c>
      <c r="U614" s="1">
        <f t="shared" si="49"/>
        <v>2010</v>
      </c>
    </row>
    <row r="615" spans="1:21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45"/>
        <v>0.57471264367816088</v>
      </c>
      <c r="P615">
        <f t="shared" si="46"/>
        <v>73.615384615384613</v>
      </c>
      <c r="Q615" t="s">
        <v>2039</v>
      </c>
      <c r="R615" t="s">
        <v>2040</v>
      </c>
      <c r="S615" s="10">
        <f t="shared" si="47"/>
        <v>42973.208333333328</v>
      </c>
      <c r="T615" s="10">
        <f t="shared" si="48"/>
        <v>42982.208333333328</v>
      </c>
      <c r="U615" s="1">
        <f t="shared" si="49"/>
        <v>2017</v>
      </c>
    </row>
    <row r="616" spans="1:21" ht="31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45"/>
        <v>0.64312583424341707</v>
      </c>
      <c r="P616">
        <f t="shared" si="46"/>
        <v>56.991701244813278</v>
      </c>
      <c r="Q616" t="s">
        <v>2039</v>
      </c>
      <c r="R616" t="s">
        <v>2040</v>
      </c>
      <c r="S616" s="10">
        <f t="shared" si="47"/>
        <v>42746.25</v>
      </c>
      <c r="T616" s="10">
        <f t="shared" si="48"/>
        <v>42764.25</v>
      </c>
      <c r="U616" s="1">
        <f t="shared" si="49"/>
        <v>2017</v>
      </c>
    </row>
    <row r="617" spans="1:21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45"/>
        <v>0.58669243511871894</v>
      </c>
      <c r="P617">
        <f t="shared" si="46"/>
        <v>85.223529411764702</v>
      </c>
      <c r="Q617" t="s">
        <v>2039</v>
      </c>
      <c r="R617" t="s">
        <v>2040</v>
      </c>
      <c r="S617" s="10">
        <f t="shared" si="47"/>
        <v>42489.208333333328</v>
      </c>
      <c r="T617" s="10">
        <f t="shared" si="48"/>
        <v>42499.208333333328</v>
      </c>
      <c r="U617" s="1">
        <f t="shared" si="49"/>
        <v>2016</v>
      </c>
    </row>
    <row r="618" spans="1:21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45"/>
        <v>0.52766097782174948</v>
      </c>
      <c r="P618">
        <f t="shared" si="46"/>
        <v>50.962184873949582</v>
      </c>
      <c r="Q618" t="s">
        <v>2035</v>
      </c>
      <c r="R618" t="s">
        <v>2045</v>
      </c>
      <c r="S618" s="10">
        <f t="shared" si="47"/>
        <v>41537.208333333336</v>
      </c>
      <c r="T618" s="10">
        <f t="shared" si="48"/>
        <v>41538.208333333336</v>
      </c>
      <c r="U618" s="1">
        <f t="shared" si="49"/>
        <v>2013</v>
      </c>
    </row>
    <row r="619" spans="1:21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45"/>
        <v>0.40045766590389015</v>
      </c>
      <c r="P619">
        <f t="shared" si="46"/>
        <v>63.563636363636363</v>
      </c>
      <c r="Q619" t="s">
        <v>2039</v>
      </c>
      <c r="R619" t="s">
        <v>2040</v>
      </c>
      <c r="S619" s="10">
        <f t="shared" si="47"/>
        <v>41794.208333333336</v>
      </c>
      <c r="T619" s="10">
        <f t="shared" si="48"/>
        <v>41804.208333333336</v>
      </c>
      <c r="U619" s="1">
        <f t="shared" si="49"/>
        <v>2014</v>
      </c>
    </row>
    <row r="620" spans="1:21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45"/>
        <v>2.0466420025351155</v>
      </c>
      <c r="P620">
        <f t="shared" si="46"/>
        <v>80.999165275459092</v>
      </c>
      <c r="Q620" t="s">
        <v>2047</v>
      </c>
      <c r="R620" t="s">
        <v>2048</v>
      </c>
      <c r="S620" s="10">
        <f t="shared" si="47"/>
        <v>41396.208333333336</v>
      </c>
      <c r="T620" s="10">
        <f t="shared" si="48"/>
        <v>41417.208333333336</v>
      </c>
      <c r="U620" s="1">
        <f t="shared" si="49"/>
        <v>2013</v>
      </c>
    </row>
    <row r="621" spans="1:21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45"/>
        <v>3.5134601933389531</v>
      </c>
      <c r="P621">
        <f t="shared" si="46"/>
        <v>86.044753086419746</v>
      </c>
      <c r="Q621" t="s">
        <v>2039</v>
      </c>
      <c r="R621" t="s">
        <v>2040</v>
      </c>
      <c r="S621" s="10">
        <f t="shared" si="47"/>
        <v>40669.208333333336</v>
      </c>
      <c r="T621" s="10">
        <f t="shared" si="48"/>
        <v>40670.208333333336</v>
      </c>
      <c r="U621" s="1">
        <f t="shared" si="49"/>
        <v>2011</v>
      </c>
    </row>
    <row r="622" spans="1:21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45"/>
        <v>0.37310195227765725</v>
      </c>
      <c r="P622">
        <f t="shared" si="46"/>
        <v>90.0390625</v>
      </c>
      <c r="Q622" t="s">
        <v>2054</v>
      </c>
      <c r="R622" t="s">
        <v>2055</v>
      </c>
      <c r="S622" s="10">
        <f t="shared" si="47"/>
        <v>42559.208333333328</v>
      </c>
      <c r="T622" s="10">
        <f t="shared" si="48"/>
        <v>42563.208333333328</v>
      </c>
      <c r="U622" s="1">
        <f t="shared" si="49"/>
        <v>2016</v>
      </c>
    </row>
    <row r="623" spans="1:21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45"/>
        <v>0.16134216513622698</v>
      </c>
      <c r="P623">
        <f t="shared" si="46"/>
        <v>74.006063432835816</v>
      </c>
      <c r="Q623" t="s">
        <v>2039</v>
      </c>
      <c r="R623" t="s">
        <v>2040</v>
      </c>
      <c r="S623" s="10">
        <f t="shared" si="47"/>
        <v>42626.208333333328</v>
      </c>
      <c r="T623" s="10">
        <f t="shared" si="48"/>
        <v>42631.208333333328</v>
      </c>
      <c r="U623" s="1">
        <f t="shared" si="49"/>
        <v>2016</v>
      </c>
    </row>
    <row r="624" spans="1:21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45"/>
        <v>31.947261663286003</v>
      </c>
      <c r="P624">
        <f t="shared" si="46"/>
        <v>92.4375</v>
      </c>
      <c r="Q624" t="s">
        <v>2035</v>
      </c>
      <c r="R624" t="s">
        <v>2045</v>
      </c>
      <c r="S624" s="10">
        <f t="shared" si="47"/>
        <v>43205.208333333328</v>
      </c>
      <c r="T624" s="10">
        <f t="shared" si="48"/>
        <v>43231.208333333328</v>
      </c>
      <c r="U624" s="1">
        <f t="shared" si="49"/>
        <v>2018</v>
      </c>
    </row>
    <row r="625" spans="1:21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45"/>
        <v>0.6253066854103948</v>
      </c>
      <c r="P625">
        <f t="shared" si="46"/>
        <v>55.999257333828446</v>
      </c>
      <c r="Q625" t="s">
        <v>2039</v>
      </c>
      <c r="R625" t="s">
        <v>2040</v>
      </c>
      <c r="S625" s="10">
        <f t="shared" si="47"/>
        <v>42201.208333333328</v>
      </c>
      <c r="T625" s="10">
        <f t="shared" si="48"/>
        <v>42206.208333333328</v>
      </c>
      <c r="U625" s="1">
        <f t="shared" si="49"/>
        <v>2015</v>
      </c>
    </row>
    <row r="626" spans="1:21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45"/>
        <v>0.35791985402484383</v>
      </c>
      <c r="P626">
        <f t="shared" si="46"/>
        <v>32.983796296296298</v>
      </c>
      <c r="Q626" t="s">
        <v>2054</v>
      </c>
      <c r="R626" t="s">
        <v>2055</v>
      </c>
      <c r="S626" s="10">
        <f t="shared" si="47"/>
        <v>42029.25</v>
      </c>
      <c r="T626" s="10">
        <f t="shared" si="48"/>
        <v>42035.25</v>
      </c>
      <c r="U626" s="1">
        <f t="shared" si="49"/>
        <v>2015</v>
      </c>
    </row>
    <row r="627" spans="1:21" ht="31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45"/>
        <v>1.2924349474409789</v>
      </c>
      <c r="P627">
        <f t="shared" si="46"/>
        <v>93.596774193548384</v>
      </c>
      <c r="Q627" t="s">
        <v>2039</v>
      </c>
      <c r="R627" t="s">
        <v>2040</v>
      </c>
      <c r="S627" s="10">
        <f t="shared" si="47"/>
        <v>43857.25</v>
      </c>
      <c r="T627" s="10">
        <f t="shared" si="48"/>
        <v>43871.25</v>
      </c>
      <c r="U627" s="1">
        <f t="shared" si="49"/>
        <v>2020</v>
      </c>
    </row>
    <row r="628" spans="1:21" ht="31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45"/>
        <v>0.48466489965921999</v>
      </c>
      <c r="P628">
        <f t="shared" si="46"/>
        <v>69.867724867724874</v>
      </c>
      <c r="Q628" t="s">
        <v>2039</v>
      </c>
      <c r="R628" t="s">
        <v>2040</v>
      </c>
      <c r="S628" s="10">
        <f t="shared" si="47"/>
        <v>40449.208333333336</v>
      </c>
      <c r="T628" s="10">
        <f t="shared" si="48"/>
        <v>40458.208333333336</v>
      </c>
      <c r="U628" s="1">
        <f t="shared" si="49"/>
        <v>2010</v>
      </c>
    </row>
    <row r="629" spans="1:21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45"/>
        <v>0.14404033129276198</v>
      </c>
      <c r="P629">
        <f t="shared" si="46"/>
        <v>72.129870129870127</v>
      </c>
      <c r="Q629" t="s">
        <v>2033</v>
      </c>
      <c r="R629" t="s">
        <v>2034</v>
      </c>
      <c r="S629" s="10">
        <f t="shared" si="47"/>
        <v>40345.208333333336</v>
      </c>
      <c r="T629" s="10">
        <f t="shared" si="48"/>
        <v>40369.208333333336</v>
      </c>
      <c r="U629" s="1">
        <f t="shared" si="49"/>
        <v>2010</v>
      </c>
    </row>
    <row r="630" spans="1:21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45"/>
        <v>0.6588072122052705</v>
      </c>
      <c r="P630">
        <f t="shared" si="46"/>
        <v>30.041666666666668</v>
      </c>
      <c r="Q630" t="s">
        <v>2035</v>
      </c>
      <c r="R630" t="s">
        <v>2045</v>
      </c>
      <c r="S630" s="10">
        <f t="shared" si="47"/>
        <v>40455.208333333336</v>
      </c>
      <c r="T630" s="10">
        <f t="shared" si="48"/>
        <v>40458.208333333336</v>
      </c>
      <c r="U630" s="1">
        <f t="shared" si="49"/>
        <v>2010</v>
      </c>
    </row>
    <row r="631" spans="1:21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45"/>
        <v>1.5484173336217464</v>
      </c>
      <c r="P631">
        <f t="shared" si="46"/>
        <v>73.968000000000004</v>
      </c>
      <c r="Q631" t="s">
        <v>2039</v>
      </c>
      <c r="R631" t="s">
        <v>2040</v>
      </c>
      <c r="S631" s="10">
        <f t="shared" si="47"/>
        <v>42557.208333333328</v>
      </c>
      <c r="T631" s="10">
        <f t="shared" si="48"/>
        <v>42559.208333333328</v>
      </c>
      <c r="U631" s="1">
        <f t="shared" si="49"/>
        <v>2016</v>
      </c>
    </row>
    <row r="632" spans="1:21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45"/>
        <v>1.5904905407667838</v>
      </c>
      <c r="P632">
        <f t="shared" si="46"/>
        <v>68.65517241379311</v>
      </c>
      <c r="Q632" t="s">
        <v>2039</v>
      </c>
      <c r="R632" t="s">
        <v>2040</v>
      </c>
      <c r="S632" s="10">
        <f t="shared" si="47"/>
        <v>43586.208333333328</v>
      </c>
      <c r="T632" s="10">
        <f t="shared" si="48"/>
        <v>43597.208333333328</v>
      </c>
      <c r="U632" s="1">
        <f t="shared" si="49"/>
        <v>2019</v>
      </c>
    </row>
    <row r="633" spans="1:21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45"/>
        <v>0.32216635103071467</v>
      </c>
      <c r="P633">
        <f t="shared" si="46"/>
        <v>59.992164544564154</v>
      </c>
      <c r="Q633" t="s">
        <v>2039</v>
      </c>
      <c r="R633" t="s">
        <v>2040</v>
      </c>
      <c r="S633" s="10">
        <f t="shared" si="47"/>
        <v>43550.208333333328</v>
      </c>
      <c r="T633" s="10">
        <f t="shared" si="48"/>
        <v>43554.208333333328</v>
      </c>
      <c r="U633" s="1">
        <f t="shared" si="49"/>
        <v>2019</v>
      </c>
    </row>
    <row r="634" spans="1:21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45"/>
        <v>2.3331823182965503</v>
      </c>
      <c r="P634">
        <f t="shared" si="46"/>
        <v>111.15827338129496</v>
      </c>
      <c r="Q634" t="s">
        <v>2039</v>
      </c>
      <c r="R634" t="s">
        <v>2040</v>
      </c>
      <c r="S634" s="10">
        <f t="shared" si="47"/>
        <v>41945.208333333336</v>
      </c>
      <c r="T634" s="10">
        <f t="shared" si="48"/>
        <v>41963.25</v>
      </c>
      <c r="U634" s="1">
        <f t="shared" si="49"/>
        <v>2014</v>
      </c>
    </row>
    <row r="635" spans="1:21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45"/>
        <v>1.2030885257676422</v>
      </c>
      <c r="P635">
        <f t="shared" si="46"/>
        <v>53.038095238095238</v>
      </c>
      <c r="Q635" t="s">
        <v>2041</v>
      </c>
      <c r="R635" t="s">
        <v>2049</v>
      </c>
      <c r="S635" s="10">
        <f t="shared" si="47"/>
        <v>42315.25</v>
      </c>
      <c r="T635" s="10">
        <f t="shared" si="48"/>
        <v>42319.25</v>
      </c>
      <c r="U635" s="1">
        <f t="shared" si="49"/>
        <v>2015</v>
      </c>
    </row>
    <row r="636" spans="1:21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45"/>
        <v>1.273377574765147</v>
      </c>
      <c r="P636">
        <f t="shared" si="46"/>
        <v>55.985524728588658</v>
      </c>
      <c r="Q636" t="s">
        <v>2041</v>
      </c>
      <c r="R636" t="s">
        <v>2060</v>
      </c>
      <c r="S636" s="10">
        <f t="shared" si="47"/>
        <v>42819.208333333328</v>
      </c>
      <c r="T636" s="10">
        <f t="shared" si="48"/>
        <v>42833.208333333328</v>
      </c>
      <c r="U636" s="1">
        <f t="shared" si="49"/>
        <v>2017</v>
      </c>
    </row>
    <row r="637" spans="1:21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45"/>
        <v>0.87647392647707922</v>
      </c>
      <c r="P637">
        <f t="shared" si="46"/>
        <v>69.986760812003524</v>
      </c>
      <c r="Q637" t="s">
        <v>2041</v>
      </c>
      <c r="R637" t="s">
        <v>2060</v>
      </c>
      <c r="S637" s="10">
        <f t="shared" si="47"/>
        <v>41314.25</v>
      </c>
      <c r="T637" s="10">
        <f t="shared" si="48"/>
        <v>41346.208333333336</v>
      </c>
      <c r="U637" s="1">
        <f t="shared" si="49"/>
        <v>2013</v>
      </c>
    </row>
    <row r="638" spans="1:21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45"/>
        <v>1.5494823302584038</v>
      </c>
      <c r="P638">
        <f t="shared" si="46"/>
        <v>48.998079877112133</v>
      </c>
      <c r="Q638" t="s">
        <v>2041</v>
      </c>
      <c r="R638" t="s">
        <v>2049</v>
      </c>
      <c r="S638" s="10">
        <f t="shared" si="47"/>
        <v>40926.25</v>
      </c>
      <c r="T638" s="10">
        <f t="shared" si="48"/>
        <v>40971.25</v>
      </c>
      <c r="U638" s="1">
        <f t="shared" si="49"/>
        <v>2012</v>
      </c>
    </row>
    <row r="639" spans="1:21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45"/>
        <v>1.2592592592592593</v>
      </c>
      <c r="P639">
        <f t="shared" si="46"/>
        <v>103.84615384615384</v>
      </c>
      <c r="Q639" t="s">
        <v>2039</v>
      </c>
      <c r="R639" t="s">
        <v>2040</v>
      </c>
      <c r="S639" s="10">
        <f t="shared" si="47"/>
        <v>42688.25</v>
      </c>
      <c r="T639" s="10">
        <f t="shared" si="48"/>
        <v>42696.25</v>
      </c>
      <c r="U639" s="1">
        <f t="shared" si="49"/>
        <v>2016</v>
      </c>
    </row>
    <row r="640" spans="1:21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45"/>
        <v>8.7572440437862209</v>
      </c>
      <c r="P640">
        <f t="shared" si="46"/>
        <v>99.127659574468083</v>
      </c>
      <c r="Q640" t="s">
        <v>2039</v>
      </c>
      <c r="R640" t="s">
        <v>2040</v>
      </c>
      <c r="S640" s="10">
        <f t="shared" si="47"/>
        <v>40386.208333333336</v>
      </c>
      <c r="T640" s="10">
        <f t="shared" si="48"/>
        <v>40398.208333333336</v>
      </c>
      <c r="U640" s="1">
        <f t="shared" si="49"/>
        <v>2010</v>
      </c>
    </row>
    <row r="641" spans="1:21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45"/>
        <v>1.7798013245033113</v>
      </c>
      <c r="P641">
        <f t="shared" si="46"/>
        <v>107.37777777777778</v>
      </c>
      <c r="Q641" t="s">
        <v>2041</v>
      </c>
      <c r="R641" t="s">
        <v>2044</v>
      </c>
      <c r="S641" s="10">
        <f t="shared" si="47"/>
        <v>43309.208333333328</v>
      </c>
      <c r="T641" s="10">
        <f t="shared" si="48"/>
        <v>43309.208333333328</v>
      </c>
      <c r="U641" s="1">
        <f t="shared" si="49"/>
        <v>2018</v>
      </c>
    </row>
    <row r="642" spans="1:21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45"/>
        <v>6.0599929182052712</v>
      </c>
      <c r="P642">
        <f t="shared" si="46"/>
        <v>76.922178988326849</v>
      </c>
      <c r="Q642" t="s">
        <v>2039</v>
      </c>
      <c r="R642" t="s">
        <v>2040</v>
      </c>
      <c r="S642" s="10">
        <f t="shared" si="47"/>
        <v>42387.25</v>
      </c>
      <c r="T642" s="10">
        <f t="shared" si="48"/>
        <v>42390.25</v>
      </c>
      <c r="U642" s="1">
        <f t="shared" si="49"/>
        <v>2016</v>
      </c>
    </row>
    <row r="643" spans="1:21" ht="31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50">SUM(D643/E643)</f>
        <v>0.83355502349915755</v>
      </c>
      <c r="P643">
        <f t="shared" ref="P643:P706" si="51">SUM(E643/G643)</f>
        <v>58.128865979381445</v>
      </c>
      <c r="Q643" t="s">
        <v>2039</v>
      </c>
      <c r="R643" t="s">
        <v>2040</v>
      </c>
      <c r="S643" s="10">
        <f t="shared" ref="S643:S706" si="52">(((J643/60)/60)/24)+DATE(1970,1,1)</f>
        <v>42786.25</v>
      </c>
      <c r="T643" s="10">
        <f t="shared" ref="T643:T706" si="53">(((K643/60)/60)/24)+DATE(1970,1,1)</f>
        <v>42814.208333333328</v>
      </c>
      <c r="U643" s="1">
        <f t="shared" ref="U643:U706" si="54">YEAR(S643)</f>
        <v>2017</v>
      </c>
    </row>
    <row r="644" spans="1:21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50"/>
        <v>0.68749065909430573</v>
      </c>
      <c r="P644">
        <f t="shared" si="51"/>
        <v>103.73643410852713</v>
      </c>
      <c r="Q644" t="s">
        <v>2037</v>
      </c>
      <c r="R644" t="s">
        <v>2046</v>
      </c>
      <c r="S644" s="10">
        <f t="shared" si="52"/>
        <v>43451.25</v>
      </c>
      <c r="T644" s="10">
        <f t="shared" si="53"/>
        <v>43460.25</v>
      </c>
      <c r="U644" s="1">
        <f t="shared" si="54"/>
        <v>2018</v>
      </c>
    </row>
    <row r="645" spans="1:21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50"/>
        <v>0.45170678469653791</v>
      </c>
      <c r="P645">
        <f t="shared" si="51"/>
        <v>87.962666666666664</v>
      </c>
      <c r="Q645" t="s">
        <v>2039</v>
      </c>
      <c r="R645" t="s">
        <v>2040</v>
      </c>
      <c r="S645" s="10">
        <f t="shared" si="52"/>
        <v>42795.25</v>
      </c>
      <c r="T645" s="10">
        <f t="shared" si="53"/>
        <v>42813.208333333328</v>
      </c>
      <c r="U645" s="1">
        <f t="shared" si="54"/>
        <v>2017</v>
      </c>
    </row>
    <row r="646" spans="1:21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50"/>
        <v>2.0662568306010929</v>
      </c>
      <c r="P646">
        <f t="shared" si="51"/>
        <v>28</v>
      </c>
      <c r="Q646" t="s">
        <v>2039</v>
      </c>
      <c r="R646" t="s">
        <v>2040</v>
      </c>
      <c r="S646" s="10">
        <f t="shared" si="52"/>
        <v>43452.25</v>
      </c>
      <c r="T646" s="10">
        <f t="shared" si="53"/>
        <v>43468.25</v>
      </c>
      <c r="U646" s="1">
        <f t="shared" si="54"/>
        <v>2018</v>
      </c>
    </row>
    <row r="647" spans="1:21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50"/>
        <v>1.0762929802838366</v>
      </c>
      <c r="P647">
        <f t="shared" si="51"/>
        <v>37.999361294443261</v>
      </c>
      <c r="Q647" t="s">
        <v>2035</v>
      </c>
      <c r="R647" t="s">
        <v>2036</v>
      </c>
      <c r="S647" s="10">
        <f t="shared" si="52"/>
        <v>43369.208333333328</v>
      </c>
      <c r="T647" s="10">
        <f t="shared" si="53"/>
        <v>43390.208333333328</v>
      </c>
      <c r="U647" s="1">
        <f t="shared" si="54"/>
        <v>2018</v>
      </c>
    </row>
    <row r="648" spans="1:21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50"/>
        <v>1.1286707529045832</v>
      </c>
      <c r="P648">
        <f t="shared" si="51"/>
        <v>29.999313893653515</v>
      </c>
      <c r="Q648" t="s">
        <v>2050</v>
      </c>
      <c r="R648" t="s">
        <v>2051</v>
      </c>
      <c r="S648" s="10">
        <f t="shared" si="52"/>
        <v>41346.208333333336</v>
      </c>
      <c r="T648" s="10">
        <f t="shared" si="53"/>
        <v>41357.208333333336</v>
      </c>
      <c r="U648" s="1">
        <f t="shared" si="54"/>
        <v>2013</v>
      </c>
    </row>
    <row r="649" spans="1:21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50"/>
        <v>2.4154589371980677</v>
      </c>
      <c r="P649">
        <f t="shared" si="51"/>
        <v>103.5</v>
      </c>
      <c r="Q649" t="s">
        <v>2047</v>
      </c>
      <c r="R649" t="s">
        <v>2059</v>
      </c>
      <c r="S649" s="10">
        <f t="shared" si="52"/>
        <v>43199.208333333328</v>
      </c>
      <c r="T649" s="10">
        <f t="shared" si="53"/>
        <v>43223.208333333328</v>
      </c>
      <c r="U649" s="1">
        <f t="shared" si="54"/>
        <v>2018</v>
      </c>
    </row>
    <row r="650" spans="1:21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50"/>
        <v>1.5858719078714576</v>
      </c>
      <c r="P650">
        <f t="shared" si="51"/>
        <v>85.994467496542185</v>
      </c>
      <c r="Q650" t="s">
        <v>2033</v>
      </c>
      <c r="R650" t="s">
        <v>2034</v>
      </c>
      <c r="S650" s="10">
        <f t="shared" si="52"/>
        <v>42922.208333333328</v>
      </c>
      <c r="T650" s="10">
        <f t="shared" si="53"/>
        <v>42940.208333333328</v>
      </c>
      <c r="U650" s="1">
        <f t="shared" si="54"/>
        <v>2017</v>
      </c>
    </row>
    <row r="651" spans="1:21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50"/>
        <v>2.0626069860854535</v>
      </c>
      <c r="P651">
        <f t="shared" si="51"/>
        <v>98.011627906976742</v>
      </c>
      <c r="Q651" t="s">
        <v>2039</v>
      </c>
      <c r="R651" t="s">
        <v>2040</v>
      </c>
      <c r="S651" s="10">
        <f t="shared" si="52"/>
        <v>40471.208333333336</v>
      </c>
      <c r="T651" s="10">
        <f t="shared" si="53"/>
        <v>40482.208333333336</v>
      </c>
      <c r="U651" s="1">
        <f t="shared" si="54"/>
        <v>2010</v>
      </c>
    </row>
    <row r="652" spans="1:21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50"/>
        <v>50</v>
      </c>
      <c r="P652">
        <f t="shared" si="51"/>
        <v>2</v>
      </c>
      <c r="Q652" t="s">
        <v>2035</v>
      </c>
      <c r="R652" t="s">
        <v>2058</v>
      </c>
      <c r="S652" s="10">
        <f t="shared" si="52"/>
        <v>41828.208333333336</v>
      </c>
      <c r="T652" s="10">
        <f t="shared" si="53"/>
        <v>41855.208333333336</v>
      </c>
      <c r="U652" s="1">
        <f t="shared" si="54"/>
        <v>2014</v>
      </c>
    </row>
    <row r="653" spans="1:21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50"/>
        <v>1.1302064479800504</v>
      </c>
      <c r="P653">
        <f t="shared" si="51"/>
        <v>44.994570837642193</v>
      </c>
      <c r="Q653" t="s">
        <v>2041</v>
      </c>
      <c r="R653" t="s">
        <v>2052</v>
      </c>
      <c r="S653" s="10">
        <f t="shared" si="52"/>
        <v>41692.25</v>
      </c>
      <c r="T653" s="10">
        <f t="shared" si="53"/>
        <v>41707.25</v>
      </c>
      <c r="U653" s="1">
        <f t="shared" si="54"/>
        <v>2014</v>
      </c>
    </row>
    <row r="654" spans="1:21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50"/>
        <v>0.78839482812992745</v>
      </c>
      <c r="P654">
        <f t="shared" si="51"/>
        <v>31.012224938875306</v>
      </c>
      <c r="Q654" t="s">
        <v>2037</v>
      </c>
      <c r="R654" t="s">
        <v>2038</v>
      </c>
      <c r="S654" s="10">
        <f t="shared" si="52"/>
        <v>42587.208333333328</v>
      </c>
      <c r="T654" s="10">
        <f t="shared" si="53"/>
        <v>42630.208333333328</v>
      </c>
      <c r="U654" s="1">
        <f t="shared" si="54"/>
        <v>2016</v>
      </c>
    </row>
    <row r="655" spans="1:21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50"/>
        <v>4.2756360008551271E-2</v>
      </c>
      <c r="P655">
        <f t="shared" si="51"/>
        <v>59.970085470085472</v>
      </c>
      <c r="Q655" t="s">
        <v>2037</v>
      </c>
      <c r="R655" t="s">
        <v>2038</v>
      </c>
      <c r="S655" s="10">
        <f t="shared" si="52"/>
        <v>42468.208333333328</v>
      </c>
      <c r="T655" s="10">
        <f t="shared" si="53"/>
        <v>42470.208333333328</v>
      </c>
      <c r="U655" s="1">
        <f t="shared" si="54"/>
        <v>2016</v>
      </c>
    </row>
    <row r="656" spans="1:21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50"/>
        <v>0.19669993705602015</v>
      </c>
      <c r="P656">
        <f t="shared" si="51"/>
        <v>58.9973474801061</v>
      </c>
      <c r="Q656" t="s">
        <v>2035</v>
      </c>
      <c r="R656" t="s">
        <v>2057</v>
      </c>
      <c r="S656" s="10">
        <f t="shared" si="52"/>
        <v>42240.208333333328</v>
      </c>
      <c r="T656" s="10">
        <f t="shared" si="53"/>
        <v>42245.208333333328</v>
      </c>
      <c r="U656" s="1">
        <f t="shared" si="54"/>
        <v>2015</v>
      </c>
    </row>
    <row r="657" spans="1:21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50"/>
        <v>0.52225249772933702</v>
      </c>
      <c r="P657">
        <f t="shared" si="51"/>
        <v>50.045454545454547</v>
      </c>
      <c r="Q657" t="s">
        <v>2054</v>
      </c>
      <c r="R657" t="s">
        <v>2055</v>
      </c>
      <c r="S657" s="10">
        <f t="shared" si="52"/>
        <v>42796.25</v>
      </c>
      <c r="T657" s="10">
        <f t="shared" si="53"/>
        <v>42809.208333333328</v>
      </c>
      <c r="U657" s="1">
        <f t="shared" si="54"/>
        <v>2017</v>
      </c>
    </row>
    <row r="658" spans="1:21" ht="31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50"/>
        <v>2.3737444615970649</v>
      </c>
      <c r="P658">
        <f t="shared" si="51"/>
        <v>98.966269841269835</v>
      </c>
      <c r="Q658" t="s">
        <v>2033</v>
      </c>
      <c r="R658" t="s">
        <v>2034</v>
      </c>
      <c r="S658" s="10">
        <f t="shared" si="52"/>
        <v>43097.25</v>
      </c>
      <c r="T658" s="10">
        <f t="shared" si="53"/>
        <v>43102.25</v>
      </c>
      <c r="U658" s="1">
        <f t="shared" si="54"/>
        <v>2017</v>
      </c>
    </row>
    <row r="659" spans="1:21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50"/>
        <v>12.135922330097088</v>
      </c>
      <c r="P659">
        <f t="shared" si="51"/>
        <v>58.857142857142854</v>
      </c>
      <c r="Q659" t="s">
        <v>2041</v>
      </c>
      <c r="R659" t="s">
        <v>2063</v>
      </c>
      <c r="S659" s="10">
        <f t="shared" si="52"/>
        <v>43096.25</v>
      </c>
      <c r="T659" s="10">
        <f t="shared" si="53"/>
        <v>43112.25</v>
      </c>
      <c r="U659" s="1">
        <f t="shared" si="54"/>
        <v>2017</v>
      </c>
    </row>
    <row r="660" spans="1:21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50"/>
        <v>1.6648730771665505</v>
      </c>
      <c r="P660">
        <f t="shared" si="51"/>
        <v>81.010256410256417</v>
      </c>
      <c r="Q660" t="s">
        <v>2035</v>
      </c>
      <c r="R660" t="s">
        <v>2036</v>
      </c>
      <c r="S660" s="10">
        <f t="shared" si="52"/>
        <v>42246.208333333328</v>
      </c>
      <c r="T660" s="10">
        <f t="shared" si="53"/>
        <v>42269.208333333328</v>
      </c>
      <c r="U660" s="1">
        <f t="shared" si="54"/>
        <v>2015</v>
      </c>
    </row>
    <row r="661" spans="1:21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50"/>
        <v>2.1171724258901947</v>
      </c>
      <c r="P661">
        <f t="shared" si="51"/>
        <v>76.013333333333335</v>
      </c>
      <c r="Q661" t="s">
        <v>2041</v>
      </c>
      <c r="R661" t="s">
        <v>2042</v>
      </c>
      <c r="S661" s="10">
        <f t="shared" si="52"/>
        <v>40570.25</v>
      </c>
      <c r="T661" s="10">
        <f t="shared" si="53"/>
        <v>40571.25</v>
      </c>
      <c r="U661" s="1">
        <f t="shared" si="54"/>
        <v>2011</v>
      </c>
    </row>
    <row r="662" spans="1:21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50"/>
        <v>1.2234471632159183</v>
      </c>
      <c r="P662">
        <f t="shared" si="51"/>
        <v>96.597402597402592</v>
      </c>
      <c r="Q662" t="s">
        <v>2039</v>
      </c>
      <c r="R662" t="s">
        <v>2040</v>
      </c>
      <c r="S662" s="10">
        <f t="shared" si="52"/>
        <v>42237.208333333328</v>
      </c>
      <c r="T662" s="10">
        <f t="shared" si="53"/>
        <v>42246.208333333328</v>
      </c>
      <c r="U662" s="1">
        <f t="shared" si="54"/>
        <v>2015</v>
      </c>
    </row>
    <row r="663" spans="1:21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50"/>
        <v>1.8454520320707768</v>
      </c>
      <c r="P663">
        <f t="shared" si="51"/>
        <v>76.957446808510639</v>
      </c>
      <c r="Q663" t="s">
        <v>2035</v>
      </c>
      <c r="R663" t="s">
        <v>2058</v>
      </c>
      <c r="S663" s="10">
        <f t="shared" si="52"/>
        <v>40996.208333333336</v>
      </c>
      <c r="T663" s="10">
        <f t="shared" si="53"/>
        <v>41026.208333333336</v>
      </c>
      <c r="U663" s="1">
        <f t="shared" si="54"/>
        <v>2012</v>
      </c>
    </row>
    <row r="664" spans="1:21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50"/>
        <v>1.0217830675948798</v>
      </c>
      <c r="P664">
        <f t="shared" si="51"/>
        <v>67.984732824427482</v>
      </c>
      <c r="Q664" t="s">
        <v>2039</v>
      </c>
      <c r="R664" t="s">
        <v>2040</v>
      </c>
      <c r="S664" s="10">
        <f t="shared" si="52"/>
        <v>43443.25</v>
      </c>
      <c r="T664" s="10">
        <f t="shared" si="53"/>
        <v>43447.25</v>
      </c>
      <c r="U664" s="1">
        <f t="shared" si="54"/>
        <v>2018</v>
      </c>
    </row>
    <row r="665" spans="1:21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50"/>
        <v>1.294665976178146</v>
      </c>
      <c r="P665">
        <f t="shared" si="51"/>
        <v>88.781609195402297</v>
      </c>
      <c r="Q665" t="s">
        <v>2039</v>
      </c>
      <c r="R665" t="s">
        <v>2040</v>
      </c>
      <c r="S665" s="10">
        <f t="shared" si="52"/>
        <v>40458.208333333336</v>
      </c>
      <c r="T665" s="10">
        <f t="shared" si="53"/>
        <v>40481.208333333336</v>
      </c>
      <c r="U665" s="1">
        <f t="shared" si="54"/>
        <v>2010</v>
      </c>
    </row>
    <row r="666" spans="1:21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50"/>
        <v>2.9882202401113998</v>
      </c>
      <c r="P666">
        <f t="shared" si="51"/>
        <v>24.99623706491063</v>
      </c>
      <c r="Q666" t="s">
        <v>2035</v>
      </c>
      <c r="R666" t="s">
        <v>2058</v>
      </c>
      <c r="S666" s="10">
        <f t="shared" si="52"/>
        <v>40959.25</v>
      </c>
      <c r="T666" s="10">
        <f t="shared" si="53"/>
        <v>40969.25</v>
      </c>
      <c r="U666" s="1">
        <f t="shared" si="54"/>
        <v>2012</v>
      </c>
    </row>
    <row r="667" spans="1:21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50"/>
        <v>0.41738276454701695</v>
      </c>
      <c r="P667">
        <f t="shared" si="51"/>
        <v>44.922794117647058</v>
      </c>
      <c r="Q667" t="s">
        <v>2041</v>
      </c>
      <c r="R667" t="s">
        <v>2042</v>
      </c>
      <c r="S667" s="10">
        <f t="shared" si="52"/>
        <v>40733.208333333336</v>
      </c>
      <c r="T667" s="10">
        <f t="shared" si="53"/>
        <v>40747.208333333336</v>
      </c>
      <c r="U667" s="1">
        <f t="shared" si="54"/>
        <v>2011</v>
      </c>
    </row>
    <row r="668" spans="1:21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50"/>
        <v>1.5617128463476071</v>
      </c>
      <c r="P668">
        <f t="shared" si="51"/>
        <v>79.400000000000006</v>
      </c>
      <c r="Q668" t="s">
        <v>2039</v>
      </c>
      <c r="R668" t="s">
        <v>2040</v>
      </c>
      <c r="S668" s="10">
        <f t="shared" si="52"/>
        <v>41516.208333333336</v>
      </c>
      <c r="T668" s="10">
        <f t="shared" si="53"/>
        <v>41522.208333333336</v>
      </c>
      <c r="U668" s="1">
        <f t="shared" si="54"/>
        <v>2013</v>
      </c>
    </row>
    <row r="669" spans="1:21" ht="31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50"/>
        <v>0.56766762649115587</v>
      </c>
      <c r="P669">
        <f t="shared" si="51"/>
        <v>29.009546539379475</v>
      </c>
      <c r="Q669" t="s">
        <v>2064</v>
      </c>
      <c r="R669" t="s">
        <v>2065</v>
      </c>
      <c r="S669" s="10">
        <f t="shared" si="52"/>
        <v>41892.208333333336</v>
      </c>
      <c r="T669" s="10">
        <f t="shared" si="53"/>
        <v>41901.208333333336</v>
      </c>
      <c r="U669" s="1">
        <f t="shared" si="54"/>
        <v>2014</v>
      </c>
    </row>
    <row r="670" spans="1:21" ht="31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50"/>
        <v>4.9168603611657433</v>
      </c>
      <c r="P670">
        <f t="shared" si="51"/>
        <v>73.59210526315789</v>
      </c>
      <c r="Q670" t="s">
        <v>2039</v>
      </c>
      <c r="R670" t="s">
        <v>2040</v>
      </c>
      <c r="S670" s="10">
        <f t="shared" si="52"/>
        <v>41122.208333333336</v>
      </c>
      <c r="T670" s="10">
        <f t="shared" si="53"/>
        <v>41134.208333333336</v>
      </c>
      <c r="U670" s="1">
        <f t="shared" si="54"/>
        <v>2012</v>
      </c>
    </row>
    <row r="671" spans="1:21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50"/>
        <v>0.27882527711118732</v>
      </c>
      <c r="P671">
        <f t="shared" si="51"/>
        <v>107.97038864898211</v>
      </c>
      <c r="Q671" t="s">
        <v>2039</v>
      </c>
      <c r="R671" t="s">
        <v>2040</v>
      </c>
      <c r="S671" s="10">
        <f t="shared" si="52"/>
        <v>42912.208333333328</v>
      </c>
      <c r="T671" s="10">
        <f t="shared" si="53"/>
        <v>42921.208333333328</v>
      </c>
      <c r="U671" s="1">
        <f t="shared" si="54"/>
        <v>2017</v>
      </c>
    </row>
    <row r="672" spans="1:21" ht="31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50"/>
        <v>0.21328418142321112</v>
      </c>
      <c r="P672">
        <f t="shared" si="51"/>
        <v>68.987284287011803</v>
      </c>
      <c r="Q672" t="s">
        <v>2035</v>
      </c>
      <c r="R672" t="s">
        <v>2045</v>
      </c>
      <c r="S672" s="10">
        <f t="shared" si="52"/>
        <v>42425.25</v>
      </c>
      <c r="T672" s="10">
        <f t="shared" si="53"/>
        <v>42437.25</v>
      </c>
      <c r="U672" s="1">
        <f t="shared" si="54"/>
        <v>2016</v>
      </c>
    </row>
    <row r="673" spans="1:21" ht="31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50"/>
        <v>0.8192936949641979</v>
      </c>
      <c r="P673">
        <f t="shared" si="51"/>
        <v>111.02236719478098</v>
      </c>
      <c r="Q673" t="s">
        <v>2039</v>
      </c>
      <c r="R673" t="s">
        <v>2040</v>
      </c>
      <c r="S673" s="10">
        <f t="shared" si="52"/>
        <v>40390.208333333336</v>
      </c>
      <c r="T673" s="10">
        <f t="shared" si="53"/>
        <v>40394.208333333336</v>
      </c>
      <c r="U673" s="1">
        <f t="shared" si="54"/>
        <v>2010</v>
      </c>
    </row>
    <row r="674" spans="1:21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50"/>
        <v>1.787892202477211</v>
      </c>
      <c r="P674">
        <f t="shared" si="51"/>
        <v>24.997515808491418</v>
      </c>
      <c r="Q674" t="s">
        <v>2039</v>
      </c>
      <c r="R674" t="s">
        <v>2040</v>
      </c>
      <c r="S674" s="10">
        <f t="shared" si="52"/>
        <v>43180.208333333328</v>
      </c>
      <c r="T674" s="10">
        <f t="shared" si="53"/>
        <v>43190.208333333328</v>
      </c>
      <c r="U674" s="1">
        <f t="shared" si="54"/>
        <v>2018</v>
      </c>
    </row>
    <row r="675" spans="1:21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50"/>
        <v>2.2903885480572597</v>
      </c>
      <c r="P675">
        <f t="shared" si="51"/>
        <v>42.155172413793103</v>
      </c>
      <c r="Q675" t="s">
        <v>2035</v>
      </c>
      <c r="R675" t="s">
        <v>2045</v>
      </c>
      <c r="S675" s="10">
        <f t="shared" si="52"/>
        <v>42475.208333333328</v>
      </c>
      <c r="T675" s="10">
        <f t="shared" si="53"/>
        <v>42496.208333333328</v>
      </c>
      <c r="U675" s="1">
        <f t="shared" si="54"/>
        <v>2016</v>
      </c>
    </row>
    <row r="676" spans="1:21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50"/>
        <v>2.9816593886462881</v>
      </c>
      <c r="P676">
        <f t="shared" si="51"/>
        <v>47.003284072249592</v>
      </c>
      <c r="Q676" t="s">
        <v>2054</v>
      </c>
      <c r="R676" t="s">
        <v>2055</v>
      </c>
      <c r="S676" s="10">
        <f t="shared" si="52"/>
        <v>40774.208333333336</v>
      </c>
      <c r="T676" s="10">
        <f t="shared" si="53"/>
        <v>40821.208333333336</v>
      </c>
      <c r="U676" s="1">
        <f t="shared" si="54"/>
        <v>2011</v>
      </c>
    </row>
    <row r="677" spans="1:21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50"/>
        <v>0.81314443792438595</v>
      </c>
      <c r="P677">
        <f t="shared" si="51"/>
        <v>36.0392749244713</v>
      </c>
      <c r="Q677" t="s">
        <v>2064</v>
      </c>
      <c r="R677" t="s">
        <v>2065</v>
      </c>
      <c r="S677" s="10">
        <f t="shared" si="52"/>
        <v>43719.208333333328</v>
      </c>
      <c r="T677" s="10">
        <f t="shared" si="53"/>
        <v>43726.208333333328</v>
      </c>
      <c r="U677" s="1">
        <f t="shared" si="54"/>
        <v>2019</v>
      </c>
    </row>
    <row r="678" spans="1:21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50"/>
        <v>0.52701033718510493</v>
      </c>
      <c r="P678">
        <f t="shared" si="51"/>
        <v>101.03760683760684</v>
      </c>
      <c r="Q678" t="s">
        <v>2054</v>
      </c>
      <c r="R678" t="s">
        <v>2055</v>
      </c>
      <c r="S678" s="10">
        <f t="shared" si="52"/>
        <v>41178.208333333336</v>
      </c>
      <c r="T678" s="10">
        <f t="shared" si="53"/>
        <v>41187.208333333336</v>
      </c>
      <c r="U678" s="1">
        <f t="shared" si="54"/>
        <v>2012</v>
      </c>
    </row>
    <row r="679" spans="1:21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50"/>
        <v>1.1958483754512634</v>
      </c>
      <c r="P679">
        <f t="shared" si="51"/>
        <v>39.927927927927925</v>
      </c>
      <c r="Q679" t="s">
        <v>2047</v>
      </c>
      <c r="R679" t="s">
        <v>2053</v>
      </c>
      <c r="S679" s="10">
        <f t="shared" si="52"/>
        <v>42561.208333333328</v>
      </c>
      <c r="T679" s="10">
        <f t="shared" si="53"/>
        <v>42611.208333333328</v>
      </c>
      <c r="U679" s="1">
        <f t="shared" si="54"/>
        <v>2016</v>
      </c>
    </row>
    <row r="680" spans="1:21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50"/>
        <v>5.5651882096314109</v>
      </c>
      <c r="P680">
        <f t="shared" si="51"/>
        <v>83.158139534883716</v>
      </c>
      <c r="Q680" t="s">
        <v>2041</v>
      </c>
      <c r="R680" t="s">
        <v>2044</v>
      </c>
      <c r="S680" s="10">
        <f t="shared" si="52"/>
        <v>43484.25</v>
      </c>
      <c r="T680" s="10">
        <f t="shared" si="53"/>
        <v>43486.25</v>
      </c>
      <c r="U680" s="1">
        <f t="shared" si="54"/>
        <v>2019</v>
      </c>
    </row>
    <row r="681" spans="1:21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50"/>
        <v>9.6478533526290405E-2</v>
      </c>
      <c r="P681">
        <f t="shared" si="51"/>
        <v>39.97520661157025</v>
      </c>
      <c r="Q681" t="s">
        <v>2033</v>
      </c>
      <c r="R681" t="s">
        <v>2034</v>
      </c>
      <c r="S681" s="10">
        <f t="shared" si="52"/>
        <v>43756.208333333328</v>
      </c>
      <c r="T681" s="10">
        <f t="shared" si="53"/>
        <v>43761.208333333328</v>
      </c>
      <c r="U681" s="1">
        <f t="shared" si="54"/>
        <v>2019</v>
      </c>
    </row>
    <row r="682" spans="1:21" ht="31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50"/>
        <v>1.026639026385187</v>
      </c>
      <c r="P682">
        <f t="shared" si="51"/>
        <v>47.993908629441627</v>
      </c>
      <c r="Q682" t="s">
        <v>2050</v>
      </c>
      <c r="R682" t="s">
        <v>2061</v>
      </c>
      <c r="S682" s="10">
        <f t="shared" si="52"/>
        <v>43813.25</v>
      </c>
      <c r="T682" s="10">
        <f t="shared" si="53"/>
        <v>43815.25</v>
      </c>
      <c r="U682" s="1">
        <f t="shared" si="54"/>
        <v>2019</v>
      </c>
    </row>
    <row r="683" spans="1:21" ht="31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50"/>
        <v>1.1575922584052767</v>
      </c>
      <c r="P683">
        <f t="shared" si="51"/>
        <v>95.978877489438744</v>
      </c>
      <c r="Q683" t="s">
        <v>2039</v>
      </c>
      <c r="R683" t="s">
        <v>2040</v>
      </c>
      <c r="S683" s="10">
        <f t="shared" si="52"/>
        <v>40898.25</v>
      </c>
      <c r="T683" s="10">
        <f t="shared" si="53"/>
        <v>40904.25</v>
      </c>
      <c r="U683" s="1">
        <f t="shared" si="54"/>
        <v>2011</v>
      </c>
    </row>
    <row r="684" spans="1:21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50"/>
        <v>0.66592674805771368</v>
      </c>
      <c r="P684">
        <f t="shared" si="51"/>
        <v>78.728155339805824</v>
      </c>
      <c r="Q684" t="s">
        <v>2039</v>
      </c>
      <c r="R684" t="s">
        <v>2040</v>
      </c>
      <c r="S684" s="10">
        <f t="shared" si="52"/>
        <v>41619.25</v>
      </c>
      <c r="T684" s="10">
        <f t="shared" si="53"/>
        <v>41628.25</v>
      </c>
      <c r="U684" s="1">
        <f t="shared" si="54"/>
        <v>2013</v>
      </c>
    </row>
    <row r="685" spans="1:21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50"/>
        <v>0.2789907811741873</v>
      </c>
      <c r="P685">
        <f t="shared" si="51"/>
        <v>56.081632653061227</v>
      </c>
      <c r="Q685" t="s">
        <v>2039</v>
      </c>
      <c r="R685" t="s">
        <v>2040</v>
      </c>
      <c r="S685" s="10">
        <f t="shared" si="52"/>
        <v>43359.208333333328</v>
      </c>
      <c r="T685" s="10">
        <f t="shared" si="53"/>
        <v>43361.208333333328</v>
      </c>
      <c r="U685" s="1">
        <f t="shared" si="54"/>
        <v>2018</v>
      </c>
    </row>
    <row r="686" spans="1:21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50"/>
        <v>0.18421052631578946</v>
      </c>
      <c r="P686">
        <f t="shared" si="51"/>
        <v>69.090909090909093</v>
      </c>
      <c r="Q686" t="s">
        <v>2047</v>
      </c>
      <c r="R686" t="s">
        <v>2048</v>
      </c>
      <c r="S686" s="10">
        <f t="shared" si="52"/>
        <v>40358.208333333336</v>
      </c>
      <c r="T686" s="10">
        <f t="shared" si="53"/>
        <v>40378.208333333336</v>
      </c>
      <c r="U686" s="1">
        <f t="shared" si="54"/>
        <v>2010</v>
      </c>
    </row>
    <row r="687" spans="1:21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50"/>
        <v>1.4814658045946605</v>
      </c>
      <c r="P687">
        <f t="shared" si="51"/>
        <v>102.05291576673866</v>
      </c>
      <c r="Q687" t="s">
        <v>2039</v>
      </c>
      <c r="R687" t="s">
        <v>2040</v>
      </c>
      <c r="S687" s="10">
        <f t="shared" si="52"/>
        <v>42239.208333333328</v>
      </c>
      <c r="T687" s="10">
        <f t="shared" si="53"/>
        <v>42263.208333333328</v>
      </c>
      <c r="U687" s="1">
        <f t="shared" si="54"/>
        <v>2015</v>
      </c>
    </row>
    <row r="688" spans="1:21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50"/>
        <v>0.52152145191572208</v>
      </c>
      <c r="P688">
        <f t="shared" si="51"/>
        <v>107.32089552238806</v>
      </c>
      <c r="Q688" t="s">
        <v>2037</v>
      </c>
      <c r="R688" t="s">
        <v>2046</v>
      </c>
      <c r="S688" s="10">
        <f t="shared" si="52"/>
        <v>43186.208333333328</v>
      </c>
      <c r="T688" s="10">
        <f t="shared" si="53"/>
        <v>43197.208333333328</v>
      </c>
      <c r="U688" s="1">
        <f t="shared" si="54"/>
        <v>2018</v>
      </c>
    </row>
    <row r="689" spans="1:21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50"/>
        <v>0.1072961373390558</v>
      </c>
      <c r="P689">
        <f t="shared" si="51"/>
        <v>51.970260223048328</v>
      </c>
      <c r="Q689" t="s">
        <v>2039</v>
      </c>
      <c r="R689" t="s">
        <v>2040</v>
      </c>
      <c r="S689" s="10">
        <f t="shared" si="52"/>
        <v>42806.25</v>
      </c>
      <c r="T689" s="10">
        <f t="shared" si="53"/>
        <v>42809.208333333328</v>
      </c>
      <c r="U689" s="1">
        <f t="shared" si="54"/>
        <v>2017</v>
      </c>
    </row>
    <row r="690" spans="1:21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50"/>
        <v>0.23295043778616756</v>
      </c>
      <c r="P690">
        <f t="shared" si="51"/>
        <v>71.137142857142862</v>
      </c>
      <c r="Q690" t="s">
        <v>2041</v>
      </c>
      <c r="R690" t="s">
        <v>2060</v>
      </c>
      <c r="S690" s="10">
        <f t="shared" si="52"/>
        <v>43475.25</v>
      </c>
      <c r="T690" s="10">
        <f t="shared" si="53"/>
        <v>43491.25</v>
      </c>
      <c r="U690" s="1">
        <f t="shared" si="54"/>
        <v>2019</v>
      </c>
    </row>
    <row r="691" spans="1:21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50"/>
        <v>0.99346761023407726</v>
      </c>
      <c r="P691">
        <f t="shared" si="51"/>
        <v>106.49275362318841</v>
      </c>
      <c r="Q691" t="s">
        <v>2037</v>
      </c>
      <c r="R691" t="s">
        <v>2038</v>
      </c>
      <c r="S691" s="10">
        <f t="shared" si="52"/>
        <v>41576.208333333336</v>
      </c>
      <c r="T691" s="10">
        <f t="shared" si="53"/>
        <v>41588.25</v>
      </c>
      <c r="U691" s="1">
        <f t="shared" si="54"/>
        <v>2013</v>
      </c>
    </row>
    <row r="692" spans="1:21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50"/>
        <v>0.4412846285854376</v>
      </c>
      <c r="P692">
        <f t="shared" si="51"/>
        <v>42.93684210526316</v>
      </c>
      <c r="Q692" t="s">
        <v>2041</v>
      </c>
      <c r="R692" t="s">
        <v>2042</v>
      </c>
      <c r="S692" s="10">
        <f t="shared" si="52"/>
        <v>40874.25</v>
      </c>
      <c r="T692" s="10">
        <f t="shared" si="53"/>
        <v>40880.25</v>
      </c>
      <c r="U692" s="1">
        <f t="shared" si="54"/>
        <v>2011</v>
      </c>
    </row>
    <row r="693" spans="1:21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50"/>
        <v>0.7023458350891979</v>
      </c>
      <c r="P693">
        <f t="shared" si="51"/>
        <v>30.037974683544302</v>
      </c>
      <c r="Q693" t="s">
        <v>2041</v>
      </c>
      <c r="R693" t="s">
        <v>2042</v>
      </c>
      <c r="S693" s="10">
        <f t="shared" si="52"/>
        <v>41185.208333333336</v>
      </c>
      <c r="T693" s="10">
        <f t="shared" si="53"/>
        <v>41202.208333333336</v>
      </c>
      <c r="U693" s="1">
        <f t="shared" si="54"/>
        <v>2012</v>
      </c>
    </row>
    <row r="694" spans="1:21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50"/>
        <v>1.1033468186833395</v>
      </c>
      <c r="P694">
        <f t="shared" si="51"/>
        <v>70.623376623376629</v>
      </c>
      <c r="Q694" t="s">
        <v>2035</v>
      </c>
      <c r="R694" t="s">
        <v>2036</v>
      </c>
      <c r="S694" s="10">
        <f t="shared" si="52"/>
        <v>43655.208333333328</v>
      </c>
      <c r="T694" s="10">
        <f t="shared" si="53"/>
        <v>43673.208333333328</v>
      </c>
      <c r="U694" s="1">
        <f t="shared" si="54"/>
        <v>2019</v>
      </c>
    </row>
    <row r="695" spans="1:21" ht="31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50"/>
        <v>1.5633124198412423</v>
      </c>
      <c r="P695">
        <f t="shared" si="51"/>
        <v>66.016018306636155</v>
      </c>
      <c r="Q695" t="s">
        <v>2039</v>
      </c>
      <c r="R695" t="s">
        <v>2040</v>
      </c>
      <c r="S695" s="10">
        <f t="shared" si="52"/>
        <v>43025.208333333328</v>
      </c>
      <c r="T695" s="10">
        <f t="shared" si="53"/>
        <v>43042.208333333328</v>
      </c>
      <c r="U695" s="1">
        <f t="shared" si="54"/>
        <v>2017</v>
      </c>
    </row>
    <row r="696" spans="1:21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50"/>
        <v>1.1886102403343783</v>
      </c>
      <c r="P696">
        <f t="shared" si="51"/>
        <v>96.911392405063296</v>
      </c>
      <c r="Q696" t="s">
        <v>2039</v>
      </c>
      <c r="R696" t="s">
        <v>2040</v>
      </c>
      <c r="S696" s="10">
        <f t="shared" si="52"/>
        <v>43066.25</v>
      </c>
      <c r="T696" s="10">
        <f t="shared" si="53"/>
        <v>43103.25</v>
      </c>
      <c r="U696" s="1">
        <f t="shared" si="54"/>
        <v>2017</v>
      </c>
    </row>
    <row r="697" spans="1:21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50"/>
        <v>0.74663204025320562</v>
      </c>
      <c r="P697">
        <f t="shared" si="51"/>
        <v>62.867346938775512</v>
      </c>
      <c r="Q697" t="s">
        <v>2035</v>
      </c>
      <c r="R697" t="s">
        <v>2036</v>
      </c>
      <c r="S697" s="10">
        <f t="shared" si="52"/>
        <v>42322.25</v>
      </c>
      <c r="T697" s="10">
        <f t="shared" si="53"/>
        <v>42338.25</v>
      </c>
      <c r="U697" s="1">
        <f t="shared" si="54"/>
        <v>2015</v>
      </c>
    </row>
    <row r="698" spans="1:21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50"/>
        <v>1.6937081991577905</v>
      </c>
      <c r="P698">
        <f t="shared" si="51"/>
        <v>108.98537682789652</v>
      </c>
      <c r="Q698" t="s">
        <v>2039</v>
      </c>
      <c r="R698" t="s">
        <v>2040</v>
      </c>
      <c r="S698" s="10">
        <f t="shared" si="52"/>
        <v>42114.208333333328</v>
      </c>
      <c r="T698" s="10">
        <f t="shared" si="53"/>
        <v>42115.208333333328</v>
      </c>
      <c r="U698" s="1">
        <f t="shared" si="54"/>
        <v>2015</v>
      </c>
    </row>
    <row r="699" spans="1:21" ht="31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50"/>
        <v>0.65444760357432985</v>
      </c>
      <c r="P699">
        <f t="shared" si="51"/>
        <v>26.999314599040439</v>
      </c>
      <c r="Q699" t="s">
        <v>2035</v>
      </c>
      <c r="R699" t="s">
        <v>2043</v>
      </c>
      <c r="S699" s="10">
        <f t="shared" si="52"/>
        <v>43190.208333333328</v>
      </c>
      <c r="T699" s="10">
        <f t="shared" si="53"/>
        <v>43192.208333333328</v>
      </c>
      <c r="U699" s="1">
        <f t="shared" si="54"/>
        <v>2018</v>
      </c>
    </row>
    <row r="700" spans="1:21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50"/>
        <v>0.22386829525090796</v>
      </c>
      <c r="P700">
        <f t="shared" si="51"/>
        <v>65.004147943311438</v>
      </c>
      <c r="Q700" t="s">
        <v>2037</v>
      </c>
      <c r="R700" t="s">
        <v>2046</v>
      </c>
      <c r="S700" s="10">
        <f t="shared" si="52"/>
        <v>40871.25</v>
      </c>
      <c r="T700" s="10">
        <f t="shared" si="53"/>
        <v>40885.25</v>
      </c>
      <c r="U700" s="1">
        <f t="shared" si="54"/>
        <v>2011</v>
      </c>
    </row>
    <row r="701" spans="1:21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50"/>
        <v>1.1849479583666933</v>
      </c>
      <c r="P701">
        <f t="shared" si="51"/>
        <v>111.51785714285714</v>
      </c>
      <c r="Q701" t="s">
        <v>2041</v>
      </c>
      <c r="R701" t="s">
        <v>2044</v>
      </c>
      <c r="S701" s="10">
        <f t="shared" si="52"/>
        <v>43641.208333333328</v>
      </c>
      <c r="T701" s="10">
        <f t="shared" si="53"/>
        <v>43642.208333333328</v>
      </c>
      <c r="U701" s="1">
        <f t="shared" si="54"/>
        <v>2019</v>
      </c>
    </row>
    <row r="702" spans="1:21" ht="31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50"/>
        <v>33.333333333333336</v>
      </c>
      <c r="P702">
        <f t="shared" si="51"/>
        <v>3</v>
      </c>
      <c r="Q702" t="s">
        <v>2037</v>
      </c>
      <c r="R702" t="s">
        <v>2046</v>
      </c>
      <c r="S702" s="10">
        <f t="shared" si="52"/>
        <v>40203.25</v>
      </c>
      <c r="T702" s="10">
        <f t="shared" si="53"/>
        <v>40218.25</v>
      </c>
      <c r="U702" s="1">
        <f t="shared" si="54"/>
        <v>2010</v>
      </c>
    </row>
    <row r="703" spans="1:21" ht="31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50"/>
        <v>0.57134067286351553</v>
      </c>
      <c r="P703">
        <f t="shared" si="51"/>
        <v>110.99268292682927</v>
      </c>
      <c r="Q703" t="s">
        <v>2039</v>
      </c>
      <c r="R703" t="s">
        <v>2040</v>
      </c>
      <c r="S703" s="10">
        <f t="shared" si="52"/>
        <v>40629.208333333336</v>
      </c>
      <c r="T703" s="10">
        <f t="shared" si="53"/>
        <v>40636.208333333336</v>
      </c>
      <c r="U703" s="1">
        <f t="shared" si="54"/>
        <v>2011</v>
      </c>
    </row>
    <row r="704" spans="1:21" ht="31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50"/>
        <v>1.8471337579617835</v>
      </c>
      <c r="P704">
        <f t="shared" si="51"/>
        <v>56.746987951807228</v>
      </c>
      <c r="Q704" t="s">
        <v>2037</v>
      </c>
      <c r="R704" t="s">
        <v>2046</v>
      </c>
      <c r="S704" s="10">
        <f t="shared" si="52"/>
        <v>41477.208333333336</v>
      </c>
      <c r="T704" s="10">
        <f t="shared" si="53"/>
        <v>41482.208333333336</v>
      </c>
      <c r="U704" s="1">
        <f t="shared" si="54"/>
        <v>2013</v>
      </c>
    </row>
    <row r="705" spans="1:21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50"/>
        <v>0.32064249878621137</v>
      </c>
      <c r="P705">
        <f t="shared" si="51"/>
        <v>97.020608439646708</v>
      </c>
      <c r="Q705" t="s">
        <v>2047</v>
      </c>
      <c r="R705" t="s">
        <v>2059</v>
      </c>
      <c r="S705" s="10">
        <f t="shared" si="52"/>
        <v>41020.208333333336</v>
      </c>
      <c r="T705" s="10">
        <f t="shared" si="53"/>
        <v>41037.208333333336</v>
      </c>
      <c r="U705" s="1">
        <f t="shared" si="54"/>
        <v>2012</v>
      </c>
    </row>
    <row r="706" spans="1:21" ht="31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50"/>
        <v>0.81445422205579476</v>
      </c>
      <c r="P706">
        <f t="shared" si="51"/>
        <v>92.08620689655173</v>
      </c>
      <c r="Q706" t="s">
        <v>2041</v>
      </c>
      <c r="R706" t="s">
        <v>2049</v>
      </c>
      <c r="S706" s="10">
        <f t="shared" si="52"/>
        <v>42555.208333333328</v>
      </c>
      <c r="T706" s="10">
        <f t="shared" si="53"/>
        <v>42570.208333333328</v>
      </c>
      <c r="U706" s="1">
        <f t="shared" si="54"/>
        <v>2016</v>
      </c>
    </row>
    <row r="707" spans="1:21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55">SUM(D707/E707)</f>
        <v>1.0098305246120156</v>
      </c>
      <c r="P707">
        <f t="shared" ref="P707:P770" si="56">SUM(E707/G707)</f>
        <v>82.986666666666665</v>
      </c>
      <c r="Q707" t="s">
        <v>2047</v>
      </c>
      <c r="R707" t="s">
        <v>2048</v>
      </c>
      <c r="S707" s="10">
        <f t="shared" ref="S707:S770" si="57">(((J707/60)/60)/24)+DATE(1970,1,1)</f>
        <v>41619.25</v>
      </c>
      <c r="T707" s="10">
        <f t="shared" ref="T707:T770" si="58">(((K707/60)/60)/24)+DATE(1970,1,1)</f>
        <v>41623.25</v>
      </c>
      <c r="U707" s="1">
        <f t="shared" ref="U707:U770" si="59">YEAR(S707)</f>
        <v>2013</v>
      </c>
    </row>
    <row r="708" spans="1:21" ht="31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55"/>
        <v>0.78218579077251671</v>
      </c>
      <c r="P708">
        <f t="shared" si="56"/>
        <v>103.03791821561339</v>
      </c>
      <c r="Q708" t="s">
        <v>2037</v>
      </c>
      <c r="R708" t="s">
        <v>2038</v>
      </c>
      <c r="S708" s="10">
        <f t="shared" si="57"/>
        <v>43471.25</v>
      </c>
      <c r="T708" s="10">
        <f t="shared" si="58"/>
        <v>43479.25</v>
      </c>
      <c r="U708" s="1">
        <f t="shared" si="59"/>
        <v>2019</v>
      </c>
    </row>
    <row r="709" spans="1:21" ht="31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55"/>
        <v>0.63045167976509198</v>
      </c>
      <c r="P709">
        <f t="shared" si="56"/>
        <v>68.922619047619051</v>
      </c>
      <c r="Q709" t="s">
        <v>2041</v>
      </c>
      <c r="R709" t="s">
        <v>2044</v>
      </c>
      <c r="S709" s="10">
        <f t="shared" si="57"/>
        <v>43442.25</v>
      </c>
      <c r="T709" s="10">
        <f t="shared" si="58"/>
        <v>43478.25</v>
      </c>
      <c r="U709" s="1">
        <f t="shared" si="59"/>
        <v>2018</v>
      </c>
    </row>
    <row r="710" spans="1:21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55"/>
        <v>0.14143094841930118</v>
      </c>
      <c r="P710">
        <f t="shared" si="56"/>
        <v>87.737226277372258</v>
      </c>
      <c r="Q710" t="s">
        <v>2039</v>
      </c>
      <c r="R710" t="s">
        <v>2040</v>
      </c>
      <c r="S710" s="10">
        <f t="shared" si="57"/>
        <v>42877.208333333328</v>
      </c>
      <c r="T710" s="10">
        <f t="shared" si="58"/>
        <v>42887.208333333328</v>
      </c>
      <c r="U710" s="1">
        <f t="shared" si="59"/>
        <v>2017</v>
      </c>
    </row>
    <row r="711" spans="1:21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55"/>
        <v>0.70230758205532462</v>
      </c>
      <c r="P711">
        <f t="shared" si="56"/>
        <v>75.021505376344081</v>
      </c>
      <c r="Q711" t="s">
        <v>2039</v>
      </c>
      <c r="R711" t="s">
        <v>2040</v>
      </c>
      <c r="S711" s="10">
        <f t="shared" si="57"/>
        <v>41018.208333333336</v>
      </c>
      <c r="T711" s="10">
        <f t="shared" si="58"/>
        <v>41025.208333333336</v>
      </c>
      <c r="U711" s="1">
        <f t="shared" si="59"/>
        <v>2012</v>
      </c>
    </row>
    <row r="712" spans="1:21" ht="31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55"/>
        <v>0.67631330607109152</v>
      </c>
      <c r="P712">
        <f t="shared" si="56"/>
        <v>50.863999999999997</v>
      </c>
      <c r="Q712" t="s">
        <v>2039</v>
      </c>
      <c r="R712" t="s">
        <v>2040</v>
      </c>
      <c r="S712" s="10">
        <f t="shared" si="57"/>
        <v>43295.208333333328</v>
      </c>
      <c r="T712" s="10">
        <f t="shared" si="58"/>
        <v>43302.208333333328</v>
      </c>
      <c r="U712" s="1">
        <f t="shared" si="59"/>
        <v>2018</v>
      </c>
    </row>
    <row r="713" spans="1:21" ht="31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55"/>
        <v>4.9206349206349209</v>
      </c>
      <c r="P713">
        <f t="shared" si="56"/>
        <v>90</v>
      </c>
      <c r="Q713" t="s">
        <v>2039</v>
      </c>
      <c r="R713" t="s">
        <v>2040</v>
      </c>
      <c r="S713" s="10">
        <f t="shared" si="57"/>
        <v>42393.25</v>
      </c>
      <c r="T713" s="10">
        <f t="shared" si="58"/>
        <v>42395.25</v>
      </c>
      <c r="U713" s="1">
        <f t="shared" si="59"/>
        <v>2016</v>
      </c>
    </row>
    <row r="714" spans="1:21" ht="31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55"/>
        <v>5.4329371816638369E-2</v>
      </c>
      <c r="P714">
        <f t="shared" si="56"/>
        <v>72.896039603960389</v>
      </c>
      <c r="Q714" t="s">
        <v>2039</v>
      </c>
      <c r="R714" t="s">
        <v>2040</v>
      </c>
      <c r="S714" s="10">
        <f t="shared" si="57"/>
        <v>42559.208333333328</v>
      </c>
      <c r="T714" s="10">
        <f t="shared" si="58"/>
        <v>42600.208333333328</v>
      </c>
      <c r="U714" s="1">
        <f t="shared" si="59"/>
        <v>2016</v>
      </c>
    </row>
    <row r="715" spans="1:21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55"/>
        <v>0.61750492214068375</v>
      </c>
      <c r="P715">
        <f t="shared" si="56"/>
        <v>108.48543689320388</v>
      </c>
      <c r="Q715" t="s">
        <v>2047</v>
      </c>
      <c r="R715" t="s">
        <v>2056</v>
      </c>
      <c r="S715" s="10">
        <f t="shared" si="57"/>
        <v>42604.208333333328</v>
      </c>
      <c r="T715" s="10">
        <f t="shared" si="58"/>
        <v>42616.208333333328</v>
      </c>
      <c r="U715" s="1">
        <f t="shared" si="59"/>
        <v>2016</v>
      </c>
    </row>
    <row r="716" spans="1:21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55"/>
        <v>0.2114966270408051</v>
      </c>
      <c r="P716">
        <f t="shared" si="56"/>
        <v>101.98095238095237</v>
      </c>
      <c r="Q716" t="s">
        <v>2035</v>
      </c>
      <c r="R716" t="s">
        <v>2036</v>
      </c>
      <c r="S716" s="10">
        <f t="shared" si="57"/>
        <v>41870.208333333336</v>
      </c>
      <c r="T716" s="10">
        <f t="shared" si="58"/>
        <v>41871.208333333336</v>
      </c>
      <c r="U716" s="1">
        <f t="shared" si="59"/>
        <v>2014</v>
      </c>
    </row>
    <row r="717" spans="1:21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55"/>
        <v>4.0872878420505714</v>
      </c>
      <c r="P717">
        <f t="shared" si="56"/>
        <v>44.009146341463413</v>
      </c>
      <c r="Q717" t="s">
        <v>2050</v>
      </c>
      <c r="R717" t="s">
        <v>2061</v>
      </c>
      <c r="S717" s="10">
        <f t="shared" si="57"/>
        <v>40397.208333333336</v>
      </c>
      <c r="T717" s="10">
        <f t="shared" si="58"/>
        <v>40402.208333333336</v>
      </c>
      <c r="U717" s="1">
        <f t="shared" si="59"/>
        <v>2010</v>
      </c>
    </row>
    <row r="718" spans="1:21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55"/>
        <v>0.19318072056408769</v>
      </c>
      <c r="P718">
        <f t="shared" si="56"/>
        <v>65.942675159235662</v>
      </c>
      <c r="Q718" t="s">
        <v>2039</v>
      </c>
      <c r="R718" t="s">
        <v>2040</v>
      </c>
      <c r="S718" s="10">
        <f t="shared" si="57"/>
        <v>41465.208333333336</v>
      </c>
      <c r="T718" s="10">
        <f t="shared" si="58"/>
        <v>41493.208333333336</v>
      </c>
      <c r="U718" s="1">
        <f t="shared" si="59"/>
        <v>2013</v>
      </c>
    </row>
    <row r="719" spans="1:21" ht="31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55"/>
        <v>0.4038073262186328</v>
      </c>
      <c r="P719">
        <f t="shared" si="56"/>
        <v>24.987387387387386</v>
      </c>
      <c r="Q719" t="s">
        <v>2041</v>
      </c>
      <c r="R719" t="s">
        <v>2042</v>
      </c>
      <c r="S719" s="10">
        <f t="shared" si="57"/>
        <v>40777.208333333336</v>
      </c>
      <c r="T719" s="10">
        <f t="shared" si="58"/>
        <v>40798.208333333336</v>
      </c>
      <c r="U719" s="1">
        <f t="shared" si="59"/>
        <v>2011</v>
      </c>
    </row>
    <row r="720" spans="1:21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55"/>
        <v>0.99795599374774557</v>
      </c>
      <c r="P720">
        <f t="shared" si="56"/>
        <v>28.003367003367003</v>
      </c>
      <c r="Q720" t="s">
        <v>2037</v>
      </c>
      <c r="R720" t="s">
        <v>2046</v>
      </c>
      <c r="S720" s="10">
        <f t="shared" si="57"/>
        <v>41442.208333333336</v>
      </c>
      <c r="T720" s="10">
        <f t="shared" si="58"/>
        <v>41468.208333333336</v>
      </c>
      <c r="U720" s="1">
        <f t="shared" si="59"/>
        <v>2013</v>
      </c>
    </row>
    <row r="721" spans="1:21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55"/>
        <v>0.65359477124183007</v>
      </c>
      <c r="P721">
        <f t="shared" si="56"/>
        <v>85.829268292682926</v>
      </c>
      <c r="Q721" t="s">
        <v>2047</v>
      </c>
      <c r="R721" t="s">
        <v>2053</v>
      </c>
      <c r="S721" s="10">
        <f t="shared" si="57"/>
        <v>41058.208333333336</v>
      </c>
      <c r="T721" s="10">
        <f t="shared" si="58"/>
        <v>41069.208333333336</v>
      </c>
      <c r="U721" s="1">
        <f t="shared" si="59"/>
        <v>2012</v>
      </c>
    </row>
    <row r="722" spans="1:21" ht="31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55"/>
        <v>2.6960024790827393</v>
      </c>
      <c r="P722">
        <f t="shared" si="56"/>
        <v>84.921052631578945</v>
      </c>
      <c r="Q722" t="s">
        <v>2039</v>
      </c>
      <c r="R722" t="s">
        <v>2040</v>
      </c>
      <c r="S722" s="10">
        <f t="shared" si="57"/>
        <v>43152.25</v>
      </c>
      <c r="T722" s="10">
        <f t="shared" si="58"/>
        <v>43166.25</v>
      </c>
      <c r="U722" s="1">
        <f t="shared" si="59"/>
        <v>2018</v>
      </c>
    </row>
    <row r="723" spans="1:21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55"/>
        <v>22.766623687603609</v>
      </c>
      <c r="P723">
        <f t="shared" si="56"/>
        <v>90.483333333333334</v>
      </c>
      <c r="Q723" t="s">
        <v>2035</v>
      </c>
      <c r="R723" t="s">
        <v>2036</v>
      </c>
      <c r="S723" s="10">
        <f t="shared" si="57"/>
        <v>43194.208333333328</v>
      </c>
      <c r="T723" s="10">
        <f t="shared" si="58"/>
        <v>43200.208333333328</v>
      </c>
      <c r="U723" s="1">
        <f t="shared" si="59"/>
        <v>2018</v>
      </c>
    </row>
    <row r="724" spans="1:21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55"/>
        <v>0.63894817273996785</v>
      </c>
      <c r="P724">
        <f t="shared" si="56"/>
        <v>25.00197628458498</v>
      </c>
      <c r="Q724" t="s">
        <v>2041</v>
      </c>
      <c r="R724" t="s">
        <v>2042</v>
      </c>
      <c r="S724" s="10">
        <f t="shared" si="57"/>
        <v>43045.25</v>
      </c>
      <c r="T724" s="10">
        <f t="shared" si="58"/>
        <v>43072.25</v>
      </c>
      <c r="U724" s="1">
        <f t="shared" si="59"/>
        <v>2017</v>
      </c>
    </row>
    <row r="725" spans="1:21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55"/>
        <v>0.36981132075471695</v>
      </c>
      <c r="P725">
        <f t="shared" si="56"/>
        <v>92.013888888888886</v>
      </c>
      <c r="Q725" t="s">
        <v>2039</v>
      </c>
      <c r="R725" t="s">
        <v>2040</v>
      </c>
      <c r="S725" s="10">
        <f t="shared" si="57"/>
        <v>42431.25</v>
      </c>
      <c r="T725" s="10">
        <f t="shared" si="58"/>
        <v>42452.208333333328</v>
      </c>
      <c r="U725" s="1">
        <f t="shared" si="59"/>
        <v>2016</v>
      </c>
    </row>
    <row r="726" spans="1:21" ht="31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55"/>
        <v>0.74593730574549333</v>
      </c>
      <c r="P726">
        <f t="shared" si="56"/>
        <v>93.066115702479337</v>
      </c>
      <c r="Q726" t="s">
        <v>2039</v>
      </c>
      <c r="R726" t="s">
        <v>2040</v>
      </c>
      <c r="S726" s="10">
        <f t="shared" si="57"/>
        <v>41934.208333333336</v>
      </c>
      <c r="T726" s="10">
        <f t="shared" si="58"/>
        <v>41936.208333333336</v>
      </c>
      <c r="U726" s="1">
        <f t="shared" si="59"/>
        <v>2014</v>
      </c>
    </row>
    <row r="727" spans="1:21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55"/>
        <v>1.9842044182439997</v>
      </c>
      <c r="P727">
        <f t="shared" si="56"/>
        <v>61.008145363408524</v>
      </c>
      <c r="Q727" t="s">
        <v>2050</v>
      </c>
      <c r="R727" t="s">
        <v>2061</v>
      </c>
      <c r="S727" s="10">
        <f t="shared" si="57"/>
        <v>41958.25</v>
      </c>
      <c r="T727" s="10">
        <f t="shared" si="58"/>
        <v>41960.25</v>
      </c>
      <c r="U727" s="1">
        <f t="shared" si="59"/>
        <v>2014</v>
      </c>
    </row>
    <row r="728" spans="1:21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55"/>
        <v>1.1259253115474734</v>
      </c>
      <c r="P728">
        <f t="shared" si="56"/>
        <v>92.036259541984734</v>
      </c>
      <c r="Q728" t="s">
        <v>2039</v>
      </c>
      <c r="R728" t="s">
        <v>2040</v>
      </c>
      <c r="S728" s="10">
        <f t="shared" si="57"/>
        <v>40476.208333333336</v>
      </c>
      <c r="T728" s="10">
        <f t="shared" si="58"/>
        <v>40482.208333333336</v>
      </c>
      <c r="U728" s="1">
        <f t="shared" si="59"/>
        <v>2010</v>
      </c>
    </row>
    <row r="729" spans="1:21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55"/>
        <v>0.60606060606060608</v>
      </c>
      <c r="P729">
        <f t="shared" si="56"/>
        <v>81.132596685082873</v>
      </c>
      <c r="Q729" t="s">
        <v>2037</v>
      </c>
      <c r="R729" t="s">
        <v>2038</v>
      </c>
      <c r="S729" s="10">
        <f t="shared" si="57"/>
        <v>43485.25</v>
      </c>
      <c r="T729" s="10">
        <f t="shared" si="58"/>
        <v>43543.208333333328</v>
      </c>
      <c r="U729" s="1">
        <f t="shared" si="59"/>
        <v>2019</v>
      </c>
    </row>
    <row r="730" spans="1:21" ht="31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55"/>
        <v>5.7142857142857144</v>
      </c>
      <c r="P730">
        <f t="shared" si="56"/>
        <v>73.5</v>
      </c>
      <c r="Q730" t="s">
        <v>2039</v>
      </c>
      <c r="R730" t="s">
        <v>2040</v>
      </c>
      <c r="S730" s="10">
        <f t="shared" si="57"/>
        <v>42515.208333333328</v>
      </c>
      <c r="T730" s="10">
        <f t="shared" si="58"/>
        <v>42526.208333333328</v>
      </c>
      <c r="U730" s="1">
        <f t="shared" si="59"/>
        <v>2016</v>
      </c>
    </row>
    <row r="731" spans="1:21" ht="31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55"/>
        <v>0.5386169087236703</v>
      </c>
      <c r="P731">
        <f t="shared" si="56"/>
        <v>85.221311475409834</v>
      </c>
      <c r="Q731" t="s">
        <v>2041</v>
      </c>
      <c r="R731" t="s">
        <v>2044</v>
      </c>
      <c r="S731" s="10">
        <f t="shared" si="57"/>
        <v>41309.25</v>
      </c>
      <c r="T731" s="10">
        <f t="shared" si="58"/>
        <v>41311.25</v>
      </c>
      <c r="U731" s="1">
        <f t="shared" si="59"/>
        <v>2013</v>
      </c>
    </row>
    <row r="732" spans="1:21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55"/>
        <v>0.24232837177211036</v>
      </c>
      <c r="P732">
        <f t="shared" si="56"/>
        <v>110.96825396825396</v>
      </c>
      <c r="Q732" t="s">
        <v>2037</v>
      </c>
      <c r="R732" t="s">
        <v>2046</v>
      </c>
      <c r="S732" s="10">
        <f t="shared" si="57"/>
        <v>42147.208333333328</v>
      </c>
      <c r="T732" s="10">
        <f t="shared" si="58"/>
        <v>42153.208333333328</v>
      </c>
      <c r="U732" s="1">
        <f t="shared" si="59"/>
        <v>2015</v>
      </c>
    </row>
    <row r="733" spans="1:21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55"/>
        <v>1.10803324099723</v>
      </c>
      <c r="P733">
        <f t="shared" si="56"/>
        <v>32.968036529680369</v>
      </c>
      <c r="Q733" t="s">
        <v>2037</v>
      </c>
      <c r="R733" t="s">
        <v>2038</v>
      </c>
      <c r="S733" s="10">
        <f t="shared" si="57"/>
        <v>42939.208333333328</v>
      </c>
      <c r="T733" s="10">
        <f t="shared" si="58"/>
        <v>42940.208333333328</v>
      </c>
      <c r="U733" s="1">
        <f t="shared" si="59"/>
        <v>2017</v>
      </c>
    </row>
    <row r="734" spans="1:21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55"/>
        <v>1.0871383174443887</v>
      </c>
      <c r="P734">
        <f t="shared" si="56"/>
        <v>96.005352363960753</v>
      </c>
      <c r="Q734" t="s">
        <v>2035</v>
      </c>
      <c r="R734" t="s">
        <v>2036</v>
      </c>
      <c r="S734" s="10">
        <f t="shared" si="57"/>
        <v>42816.208333333328</v>
      </c>
      <c r="T734" s="10">
        <f t="shared" si="58"/>
        <v>42839.208333333328</v>
      </c>
      <c r="U734" s="1">
        <f t="shared" si="59"/>
        <v>2017</v>
      </c>
    </row>
    <row r="735" spans="1:21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55"/>
        <v>0.18975104182929611</v>
      </c>
      <c r="P735">
        <f t="shared" si="56"/>
        <v>84.96632653061225</v>
      </c>
      <c r="Q735" t="s">
        <v>2035</v>
      </c>
      <c r="R735" t="s">
        <v>2057</v>
      </c>
      <c r="S735" s="10">
        <f t="shared" si="57"/>
        <v>41844.208333333336</v>
      </c>
      <c r="T735" s="10">
        <f t="shared" si="58"/>
        <v>41857.208333333336</v>
      </c>
      <c r="U735" s="1">
        <f t="shared" si="59"/>
        <v>2014</v>
      </c>
    </row>
    <row r="736" spans="1:21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55"/>
        <v>0.31333930170098478</v>
      </c>
      <c r="P736">
        <f t="shared" si="56"/>
        <v>25.007462686567163</v>
      </c>
      <c r="Q736" t="s">
        <v>2039</v>
      </c>
      <c r="R736" t="s">
        <v>2040</v>
      </c>
      <c r="S736" s="10">
        <f t="shared" si="57"/>
        <v>42763.25</v>
      </c>
      <c r="T736" s="10">
        <f t="shared" si="58"/>
        <v>42775.25</v>
      </c>
      <c r="U736" s="1">
        <f t="shared" si="59"/>
        <v>2017</v>
      </c>
    </row>
    <row r="737" spans="1:21" ht="31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55"/>
        <v>0.28233539313871725</v>
      </c>
      <c r="P737">
        <f t="shared" si="56"/>
        <v>65.998995479658461</v>
      </c>
      <c r="Q737" t="s">
        <v>2054</v>
      </c>
      <c r="R737" t="s">
        <v>2055</v>
      </c>
      <c r="S737" s="10">
        <f t="shared" si="57"/>
        <v>42459.208333333328</v>
      </c>
      <c r="T737" s="10">
        <f t="shared" si="58"/>
        <v>42466.208333333328</v>
      </c>
      <c r="U737" s="1">
        <f t="shared" si="59"/>
        <v>2016</v>
      </c>
    </row>
    <row r="738" spans="1:21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55"/>
        <v>3.0398736675878406</v>
      </c>
      <c r="P738">
        <f t="shared" si="56"/>
        <v>87.34482758620689</v>
      </c>
      <c r="Q738" t="s">
        <v>2047</v>
      </c>
      <c r="R738" t="s">
        <v>2048</v>
      </c>
      <c r="S738" s="10">
        <f t="shared" si="57"/>
        <v>42055.25</v>
      </c>
      <c r="T738" s="10">
        <f t="shared" si="58"/>
        <v>42059.25</v>
      </c>
      <c r="U738" s="1">
        <f t="shared" si="59"/>
        <v>2015</v>
      </c>
    </row>
    <row r="739" spans="1:21" ht="31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55"/>
        <v>0.73587907716785994</v>
      </c>
      <c r="P739">
        <f t="shared" si="56"/>
        <v>27.933333333333334</v>
      </c>
      <c r="Q739" t="s">
        <v>2035</v>
      </c>
      <c r="R739" t="s">
        <v>2045</v>
      </c>
      <c r="S739" s="10">
        <f t="shared" si="57"/>
        <v>42685.25</v>
      </c>
      <c r="T739" s="10">
        <f t="shared" si="58"/>
        <v>42697.25</v>
      </c>
      <c r="U739" s="1">
        <f t="shared" si="59"/>
        <v>2016</v>
      </c>
    </row>
    <row r="740" spans="1:21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55"/>
        <v>47.97687861271676</v>
      </c>
      <c r="P740">
        <f t="shared" si="56"/>
        <v>103.8</v>
      </c>
      <c r="Q740" t="s">
        <v>2039</v>
      </c>
      <c r="R740" t="s">
        <v>2040</v>
      </c>
      <c r="S740" s="10">
        <f t="shared" si="57"/>
        <v>41959.25</v>
      </c>
      <c r="T740" s="10">
        <f t="shared" si="58"/>
        <v>41981.25</v>
      </c>
      <c r="U740" s="1">
        <f t="shared" si="59"/>
        <v>2014</v>
      </c>
    </row>
    <row r="741" spans="1:21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55"/>
        <v>1.639344262295082</v>
      </c>
      <c r="P741">
        <f t="shared" si="56"/>
        <v>31.937172774869111</v>
      </c>
      <c r="Q741" t="s">
        <v>2035</v>
      </c>
      <c r="R741" t="s">
        <v>2045</v>
      </c>
      <c r="S741" s="10">
        <f t="shared" si="57"/>
        <v>41089.208333333336</v>
      </c>
      <c r="T741" s="10">
        <f t="shared" si="58"/>
        <v>41090.208333333336</v>
      </c>
      <c r="U741" s="1">
        <f t="shared" si="59"/>
        <v>2012</v>
      </c>
    </row>
    <row r="742" spans="1:21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55"/>
        <v>3.329145728643216</v>
      </c>
      <c r="P742">
        <f t="shared" si="56"/>
        <v>99.5</v>
      </c>
      <c r="Q742" t="s">
        <v>2039</v>
      </c>
      <c r="R742" t="s">
        <v>2040</v>
      </c>
      <c r="S742" s="10">
        <f t="shared" si="57"/>
        <v>42769.25</v>
      </c>
      <c r="T742" s="10">
        <f t="shared" si="58"/>
        <v>42772.25</v>
      </c>
      <c r="U742" s="1">
        <f t="shared" si="59"/>
        <v>2017</v>
      </c>
    </row>
    <row r="743" spans="1:21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55"/>
        <v>8.4805653710247356E-2</v>
      </c>
      <c r="P743">
        <f t="shared" si="56"/>
        <v>108.84615384615384</v>
      </c>
      <c r="Q743" t="s">
        <v>2039</v>
      </c>
      <c r="R743" t="s">
        <v>2040</v>
      </c>
      <c r="S743" s="10">
        <f t="shared" si="57"/>
        <v>40321.208333333336</v>
      </c>
      <c r="T743" s="10">
        <f t="shared" si="58"/>
        <v>40322.208333333336</v>
      </c>
      <c r="U743" s="1">
        <f t="shared" si="59"/>
        <v>2010</v>
      </c>
    </row>
    <row r="744" spans="1:21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55"/>
        <v>8.8803374528232074E-2</v>
      </c>
      <c r="P744">
        <f t="shared" si="56"/>
        <v>110.76229508196721</v>
      </c>
      <c r="Q744" t="s">
        <v>2035</v>
      </c>
      <c r="R744" t="s">
        <v>2043</v>
      </c>
      <c r="S744" s="10">
        <f t="shared" si="57"/>
        <v>40197.25</v>
      </c>
      <c r="T744" s="10">
        <f t="shared" si="58"/>
        <v>40239.25</v>
      </c>
      <c r="U744" s="1">
        <f t="shared" si="59"/>
        <v>2010</v>
      </c>
    </row>
    <row r="745" spans="1:21" ht="31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55"/>
        <v>7.7380952380952381</v>
      </c>
      <c r="P745">
        <f t="shared" si="56"/>
        <v>29.647058823529413</v>
      </c>
      <c r="Q745" t="s">
        <v>2039</v>
      </c>
      <c r="R745" t="s">
        <v>2040</v>
      </c>
      <c r="S745" s="10">
        <f t="shared" si="57"/>
        <v>42298.208333333328</v>
      </c>
      <c r="T745" s="10">
        <f t="shared" si="58"/>
        <v>42304.208333333328</v>
      </c>
      <c r="U745" s="1">
        <f t="shared" si="59"/>
        <v>2015</v>
      </c>
    </row>
    <row r="746" spans="1:21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55"/>
        <v>0.1404494382022472</v>
      </c>
      <c r="P746">
        <f t="shared" si="56"/>
        <v>101.71428571428571</v>
      </c>
      <c r="Q746" t="s">
        <v>2039</v>
      </c>
      <c r="R746" t="s">
        <v>2040</v>
      </c>
      <c r="S746" s="10">
        <f t="shared" si="57"/>
        <v>43322.208333333328</v>
      </c>
      <c r="T746" s="10">
        <f t="shared" si="58"/>
        <v>43324.208333333328</v>
      </c>
      <c r="U746" s="1">
        <f t="shared" si="59"/>
        <v>2018</v>
      </c>
    </row>
    <row r="747" spans="1:21" ht="31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55"/>
        <v>3.2998565279770444</v>
      </c>
      <c r="P747">
        <f t="shared" si="56"/>
        <v>61.5</v>
      </c>
      <c r="Q747" t="s">
        <v>2037</v>
      </c>
      <c r="R747" t="s">
        <v>2046</v>
      </c>
      <c r="S747" s="10">
        <f t="shared" si="57"/>
        <v>40328.208333333336</v>
      </c>
      <c r="T747" s="10">
        <f t="shared" si="58"/>
        <v>40355.208333333336</v>
      </c>
      <c r="U747" s="1">
        <f t="shared" si="59"/>
        <v>2010</v>
      </c>
    </row>
    <row r="748" spans="1:21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55"/>
        <v>0.47056839264631473</v>
      </c>
      <c r="P748">
        <f t="shared" si="56"/>
        <v>35</v>
      </c>
      <c r="Q748" t="s">
        <v>2037</v>
      </c>
      <c r="R748" t="s">
        <v>2038</v>
      </c>
      <c r="S748" s="10">
        <f t="shared" si="57"/>
        <v>40825.208333333336</v>
      </c>
      <c r="T748" s="10">
        <f t="shared" si="58"/>
        <v>40830.208333333336</v>
      </c>
      <c r="U748" s="1">
        <f t="shared" si="59"/>
        <v>2011</v>
      </c>
    </row>
    <row r="749" spans="1:21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55"/>
        <v>0.43695380774032461</v>
      </c>
      <c r="P749">
        <f t="shared" si="56"/>
        <v>40.049999999999997</v>
      </c>
      <c r="Q749" t="s">
        <v>2039</v>
      </c>
      <c r="R749" t="s">
        <v>2040</v>
      </c>
      <c r="S749" s="10">
        <f t="shared" si="57"/>
        <v>40423.208333333336</v>
      </c>
      <c r="T749" s="10">
        <f t="shared" si="58"/>
        <v>40434.208333333336</v>
      </c>
      <c r="U749" s="1">
        <f t="shared" si="59"/>
        <v>2010</v>
      </c>
    </row>
    <row r="750" spans="1:21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55"/>
        <v>2.8604135785256175</v>
      </c>
      <c r="P750">
        <f t="shared" si="56"/>
        <v>110.97231270358306</v>
      </c>
      <c r="Q750" t="s">
        <v>2041</v>
      </c>
      <c r="R750" t="s">
        <v>2049</v>
      </c>
      <c r="S750" s="10">
        <f t="shared" si="57"/>
        <v>40238.25</v>
      </c>
      <c r="T750" s="10">
        <f t="shared" si="58"/>
        <v>40263.208333333336</v>
      </c>
      <c r="U750" s="1">
        <f t="shared" si="59"/>
        <v>2010</v>
      </c>
    </row>
    <row r="751" spans="1:21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55"/>
        <v>0.63576550602498705</v>
      </c>
      <c r="P751">
        <f t="shared" si="56"/>
        <v>36.959016393442624</v>
      </c>
      <c r="Q751" t="s">
        <v>2037</v>
      </c>
      <c r="R751" t="s">
        <v>2046</v>
      </c>
      <c r="S751" s="10">
        <f t="shared" si="57"/>
        <v>41920.208333333336</v>
      </c>
      <c r="T751" s="10">
        <f t="shared" si="58"/>
        <v>41932.208333333336</v>
      </c>
      <c r="U751" s="1">
        <f t="shared" si="59"/>
        <v>2014</v>
      </c>
    </row>
    <row r="752" spans="1:21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55"/>
        <v>100</v>
      </c>
      <c r="P752">
        <f t="shared" si="56"/>
        <v>1</v>
      </c>
      <c r="Q752" t="s">
        <v>2035</v>
      </c>
      <c r="R752" t="s">
        <v>2043</v>
      </c>
      <c r="S752" s="10">
        <f t="shared" si="57"/>
        <v>40360.208333333336</v>
      </c>
      <c r="T752" s="10">
        <f t="shared" si="58"/>
        <v>40385.208333333336</v>
      </c>
      <c r="U752" s="1">
        <f t="shared" si="59"/>
        <v>2010</v>
      </c>
    </row>
    <row r="753" spans="1:21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55"/>
        <v>0.43046753557335882</v>
      </c>
      <c r="P753">
        <f t="shared" si="56"/>
        <v>30.974074074074075</v>
      </c>
      <c r="Q753" t="s">
        <v>2047</v>
      </c>
      <c r="R753" t="s">
        <v>2048</v>
      </c>
      <c r="S753" s="10">
        <f t="shared" si="57"/>
        <v>42446.208333333328</v>
      </c>
      <c r="T753" s="10">
        <f t="shared" si="58"/>
        <v>42461.208333333328</v>
      </c>
      <c r="U753" s="1">
        <f t="shared" si="59"/>
        <v>2016</v>
      </c>
    </row>
    <row r="754" spans="1:21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55"/>
        <v>1.081685938082805</v>
      </c>
      <c r="P754">
        <f t="shared" si="56"/>
        <v>47.035087719298247</v>
      </c>
      <c r="Q754" t="s">
        <v>2039</v>
      </c>
      <c r="R754" t="s">
        <v>2040</v>
      </c>
      <c r="S754" s="10">
        <f t="shared" si="57"/>
        <v>40395.208333333336</v>
      </c>
      <c r="T754" s="10">
        <f t="shared" si="58"/>
        <v>40413.208333333336</v>
      </c>
      <c r="U754" s="1">
        <f t="shared" si="59"/>
        <v>2010</v>
      </c>
    </row>
    <row r="755" spans="1:21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55"/>
        <v>0.38955656858682136</v>
      </c>
      <c r="P755">
        <f t="shared" si="56"/>
        <v>88.065693430656935</v>
      </c>
      <c r="Q755" t="s">
        <v>2054</v>
      </c>
      <c r="R755" t="s">
        <v>2055</v>
      </c>
      <c r="S755" s="10">
        <f t="shared" si="57"/>
        <v>40321.208333333336</v>
      </c>
      <c r="T755" s="10">
        <f t="shared" si="58"/>
        <v>40336.208333333336</v>
      </c>
      <c r="U755" s="1">
        <f t="shared" si="59"/>
        <v>2010</v>
      </c>
    </row>
    <row r="756" spans="1:21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55"/>
        <v>0.59357689097240374</v>
      </c>
      <c r="P756">
        <f t="shared" si="56"/>
        <v>37.005616224648989</v>
      </c>
      <c r="Q756" t="s">
        <v>2039</v>
      </c>
      <c r="R756" t="s">
        <v>2040</v>
      </c>
      <c r="S756" s="10">
        <f t="shared" si="57"/>
        <v>41210.208333333336</v>
      </c>
      <c r="T756" s="10">
        <f t="shared" si="58"/>
        <v>41263.25</v>
      </c>
      <c r="U756" s="1">
        <f t="shared" si="59"/>
        <v>2012</v>
      </c>
    </row>
    <row r="757" spans="1:21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55"/>
        <v>0.60032017075773747</v>
      </c>
      <c r="P757">
        <f t="shared" si="56"/>
        <v>26.027777777777779</v>
      </c>
      <c r="Q757" t="s">
        <v>2039</v>
      </c>
      <c r="R757" t="s">
        <v>2040</v>
      </c>
      <c r="S757" s="10">
        <f t="shared" si="57"/>
        <v>43096.25</v>
      </c>
      <c r="T757" s="10">
        <f t="shared" si="58"/>
        <v>43108.25</v>
      </c>
      <c r="U757" s="1">
        <f t="shared" si="59"/>
        <v>2017</v>
      </c>
    </row>
    <row r="758" spans="1:21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55"/>
        <v>0.12952077313938429</v>
      </c>
      <c r="P758">
        <f t="shared" si="56"/>
        <v>67.817567567567565</v>
      </c>
      <c r="Q758" t="s">
        <v>2039</v>
      </c>
      <c r="R758" t="s">
        <v>2040</v>
      </c>
      <c r="S758" s="10">
        <f t="shared" si="57"/>
        <v>42024.25</v>
      </c>
      <c r="T758" s="10">
        <f t="shared" si="58"/>
        <v>42030.25</v>
      </c>
      <c r="U758" s="1">
        <f t="shared" si="59"/>
        <v>2015</v>
      </c>
    </row>
    <row r="759" spans="1:21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55"/>
        <v>0.24578651685393257</v>
      </c>
      <c r="P759">
        <f t="shared" si="56"/>
        <v>49.964912280701753</v>
      </c>
      <c r="Q759" t="s">
        <v>2041</v>
      </c>
      <c r="R759" t="s">
        <v>2044</v>
      </c>
      <c r="S759" s="10">
        <f t="shared" si="57"/>
        <v>40675.208333333336</v>
      </c>
      <c r="T759" s="10">
        <f t="shared" si="58"/>
        <v>40679.208333333336</v>
      </c>
      <c r="U759" s="1">
        <f t="shared" si="59"/>
        <v>2011</v>
      </c>
    </row>
    <row r="760" spans="1:21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55"/>
        <v>0.17724020238915003</v>
      </c>
      <c r="P760">
        <f t="shared" si="56"/>
        <v>110.01646903820817</v>
      </c>
      <c r="Q760" t="s">
        <v>2035</v>
      </c>
      <c r="R760" t="s">
        <v>2036</v>
      </c>
      <c r="S760" s="10">
        <f t="shared" si="57"/>
        <v>41936.208333333336</v>
      </c>
      <c r="T760" s="10">
        <f t="shared" si="58"/>
        <v>41945.208333333336</v>
      </c>
      <c r="U760" s="1">
        <f t="shared" si="59"/>
        <v>2014</v>
      </c>
    </row>
    <row r="761" spans="1:21" ht="31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55"/>
        <v>1.4614143000479867</v>
      </c>
      <c r="P761">
        <f t="shared" si="56"/>
        <v>89.964678178963894</v>
      </c>
      <c r="Q761" t="s">
        <v>2035</v>
      </c>
      <c r="R761" t="s">
        <v>2043</v>
      </c>
      <c r="S761" s="10">
        <f t="shared" si="57"/>
        <v>43136.25</v>
      </c>
      <c r="T761" s="10">
        <f t="shared" si="58"/>
        <v>43166.25</v>
      </c>
      <c r="U761" s="1">
        <f t="shared" si="59"/>
        <v>2018</v>
      </c>
    </row>
    <row r="762" spans="1:21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55"/>
        <v>2.9110414657666346</v>
      </c>
      <c r="P762">
        <f t="shared" si="56"/>
        <v>79.009523809523813</v>
      </c>
      <c r="Q762" t="s">
        <v>2050</v>
      </c>
      <c r="R762" t="s">
        <v>2051</v>
      </c>
      <c r="S762" s="10">
        <f t="shared" si="57"/>
        <v>43678.208333333328</v>
      </c>
      <c r="T762" s="10">
        <f t="shared" si="58"/>
        <v>43707.208333333328</v>
      </c>
      <c r="U762" s="1">
        <f t="shared" si="59"/>
        <v>2019</v>
      </c>
    </row>
    <row r="763" spans="1:21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55"/>
        <v>0.15256588072122051</v>
      </c>
      <c r="P763">
        <f t="shared" si="56"/>
        <v>86.867469879518069</v>
      </c>
      <c r="Q763" t="s">
        <v>2035</v>
      </c>
      <c r="R763" t="s">
        <v>2036</v>
      </c>
      <c r="S763" s="10">
        <f t="shared" si="57"/>
        <v>42938.208333333328</v>
      </c>
      <c r="T763" s="10">
        <f t="shared" si="58"/>
        <v>42943.208333333328</v>
      </c>
      <c r="U763" s="1">
        <f t="shared" si="59"/>
        <v>2017</v>
      </c>
    </row>
    <row r="764" spans="1:21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55"/>
        <v>0.56415215989684075</v>
      </c>
      <c r="P764">
        <f t="shared" si="56"/>
        <v>62.04</v>
      </c>
      <c r="Q764" t="s">
        <v>2035</v>
      </c>
      <c r="R764" t="s">
        <v>2058</v>
      </c>
      <c r="S764" s="10">
        <f t="shared" si="57"/>
        <v>41241.25</v>
      </c>
      <c r="T764" s="10">
        <f t="shared" si="58"/>
        <v>41252.25</v>
      </c>
      <c r="U764" s="1">
        <f t="shared" si="59"/>
        <v>2012</v>
      </c>
    </row>
    <row r="765" spans="1:21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55"/>
        <v>0.88355948248658878</v>
      </c>
      <c r="P765">
        <f t="shared" si="56"/>
        <v>26.970212765957445</v>
      </c>
      <c r="Q765" t="s">
        <v>2039</v>
      </c>
      <c r="R765" t="s">
        <v>2040</v>
      </c>
      <c r="S765" s="10">
        <f t="shared" si="57"/>
        <v>41037.208333333336</v>
      </c>
      <c r="T765" s="10">
        <f t="shared" si="58"/>
        <v>41072.208333333336</v>
      </c>
      <c r="U765" s="1">
        <f t="shared" si="59"/>
        <v>2012</v>
      </c>
    </row>
    <row r="766" spans="1:21" ht="31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55"/>
        <v>0.13732833957553059</v>
      </c>
      <c r="P766">
        <f t="shared" si="56"/>
        <v>54.121621621621621</v>
      </c>
      <c r="Q766" t="s">
        <v>2035</v>
      </c>
      <c r="R766" t="s">
        <v>2036</v>
      </c>
      <c r="S766" s="10">
        <f t="shared" si="57"/>
        <v>40676.208333333336</v>
      </c>
      <c r="T766" s="10">
        <f t="shared" si="58"/>
        <v>40684.208333333336</v>
      </c>
      <c r="U766" s="1">
        <f t="shared" si="59"/>
        <v>2011</v>
      </c>
    </row>
    <row r="767" spans="1:21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55"/>
        <v>0.48</v>
      </c>
      <c r="P767">
        <f t="shared" si="56"/>
        <v>41.035353535353536</v>
      </c>
      <c r="Q767" t="s">
        <v>2035</v>
      </c>
      <c r="R767" t="s">
        <v>2045</v>
      </c>
      <c r="S767" s="10">
        <f t="shared" si="57"/>
        <v>42840.208333333328</v>
      </c>
      <c r="T767" s="10">
        <f t="shared" si="58"/>
        <v>42865.208333333328</v>
      </c>
      <c r="U767" s="1">
        <f t="shared" si="59"/>
        <v>2017</v>
      </c>
    </row>
    <row r="768" spans="1:21" ht="31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55"/>
        <v>3.2080861349154031</v>
      </c>
      <c r="P768">
        <f t="shared" si="56"/>
        <v>55.052419354838712</v>
      </c>
      <c r="Q768" t="s">
        <v>2041</v>
      </c>
      <c r="R768" t="s">
        <v>2063</v>
      </c>
      <c r="S768" s="10">
        <f t="shared" si="57"/>
        <v>43362.208333333328</v>
      </c>
      <c r="T768" s="10">
        <f t="shared" si="58"/>
        <v>43363.208333333328</v>
      </c>
      <c r="U768" s="1">
        <f t="shared" si="59"/>
        <v>2018</v>
      </c>
    </row>
    <row r="769" spans="1:21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55"/>
        <v>1.7553998410749114</v>
      </c>
      <c r="P769">
        <f t="shared" si="56"/>
        <v>107.93762183235867</v>
      </c>
      <c r="Q769" t="s">
        <v>2047</v>
      </c>
      <c r="R769" t="s">
        <v>2059</v>
      </c>
      <c r="S769" s="10">
        <f t="shared" si="57"/>
        <v>42283.208333333328</v>
      </c>
      <c r="T769" s="10">
        <f t="shared" si="58"/>
        <v>42328.25</v>
      </c>
      <c r="U769" s="1">
        <f t="shared" si="59"/>
        <v>2015</v>
      </c>
    </row>
    <row r="770" spans="1:21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55"/>
        <v>0.4329004329004329</v>
      </c>
      <c r="P770">
        <f t="shared" si="56"/>
        <v>73.92</v>
      </c>
      <c r="Q770" t="s">
        <v>2039</v>
      </c>
      <c r="R770" t="s">
        <v>2040</v>
      </c>
      <c r="S770" s="10">
        <f t="shared" si="57"/>
        <v>41619.25</v>
      </c>
      <c r="T770" s="10">
        <f t="shared" si="58"/>
        <v>41634.25</v>
      </c>
      <c r="U770" s="1">
        <f t="shared" si="59"/>
        <v>2013</v>
      </c>
    </row>
    <row r="771" spans="1:21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60">SUM(D771/E771)</f>
        <v>1.1511740875845509</v>
      </c>
      <c r="P771">
        <f t="shared" ref="P771:P834" si="61">SUM(E771/G771)</f>
        <v>31.995894428152493</v>
      </c>
      <c r="Q771" t="s">
        <v>2050</v>
      </c>
      <c r="R771" t="s">
        <v>2051</v>
      </c>
      <c r="S771" s="10">
        <f t="shared" ref="S771:S834" si="62">(((J771/60)/60)/24)+DATE(1970,1,1)</f>
        <v>41501.208333333336</v>
      </c>
      <c r="T771" s="10">
        <f t="shared" ref="T771:T834" si="63">(((K771/60)/60)/24)+DATE(1970,1,1)</f>
        <v>41527.208333333336</v>
      </c>
      <c r="U771" s="1">
        <f t="shared" ref="U771:U834" si="64">YEAR(S771)</f>
        <v>2013</v>
      </c>
    </row>
    <row r="772" spans="1:21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60"/>
        <v>0.36935234495791103</v>
      </c>
      <c r="P772">
        <f t="shared" si="61"/>
        <v>53.898148148148145</v>
      </c>
      <c r="Q772" t="s">
        <v>2039</v>
      </c>
      <c r="R772" t="s">
        <v>2040</v>
      </c>
      <c r="S772" s="10">
        <f t="shared" si="62"/>
        <v>41743.208333333336</v>
      </c>
      <c r="T772" s="10">
        <f t="shared" si="63"/>
        <v>41750.208333333336</v>
      </c>
      <c r="U772" s="1">
        <f t="shared" si="64"/>
        <v>2014</v>
      </c>
    </row>
    <row r="773" spans="1:21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60"/>
        <v>2.0223907547851212</v>
      </c>
      <c r="P773">
        <f t="shared" si="61"/>
        <v>106.5</v>
      </c>
      <c r="Q773" t="s">
        <v>2039</v>
      </c>
      <c r="R773" t="s">
        <v>2040</v>
      </c>
      <c r="S773" s="10">
        <f t="shared" si="62"/>
        <v>43491.25</v>
      </c>
      <c r="T773" s="10">
        <f t="shared" si="63"/>
        <v>43518.25</v>
      </c>
      <c r="U773" s="1">
        <f t="shared" si="64"/>
        <v>2019</v>
      </c>
    </row>
    <row r="774" spans="1:21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60"/>
        <v>0.88214829054285138</v>
      </c>
      <c r="P774">
        <f t="shared" si="61"/>
        <v>32.999805409612762</v>
      </c>
      <c r="Q774" t="s">
        <v>2035</v>
      </c>
      <c r="R774" t="s">
        <v>2045</v>
      </c>
      <c r="S774" s="10">
        <f t="shared" si="62"/>
        <v>43505.25</v>
      </c>
      <c r="T774" s="10">
        <f t="shared" si="63"/>
        <v>43509.25</v>
      </c>
      <c r="U774" s="1">
        <f t="shared" si="64"/>
        <v>2019</v>
      </c>
    </row>
    <row r="775" spans="1:21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60"/>
        <v>0.52478134110787167</v>
      </c>
      <c r="P775">
        <f t="shared" si="61"/>
        <v>43.00254993625159</v>
      </c>
      <c r="Q775" t="s">
        <v>2039</v>
      </c>
      <c r="R775" t="s">
        <v>2040</v>
      </c>
      <c r="S775" s="10">
        <f t="shared" si="62"/>
        <v>42838.208333333328</v>
      </c>
      <c r="T775" s="10">
        <f t="shared" si="63"/>
        <v>42848.208333333328</v>
      </c>
      <c r="U775" s="1">
        <f t="shared" si="64"/>
        <v>2017</v>
      </c>
    </row>
    <row r="776" spans="1:21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60"/>
        <v>0.73800738007380073</v>
      </c>
      <c r="P776">
        <f t="shared" si="61"/>
        <v>86.858974358974365</v>
      </c>
      <c r="Q776" t="s">
        <v>2037</v>
      </c>
      <c r="R776" t="s">
        <v>2038</v>
      </c>
      <c r="S776" s="10">
        <f t="shared" si="62"/>
        <v>42513.208333333328</v>
      </c>
      <c r="T776" s="10">
        <f t="shared" si="63"/>
        <v>42554.208333333328</v>
      </c>
      <c r="U776" s="1">
        <f t="shared" si="64"/>
        <v>2016</v>
      </c>
    </row>
    <row r="777" spans="1:21" ht="31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60"/>
        <v>9.7107438016528924</v>
      </c>
      <c r="P777">
        <f t="shared" si="61"/>
        <v>96.8</v>
      </c>
      <c r="Q777" t="s">
        <v>2035</v>
      </c>
      <c r="R777" t="s">
        <v>2036</v>
      </c>
      <c r="S777" s="10">
        <f t="shared" si="62"/>
        <v>41949.25</v>
      </c>
      <c r="T777" s="10">
        <f t="shared" si="63"/>
        <v>41959.25</v>
      </c>
      <c r="U777" s="1">
        <f t="shared" si="64"/>
        <v>2014</v>
      </c>
    </row>
    <row r="778" spans="1:21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60"/>
        <v>1.5256874543877283</v>
      </c>
      <c r="P778">
        <f t="shared" si="61"/>
        <v>32.995456610631528</v>
      </c>
      <c r="Q778" t="s">
        <v>2039</v>
      </c>
      <c r="R778" t="s">
        <v>2040</v>
      </c>
      <c r="S778" s="10">
        <f t="shared" si="62"/>
        <v>43650.208333333328</v>
      </c>
      <c r="T778" s="10">
        <f t="shared" si="63"/>
        <v>43668.208333333328</v>
      </c>
      <c r="U778" s="1">
        <f t="shared" si="64"/>
        <v>2019</v>
      </c>
    </row>
    <row r="779" spans="1:21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60"/>
        <v>2.0397068736816926</v>
      </c>
      <c r="P779">
        <f t="shared" si="61"/>
        <v>68.028106508875737</v>
      </c>
      <c r="Q779" t="s">
        <v>2039</v>
      </c>
      <c r="R779" t="s">
        <v>2040</v>
      </c>
      <c r="S779" s="10">
        <f t="shared" si="62"/>
        <v>40809.208333333336</v>
      </c>
      <c r="T779" s="10">
        <f t="shared" si="63"/>
        <v>40838.208333333336</v>
      </c>
      <c r="U779" s="1">
        <f t="shared" si="64"/>
        <v>2011</v>
      </c>
    </row>
    <row r="780" spans="1:21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60"/>
        <v>0.12691594259494288</v>
      </c>
      <c r="P780">
        <f t="shared" si="61"/>
        <v>58.867816091954026</v>
      </c>
      <c r="Q780" t="s">
        <v>2041</v>
      </c>
      <c r="R780" t="s">
        <v>2049</v>
      </c>
      <c r="S780" s="10">
        <f t="shared" si="62"/>
        <v>40768.208333333336</v>
      </c>
      <c r="T780" s="10">
        <f t="shared" si="63"/>
        <v>40773.208333333336</v>
      </c>
      <c r="U780" s="1">
        <f t="shared" si="64"/>
        <v>2011</v>
      </c>
    </row>
    <row r="781" spans="1:21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60"/>
        <v>1.2452315764150619</v>
      </c>
      <c r="P781">
        <f t="shared" si="61"/>
        <v>105.04572803850782</v>
      </c>
      <c r="Q781" t="s">
        <v>2039</v>
      </c>
      <c r="R781" t="s">
        <v>2040</v>
      </c>
      <c r="S781" s="10">
        <f t="shared" si="62"/>
        <v>42230.208333333328</v>
      </c>
      <c r="T781" s="10">
        <f t="shared" si="63"/>
        <v>42239.208333333328</v>
      </c>
      <c r="U781" s="1">
        <f t="shared" si="64"/>
        <v>2015</v>
      </c>
    </row>
    <row r="782" spans="1:21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60"/>
        <v>0.94078583287216377</v>
      </c>
      <c r="P782">
        <f t="shared" si="61"/>
        <v>33.054878048780488</v>
      </c>
      <c r="Q782" t="s">
        <v>2041</v>
      </c>
      <c r="R782" t="s">
        <v>2044</v>
      </c>
      <c r="S782" s="10">
        <f t="shared" si="62"/>
        <v>42573.208333333328</v>
      </c>
      <c r="T782" s="10">
        <f t="shared" si="63"/>
        <v>42592.208333333328</v>
      </c>
      <c r="U782" s="1">
        <f t="shared" si="64"/>
        <v>2016</v>
      </c>
    </row>
    <row r="783" spans="1:21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60"/>
        <v>1.9710013593112823</v>
      </c>
      <c r="P783">
        <f t="shared" si="61"/>
        <v>78.821428571428569</v>
      </c>
      <c r="Q783" t="s">
        <v>2039</v>
      </c>
      <c r="R783" t="s">
        <v>2040</v>
      </c>
      <c r="S783" s="10">
        <f t="shared" si="62"/>
        <v>40482.208333333336</v>
      </c>
      <c r="T783" s="10">
        <f t="shared" si="63"/>
        <v>40533.25</v>
      </c>
      <c r="U783" s="1">
        <f t="shared" si="64"/>
        <v>2010</v>
      </c>
    </row>
    <row r="784" spans="1:21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60"/>
        <v>0.46443857572170111</v>
      </c>
      <c r="P784">
        <f t="shared" si="61"/>
        <v>68.204968944099377</v>
      </c>
      <c r="Q784" t="s">
        <v>2041</v>
      </c>
      <c r="R784" t="s">
        <v>2049</v>
      </c>
      <c r="S784" s="10">
        <f t="shared" si="62"/>
        <v>40603.25</v>
      </c>
      <c r="T784" s="10">
        <f t="shared" si="63"/>
        <v>40631.208333333336</v>
      </c>
      <c r="U784" s="1">
        <f t="shared" si="64"/>
        <v>2011</v>
      </c>
    </row>
    <row r="785" spans="1:21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60"/>
        <v>0.70806621375944889</v>
      </c>
      <c r="P785">
        <f t="shared" si="61"/>
        <v>75.731884057971016</v>
      </c>
      <c r="Q785" t="s">
        <v>2035</v>
      </c>
      <c r="R785" t="s">
        <v>2036</v>
      </c>
      <c r="S785" s="10">
        <f t="shared" si="62"/>
        <v>41625.25</v>
      </c>
      <c r="T785" s="10">
        <f t="shared" si="63"/>
        <v>41632.25</v>
      </c>
      <c r="U785" s="1">
        <f t="shared" si="64"/>
        <v>2013</v>
      </c>
    </row>
    <row r="786" spans="1:21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60"/>
        <v>0.86702101721363434</v>
      </c>
      <c r="P786">
        <f t="shared" si="61"/>
        <v>30.996070133010882</v>
      </c>
      <c r="Q786" t="s">
        <v>2037</v>
      </c>
      <c r="R786" t="s">
        <v>2038</v>
      </c>
      <c r="S786" s="10">
        <f t="shared" si="62"/>
        <v>42435.25</v>
      </c>
      <c r="T786" s="10">
        <f t="shared" si="63"/>
        <v>42446.208333333328</v>
      </c>
      <c r="U786" s="1">
        <f t="shared" si="64"/>
        <v>2016</v>
      </c>
    </row>
    <row r="787" spans="1:21" ht="31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60"/>
        <v>0.51781435968776568</v>
      </c>
      <c r="P787">
        <f t="shared" si="61"/>
        <v>101.88188976377953</v>
      </c>
      <c r="Q787" t="s">
        <v>2041</v>
      </c>
      <c r="R787" t="s">
        <v>2049</v>
      </c>
      <c r="S787" s="10">
        <f t="shared" si="62"/>
        <v>43582.208333333328</v>
      </c>
      <c r="T787" s="10">
        <f t="shared" si="63"/>
        <v>43616.208333333328</v>
      </c>
      <c r="U787" s="1">
        <f t="shared" si="64"/>
        <v>2019</v>
      </c>
    </row>
    <row r="788" spans="1:21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60"/>
        <v>0.13703636031427005</v>
      </c>
      <c r="P788">
        <f t="shared" si="61"/>
        <v>52.879227053140099</v>
      </c>
      <c r="Q788" t="s">
        <v>2035</v>
      </c>
      <c r="R788" t="s">
        <v>2058</v>
      </c>
      <c r="S788" s="10">
        <f t="shared" si="62"/>
        <v>43186.208333333328</v>
      </c>
      <c r="T788" s="10">
        <f t="shared" si="63"/>
        <v>43193.208333333328</v>
      </c>
      <c r="U788" s="1">
        <f t="shared" si="64"/>
        <v>2018</v>
      </c>
    </row>
    <row r="789" spans="1:21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60"/>
        <v>1.0033773813817752</v>
      </c>
      <c r="P789">
        <f t="shared" si="61"/>
        <v>71.005820721769496</v>
      </c>
      <c r="Q789" t="s">
        <v>2035</v>
      </c>
      <c r="R789" t="s">
        <v>2036</v>
      </c>
      <c r="S789" s="10">
        <f t="shared" si="62"/>
        <v>40684.208333333336</v>
      </c>
      <c r="T789" s="10">
        <f t="shared" si="63"/>
        <v>40693.208333333336</v>
      </c>
      <c r="U789" s="1">
        <f t="shared" si="64"/>
        <v>2011</v>
      </c>
    </row>
    <row r="790" spans="1:21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60"/>
        <v>1.1342155009451795</v>
      </c>
      <c r="P790">
        <f t="shared" si="61"/>
        <v>102.38709677419355</v>
      </c>
      <c r="Q790" t="s">
        <v>2041</v>
      </c>
      <c r="R790" t="s">
        <v>2049</v>
      </c>
      <c r="S790" s="10">
        <f t="shared" si="62"/>
        <v>41202.208333333336</v>
      </c>
      <c r="T790" s="10">
        <f t="shared" si="63"/>
        <v>41223.25</v>
      </c>
      <c r="U790" s="1">
        <f t="shared" si="64"/>
        <v>2012</v>
      </c>
    </row>
    <row r="791" spans="1:21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60"/>
        <v>2.6857654431512983</v>
      </c>
      <c r="P791">
        <f t="shared" si="61"/>
        <v>74.466666666666669</v>
      </c>
      <c r="Q791" t="s">
        <v>2039</v>
      </c>
      <c r="R791" t="s">
        <v>2040</v>
      </c>
      <c r="S791" s="10">
        <f t="shared" si="62"/>
        <v>41786.208333333336</v>
      </c>
      <c r="T791" s="10">
        <f t="shared" si="63"/>
        <v>41823.208333333336</v>
      </c>
      <c r="U791" s="1">
        <f t="shared" si="64"/>
        <v>2014</v>
      </c>
    </row>
    <row r="792" spans="1:21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60"/>
        <v>3.2743861626800999</v>
      </c>
      <c r="P792">
        <f t="shared" si="61"/>
        <v>51.009883198562441</v>
      </c>
      <c r="Q792" t="s">
        <v>2039</v>
      </c>
      <c r="R792" t="s">
        <v>2040</v>
      </c>
      <c r="S792" s="10">
        <f t="shared" si="62"/>
        <v>40223.25</v>
      </c>
      <c r="T792" s="10">
        <f t="shared" si="63"/>
        <v>40229.25</v>
      </c>
      <c r="U792" s="1">
        <f t="shared" si="64"/>
        <v>2010</v>
      </c>
    </row>
    <row r="793" spans="1:21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60"/>
        <v>3.8888888888888888</v>
      </c>
      <c r="P793">
        <f t="shared" si="61"/>
        <v>90</v>
      </c>
      <c r="Q793" t="s">
        <v>2033</v>
      </c>
      <c r="R793" t="s">
        <v>2034</v>
      </c>
      <c r="S793" s="10">
        <f t="shared" si="62"/>
        <v>42715.25</v>
      </c>
      <c r="T793" s="10">
        <f t="shared" si="63"/>
        <v>42731.25</v>
      </c>
      <c r="U793" s="1">
        <f t="shared" si="64"/>
        <v>2016</v>
      </c>
    </row>
    <row r="794" spans="1:21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60"/>
        <v>2.9411764705882355</v>
      </c>
      <c r="P794">
        <f t="shared" si="61"/>
        <v>97.142857142857139</v>
      </c>
      <c r="Q794" t="s">
        <v>2039</v>
      </c>
      <c r="R794" t="s">
        <v>2040</v>
      </c>
      <c r="S794" s="10">
        <f t="shared" si="62"/>
        <v>41451.208333333336</v>
      </c>
      <c r="T794" s="10">
        <f t="shared" si="63"/>
        <v>41479.208333333336</v>
      </c>
      <c r="U794" s="1">
        <f t="shared" si="64"/>
        <v>2013</v>
      </c>
    </row>
    <row r="795" spans="1:21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60"/>
        <v>8.4323495592180914E-2</v>
      </c>
      <c r="P795">
        <f t="shared" si="61"/>
        <v>72.071823204419886</v>
      </c>
      <c r="Q795" t="s">
        <v>2047</v>
      </c>
      <c r="R795" t="s">
        <v>2048</v>
      </c>
      <c r="S795" s="10">
        <f t="shared" si="62"/>
        <v>41450.208333333336</v>
      </c>
      <c r="T795" s="10">
        <f t="shared" si="63"/>
        <v>41454.208333333336</v>
      </c>
      <c r="U795" s="1">
        <f t="shared" si="64"/>
        <v>2013</v>
      </c>
    </row>
    <row r="796" spans="1:21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60"/>
        <v>0.79748670855485737</v>
      </c>
      <c r="P796">
        <f t="shared" si="61"/>
        <v>75.236363636363635</v>
      </c>
      <c r="Q796" t="s">
        <v>2035</v>
      </c>
      <c r="R796" t="s">
        <v>2036</v>
      </c>
      <c r="S796" s="10">
        <f t="shared" si="62"/>
        <v>43091.25</v>
      </c>
      <c r="T796" s="10">
        <f t="shared" si="63"/>
        <v>43103.25</v>
      </c>
      <c r="U796" s="1">
        <f t="shared" si="64"/>
        <v>2017</v>
      </c>
    </row>
    <row r="797" spans="1:21" ht="31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60"/>
        <v>6.9471624266144811</v>
      </c>
      <c r="P797">
        <f t="shared" si="61"/>
        <v>32.967741935483872</v>
      </c>
      <c r="Q797" t="s">
        <v>2041</v>
      </c>
      <c r="R797" t="s">
        <v>2044</v>
      </c>
      <c r="S797" s="10">
        <f t="shared" si="62"/>
        <v>42675.208333333328</v>
      </c>
      <c r="T797" s="10">
        <f t="shared" si="63"/>
        <v>42678.208333333328</v>
      </c>
      <c r="U797" s="1">
        <f t="shared" si="64"/>
        <v>2016</v>
      </c>
    </row>
    <row r="798" spans="1:21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60"/>
        <v>1.8245614035087718</v>
      </c>
      <c r="P798">
        <f t="shared" si="61"/>
        <v>54.807692307692307</v>
      </c>
      <c r="Q798" t="s">
        <v>2050</v>
      </c>
      <c r="R798" t="s">
        <v>2061</v>
      </c>
      <c r="S798" s="10">
        <f t="shared" si="62"/>
        <v>41859.208333333336</v>
      </c>
      <c r="T798" s="10">
        <f t="shared" si="63"/>
        <v>41866.208333333336</v>
      </c>
      <c r="U798" s="1">
        <f t="shared" si="64"/>
        <v>2014</v>
      </c>
    </row>
    <row r="799" spans="1:21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60"/>
        <v>0.91214594335093613</v>
      </c>
      <c r="P799">
        <f t="shared" si="61"/>
        <v>45.037837837837834</v>
      </c>
      <c r="Q799" t="s">
        <v>2037</v>
      </c>
      <c r="R799" t="s">
        <v>2038</v>
      </c>
      <c r="S799" s="10">
        <f t="shared" si="62"/>
        <v>43464.25</v>
      </c>
      <c r="T799" s="10">
        <f t="shared" si="63"/>
        <v>43487.25</v>
      </c>
      <c r="U799" s="1">
        <f t="shared" si="64"/>
        <v>2018</v>
      </c>
    </row>
    <row r="800" spans="1:21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60"/>
        <v>0.53058676654182269</v>
      </c>
      <c r="P800">
        <f t="shared" si="61"/>
        <v>52.958677685950413</v>
      </c>
      <c r="Q800" t="s">
        <v>2039</v>
      </c>
      <c r="R800" t="s">
        <v>2040</v>
      </c>
      <c r="S800" s="10">
        <f t="shared" si="62"/>
        <v>41060.208333333336</v>
      </c>
      <c r="T800" s="10">
        <f t="shared" si="63"/>
        <v>41088.208333333336</v>
      </c>
      <c r="U800" s="1">
        <f t="shared" si="64"/>
        <v>2012</v>
      </c>
    </row>
    <row r="801" spans="1:21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60"/>
        <v>1.1493158510377846</v>
      </c>
      <c r="P801">
        <f t="shared" si="61"/>
        <v>60.017959183673469</v>
      </c>
      <c r="Q801" t="s">
        <v>2039</v>
      </c>
      <c r="R801" t="s">
        <v>2040</v>
      </c>
      <c r="S801" s="10">
        <f t="shared" si="62"/>
        <v>42399.25</v>
      </c>
      <c r="T801" s="10">
        <f t="shared" si="63"/>
        <v>42403.25</v>
      </c>
      <c r="U801" s="1">
        <f t="shared" si="64"/>
        <v>2016</v>
      </c>
    </row>
    <row r="802" spans="1:21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60"/>
        <v>100</v>
      </c>
      <c r="P802">
        <f t="shared" si="61"/>
        <v>1</v>
      </c>
      <c r="Q802" t="s">
        <v>2035</v>
      </c>
      <c r="R802" t="s">
        <v>2036</v>
      </c>
      <c r="S802" s="10">
        <f t="shared" si="62"/>
        <v>42167.208333333328</v>
      </c>
      <c r="T802" s="10">
        <f t="shared" si="63"/>
        <v>42171.208333333328</v>
      </c>
      <c r="U802" s="1">
        <f t="shared" si="64"/>
        <v>2015</v>
      </c>
    </row>
    <row r="803" spans="1:21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60"/>
        <v>0.49282194128990786</v>
      </c>
      <c r="P803">
        <f t="shared" si="61"/>
        <v>44.028301886792455</v>
      </c>
      <c r="Q803" t="s">
        <v>2054</v>
      </c>
      <c r="R803" t="s">
        <v>2055</v>
      </c>
      <c r="S803" s="10">
        <f t="shared" si="62"/>
        <v>43830.25</v>
      </c>
      <c r="T803" s="10">
        <f t="shared" si="63"/>
        <v>43852.25</v>
      </c>
      <c r="U803" s="1">
        <f t="shared" si="64"/>
        <v>2019</v>
      </c>
    </row>
    <row r="804" spans="1:21" ht="31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60"/>
        <v>0.50753110674525215</v>
      </c>
      <c r="P804">
        <f t="shared" si="61"/>
        <v>86.028169014084511</v>
      </c>
      <c r="Q804" t="s">
        <v>2054</v>
      </c>
      <c r="R804" t="s">
        <v>2055</v>
      </c>
      <c r="S804" s="10">
        <f t="shared" si="62"/>
        <v>43650.208333333328</v>
      </c>
      <c r="T804" s="10">
        <f t="shared" si="63"/>
        <v>43652.208333333328</v>
      </c>
      <c r="U804" s="1">
        <f t="shared" si="64"/>
        <v>2019</v>
      </c>
    </row>
    <row r="805" spans="1:21" ht="31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60"/>
        <v>0.93457943925233644</v>
      </c>
      <c r="P805">
        <f t="shared" si="61"/>
        <v>28.012875536480685</v>
      </c>
      <c r="Q805" t="s">
        <v>2039</v>
      </c>
      <c r="R805" t="s">
        <v>2040</v>
      </c>
      <c r="S805" s="10">
        <f t="shared" si="62"/>
        <v>43492.25</v>
      </c>
      <c r="T805" s="10">
        <f t="shared" si="63"/>
        <v>43526.25</v>
      </c>
      <c r="U805" s="1">
        <f t="shared" si="64"/>
        <v>2019</v>
      </c>
    </row>
    <row r="806" spans="1:21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60"/>
        <v>0.37211965078002002</v>
      </c>
      <c r="P806">
        <f t="shared" si="61"/>
        <v>32.050458715596328</v>
      </c>
      <c r="Q806" t="s">
        <v>2035</v>
      </c>
      <c r="R806" t="s">
        <v>2036</v>
      </c>
      <c r="S806" s="10">
        <f t="shared" si="62"/>
        <v>43102.25</v>
      </c>
      <c r="T806" s="10">
        <f t="shared" si="63"/>
        <v>43122.25</v>
      </c>
      <c r="U806" s="1">
        <f t="shared" si="64"/>
        <v>2018</v>
      </c>
    </row>
    <row r="807" spans="1:21" ht="31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60"/>
        <v>1.9667477696674778</v>
      </c>
      <c r="P807">
        <f t="shared" si="61"/>
        <v>73.611940298507463</v>
      </c>
      <c r="Q807" t="s">
        <v>2041</v>
      </c>
      <c r="R807" t="s">
        <v>2042</v>
      </c>
      <c r="S807" s="10">
        <f t="shared" si="62"/>
        <v>41958.25</v>
      </c>
      <c r="T807" s="10">
        <f t="shared" si="63"/>
        <v>42009.25</v>
      </c>
      <c r="U807" s="1">
        <f t="shared" si="64"/>
        <v>2014</v>
      </c>
    </row>
    <row r="808" spans="1:21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60"/>
        <v>8.472524812394093E-2</v>
      </c>
      <c r="P808">
        <f t="shared" si="61"/>
        <v>108.71052631578948</v>
      </c>
      <c r="Q808" t="s">
        <v>2041</v>
      </c>
      <c r="R808" t="s">
        <v>2044</v>
      </c>
      <c r="S808" s="10">
        <f t="shared" si="62"/>
        <v>40973.25</v>
      </c>
      <c r="T808" s="10">
        <f t="shared" si="63"/>
        <v>40997.208333333336</v>
      </c>
      <c r="U808" s="1">
        <f t="shared" si="64"/>
        <v>2012</v>
      </c>
    </row>
    <row r="809" spans="1:21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60"/>
        <v>0.37878787878787878</v>
      </c>
      <c r="P809">
        <f t="shared" si="61"/>
        <v>42.97674418604651</v>
      </c>
      <c r="Q809" t="s">
        <v>2039</v>
      </c>
      <c r="R809" t="s">
        <v>2040</v>
      </c>
      <c r="S809" s="10">
        <f t="shared" si="62"/>
        <v>43753.208333333328</v>
      </c>
      <c r="T809" s="10">
        <f t="shared" si="63"/>
        <v>43797.25</v>
      </c>
      <c r="U809" s="1">
        <f t="shared" si="64"/>
        <v>2019</v>
      </c>
    </row>
    <row r="810" spans="1:21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60"/>
        <v>3.2849020846493997</v>
      </c>
      <c r="P810">
        <f t="shared" si="61"/>
        <v>83.315789473684205</v>
      </c>
      <c r="Q810" t="s">
        <v>2033</v>
      </c>
      <c r="R810" t="s">
        <v>2034</v>
      </c>
      <c r="S810" s="10">
        <f t="shared" si="62"/>
        <v>42507.208333333328</v>
      </c>
      <c r="T810" s="10">
        <f t="shared" si="63"/>
        <v>42524.208333333328</v>
      </c>
      <c r="U810" s="1">
        <f t="shared" si="64"/>
        <v>2016</v>
      </c>
    </row>
    <row r="811" spans="1:21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60"/>
        <v>1.5903135447727479</v>
      </c>
      <c r="P811">
        <f t="shared" si="61"/>
        <v>42</v>
      </c>
      <c r="Q811" t="s">
        <v>2041</v>
      </c>
      <c r="R811" t="s">
        <v>2042</v>
      </c>
      <c r="S811" s="10">
        <f t="shared" si="62"/>
        <v>41135.208333333336</v>
      </c>
      <c r="T811" s="10">
        <f t="shared" si="63"/>
        <v>41136.208333333336</v>
      </c>
      <c r="U811" s="1">
        <f t="shared" si="64"/>
        <v>2012</v>
      </c>
    </row>
    <row r="812" spans="1:21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60"/>
        <v>0.51779935275080902</v>
      </c>
      <c r="P812">
        <f t="shared" si="61"/>
        <v>55.927601809954751</v>
      </c>
      <c r="Q812" t="s">
        <v>2039</v>
      </c>
      <c r="R812" t="s">
        <v>2040</v>
      </c>
      <c r="S812" s="10">
        <f t="shared" si="62"/>
        <v>43067.25</v>
      </c>
      <c r="T812" s="10">
        <f t="shared" si="63"/>
        <v>43077.25</v>
      </c>
      <c r="U812" s="1">
        <f t="shared" si="64"/>
        <v>2017</v>
      </c>
    </row>
    <row r="813" spans="1:21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60"/>
        <v>1.2969713965227145</v>
      </c>
      <c r="P813">
        <f t="shared" si="61"/>
        <v>105.03681885125184</v>
      </c>
      <c r="Q813" t="s">
        <v>2050</v>
      </c>
      <c r="R813" t="s">
        <v>2051</v>
      </c>
      <c r="S813" s="10">
        <f t="shared" si="62"/>
        <v>42378.25</v>
      </c>
      <c r="T813" s="10">
        <f t="shared" si="63"/>
        <v>42380.25</v>
      </c>
      <c r="U813" s="1">
        <f t="shared" si="64"/>
        <v>2016</v>
      </c>
    </row>
    <row r="814" spans="1:21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60"/>
        <v>0.44340463458110518</v>
      </c>
      <c r="P814">
        <f t="shared" si="61"/>
        <v>48</v>
      </c>
      <c r="Q814" t="s">
        <v>2047</v>
      </c>
      <c r="R814" t="s">
        <v>2048</v>
      </c>
      <c r="S814" s="10">
        <f t="shared" si="62"/>
        <v>43206.208333333328</v>
      </c>
      <c r="T814" s="10">
        <f t="shared" si="63"/>
        <v>43211.208333333328</v>
      </c>
      <c r="U814" s="1">
        <f t="shared" si="64"/>
        <v>2018</v>
      </c>
    </row>
    <row r="815" spans="1:21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60"/>
        <v>0.41770003915937864</v>
      </c>
      <c r="P815">
        <f t="shared" si="61"/>
        <v>112.66176470588235</v>
      </c>
      <c r="Q815" t="s">
        <v>2050</v>
      </c>
      <c r="R815" t="s">
        <v>2051</v>
      </c>
      <c r="S815" s="10">
        <f t="shared" si="62"/>
        <v>41148.208333333336</v>
      </c>
      <c r="T815" s="10">
        <f t="shared" si="63"/>
        <v>41158.208333333336</v>
      </c>
      <c r="U815" s="1">
        <f t="shared" si="64"/>
        <v>2012</v>
      </c>
    </row>
    <row r="816" spans="1:21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60"/>
        <v>1.0847457627118644</v>
      </c>
      <c r="P816">
        <f t="shared" si="61"/>
        <v>81.944444444444443</v>
      </c>
      <c r="Q816" t="s">
        <v>2035</v>
      </c>
      <c r="R816" t="s">
        <v>2036</v>
      </c>
      <c r="S816" s="10">
        <f t="shared" si="62"/>
        <v>42517.208333333328</v>
      </c>
      <c r="T816" s="10">
        <f t="shared" si="63"/>
        <v>42519.208333333328</v>
      </c>
      <c r="U816" s="1">
        <f t="shared" si="64"/>
        <v>2016</v>
      </c>
    </row>
    <row r="817" spans="1:21" ht="31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60"/>
        <v>0.76785257230611725</v>
      </c>
      <c r="P817">
        <f t="shared" si="61"/>
        <v>64.049180327868854</v>
      </c>
      <c r="Q817" t="s">
        <v>2035</v>
      </c>
      <c r="R817" t="s">
        <v>2036</v>
      </c>
      <c r="S817" s="10">
        <f t="shared" si="62"/>
        <v>43068.25</v>
      </c>
      <c r="T817" s="10">
        <f t="shared" si="63"/>
        <v>43094.25</v>
      </c>
      <c r="U817" s="1">
        <f t="shared" si="64"/>
        <v>2017</v>
      </c>
    </row>
    <row r="818" spans="1:21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60"/>
        <v>0.16254416961130741</v>
      </c>
      <c r="P818">
        <f t="shared" si="61"/>
        <v>106.39097744360902</v>
      </c>
      <c r="Q818" t="s">
        <v>2039</v>
      </c>
      <c r="R818" t="s">
        <v>2040</v>
      </c>
      <c r="S818" s="10">
        <f t="shared" si="62"/>
        <v>41680.25</v>
      </c>
      <c r="T818" s="10">
        <f t="shared" si="63"/>
        <v>41682.25</v>
      </c>
      <c r="U818" s="1">
        <f t="shared" si="64"/>
        <v>2014</v>
      </c>
    </row>
    <row r="819" spans="1:21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60"/>
        <v>0.27115311429658762</v>
      </c>
      <c r="P819">
        <f t="shared" si="61"/>
        <v>76.011249497790274</v>
      </c>
      <c r="Q819" t="s">
        <v>2047</v>
      </c>
      <c r="R819" t="s">
        <v>2048</v>
      </c>
      <c r="S819" s="10">
        <f t="shared" si="62"/>
        <v>43589.208333333328</v>
      </c>
      <c r="T819" s="10">
        <f t="shared" si="63"/>
        <v>43617.208333333328</v>
      </c>
      <c r="U819" s="1">
        <f t="shared" si="64"/>
        <v>2019</v>
      </c>
    </row>
    <row r="820" spans="1:21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60"/>
        <v>9.1336116910229651E-2</v>
      </c>
      <c r="P820">
        <f t="shared" si="61"/>
        <v>111.07246376811594</v>
      </c>
      <c r="Q820" t="s">
        <v>2039</v>
      </c>
      <c r="R820" t="s">
        <v>2040</v>
      </c>
      <c r="S820" s="10">
        <f t="shared" si="62"/>
        <v>43486.25</v>
      </c>
      <c r="T820" s="10">
        <f t="shared" si="63"/>
        <v>43499.25</v>
      </c>
      <c r="U820" s="1">
        <f t="shared" si="64"/>
        <v>2019</v>
      </c>
    </row>
    <row r="821" spans="1:21" ht="31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60"/>
        <v>1.9738301175426924</v>
      </c>
      <c r="P821">
        <f t="shared" si="61"/>
        <v>95.936170212765958</v>
      </c>
      <c r="Q821" t="s">
        <v>2050</v>
      </c>
      <c r="R821" t="s">
        <v>2051</v>
      </c>
      <c r="S821" s="10">
        <f t="shared" si="62"/>
        <v>41237.25</v>
      </c>
      <c r="T821" s="10">
        <f t="shared" si="63"/>
        <v>41252.25</v>
      </c>
      <c r="U821" s="1">
        <f t="shared" si="64"/>
        <v>2012</v>
      </c>
    </row>
    <row r="822" spans="1:21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60"/>
        <v>0.12490632025980515</v>
      </c>
      <c r="P822">
        <f t="shared" si="61"/>
        <v>43.043010752688176</v>
      </c>
      <c r="Q822" t="s">
        <v>2035</v>
      </c>
      <c r="R822" t="s">
        <v>2036</v>
      </c>
      <c r="S822" s="10">
        <f t="shared" si="62"/>
        <v>43310.208333333328</v>
      </c>
      <c r="T822" s="10">
        <f t="shared" si="63"/>
        <v>43323.208333333328</v>
      </c>
      <c r="U822" s="1">
        <f t="shared" si="64"/>
        <v>2018</v>
      </c>
    </row>
    <row r="823" spans="1:21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60"/>
        <v>0.34330554193231977</v>
      </c>
      <c r="P823">
        <f t="shared" si="61"/>
        <v>67.966666666666669</v>
      </c>
      <c r="Q823" t="s">
        <v>2041</v>
      </c>
      <c r="R823" t="s">
        <v>2042</v>
      </c>
      <c r="S823" s="10">
        <f t="shared" si="62"/>
        <v>42794.25</v>
      </c>
      <c r="T823" s="10">
        <f t="shared" si="63"/>
        <v>42807.208333333328</v>
      </c>
      <c r="U823" s="1">
        <f t="shared" si="64"/>
        <v>2017</v>
      </c>
    </row>
    <row r="824" spans="1:21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60"/>
        <v>0.2857414991903991</v>
      </c>
      <c r="P824">
        <f t="shared" si="61"/>
        <v>89.991428571428571</v>
      </c>
      <c r="Q824" t="s">
        <v>2035</v>
      </c>
      <c r="R824" t="s">
        <v>2036</v>
      </c>
      <c r="S824" s="10">
        <f t="shared" si="62"/>
        <v>41698.25</v>
      </c>
      <c r="T824" s="10">
        <f t="shared" si="63"/>
        <v>41715.208333333336</v>
      </c>
      <c r="U824" s="1">
        <f t="shared" si="64"/>
        <v>2014</v>
      </c>
    </row>
    <row r="825" spans="1:21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60"/>
        <v>0.28005464480874315</v>
      </c>
      <c r="P825">
        <f t="shared" si="61"/>
        <v>58.095238095238095</v>
      </c>
      <c r="Q825" t="s">
        <v>2035</v>
      </c>
      <c r="R825" t="s">
        <v>2036</v>
      </c>
      <c r="S825" s="10">
        <f t="shared" si="62"/>
        <v>41892.208333333336</v>
      </c>
      <c r="T825" s="10">
        <f t="shared" si="63"/>
        <v>41917.208333333336</v>
      </c>
      <c r="U825" s="1">
        <f t="shared" si="64"/>
        <v>2014</v>
      </c>
    </row>
    <row r="826" spans="1:21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60"/>
        <v>0.79058000669667772</v>
      </c>
      <c r="P826">
        <f t="shared" si="61"/>
        <v>83.996875000000003</v>
      </c>
      <c r="Q826" t="s">
        <v>2047</v>
      </c>
      <c r="R826" t="s">
        <v>2048</v>
      </c>
      <c r="S826" s="10">
        <f t="shared" si="62"/>
        <v>40348.208333333336</v>
      </c>
      <c r="T826" s="10">
        <f t="shared" si="63"/>
        <v>40380.208333333336</v>
      </c>
      <c r="U826" s="1">
        <f t="shared" si="64"/>
        <v>2010</v>
      </c>
    </row>
    <row r="827" spans="1:21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60"/>
        <v>0.25806451612903225</v>
      </c>
      <c r="P827">
        <f t="shared" si="61"/>
        <v>88.853503184713375</v>
      </c>
      <c r="Q827" t="s">
        <v>2041</v>
      </c>
      <c r="R827" t="s">
        <v>2052</v>
      </c>
      <c r="S827" s="10">
        <f t="shared" si="62"/>
        <v>42941.208333333328</v>
      </c>
      <c r="T827" s="10">
        <f t="shared" si="63"/>
        <v>42953.208333333328</v>
      </c>
      <c r="U827" s="1">
        <f t="shared" si="64"/>
        <v>2017</v>
      </c>
    </row>
    <row r="828" spans="1:21" ht="31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60"/>
        <v>0.21880128155036338</v>
      </c>
      <c r="P828">
        <f t="shared" si="61"/>
        <v>65.963917525773198</v>
      </c>
      <c r="Q828" t="s">
        <v>2039</v>
      </c>
      <c r="R828" t="s">
        <v>2040</v>
      </c>
      <c r="S828" s="10">
        <f t="shared" si="62"/>
        <v>40525.25</v>
      </c>
      <c r="T828" s="10">
        <f t="shared" si="63"/>
        <v>40553.25</v>
      </c>
      <c r="U828" s="1">
        <f t="shared" si="64"/>
        <v>2010</v>
      </c>
    </row>
    <row r="829" spans="1:21" ht="31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60"/>
        <v>0.37495924356048255</v>
      </c>
      <c r="P829">
        <f t="shared" si="61"/>
        <v>74.804878048780495</v>
      </c>
      <c r="Q829" t="s">
        <v>2041</v>
      </c>
      <c r="R829" t="s">
        <v>2044</v>
      </c>
      <c r="S829" s="10">
        <f t="shared" si="62"/>
        <v>40666.208333333336</v>
      </c>
      <c r="T829" s="10">
        <f t="shared" si="63"/>
        <v>40678.208333333336</v>
      </c>
      <c r="U829" s="1">
        <f t="shared" si="64"/>
        <v>2011</v>
      </c>
    </row>
    <row r="830" spans="1:21" ht="31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60"/>
        <v>1.4492753623188406</v>
      </c>
      <c r="P830">
        <f t="shared" si="61"/>
        <v>69.98571428571428</v>
      </c>
      <c r="Q830" t="s">
        <v>2039</v>
      </c>
      <c r="R830" t="s">
        <v>2040</v>
      </c>
      <c r="S830" s="10">
        <f t="shared" si="62"/>
        <v>43340.208333333328</v>
      </c>
      <c r="T830" s="10">
        <f t="shared" si="63"/>
        <v>43365.208333333328</v>
      </c>
      <c r="U830" s="1">
        <f t="shared" si="64"/>
        <v>2018</v>
      </c>
    </row>
    <row r="831" spans="1:21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60"/>
        <v>1.9476567255021302</v>
      </c>
      <c r="P831">
        <f t="shared" si="61"/>
        <v>32.006493506493506</v>
      </c>
      <c r="Q831" t="s">
        <v>2039</v>
      </c>
      <c r="R831" t="s">
        <v>2040</v>
      </c>
      <c r="S831" s="10">
        <f t="shared" si="62"/>
        <v>42164.208333333328</v>
      </c>
      <c r="T831" s="10">
        <f t="shared" si="63"/>
        <v>42179.208333333328</v>
      </c>
      <c r="U831" s="1">
        <f t="shared" si="64"/>
        <v>2015</v>
      </c>
    </row>
    <row r="832" spans="1:21" ht="31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60"/>
        <v>85.393258426966298</v>
      </c>
      <c r="P832">
        <f t="shared" si="61"/>
        <v>64.727272727272734</v>
      </c>
      <c r="Q832" t="s">
        <v>2039</v>
      </c>
      <c r="R832" t="s">
        <v>2040</v>
      </c>
      <c r="S832" s="10">
        <f t="shared" si="62"/>
        <v>43103.25</v>
      </c>
      <c r="T832" s="10">
        <f t="shared" si="63"/>
        <v>43162.25</v>
      </c>
      <c r="U832" s="1">
        <f t="shared" si="64"/>
        <v>2018</v>
      </c>
    </row>
    <row r="833" spans="1:21" ht="31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60"/>
        <v>0.91762193220371013</v>
      </c>
      <c r="P833">
        <f t="shared" si="61"/>
        <v>24.998110087408456</v>
      </c>
      <c r="Q833" t="s">
        <v>2054</v>
      </c>
      <c r="R833" t="s">
        <v>2055</v>
      </c>
      <c r="S833" s="10">
        <f t="shared" si="62"/>
        <v>40994.208333333336</v>
      </c>
      <c r="T833" s="10">
        <f t="shared" si="63"/>
        <v>41028.208333333336</v>
      </c>
      <c r="U833" s="1">
        <f t="shared" si="64"/>
        <v>2012</v>
      </c>
    </row>
    <row r="834" spans="1:21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60"/>
        <v>0.3172831164252769</v>
      </c>
      <c r="P834">
        <f t="shared" si="61"/>
        <v>104.97764070932922</v>
      </c>
      <c r="Q834" t="s">
        <v>2047</v>
      </c>
      <c r="R834" t="s">
        <v>2059</v>
      </c>
      <c r="S834" s="10">
        <f t="shared" si="62"/>
        <v>42299.208333333328</v>
      </c>
      <c r="T834" s="10">
        <f t="shared" si="63"/>
        <v>42333.25</v>
      </c>
      <c r="U834" s="1">
        <f t="shared" si="64"/>
        <v>2015</v>
      </c>
    </row>
    <row r="835" spans="1:21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65">SUM(D835/E835)</f>
        <v>0.63415089060897134</v>
      </c>
      <c r="P835">
        <f t="shared" ref="P835:P898" si="66">SUM(E835/G835)</f>
        <v>64.987878787878785</v>
      </c>
      <c r="Q835" t="s">
        <v>2047</v>
      </c>
      <c r="R835" t="s">
        <v>2059</v>
      </c>
      <c r="S835" s="10">
        <f t="shared" ref="S835:S898" si="67">(((J835/60)/60)/24)+DATE(1970,1,1)</f>
        <v>40588.25</v>
      </c>
      <c r="T835" s="10">
        <f t="shared" ref="T835:T898" si="68">(((K835/60)/60)/24)+DATE(1970,1,1)</f>
        <v>40599.25</v>
      </c>
      <c r="U835" s="1">
        <f t="shared" ref="U835:U898" si="69">YEAR(S835)</f>
        <v>2011</v>
      </c>
    </row>
    <row r="836" spans="1:21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65"/>
        <v>0.65016031350195935</v>
      </c>
      <c r="P836">
        <f t="shared" si="66"/>
        <v>94.352941176470594</v>
      </c>
      <c r="Q836" t="s">
        <v>2039</v>
      </c>
      <c r="R836" t="s">
        <v>2040</v>
      </c>
      <c r="S836" s="10">
        <f t="shared" si="67"/>
        <v>41448.208333333336</v>
      </c>
      <c r="T836" s="10">
        <f t="shared" si="68"/>
        <v>41454.208333333336</v>
      </c>
      <c r="U836" s="1">
        <f t="shared" si="69"/>
        <v>2013</v>
      </c>
    </row>
    <row r="837" spans="1:21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65"/>
        <v>1.1143429642557041</v>
      </c>
      <c r="P837">
        <f t="shared" si="66"/>
        <v>44.001706484641637</v>
      </c>
      <c r="Q837" t="s">
        <v>2037</v>
      </c>
      <c r="R837" t="s">
        <v>2038</v>
      </c>
      <c r="S837" s="10">
        <f t="shared" si="67"/>
        <v>42063.25</v>
      </c>
      <c r="T837" s="10">
        <f t="shared" si="68"/>
        <v>42069.25</v>
      </c>
      <c r="U837" s="1">
        <f t="shared" si="69"/>
        <v>2015</v>
      </c>
    </row>
    <row r="838" spans="1:21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65"/>
        <v>1.3309234308248439</v>
      </c>
      <c r="P838">
        <f t="shared" si="66"/>
        <v>64.744680851063833</v>
      </c>
      <c r="Q838" t="s">
        <v>2035</v>
      </c>
      <c r="R838" t="s">
        <v>2045</v>
      </c>
      <c r="S838" s="10">
        <f t="shared" si="67"/>
        <v>40214.25</v>
      </c>
      <c r="T838" s="10">
        <f t="shared" si="68"/>
        <v>40225.25</v>
      </c>
      <c r="U838" s="1">
        <f t="shared" si="69"/>
        <v>2010</v>
      </c>
    </row>
    <row r="839" spans="1:21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65"/>
        <v>0.11724960254372019</v>
      </c>
      <c r="P839">
        <f t="shared" si="66"/>
        <v>84.00667779632721</v>
      </c>
      <c r="Q839" t="s">
        <v>2035</v>
      </c>
      <c r="R839" t="s">
        <v>2058</v>
      </c>
      <c r="S839" s="10">
        <f t="shared" si="67"/>
        <v>40629.208333333336</v>
      </c>
      <c r="T839" s="10">
        <f t="shared" si="68"/>
        <v>40683.208333333336</v>
      </c>
      <c r="U839" s="1">
        <f t="shared" si="69"/>
        <v>2011</v>
      </c>
    </row>
    <row r="840" spans="1:21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65"/>
        <v>0.71991001124859388</v>
      </c>
      <c r="P840">
        <f t="shared" si="66"/>
        <v>34.061302681992338</v>
      </c>
      <c r="Q840" t="s">
        <v>2039</v>
      </c>
      <c r="R840" t="s">
        <v>2040</v>
      </c>
      <c r="S840" s="10">
        <f t="shared" si="67"/>
        <v>43370.208333333328</v>
      </c>
      <c r="T840" s="10">
        <f t="shared" si="68"/>
        <v>43379.208333333328</v>
      </c>
      <c r="U840" s="1">
        <f t="shared" si="69"/>
        <v>2018</v>
      </c>
    </row>
    <row r="841" spans="1:21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65"/>
        <v>0.52581261950286806</v>
      </c>
      <c r="P841">
        <f t="shared" si="66"/>
        <v>93.273885350318466</v>
      </c>
      <c r="Q841" t="s">
        <v>2041</v>
      </c>
      <c r="R841" t="s">
        <v>2042</v>
      </c>
      <c r="S841" s="10">
        <f t="shared" si="67"/>
        <v>41715.208333333336</v>
      </c>
      <c r="T841" s="10">
        <f t="shared" si="68"/>
        <v>41760.208333333336</v>
      </c>
      <c r="U841" s="1">
        <f t="shared" si="69"/>
        <v>2014</v>
      </c>
    </row>
    <row r="842" spans="1:21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65"/>
        <v>0.99757254488218694</v>
      </c>
      <c r="P842">
        <f t="shared" si="66"/>
        <v>32.998301726577978</v>
      </c>
      <c r="Q842" t="s">
        <v>2039</v>
      </c>
      <c r="R842" t="s">
        <v>2040</v>
      </c>
      <c r="S842" s="10">
        <f t="shared" si="67"/>
        <v>41836.208333333336</v>
      </c>
      <c r="T842" s="10">
        <f t="shared" si="68"/>
        <v>41838.208333333336</v>
      </c>
      <c r="U842" s="1">
        <f t="shared" si="69"/>
        <v>2014</v>
      </c>
    </row>
    <row r="843" spans="1:21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65"/>
        <v>0.70048495112000619</v>
      </c>
      <c r="P843">
        <f t="shared" si="66"/>
        <v>83.812903225806451</v>
      </c>
      <c r="Q843" t="s">
        <v>2037</v>
      </c>
      <c r="R843" t="s">
        <v>2038</v>
      </c>
      <c r="S843" s="10">
        <f t="shared" si="67"/>
        <v>42419.25</v>
      </c>
      <c r="T843" s="10">
        <f t="shared" si="68"/>
        <v>42435.25</v>
      </c>
      <c r="U843" s="1">
        <f t="shared" si="69"/>
        <v>2016</v>
      </c>
    </row>
    <row r="844" spans="1:21" ht="31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65"/>
        <v>0.17757783828578194</v>
      </c>
      <c r="P844">
        <f t="shared" si="66"/>
        <v>63.992424242424242</v>
      </c>
      <c r="Q844" t="s">
        <v>2037</v>
      </c>
      <c r="R844" t="s">
        <v>2046</v>
      </c>
      <c r="S844" s="10">
        <f t="shared" si="67"/>
        <v>43266.208333333328</v>
      </c>
      <c r="T844" s="10">
        <f t="shared" si="68"/>
        <v>43269.208333333328</v>
      </c>
      <c r="U844" s="1">
        <f t="shared" si="69"/>
        <v>2018</v>
      </c>
    </row>
    <row r="845" spans="1:21" ht="31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65"/>
        <v>3.2556418793932669</v>
      </c>
      <c r="P845">
        <f t="shared" si="66"/>
        <v>81.909090909090907</v>
      </c>
      <c r="Q845" t="s">
        <v>2054</v>
      </c>
      <c r="R845" t="s">
        <v>2055</v>
      </c>
      <c r="S845" s="10">
        <f t="shared" si="67"/>
        <v>43338.208333333328</v>
      </c>
      <c r="T845" s="10">
        <f t="shared" si="68"/>
        <v>43344.208333333328</v>
      </c>
      <c r="U845" s="1">
        <f t="shared" si="69"/>
        <v>2018</v>
      </c>
    </row>
    <row r="846" spans="1:21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65"/>
        <v>1.0060592203041043</v>
      </c>
      <c r="P846">
        <f t="shared" si="66"/>
        <v>93.053191489361708</v>
      </c>
      <c r="Q846" t="s">
        <v>2041</v>
      </c>
      <c r="R846" t="s">
        <v>2042</v>
      </c>
      <c r="S846" s="10">
        <f t="shared" si="67"/>
        <v>40930.25</v>
      </c>
      <c r="T846" s="10">
        <f t="shared" si="68"/>
        <v>40933.25</v>
      </c>
      <c r="U846" s="1">
        <f t="shared" si="69"/>
        <v>2012</v>
      </c>
    </row>
    <row r="847" spans="1:21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65"/>
        <v>0.50620261139716261</v>
      </c>
      <c r="P847">
        <f t="shared" si="66"/>
        <v>101.98449039881831</v>
      </c>
      <c r="Q847" t="s">
        <v>2037</v>
      </c>
      <c r="R847" t="s">
        <v>2038</v>
      </c>
      <c r="S847" s="10">
        <f t="shared" si="67"/>
        <v>43235.208333333328</v>
      </c>
      <c r="T847" s="10">
        <f t="shared" si="68"/>
        <v>43272.208333333328</v>
      </c>
      <c r="U847" s="1">
        <f t="shared" si="69"/>
        <v>2018</v>
      </c>
    </row>
    <row r="848" spans="1:21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65"/>
        <v>0.19665683382497542</v>
      </c>
      <c r="P848">
        <f t="shared" si="66"/>
        <v>105.9375</v>
      </c>
      <c r="Q848" t="s">
        <v>2037</v>
      </c>
      <c r="R848" t="s">
        <v>2038</v>
      </c>
      <c r="S848" s="10">
        <f t="shared" si="67"/>
        <v>43302.208333333328</v>
      </c>
      <c r="T848" s="10">
        <f t="shared" si="68"/>
        <v>43338.208333333328</v>
      </c>
      <c r="U848" s="1">
        <f t="shared" si="69"/>
        <v>2018</v>
      </c>
    </row>
    <row r="849" spans="1:21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65"/>
        <v>0.42061929479148025</v>
      </c>
      <c r="P849">
        <f t="shared" si="66"/>
        <v>101.58181818181818</v>
      </c>
      <c r="Q849" t="s">
        <v>2033</v>
      </c>
      <c r="R849" t="s">
        <v>2034</v>
      </c>
      <c r="S849" s="10">
        <f t="shared" si="67"/>
        <v>43107.25</v>
      </c>
      <c r="T849" s="10">
        <f t="shared" si="68"/>
        <v>43110.25</v>
      </c>
      <c r="U849" s="1">
        <f t="shared" si="69"/>
        <v>2018</v>
      </c>
    </row>
    <row r="850" spans="1:21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65"/>
        <v>0.2954482503923922</v>
      </c>
      <c r="P850">
        <f t="shared" si="66"/>
        <v>62.970930232558139</v>
      </c>
      <c r="Q850" t="s">
        <v>2041</v>
      </c>
      <c r="R850" t="s">
        <v>2044</v>
      </c>
      <c r="S850" s="10">
        <f t="shared" si="67"/>
        <v>40341.208333333336</v>
      </c>
      <c r="T850" s="10">
        <f t="shared" si="68"/>
        <v>40350.208333333336</v>
      </c>
      <c r="U850" s="1">
        <f t="shared" si="69"/>
        <v>2010</v>
      </c>
    </row>
    <row r="851" spans="1:21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65"/>
        <v>0.7513737804194236</v>
      </c>
      <c r="P851">
        <f t="shared" si="66"/>
        <v>29.045602605863191</v>
      </c>
      <c r="Q851" t="s">
        <v>2035</v>
      </c>
      <c r="R851" t="s">
        <v>2045</v>
      </c>
      <c r="S851" s="10">
        <f t="shared" si="67"/>
        <v>40948.25</v>
      </c>
      <c r="T851" s="10">
        <f t="shared" si="68"/>
        <v>40951.25</v>
      </c>
      <c r="U851" s="1">
        <f t="shared" si="69"/>
        <v>2012</v>
      </c>
    </row>
    <row r="852" spans="1:21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65"/>
        <v>100</v>
      </c>
      <c r="P852">
        <f t="shared" si="66"/>
        <v>1</v>
      </c>
      <c r="Q852" t="s">
        <v>2035</v>
      </c>
      <c r="R852" t="s">
        <v>2036</v>
      </c>
      <c r="S852" s="10">
        <f t="shared" si="67"/>
        <v>40866.25</v>
      </c>
      <c r="T852" s="10">
        <f t="shared" si="68"/>
        <v>40881.25</v>
      </c>
      <c r="U852" s="1">
        <f t="shared" si="69"/>
        <v>2011</v>
      </c>
    </row>
    <row r="853" spans="1:21" ht="31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65"/>
        <v>0.48123195380173245</v>
      </c>
      <c r="P853">
        <f t="shared" si="66"/>
        <v>77.924999999999997</v>
      </c>
      <c r="Q853" t="s">
        <v>2035</v>
      </c>
      <c r="R853" t="s">
        <v>2043</v>
      </c>
      <c r="S853" s="10">
        <f t="shared" si="67"/>
        <v>41031.208333333336</v>
      </c>
      <c r="T853" s="10">
        <f t="shared" si="68"/>
        <v>41064.208333333336</v>
      </c>
      <c r="U853" s="1">
        <f t="shared" si="69"/>
        <v>2012</v>
      </c>
    </row>
    <row r="854" spans="1:21" ht="31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65"/>
        <v>1.9560878243512974</v>
      </c>
      <c r="P854">
        <f t="shared" si="66"/>
        <v>80.806451612903231</v>
      </c>
      <c r="Q854" t="s">
        <v>2050</v>
      </c>
      <c r="R854" t="s">
        <v>2051</v>
      </c>
      <c r="S854" s="10">
        <f t="shared" si="67"/>
        <v>40740.208333333336</v>
      </c>
      <c r="T854" s="10">
        <f t="shared" si="68"/>
        <v>40750.208333333336</v>
      </c>
      <c r="U854" s="1">
        <f t="shared" si="69"/>
        <v>2011</v>
      </c>
    </row>
    <row r="855" spans="1:21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65"/>
        <v>0.15336047783896253</v>
      </c>
      <c r="P855">
        <f t="shared" si="66"/>
        <v>76.006816632583508</v>
      </c>
      <c r="Q855" t="s">
        <v>2035</v>
      </c>
      <c r="R855" t="s">
        <v>2045</v>
      </c>
      <c r="S855" s="10">
        <f t="shared" si="67"/>
        <v>40714.208333333336</v>
      </c>
      <c r="T855" s="10">
        <f t="shared" si="68"/>
        <v>40719.208333333336</v>
      </c>
      <c r="U855" s="1">
        <f t="shared" si="69"/>
        <v>2011</v>
      </c>
    </row>
    <row r="856" spans="1:21" ht="31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65"/>
        <v>0.88004158325141912</v>
      </c>
      <c r="P856">
        <f t="shared" si="66"/>
        <v>72.993613824192337</v>
      </c>
      <c r="Q856" t="s">
        <v>2047</v>
      </c>
      <c r="R856" t="s">
        <v>2053</v>
      </c>
      <c r="S856" s="10">
        <f t="shared" si="67"/>
        <v>43787.25</v>
      </c>
      <c r="T856" s="10">
        <f t="shared" si="68"/>
        <v>43814.25</v>
      </c>
      <c r="U856" s="1">
        <f t="shared" si="69"/>
        <v>2019</v>
      </c>
    </row>
    <row r="857" spans="1:21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65"/>
        <v>0.97679078310235434</v>
      </c>
      <c r="P857">
        <f t="shared" si="66"/>
        <v>53</v>
      </c>
      <c r="Q857" t="s">
        <v>2039</v>
      </c>
      <c r="R857" t="s">
        <v>2040</v>
      </c>
      <c r="S857" s="10">
        <f t="shared" si="67"/>
        <v>40712.208333333336</v>
      </c>
      <c r="T857" s="10">
        <f t="shared" si="68"/>
        <v>40743.208333333336</v>
      </c>
      <c r="U857" s="1">
        <f t="shared" si="69"/>
        <v>2011</v>
      </c>
    </row>
    <row r="858" spans="1:21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65"/>
        <v>0.28043935498948352</v>
      </c>
      <c r="P858">
        <f t="shared" si="66"/>
        <v>54.164556962025316</v>
      </c>
      <c r="Q858" t="s">
        <v>2033</v>
      </c>
      <c r="R858" t="s">
        <v>2034</v>
      </c>
      <c r="S858" s="10">
        <f t="shared" si="67"/>
        <v>41023.208333333336</v>
      </c>
      <c r="T858" s="10">
        <f t="shared" si="68"/>
        <v>41040.208333333336</v>
      </c>
      <c r="U858" s="1">
        <f t="shared" si="69"/>
        <v>2012</v>
      </c>
    </row>
    <row r="859" spans="1:21" ht="31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65"/>
        <v>0.71496020504519087</v>
      </c>
      <c r="P859">
        <f t="shared" si="66"/>
        <v>32.946666666666665</v>
      </c>
      <c r="Q859" t="s">
        <v>2041</v>
      </c>
      <c r="R859" t="s">
        <v>2052</v>
      </c>
      <c r="S859" s="10">
        <f t="shared" si="67"/>
        <v>40944.25</v>
      </c>
      <c r="T859" s="10">
        <f t="shared" si="68"/>
        <v>40967.25</v>
      </c>
      <c r="U859" s="1">
        <f t="shared" si="69"/>
        <v>2012</v>
      </c>
    </row>
    <row r="860" spans="1:21" ht="31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65"/>
        <v>1.4398848092152627</v>
      </c>
      <c r="P860">
        <f t="shared" si="66"/>
        <v>79.371428571428567</v>
      </c>
      <c r="Q860" t="s">
        <v>2033</v>
      </c>
      <c r="R860" t="s">
        <v>2034</v>
      </c>
      <c r="S860" s="10">
        <f t="shared" si="67"/>
        <v>43211.208333333328</v>
      </c>
      <c r="T860" s="10">
        <f t="shared" si="68"/>
        <v>43218.208333333328</v>
      </c>
      <c r="U860" s="1">
        <f t="shared" si="69"/>
        <v>2018</v>
      </c>
    </row>
    <row r="861" spans="1:21" ht="31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65"/>
        <v>2.8141865844255975</v>
      </c>
      <c r="P861">
        <f t="shared" si="66"/>
        <v>41.174603174603178</v>
      </c>
      <c r="Q861" t="s">
        <v>2039</v>
      </c>
      <c r="R861" t="s">
        <v>2040</v>
      </c>
      <c r="S861" s="10">
        <f t="shared" si="67"/>
        <v>41334.25</v>
      </c>
      <c r="T861" s="10">
        <f t="shared" si="68"/>
        <v>41352.208333333336</v>
      </c>
      <c r="U861" s="1">
        <f t="shared" si="69"/>
        <v>2013</v>
      </c>
    </row>
    <row r="862" spans="1:21" ht="31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65"/>
        <v>0.39737730975561297</v>
      </c>
      <c r="P862">
        <f t="shared" si="66"/>
        <v>77.430769230769229</v>
      </c>
      <c r="Q862" t="s">
        <v>2037</v>
      </c>
      <c r="R862" t="s">
        <v>2046</v>
      </c>
      <c r="S862" s="10">
        <f t="shared" si="67"/>
        <v>43515.25</v>
      </c>
      <c r="T862" s="10">
        <f t="shared" si="68"/>
        <v>43525.25</v>
      </c>
      <c r="U862" s="1">
        <f t="shared" si="69"/>
        <v>2019</v>
      </c>
    </row>
    <row r="863" spans="1:21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65"/>
        <v>0.94451003541912637</v>
      </c>
      <c r="P863">
        <f t="shared" si="66"/>
        <v>57.159509202453989</v>
      </c>
      <c r="Q863" t="s">
        <v>2039</v>
      </c>
      <c r="R863" t="s">
        <v>2040</v>
      </c>
      <c r="S863" s="10">
        <f t="shared" si="67"/>
        <v>40258.208333333336</v>
      </c>
      <c r="T863" s="10">
        <f t="shared" si="68"/>
        <v>40266.208333333336</v>
      </c>
      <c r="U863" s="1">
        <f t="shared" si="69"/>
        <v>2010</v>
      </c>
    </row>
    <row r="864" spans="1:21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65"/>
        <v>0.53353658536585369</v>
      </c>
      <c r="P864">
        <f t="shared" si="66"/>
        <v>77.17647058823529</v>
      </c>
      <c r="Q864" t="s">
        <v>2039</v>
      </c>
      <c r="R864" t="s">
        <v>2040</v>
      </c>
      <c r="S864" s="10">
        <f t="shared" si="67"/>
        <v>40756.208333333336</v>
      </c>
      <c r="T864" s="10">
        <f t="shared" si="68"/>
        <v>40760.208333333336</v>
      </c>
      <c r="U864" s="1">
        <f t="shared" si="69"/>
        <v>2011</v>
      </c>
    </row>
    <row r="865" spans="1:21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65"/>
        <v>0.25854108956602029</v>
      </c>
      <c r="P865">
        <f t="shared" si="66"/>
        <v>24.953917050691246</v>
      </c>
      <c r="Q865" t="s">
        <v>2041</v>
      </c>
      <c r="R865" t="s">
        <v>2060</v>
      </c>
      <c r="S865" s="10">
        <f t="shared" si="67"/>
        <v>42172.208333333328</v>
      </c>
      <c r="T865" s="10">
        <f t="shared" si="68"/>
        <v>42195.208333333328</v>
      </c>
      <c r="U865" s="1">
        <f t="shared" si="69"/>
        <v>2015</v>
      </c>
    </row>
    <row r="866" spans="1:21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65"/>
        <v>0.28812512862728956</v>
      </c>
      <c r="P866">
        <f t="shared" si="66"/>
        <v>97.18</v>
      </c>
      <c r="Q866" t="s">
        <v>2041</v>
      </c>
      <c r="R866" t="s">
        <v>2052</v>
      </c>
      <c r="S866" s="10">
        <f t="shared" si="67"/>
        <v>42601.208333333328</v>
      </c>
      <c r="T866" s="10">
        <f t="shared" si="68"/>
        <v>42606.208333333328</v>
      </c>
      <c r="U866" s="1">
        <f t="shared" si="69"/>
        <v>2016</v>
      </c>
    </row>
    <row r="867" spans="1:21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65"/>
        <v>0.53815234362023723</v>
      </c>
      <c r="P867">
        <f t="shared" si="66"/>
        <v>46.000916870415651</v>
      </c>
      <c r="Q867" t="s">
        <v>2039</v>
      </c>
      <c r="R867" t="s">
        <v>2040</v>
      </c>
      <c r="S867" s="10">
        <f t="shared" si="67"/>
        <v>41897.208333333336</v>
      </c>
      <c r="T867" s="10">
        <f t="shared" si="68"/>
        <v>41906.208333333336</v>
      </c>
      <c r="U867" s="1">
        <f t="shared" si="69"/>
        <v>2014</v>
      </c>
    </row>
    <row r="868" spans="1:21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65"/>
        <v>2.3126067429944968</v>
      </c>
      <c r="P868">
        <f t="shared" si="66"/>
        <v>88.023385300668153</v>
      </c>
      <c r="Q868" t="s">
        <v>2054</v>
      </c>
      <c r="R868" t="s">
        <v>2055</v>
      </c>
      <c r="S868" s="10">
        <f t="shared" si="67"/>
        <v>40671.208333333336</v>
      </c>
      <c r="T868" s="10">
        <f t="shared" si="68"/>
        <v>40672.208333333336</v>
      </c>
      <c r="U868" s="1">
        <f t="shared" si="69"/>
        <v>2011</v>
      </c>
    </row>
    <row r="869" spans="1:21" ht="31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65"/>
        <v>0.61562139284340134</v>
      </c>
      <c r="P869">
        <f t="shared" si="66"/>
        <v>25.99</v>
      </c>
      <c r="Q869" t="s">
        <v>2033</v>
      </c>
      <c r="R869" t="s">
        <v>2034</v>
      </c>
      <c r="S869" s="10">
        <f t="shared" si="67"/>
        <v>43382.208333333328</v>
      </c>
      <c r="T869" s="10">
        <f t="shared" si="68"/>
        <v>43388.208333333328</v>
      </c>
      <c r="U869" s="1">
        <f t="shared" si="69"/>
        <v>2018</v>
      </c>
    </row>
    <row r="870" spans="1:21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65"/>
        <v>0.5410000772857253</v>
      </c>
      <c r="P870">
        <f t="shared" si="66"/>
        <v>102.69047619047619</v>
      </c>
      <c r="Q870" t="s">
        <v>2039</v>
      </c>
      <c r="R870" t="s">
        <v>2040</v>
      </c>
      <c r="S870" s="10">
        <f t="shared" si="67"/>
        <v>41559.208333333336</v>
      </c>
      <c r="T870" s="10">
        <f t="shared" si="68"/>
        <v>41570.208333333336</v>
      </c>
      <c r="U870" s="1">
        <f t="shared" si="69"/>
        <v>2013</v>
      </c>
    </row>
    <row r="871" spans="1:21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65"/>
        <v>4.2187825724411088</v>
      </c>
      <c r="P871">
        <f t="shared" si="66"/>
        <v>72.958174904942965</v>
      </c>
      <c r="Q871" t="s">
        <v>2041</v>
      </c>
      <c r="R871" t="s">
        <v>2044</v>
      </c>
      <c r="S871" s="10">
        <f t="shared" si="67"/>
        <v>40350.208333333336</v>
      </c>
      <c r="T871" s="10">
        <f t="shared" si="68"/>
        <v>40364.208333333336</v>
      </c>
      <c r="U871" s="1">
        <f t="shared" si="69"/>
        <v>2010</v>
      </c>
    </row>
    <row r="872" spans="1:21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65"/>
        <v>1.1127167630057804</v>
      </c>
      <c r="P872">
        <f t="shared" si="66"/>
        <v>57.190082644628099</v>
      </c>
      <c r="Q872" t="s">
        <v>2039</v>
      </c>
      <c r="R872" t="s">
        <v>2040</v>
      </c>
      <c r="S872" s="10">
        <f t="shared" si="67"/>
        <v>42240.208333333328</v>
      </c>
      <c r="T872" s="10">
        <f t="shared" si="68"/>
        <v>42265.208333333328</v>
      </c>
      <c r="U872" s="1">
        <f t="shared" si="69"/>
        <v>2015</v>
      </c>
    </row>
    <row r="873" spans="1:21" ht="31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65"/>
        <v>0.36683221145953043</v>
      </c>
      <c r="P873">
        <f t="shared" si="66"/>
        <v>84.013793103448279</v>
      </c>
      <c r="Q873" t="s">
        <v>2039</v>
      </c>
      <c r="R873" t="s">
        <v>2040</v>
      </c>
      <c r="S873" s="10">
        <f t="shared" si="67"/>
        <v>43040.208333333328</v>
      </c>
      <c r="T873" s="10">
        <f t="shared" si="68"/>
        <v>43058.25</v>
      </c>
      <c r="U873" s="1">
        <f t="shared" si="69"/>
        <v>2017</v>
      </c>
    </row>
    <row r="874" spans="1:21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65"/>
        <v>0.5880880880880881</v>
      </c>
      <c r="P874">
        <f t="shared" si="66"/>
        <v>98.666666666666671</v>
      </c>
      <c r="Q874" t="s">
        <v>2041</v>
      </c>
      <c r="R874" t="s">
        <v>2063</v>
      </c>
      <c r="S874" s="10">
        <f t="shared" si="67"/>
        <v>43346.208333333328</v>
      </c>
      <c r="T874" s="10">
        <f t="shared" si="68"/>
        <v>43351.208333333328</v>
      </c>
      <c r="U874" s="1">
        <f t="shared" si="69"/>
        <v>2018</v>
      </c>
    </row>
    <row r="875" spans="1:21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65"/>
        <v>0.53110965332795079</v>
      </c>
      <c r="P875">
        <f t="shared" si="66"/>
        <v>42.007419183889773</v>
      </c>
      <c r="Q875" t="s">
        <v>2054</v>
      </c>
      <c r="R875" t="s">
        <v>2055</v>
      </c>
      <c r="S875" s="10">
        <f t="shared" si="67"/>
        <v>41647.25</v>
      </c>
      <c r="T875" s="10">
        <f t="shared" si="68"/>
        <v>41652.25</v>
      </c>
      <c r="U875" s="1">
        <f t="shared" si="69"/>
        <v>2014</v>
      </c>
    </row>
    <row r="876" spans="1:21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65"/>
        <v>0.28823816215906156</v>
      </c>
      <c r="P876">
        <f t="shared" si="66"/>
        <v>32.002753556677376</v>
      </c>
      <c r="Q876" t="s">
        <v>2054</v>
      </c>
      <c r="R876" t="s">
        <v>2055</v>
      </c>
      <c r="S876" s="10">
        <f t="shared" si="67"/>
        <v>40291.208333333336</v>
      </c>
      <c r="T876" s="10">
        <f t="shared" si="68"/>
        <v>40329.208333333336</v>
      </c>
      <c r="U876" s="1">
        <f t="shared" si="69"/>
        <v>2010</v>
      </c>
    </row>
    <row r="877" spans="1:21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65"/>
        <v>1.4455626715462031</v>
      </c>
      <c r="P877">
        <f t="shared" si="66"/>
        <v>81.567164179104481</v>
      </c>
      <c r="Q877" t="s">
        <v>2035</v>
      </c>
      <c r="R877" t="s">
        <v>2036</v>
      </c>
      <c r="S877" s="10">
        <f t="shared" si="67"/>
        <v>40556.25</v>
      </c>
      <c r="T877" s="10">
        <f t="shared" si="68"/>
        <v>40557.25</v>
      </c>
      <c r="U877" s="1">
        <f t="shared" si="69"/>
        <v>2011</v>
      </c>
    </row>
    <row r="878" spans="1:21" ht="31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65"/>
        <v>3.9317858834675508</v>
      </c>
      <c r="P878">
        <f t="shared" si="66"/>
        <v>37.035087719298247</v>
      </c>
      <c r="Q878" t="s">
        <v>2054</v>
      </c>
      <c r="R878" t="s">
        <v>2055</v>
      </c>
      <c r="S878" s="10">
        <f t="shared" si="67"/>
        <v>43624.208333333328</v>
      </c>
      <c r="T878" s="10">
        <f t="shared" si="68"/>
        <v>43648.208333333328</v>
      </c>
      <c r="U878" s="1">
        <f t="shared" si="69"/>
        <v>2019</v>
      </c>
    </row>
    <row r="879" spans="1:21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65"/>
        <v>1.2919733392298702</v>
      </c>
      <c r="P879">
        <f t="shared" si="66"/>
        <v>103.033360455655</v>
      </c>
      <c r="Q879" t="s">
        <v>2033</v>
      </c>
      <c r="R879" t="s">
        <v>2034</v>
      </c>
      <c r="S879" s="10">
        <f t="shared" si="67"/>
        <v>42577.208333333328</v>
      </c>
      <c r="T879" s="10">
        <f t="shared" si="68"/>
        <v>42578.208333333328</v>
      </c>
      <c r="U879" s="1">
        <f t="shared" si="69"/>
        <v>2016</v>
      </c>
    </row>
    <row r="880" spans="1:21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65"/>
        <v>2.6679841897233203</v>
      </c>
      <c r="P880">
        <f t="shared" si="66"/>
        <v>84.333333333333329</v>
      </c>
      <c r="Q880" t="s">
        <v>2035</v>
      </c>
      <c r="R880" t="s">
        <v>2057</v>
      </c>
      <c r="S880" s="10">
        <f t="shared" si="67"/>
        <v>43845.25</v>
      </c>
      <c r="T880" s="10">
        <f t="shared" si="68"/>
        <v>43869.25</v>
      </c>
      <c r="U880" s="1">
        <f t="shared" si="69"/>
        <v>2020</v>
      </c>
    </row>
    <row r="881" spans="1:21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65"/>
        <v>0.18389113644722324</v>
      </c>
      <c r="P881">
        <f t="shared" si="66"/>
        <v>102.60377358490567</v>
      </c>
      <c r="Q881" t="s">
        <v>2047</v>
      </c>
      <c r="R881" t="s">
        <v>2048</v>
      </c>
      <c r="S881" s="10">
        <f t="shared" si="67"/>
        <v>42788.25</v>
      </c>
      <c r="T881" s="10">
        <f t="shared" si="68"/>
        <v>42797.25</v>
      </c>
      <c r="U881" s="1">
        <f t="shared" si="69"/>
        <v>2017</v>
      </c>
    </row>
    <row r="882" spans="1:21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65"/>
        <v>0.43759483379164271</v>
      </c>
      <c r="P882">
        <f t="shared" si="66"/>
        <v>79.992129246064621</v>
      </c>
      <c r="Q882" t="s">
        <v>2035</v>
      </c>
      <c r="R882" t="s">
        <v>2043</v>
      </c>
      <c r="S882" s="10">
        <f t="shared" si="67"/>
        <v>43667.208333333328</v>
      </c>
      <c r="T882" s="10">
        <f t="shared" si="68"/>
        <v>43669.208333333328</v>
      </c>
      <c r="U882" s="1">
        <f t="shared" si="69"/>
        <v>2019</v>
      </c>
    </row>
    <row r="883" spans="1:21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65"/>
        <v>2.5675035528185695</v>
      </c>
      <c r="P883">
        <f t="shared" si="66"/>
        <v>70.055309734513273</v>
      </c>
      <c r="Q883" t="s">
        <v>2039</v>
      </c>
      <c r="R883" t="s">
        <v>2040</v>
      </c>
      <c r="S883" s="10">
        <f t="shared" si="67"/>
        <v>42194.208333333328</v>
      </c>
      <c r="T883" s="10">
        <f t="shared" si="68"/>
        <v>42223.208333333328</v>
      </c>
      <c r="U883" s="1">
        <f t="shared" si="69"/>
        <v>2015</v>
      </c>
    </row>
    <row r="884" spans="1:21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65"/>
        <v>0.27027027027027029</v>
      </c>
      <c r="P884">
        <f t="shared" si="66"/>
        <v>37</v>
      </c>
      <c r="Q884" t="s">
        <v>2039</v>
      </c>
      <c r="R884" t="s">
        <v>2040</v>
      </c>
      <c r="S884" s="10">
        <f t="shared" si="67"/>
        <v>42025.25</v>
      </c>
      <c r="T884" s="10">
        <f t="shared" si="68"/>
        <v>42029.25</v>
      </c>
      <c r="U884" s="1">
        <f t="shared" si="69"/>
        <v>2015</v>
      </c>
    </row>
    <row r="885" spans="1:21" ht="31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65"/>
        <v>0.42032389664977127</v>
      </c>
      <c r="P885">
        <f t="shared" si="66"/>
        <v>41.911917098445599</v>
      </c>
      <c r="Q885" t="s">
        <v>2041</v>
      </c>
      <c r="R885" t="s">
        <v>2052</v>
      </c>
      <c r="S885" s="10">
        <f t="shared" si="67"/>
        <v>40323.208333333336</v>
      </c>
      <c r="T885" s="10">
        <f t="shared" si="68"/>
        <v>40359.208333333336</v>
      </c>
      <c r="U885" s="1">
        <f t="shared" si="69"/>
        <v>2010</v>
      </c>
    </row>
    <row r="886" spans="1:21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65"/>
        <v>1.5616142776162525</v>
      </c>
      <c r="P886">
        <f t="shared" si="66"/>
        <v>57.992576882290564</v>
      </c>
      <c r="Q886" t="s">
        <v>2039</v>
      </c>
      <c r="R886" t="s">
        <v>2040</v>
      </c>
      <c r="S886" s="10">
        <f t="shared" si="67"/>
        <v>41763.208333333336</v>
      </c>
      <c r="T886" s="10">
        <f t="shared" si="68"/>
        <v>41765.208333333336</v>
      </c>
      <c r="U886" s="1">
        <f t="shared" si="69"/>
        <v>2014</v>
      </c>
    </row>
    <row r="887" spans="1:21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65"/>
        <v>0.84546735556599339</v>
      </c>
      <c r="P887">
        <f t="shared" si="66"/>
        <v>40.942307692307693</v>
      </c>
      <c r="Q887" t="s">
        <v>2039</v>
      </c>
      <c r="R887" t="s">
        <v>2040</v>
      </c>
      <c r="S887" s="10">
        <f t="shared" si="67"/>
        <v>40335.208333333336</v>
      </c>
      <c r="T887" s="10">
        <f t="shared" si="68"/>
        <v>40373.208333333336</v>
      </c>
      <c r="U887" s="1">
        <f t="shared" si="69"/>
        <v>2010</v>
      </c>
    </row>
    <row r="888" spans="1:21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65"/>
        <v>1.1789111119808995</v>
      </c>
      <c r="P888">
        <f t="shared" si="66"/>
        <v>69.9972602739726</v>
      </c>
      <c r="Q888" t="s">
        <v>2035</v>
      </c>
      <c r="R888" t="s">
        <v>2045</v>
      </c>
      <c r="S888" s="10">
        <f t="shared" si="67"/>
        <v>40416.208333333336</v>
      </c>
      <c r="T888" s="10">
        <f t="shared" si="68"/>
        <v>40434.208333333336</v>
      </c>
      <c r="U888" s="1">
        <f t="shared" si="69"/>
        <v>2010</v>
      </c>
    </row>
    <row r="889" spans="1:21" ht="31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65"/>
        <v>3.4076015727391873</v>
      </c>
      <c r="P889">
        <f t="shared" si="66"/>
        <v>73.838709677419359</v>
      </c>
      <c r="Q889" t="s">
        <v>2039</v>
      </c>
      <c r="R889" t="s">
        <v>2040</v>
      </c>
      <c r="S889" s="10">
        <f t="shared" si="67"/>
        <v>42202.208333333328</v>
      </c>
      <c r="T889" s="10">
        <f t="shared" si="68"/>
        <v>42249.208333333328</v>
      </c>
      <c r="U889" s="1">
        <f t="shared" si="69"/>
        <v>2015</v>
      </c>
    </row>
    <row r="890" spans="1:21" ht="31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65"/>
        <v>0.47642516839165433</v>
      </c>
      <c r="P890">
        <f t="shared" si="66"/>
        <v>41.979310344827589</v>
      </c>
      <c r="Q890" t="s">
        <v>2039</v>
      </c>
      <c r="R890" t="s">
        <v>2040</v>
      </c>
      <c r="S890" s="10">
        <f t="shared" si="67"/>
        <v>42836.208333333328</v>
      </c>
      <c r="T890" s="10">
        <f t="shared" si="68"/>
        <v>42855.208333333328</v>
      </c>
      <c r="U890" s="1">
        <f t="shared" si="69"/>
        <v>2017</v>
      </c>
    </row>
    <row r="891" spans="1:21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65"/>
        <v>0.5889777029869584</v>
      </c>
      <c r="P891">
        <f t="shared" si="66"/>
        <v>77.93442622950819</v>
      </c>
      <c r="Q891" t="s">
        <v>2035</v>
      </c>
      <c r="R891" t="s">
        <v>2043</v>
      </c>
      <c r="S891" s="10">
        <f t="shared" si="67"/>
        <v>41710.208333333336</v>
      </c>
      <c r="T891" s="10">
        <f t="shared" si="68"/>
        <v>41717.208333333336</v>
      </c>
      <c r="U891" s="1">
        <f t="shared" si="69"/>
        <v>2014</v>
      </c>
    </row>
    <row r="892" spans="1:21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65"/>
        <v>0.86237319456653561</v>
      </c>
      <c r="P892">
        <f t="shared" si="66"/>
        <v>106.01972789115646</v>
      </c>
      <c r="Q892" t="s">
        <v>2035</v>
      </c>
      <c r="R892" t="s">
        <v>2045</v>
      </c>
      <c r="S892" s="10">
        <f t="shared" si="67"/>
        <v>43640.208333333328</v>
      </c>
      <c r="T892" s="10">
        <f t="shared" si="68"/>
        <v>43641.208333333328</v>
      </c>
      <c r="U892" s="1">
        <f t="shared" si="69"/>
        <v>2019</v>
      </c>
    </row>
    <row r="893" spans="1:21" ht="31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65"/>
        <v>0.38669760247486468</v>
      </c>
      <c r="P893">
        <f t="shared" si="66"/>
        <v>47.018181818181816</v>
      </c>
      <c r="Q893" t="s">
        <v>2041</v>
      </c>
      <c r="R893" t="s">
        <v>2042</v>
      </c>
      <c r="S893" s="10">
        <f t="shared" si="67"/>
        <v>40880.25</v>
      </c>
      <c r="T893" s="10">
        <f t="shared" si="68"/>
        <v>40924.25</v>
      </c>
      <c r="U893" s="1">
        <f t="shared" si="69"/>
        <v>2011</v>
      </c>
    </row>
    <row r="894" spans="1:21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65"/>
        <v>0.43368268883267075</v>
      </c>
      <c r="P894">
        <f t="shared" si="66"/>
        <v>76.016483516483518</v>
      </c>
      <c r="Q894" t="s">
        <v>2047</v>
      </c>
      <c r="R894" t="s">
        <v>2059</v>
      </c>
      <c r="S894" s="10">
        <f t="shared" si="67"/>
        <v>40319.208333333336</v>
      </c>
      <c r="T894" s="10">
        <f t="shared" si="68"/>
        <v>40360.208333333336</v>
      </c>
      <c r="U894" s="1">
        <f t="shared" si="69"/>
        <v>2010</v>
      </c>
    </row>
    <row r="895" spans="1:21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65"/>
        <v>0.77994428969359331</v>
      </c>
      <c r="P895">
        <f t="shared" si="66"/>
        <v>54.120603015075375</v>
      </c>
      <c r="Q895" t="s">
        <v>2041</v>
      </c>
      <c r="R895" t="s">
        <v>2042</v>
      </c>
      <c r="S895" s="10">
        <f t="shared" si="67"/>
        <v>42170.208333333328</v>
      </c>
      <c r="T895" s="10">
        <f t="shared" si="68"/>
        <v>42174.208333333328</v>
      </c>
      <c r="U895" s="1">
        <f t="shared" si="69"/>
        <v>2015</v>
      </c>
    </row>
    <row r="896" spans="1:21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65"/>
        <v>0.52992518703241898</v>
      </c>
      <c r="P896">
        <f t="shared" si="66"/>
        <v>57.285714285714285</v>
      </c>
      <c r="Q896" t="s">
        <v>2041</v>
      </c>
      <c r="R896" t="s">
        <v>2060</v>
      </c>
      <c r="S896" s="10">
        <f t="shared" si="67"/>
        <v>41466.208333333336</v>
      </c>
      <c r="T896" s="10">
        <f t="shared" si="68"/>
        <v>41496.208333333336</v>
      </c>
      <c r="U896" s="1">
        <f t="shared" si="69"/>
        <v>2013</v>
      </c>
    </row>
    <row r="897" spans="1:21" ht="31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65"/>
        <v>14.386028087864602</v>
      </c>
      <c r="P897">
        <f t="shared" si="66"/>
        <v>103.81308411214954</v>
      </c>
      <c r="Q897" t="s">
        <v>2039</v>
      </c>
      <c r="R897" t="s">
        <v>2040</v>
      </c>
      <c r="S897" s="10">
        <f t="shared" si="67"/>
        <v>43134.25</v>
      </c>
      <c r="T897" s="10">
        <f t="shared" si="68"/>
        <v>43143.25</v>
      </c>
      <c r="U897" s="1">
        <f t="shared" si="69"/>
        <v>2018</v>
      </c>
    </row>
    <row r="898" spans="1:21" ht="31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65"/>
        <v>0.1291265048455047</v>
      </c>
      <c r="P898">
        <f t="shared" si="66"/>
        <v>105.02602739726028</v>
      </c>
      <c r="Q898" t="s">
        <v>2033</v>
      </c>
      <c r="R898" t="s">
        <v>2034</v>
      </c>
      <c r="S898" s="10">
        <f t="shared" si="67"/>
        <v>40738.208333333336</v>
      </c>
      <c r="T898" s="10">
        <f t="shared" si="68"/>
        <v>40741.208333333336</v>
      </c>
      <c r="U898" s="1">
        <f t="shared" si="69"/>
        <v>2011</v>
      </c>
    </row>
    <row r="899" spans="1:21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70">SUM(D899/E899)</f>
        <v>3.6109971276159212</v>
      </c>
      <c r="P899">
        <f t="shared" ref="P899:P962" si="71">SUM(E899/G899)</f>
        <v>90.259259259259252</v>
      </c>
      <c r="Q899" t="s">
        <v>2039</v>
      </c>
      <c r="R899" t="s">
        <v>2040</v>
      </c>
      <c r="S899" s="10">
        <f t="shared" ref="S899:S962" si="72">(((J899/60)/60)/24)+DATE(1970,1,1)</f>
        <v>43583.208333333328</v>
      </c>
      <c r="T899" s="10">
        <f t="shared" ref="T899:T962" si="73">(((K899/60)/60)/24)+DATE(1970,1,1)</f>
        <v>43585.208333333328</v>
      </c>
      <c r="U899" s="1">
        <f t="shared" ref="U899:U962" si="74">YEAR(S899)</f>
        <v>2019</v>
      </c>
    </row>
    <row r="900" spans="1:21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70"/>
        <v>1.9055015905778212</v>
      </c>
      <c r="P900">
        <f t="shared" si="71"/>
        <v>76.978705978705975</v>
      </c>
      <c r="Q900" t="s">
        <v>2041</v>
      </c>
      <c r="R900" t="s">
        <v>2042</v>
      </c>
      <c r="S900" s="10">
        <f t="shared" si="72"/>
        <v>43815.25</v>
      </c>
      <c r="T900" s="10">
        <f t="shared" si="73"/>
        <v>43821.25</v>
      </c>
      <c r="U900" s="1">
        <f t="shared" si="74"/>
        <v>2019</v>
      </c>
    </row>
    <row r="901" spans="1:21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70"/>
        <v>0.24564183835182252</v>
      </c>
      <c r="P901">
        <f t="shared" si="71"/>
        <v>102.60162601626017</v>
      </c>
      <c r="Q901" t="s">
        <v>2035</v>
      </c>
      <c r="R901" t="s">
        <v>2058</v>
      </c>
      <c r="S901" s="10">
        <f t="shared" si="72"/>
        <v>41554.208333333336</v>
      </c>
      <c r="T901" s="10">
        <f t="shared" si="73"/>
        <v>41572.208333333336</v>
      </c>
      <c r="U901" s="1">
        <f t="shared" si="74"/>
        <v>2013</v>
      </c>
    </row>
    <row r="902" spans="1:21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70"/>
        <v>50</v>
      </c>
      <c r="P902">
        <f t="shared" si="71"/>
        <v>2</v>
      </c>
      <c r="Q902" t="s">
        <v>2037</v>
      </c>
      <c r="R902" t="s">
        <v>2038</v>
      </c>
      <c r="S902" s="10">
        <f t="shared" si="72"/>
        <v>41901.208333333336</v>
      </c>
      <c r="T902" s="10">
        <f t="shared" si="73"/>
        <v>41902.208333333336</v>
      </c>
      <c r="U902" s="1">
        <f t="shared" si="74"/>
        <v>2014</v>
      </c>
    </row>
    <row r="903" spans="1:21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70"/>
        <v>0.64029270523667958</v>
      </c>
      <c r="P903">
        <f t="shared" si="71"/>
        <v>55.0062893081761</v>
      </c>
      <c r="Q903" t="s">
        <v>2035</v>
      </c>
      <c r="R903" t="s">
        <v>2036</v>
      </c>
      <c r="S903" s="10">
        <f t="shared" si="72"/>
        <v>43298.208333333328</v>
      </c>
      <c r="T903" s="10">
        <f t="shared" si="73"/>
        <v>43331.208333333328</v>
      </c>
      <c r="U903" s="1">
        <f t="shared" si="74"/>
        <v>2018</v>
      </c>
    </row>
    <row r="904" spans="1:21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70"/>
        <v>0.39615166949632147</v>
      </c>
      <c r="P904">
        <f t="shared" si="71"/>
        <v>32.127272727272725</v>
      </c>
      <c r="Q904" t="s">
        <v>2037</v>
      </c>
      <c r="R904" t="s">
        <v>2038</v>
      </c>
      <c r="S904" s="10">
        <f t="shared" si="72"/>
        <v>42399.25</v>
      </c>
      <c r="T904" s="10">
        <f t="shared" si="73"/>
        <v>42441.25</v>
      </c>
      <c r="U904" s="1">
        <f t="shared" si="74"/>
        <v>2016</v>
      </c>
    </row>
    <row r="905" spans="1:21" ht="31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70"/>
        <v>57.827926657263752</v>
      </c>
      <c r="P905">
        <f t="shared" si="71"/>
        <v>50.642857142857146</v>
      </c>
      <c r="Q905" t="s">
        <v>2047</v>
      </c>
      <c r="R905" t="s">
        <v>2048</v>
      </c>
      <c r="S905" s="10">
        <f t="shared" si="72"/>
        <v>41034.208333333336</v>
      </c>
      <c r="T905" s="10">
        <f t="shared" si="73"/>
        <v>41049.208333333336</v>
      </c>
      <c r="U905" s="1">
        <f t="shared" si="74"/>
        <v>2012</v>
      </c>
    </row>
    <row r="906" spans="1:21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70"/>
        <v>8.1761006289308185</v>
      </c>
      <c r="P906">
        <f t="shared" si="71"/>
        <v>49.6875</v>
      </c>
      <c r="Q906" t="s">
        <v>2047</v>
      </c>
      <c r="R906" t="s">
        <v>2056</v>
      </c>
      <c r="S906" s="10">
        <f t="shared" si="72"/>
        <v>41186.208333333336</v>
      </c>
      <c r="T906" s="10">
        <f t="shared" si="73"/>
        <v>41190.208333333336</v>
      </c>
      <c r="U906" s="1">
        <f t="shared" si="74"/>
        <v>2012</v>
      </c>
    </row>
    <row r="907" spans="1:21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70"/>
        <v>0.60980316480123509</v>
      </c>
      <c r="P907">
        <f t="shared" si="71"/>
        <v>54.894067796610166</v>
      </c>
      <c r="Q907" t="s">
        <v>2039</v>
      </c>
      <c r="R907" t="s">
        <v>2040</v>
      </c>
      <c r="S907" s="10">
        <f t="shared" si="72"/>
        <v>41536.208333333336</v>
      </c>
      <c r="T907" s="10">
        <f t="shared" si="73"/>
        <v>41539.208333333336</v>
      </c>
      <c r="U907" s="1">
        <f t="shared" si="74"/>
        <v>2013</v>
      </c>
    </row>
    <row r="908" spans="1:21" ht="31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70"/>
        <v>0.61356537260151722</v>
      </c>
      <c r="P908">
        <f t="shared" si="71"/>
        <v>46.931937172774866</v>
      </c>
      <c r="Q908" t="s">
        <v>2041</v>
      </c>
      <c r="R908" t="s">
        <v>2042</v>
      </c>
      <c r="S908" s="10">
        <f t="shared" si="72"/>
        <v>42868.208333333328</v>
      </c>
      <c r="T908" s="10">
        <f t="shared" si="73"/>
        <v>42904.208333333328</v>
      </c>
      <c r="U908" s="1">
        <f t="shared" si="74"/>
        <v>2017</v>
      </c>
    </row>
    <row r="909" spans="1:21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70"/>
        <v>4.9376017362995119</v>
      </c>
      <c r="P909">
        <f t="shared" si="71"/>
        <v>44.951219512195124</v>
      </c>
      <c r="Q909" t="s">
        <v>2039</v>
      </c>
      <c r="R909" t="s">
        <v>2040</v>
      </c>
      <c r="S909" s="10">
        <f t="shared" si="72"/>
        <v>40660.208333333336</v>
      </c>
      <c r="T909" s="10">
        <f t="shared" si="73"/>
        <v>40667.208333333336</v>
      </c>
      <c r="U909" s="1">
        <f t="shared" si="74"/>
        <v>2011</v>
      </c>
    </row>
    <row r="910" spans="1:21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70"/>
        <v>0.31324313243132429</v>
      </c>
      <c r="P910">
        <f t="shared" si="71"/>
        <v>30.99898322318251</v>
      </c>
      <c r="Q910" t="s">
        <v>2050</v>
      </c>
      <c r="R910" t="s">
        <v>2051</v>
      </c>
      <c r="S910" s="10">
        <f t="shared" si="72"/>
        <v>41031.208333333336</v>
      </c>
      <c r="T910" s="10">
        <f t="shared" si="73"/>
        <v>41042.208333333336</v>
      </c>
      <c r="U910" s="1">
        <f t="shared" si="74"/>
        <v>2012</v>
      </c>
    </row>
    <row r="911" spans="1:21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70"/>
        <v>0.20879248347059506</v>
      </c>
      <c r="P911">
        <f t="shared" si="71"/>
        <v>107.7625</v>
      </c>
      <c r="Q911" t="s">
        <v>2039</v>
      </c>
      <c r="R911" t="s">
        <v>2040</v>
      </c>
      <c r="S911" s="10">
        <f t="shared" si="72"/>
        <v>43255.208333333328</v>
      </c>
      <c r="T911" s="10">
        <f t="shared" si="73"/>
        <v>43282.208333333328</v>
      </c>
      <c r="U911" s="1">
        <f t="shared" si="74"/>
        <v>2018</v>
      </c>
    </row>
    <row r="912" spans="1:21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70"/>
        <v>5.113354294224723</v>
      </c>
      <c r="P912">
        <f t="shared" si="71"/>
        <v>102.07770270270271</v>
      </c>
      <c r="Q912" t="s">
        <v>2039</v>
      </c>
      <c r="R912" t="s">
        <v>2040</v>
      </c>
      <c r="S912" s="10">
        <f t="shared" si="72"/>
        <v>42026.25</v>
      </c>
      <c r="T912" s="10">
        <f t="shared" si="73"/>
        <v>42027.25</v>
      </c>
      <c r="U912" s="1">
        <f t="shared" si="74"/>
        <v>2015</v>
      </c>
    </row>
    <row r="913" spans="1:21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70"/>
        <v>0.50264320998353407</v>
      </c>
      <c r="P913">
        <f t="shared" si="71"/>
        <v>24.976190476190474</v>
      </c>
      <c r="Q913" t="s">
        <v>2037</v>
      </c>
      <c r="R913" t="s">
        <v>2038</v>
      </c>
      <c r="S913" s="10">
        <f t="shared" si="72"/>
        <v>43717.208333333328</v>
      </c>
      <c r="T913" s="10">
        <f t="shared" si="73"/>
        <v>43719.208333333328</v>
      </c>
      <c r="U913" s="1">
        <f t="shared" si="74"/>
        <v>2019</v>
      </c>
    </row>
    <row r="914" spans="1:21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70"/>
        <v>0.12578616352201258</v>
      </c>
      <c r="P914">
        <f t="shared" si="71"/>
        <v>79.944134078212286</v>
      </c>
      <c r="Q914" t="s">
        <v>2041</v>
      </c>
      <c r="R914" t="s">
        <v>2044</v>
      </c>
      <c r="S914" s="10">
        <f t="shared" si="72"/>
        <v>41157.208333333336</v>
      </c>
      <c r="T914" s="10">
        <f t="shared" si="73"/>
        <v>41170.208333333336</v>
      </c>
      <c r="U914" s="1">
        <f t="shared" si="74"/>
        <v>2012</v>
      </c>
    </row>
    <row r="915" spans="1:21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70"/>
        <v>1.9754615038271048</v>
      </c>
      <c r="P915">
        <f t="shared" si="71"/>
        <v>67.946462715105156</v>
      </c>
      <c r="Q915" t="s">
        <v>2041</v>
      </c>
      <c r="R915" t="s">
        <v>2044</v>
      </c>
      <c r="S915" s="10">
        <f t="shared" si="72"/>
        <v>43597.208333333328</v>
      </c>
      <c r="T915" s="10">
        <f t="shared" si="73"/>
        <v>43610.208333333328</v>
      </c>
      <c r="U915" s="1">
        <f t="shared" si="74"/>
        <v>2019</v>
      </c>
    </row>
    <row r="916" spans="1:21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70"/>
        <v>1.7410228509249184</v>
      </c>
      <c r="P916">
        <f t="shared" si="71"/>
        <v>26.070921985815602</v>
      </c>
      <c r="Q916" t="s">
        <v>2039</v>
      </c>
      <c r="R916" t="s">
        <v>2040</v>
      </c>
      <c r="S916" s="10">
        <f t="shared" si="72"/>
        <v>41490.208333333336</v>
      </c>
      <c r="T916" s="10">
        <f t="shared" si="73"/>
        <v>41502.208333333336</v>
      </c>
      <c r="U916" s="1">
        <f t="shared" si="74"/>
        <v>2013</v>
      </c>
    </row>
    <row r="917" spans="1:21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70"/>
        <v>0.64255675322554306</v>
      </c>
      <c r="P917">
        <f t="shared" si="71"/>
        <v>105.0032154340836</v>
      </c>
      <c r="Q917" t="s">
        <v>2041</v>
      </c>
      <c r="R917" t="s">
        <v>2060</v>
      </c>
      <c r="S917" s="10">
        <f t="shared" si="72"/>
        <v>42976.208333333328</v>
      </c>
      <c r="T917" s="10">
        <f t="shared" si="73"/>
        <v>42985.208333333328</v>
      </c>
      <c r="U917" s="1">
        <f t="shared" si="74"/>
        <v>2017</v>
      </c>
    </row>
    <row r="918" spans="1:21" ht="31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70"/>
        <v>2.7550260610573343</v>
      </c>
      <c r="P918">
        <f t="shared" si="71"/>
        <v>25.826923076923077</v>
      </c>
      <c r="Q918" t="s">
        <v>2054</v>
      </c>
      <c r="R918" t="s">
        <v>2055</v>
      </c>
      <c r="S918" s="10">
        <f t="shared" si="72"/>
        <v>41991.25</v>
      </c>
      <c r="T918" s="10">
        <f t="shared" si="73"/>
        <v>42000.25</v>
      </c>
      <c r="U918" s="1">
        <f t="shared" si="74"/>
        <v>2014</v>
      </c>
    </row>
    <row r="919" spans="1:21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70"/>
        <v>1.7167381974248928</v>
      </c>
      <c r="P919">
        <f t="shared" si="71"/>
        <v>77.666666666666671</v>
      </c>
      <c r="Q919" t="s">
        <v>2041</v>
      </c>
      <c r="R919" t="s">
        <v>2052</v>
      </c>
      <c r="S919" s="10">
        <f t="shared" si="72"/>
        <v>40722.208333333336</v>
      </c>
      <c r="T919" s="10">
        <f t="shared" si="73"/>
        <v>40746.208333333336</v>
      </c>
      <c r="U919" s="1">
        <f t="shared" si="74"/>
        <v>2011</v>
      </c>
    </row>
    <row r="920" spans="1:21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70"/>
        <v>0.42123933045116951</v>
      </c>
      <c r="P920">
        <f t="shared" si="71"/>
        <v>57.82692307692308</v>
      </c>
      <c r="Q920" t="s">
        <v>2047</v>
      </c>
      <c r="R920" t="s">
        <v>2056</v>
      </c>
      <c r="S920" s="10">
        <f t="shared" si="72"/>
        <v>41117.208333333336</v>
      </c>
      <c r="T920" s="10">
        <f t="shared" si="73"/>
        <v>41128.208333333336</v>
      </c>
      <c r="U920" s="1">
        <f t="shared" si="74"/>
        <v>2012</v>
      </c>
    </row>
    <row r="921" spans="1:21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70"/>
        <v>1.7021276595744681</v>
      </c>
      <c r="P921">
        <f t="shared" si="71"/>
        <v>92.955555555555549</v>
      </c>
      <c r="Q921" t="s">
        <v>2039</v>
      </c>
      <c r="R921" t="s">
        <v>2040</v>
      </c>
      <c r="S921" s="10">
        <f t="shared" si="72"/>
        <v>43022.208333333328</v>
      </c>
      <c r="T921" s="10">
        <f t="shared" si="73"/>
        <v>43054.25</v>
      </c>
      <c r="U921" s="1">
        <f t="shared" si="74"/>
        <v>2017</v>
      </c>
    </row>
    <row r="922" spans="1:21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70"/>
        <v>0.54774700289375777</v>
      </c>
      <c r="P922">
        <f t="shared" si="71"/>
        <v>37.945098039215686</v>
      </c>
      <c r="Q922" t="s">
        <v>2041</v>
      </c>
      <c r="R922" t="s">
        <v>2049</v>
      </c>
      <c r="S922" s="10">
        <f t="shared" si="72"/>
        <v>43503.25</v>
      </c>
      <c r="T922" s="10">
        <f t="shared" si="73"/>
        <v>43523.25</v>
      </c>
      <c r="U922" s="1">
        <f t="shared" si="74"/>
        <v>2019</v>
      </c>
    </row>
    <row r="923" spans="1:21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70"/>
        <v>132.56198347107437</v>
      </c>
      <c r="P923">
        <f t="shared" si="71"/>
        <v>31.842105263157894</v>
      </c>
      <c r="Q923" t="s">
        <v>2037</v>
      </c>
      <c r="R923" t="s">
        <v>2038</v>
      </c>
      <c r="S923" s="10">
        <f t="shared" si="72"/>
        <v>40951.25</v>
      </c>
      <c r="T923" s="10">
        <f t="shared" si="73"/>
        <v>40965.25</v>
      </c>
      <c r="U923" s="1">
        <f t="shared" si="74"/>
        <v>2012</v>
      </c>
    </row>
    <row r="924" spans="1:21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70"/>
        <v>0.56833259619637333</v>
      </c>
      <c r="P924">
        <f t="shared" si="71"/>
        <v>40</v>
      </c>
      <c r="Q924" t="s">
        <v>2035</v>
      </c>
      <c r="R924" t="s">
        <v>2062</v>
      </c>
      <c r="S924" s="10">
        <f t="shared" si="72"/>
        <v>43443.25</v>
      </c>
      <c r="T924" s="10">
        <f t="shared" si="73"/>
        <v>43452.25</v>
      </c>
      <c r="U924" s="1">
        <f t="shared" si="74"/>
        <v>2018</v>
      </c>
    </row>
    <row r="925" spans="1:21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70"/>
        <v>0.42037586547972305</v>
      </c>
      <c r="P925">
        <f t="shared" si="71"/>
        <v>101.1</v>
      </c>
      <c r="Q925" t="s">
        <v>2039</v>
      </c>
      <c r="R925" t="s">
        <v>2040</v>
      </c>
      <c r="S925" s="10">
        <f t="shared" si="72"/>
        <v>40373.208333333336</v>
      </c>
      <c r="T925" s="10">
        <f t="shared" si="73"/>
        <v>40374.208333333336</v>
      </c>
      <c r="U925" s="1">
        <f t="shared" si="74"/>
        <v>2010</v>
      </c>
    </row>
    <row r="926" spans="1:21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70"/>
        <v>0.20489671957231709</v>
      </c>
      <c r="P926">
        <f t="shared" si="71"/>
        <v>84.006989951944078</v>
      </c>
      <c r="Q926" t="s">
        <v>2039</v>
      </c>
      <c r="R926" t="s">
        <v>2040</v>
      </c>
      <c r="S926" s="10">
        <f t="shared" si="72"/>
        <v>43769.208333333328</v>
      </c>
      <c r="T926" s="10">
        <f t="shared" si="73"/>
        <v>43780.25</v>
      </c>
      <c r="U926" s="1">
        <f t="shared" si="74"/>
        <v>2019</v>
      </c>
    </row>
    <row r="927" spans="1:21" ht="31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70"/>
        <v>0.44629574531389465</v>
      </c>
      <c r="P927">
        <f t="shared" si="71"/>
        <v>103.41538461538461</v>
      </c>
      <c r="Q927" t="s">
        <v>2039</v>
      </c>
      <c r="R927" t="s">
        <v>2040</v>
      </c>
      <c r="S927" s="10">
        <f t="shared" si="72"/>
        <v>43000.208333333328</v>
      </c>
      <c r="T927" s="10">
        <f t="shared" si="73"/>
        <v>43012.208333333328</v>
      </c>
      <c r="U927" s="1">
        <f t="shared" si="74"/>
        <v>2017</v>
      </c>
    </row>
    <row r="928" spans="1:21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70"/>
        <v>5.516804058338618</v>
      </c>
      <c r="P928">
        <f t="shared" si="71"/>
        <v>105.13333333333334</v>
      </c>
      <c r="Q928" t="s">
        <v>2033</v>
      </c>
      <c r="R928" t="s">
        <v>2034</v>
      </c>
      <c r="S928" s="10">
        <f t="shared" si="72"/>
        <v>42502.208333333328</v>
      </c>
      <c r="T928" s="10">
        <f t="shared" si="73"/>
        <v>42506.208333333328</v>
      </c>
      <c r="U928" s="1">
        <f t="shared" si="74"/>
        <v>2016</v>
      </c>
    </row>
    <row r="929" spans="1:21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70"/>
        <v>2.1811572250833082</v>
      </c>
      <c r="P929">
        <f t="shared" si="71"/>
        <v>89.21621621621621</v>
      </c>
      <c r="Q929" t="s">
        <v>2039</v>
      </c>
      <c r="R929" t="s">
        <v>2040</v>
      </c>
      <c r="S929" s="10">
        <f t="shared" si="72"/>
        <v>41102.208333333336</v>
      </c>
      <c r="T929" s="10">
        <f t="shared" si="73"/>
        <v>41131.208333333336</v>
      </c>
      <c r="U929" s="1">
        <f t="shared" si="74"/>
        <v>2012</v>
      </c>
    </row>
    <row r="930" spans="1:21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70"/>
        <v>0.85240292077846691</v>
      </c>
      <c r="P930">
        <f t="shared" si="71"/>
        <v>51.995234312946785</v>
      </c>
      <c r="Q930" t="s">
        <v>2037</v>
      </c>
      <c r="R930" t="s">
        <v>2038</v>
      </c>
      <c r="S930" s="10">
        <f t="shared" si="72"/>
        <v>41637.25</v>
      </c>
      <c r="T930" s="10">
        <f t="shared" si="73"/>
        <v>41646.25</v>
      </c>
      <c r="U930" s="1">
        <f t="shared" si="74"/>
        <v>2013</v>
      </c>
    </row>
    <row r="931" spans="1:21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70"/>
        <v>0.46017402945113789</v>
      </c>
      <c r="P931">
        <f t="shared" si="71"/>
        <v>64.956521739130437</v>
      </c>
      <c r="Q931" t="s">
        <v>2039</v>
      </c>
      <c r="R931" t="s">
        <v>2040</v>
      </c>
      <c r="S931" s="10">
        <f t="shared" si="72"/>
        <v>42858.208333333328</v>
      </c>
      <c r="T931" s="10">
        <f t="shared" si="73"/>
        <v>42872.208333333328</v>
      </c>
      <c r="U931" s="1">
        <f t="shared" si="74"/>
        <v>2017</v>
      </c>
    </row>
    <row r="932" spans="1:21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70"/>
        <v>0.89058524173027986</v>
      </c>
      <c r="P932">
        <f t="shared" si="71"/>
        <v>46.235294117647058</v>
      </c>
      <c r="Q932" t="s">
        <v>2039</v>
      </c>
      <c r="R932" t="s">
        <v>2040</v>
      </c>
      <c r="S932" s="10">
        <f t="shared" si="72"/>
        <v>42060.25</v>
      </c>
      <c r="T932" s="10">
        <f t="shared" si="73"/>
        <v>42067.25</v>
      </c>
      <c r="U932" s="1">
        <f t="shared" si="74"/>
        <v>2015</v>
      </c>
    </row>
    <row r="933" spans="1:21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70"/>
        <v>1.3789492057950776</v>
      </c>
      <c r="P933">
        <f t="shared" si="71"/>
        <v>51.151785714285715</v>
      </c>
      <c r="Q933" t="s">
        <v>2039</v>
      </c>
      <c r="R933" t="s">
        <v>2040</v>
      </c>
      <c r="S933" s="10">
        <f t="shared" si="72"/>
        <v>41818.208333333336</v>
      </c>
      <c r="T933" s="10">
        <f t="shared" si="73"/>
        <v>41820.208333333336</v>
      </c>
      <c r="U933" s="1">
        <f t="shared" si="74"/>
        <v>2014</v>
      </c>
    </row>
    <row r="934" spans="1:21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70"/>
        <v>0.4710219127585501</v>
      </c>
      <c r="P934">
        <f t="shared" si="71"/>
        <v>33.909722222222221</v>
      </c>
      <c r="Q934" t="s">
        <v>2035</v>
      </c>
      <c r="R934" t="s">
        <v>2036</v>
      </c>
      <c r="S934" s="10">
        <f t="shared" si="72"/>
        <v>41709.208333333336</v>
      </c>
      <c r="T934" s="10">
        <f t="shared" si="73"/>
        <v>41712.208333333336</v>
      </c>
      <c r="U934" s="1">
        <f t="shared" si="74"/>
        <v>2014</v>
      </c>
    </row>
    <row r="935" spans="1:21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70"/>
        <v>0.41710710510527671</v>
      </c>
      <c r="P935">
        <f t="shared" si="71"/>
        <v>92.016298633017882</v>
      </c>
      <c r="Q935" t="s">
        <v>2039</v>
      </c>
      <c r="R935" t="s">
        <v>2040</v>
      </c>
      <c r="S935" s="10">
        <f t="shared" si="72"/>
        <v>41372.208333333336</v>
      </c>
      <c r="T935" s="10">
        <f t="shared" si="73"/>
        <v>41385.208333333336</v>
      </c>
      <c r="U935" s="1">
        <f t="shared" si="74"/>
        <v>2013</v>
      </c>
    </row>
    <row r="936" spans="1:21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70"/>
        <v>0.54964539007092195</v>
      </c>
      <c r="P936">
        <f t="shared" si="71"/>
        <v>107.42857142857143</v>
      </c>
      <c r="Q936" t="s">
        <v>2039</v>
      </c>
      <c r="R936" t="s">
        <v>2040</v>
      </c>
      <c r="S936" s="10">
        <f t="shared" si="72"/>
        <v>42422.25</v>
      </c>
      <c r="T936" s="10">
        <f t="shared" si="73"/>
        <v>42428.25</v>
      </c>
      <c r="U936" s="1">
        <f t="shared" si="74"/>
        <v>2016</v>
      </c>
    </row>
    <row r="937" spans="1:21" ht="31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70"/>
        <v>0.60926887734718338</v>
      </c>
      <c r="P937">
        <f t="shared" si="71"/>
        <v>75.848484848484844</v>
      </c>
      <c r="Q937" t="s">
        <v>2039</v>
      </c>
      <c r="R937" t="s">
        <v>2040</v>
      </c>
      <c r="S937" s="10">
        <f t="shared" si="72"/>
        <v>42209.208333333328</v>
      </c>
      <c r="T937" s="10">
        <f t="shared" si="73"/>
        <v>42216.208333333328</v>
      </c>
      <c r="U937" s="1">
        <f t="shared" si="74"/>
        <v>2015</v>
      </c>
    </row>
    <row r="938" spans="1:21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70"/>
        <v>61.065088757396452</v>
      </c>
      <c r="P938">
        <f t="shared" si="71"/>
        <v>80.476190476190482</v>
      </c>
      <c r="Q938" t="s">
        <v>2039</v>
      </c>
      <c r="R938" t="s">
        <v>2040</v>
      </c>
      <c r="S938" s="10">
        <f t="shared" si="72"/>
        <v>43668.208333333328</v>
      </c>
      <c r="T938" s="10">
        <f t="shared" si="73"/>
        <v>43671.208333333328</v>
      </c>
      <c r="U938" s="1">
        <f t="shared" si="74"/>
        <v>2019</v>
      </c>
    </row>
    <row r="939" spans="1:21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70"/>
        <v>2.0143478107219845</v>
      </c>
      <c r="P939">
        <f t="shared" si="71"/>
        <v>86.978483606557376</v>
      </c>
      <c r="Q939" t="s">
        <v>2041</v>
      </c>
      <c r="R939" t="s">
        <v>2042</v>
      </c>
      <c r="S939" s="10">
        <f t="shared" si="72"/>
        <v>42334.25</v>
      </c>
      <c r="T939" s="10">
        <f t="shared" si="73"/>
        <v>42343.25</v>
      </c>
      <c r="U939" s="1">
        <f t="shared" si="74"/>
        <v>2015</v>
      </c>
    </row>
    <row r="940" spans="1:21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70"/>
        <v>0.9115228376102249</v>
      </c>
      <c r="P940">
        <f t="shared" si="71"/>
        <v>105.13541666666667</v>
      </c>
      <c r="Q940" t="s">
        <v>2047</v>
      </c>
      <c r="R940" t="s">
        <v>2053</v>
      </c>
      <c r="S940" s="10">
        <f t="shared" si="72"/>
        <v>43263.208333333328</v>
      </c>
      <c r="T940" s="10">
        <f t="shared" si="73"/>
        <v>43299.208333333328</v>
      </c>
      <c r="U940" s="1">
        <f t="shared" si="74"/>
        <v>2018</v>
      </c>
    </row>
    <row r="941" spans="1:21" ht="31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70"/>
        <v>2.031779109143006</v>
      </c>
      <c r="P941">
        <f t="shared" si="71"/>
        <v>57.298507462686565</v>
      </c>
      <c r="Q941" t="s">
        <v>2050</v>
      </c>
      <c r="R941" t="s">
        <v>2051</v>
      </c>
      <c r="S941" s="10">
        <f t="shared" si="72"/>
        <v>40670.208333333336</v>
      </c>
      <c r="T941" s="10">
        <f t="shared" si="73"/>
        <v>40687.208333333336</v>
      </c>
      <c r="U941" s="1">
        <f t="shared" si="74"/>
        <v>2011</v>
      </c>
    </row>
    <row r="942" spans="1:21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70"/>
        <v>1.6068819996753774</v>
      </c>
      <c r="P942">
        <f t="shared" si="71"/>
        <v>93.348484848484844</v>
      </c>
      <c r="Q942" t="s">
        <v>2037</v>
      </c>
      <c r="R942" t="s">
        <v>2038</v>
      </c>
      <c r="S942" s="10">
        <f t="shared" si="72"/>
        <v>41244.25</v>
      </c>
      <c r="T942" s="10">
        <f t="shared" si="73"/>
        <v>41266.25</v>
      </c>
      <c r="U942" s="1">
        <f t="shared" si="74"/>
        <v>2012</v>
      </c>
    </row>
    <row r="943" spans="1:21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70"/>
        <v>7.6580587711487089</v>
      </c>
      <c r="P943">
        <f t="shared" si="71"/>
        <v>71.987179487179489</v>
      </c>
      <c r="Q943" t="s">
        <v>2039</v>
      </c>
      <c r="R943" t="s">
        <v>2040</v>
      </c>
      <c r="S943" s="10">
        <f t="shared" si="72"/>
        <v>40552.25</v>
      </c>
      <c r="T943" s="10">
        <f t="shared" si="73"/>
        <v>40587.25</v>
      </c>
      <c r="U943" s="1">
        <f t="shared" si="74"/>
        <v>2011</v>
      </c>
    </row>
    <row r="944" spans="1:21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70"/>
        <v>1.5471394037066881</v>
      </c>
      <c r="P944">
        <f t="shared" si="71"/>
        <v>92.611940298507463</v>
      </c>
      <c r="Q944" t="s">
        <v>2039</v>
      </c>
      <c r="R944" t="s">
        <v>2040</v>
      </c>
      <c r="S944" s="10">
        <f t="shared" si="72"/>
        <v>40568.25</v>
      </c>
      <c r="T944" s="10">
        <f t="shared" si="73"/>
        <v>40571.25</v>
      </c>
      <c r="U944" s="1">
        <f t="shared" si="74"/>
        <v>2011</v>
      </c>
    </row>
    <row r="945" spans="1:21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70"/>
        <v>0.62661876514328685</v>
      </c>
      <c r="P945">
        <f t="shared" si="71"/>
        <v>104.99122807017544</v>
      </c>
      <c r="Q945" t="s">
        <v>2033</v>
      </c>
      <c r="R945" t="s">
        <v>2034</v>
      </c>
      <c r="S945" s="10">
        <f t="shared" si="72"/>
        <v>41906.208333333336</v>
      </c>
      <c r="T945" s="10">
        <f t="shared" si="73"/>
        <v>41941.208333333336</v>
      </c>
      <c r="U945" s="1">
        <f t="shared" si="74"/>
        <v>2014</v>
      </c>
    </row>
    <row r="946" spans="1:21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70"/>
        <v>1.2281994595922379</v>
      </c>
      <c r="P946">
        <f t="shared" si="71"/>
        <v>30.958174904942965</v>
      </c>
      <c r="Q946" t="s">
        <v>2054</v>
      </c>
      <c r="R946" t="s">
        <v>2055</v>
      </c>
      <c r="S946" s="10">
        <f t="shared" si="72"/>
        <v>42776.25</v>
      </c>
      <c r="T946" s="10">
        <f t="shared" si="73"/>
        <v>42795.25</v>
      </c>
      <c r="U946" s="1">
        <f t="shared" si="74"/>
        <v>2017</v>
      </c>
    </row>
    <row r="947" spans="1:21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70"/>
        <v>3.0821610966759252</v>
      </c>
      <c r="P947">
        <f t="shared" si="71"/>
        <v>33.001182732111175</v>
      </c>
      <c r="Q947" t="s">
        <v>2054</v>
      </c>
      <c r="R947" t="s">
        <v>2055</v>
      </c>
      <c r="S947" s="10">
        <f t="shared" si="72"/>
        <v>41004.208333333336</v>
      </c>
      <c r="T947" s="10">
        <f t="shared" si="73"/>
        <v>41019.208333333336</v>
      </c>
      <c r="U947" s="1">
        <f t="shared" si="74"/>
        <v>2012</v>
      </c>
    </row>
    <row r="948" spans="1:21" ht="31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70"/>
        <v>10.086625541409633</v>
      </c>
      <c r="P948">
        <f t="shared" si="71"/>
        <v>84.187845303867405</v>
      </c>
      <c r="Q948" t="s">
        <v>2039</v>
      </c>
      <c r="R948" t="s">
        <v>2040</v>
      </c>
      <c r="S948" s="10">
        <f t="shared" si="72"/>
        <v>40710.208333333336</v>
      </c>
      <c r="T948" s="10">
        <f t="shared" si="73"/>
        <v>40712.208333333336</v>
      </c>
      <c r="U948" s="1">
        <f t="shared" si="74"/>
        <v>2011</v>
      </c>
    </row>
    <row r="949" spans="1:21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70"/>
        <v>3.7460978147762747</v>
      </c>
      <c r="P949">
        <f t="shared" si="71"/>
        <v>73.92307692307692</v>
      </c>
      <c r="Q949" t="s">
        <v>2039</v>
      </c>
      <c r="R949" t="s">
        <v>2040</v>
      </c>
      <c r="S949" s="10">
        <f t="shared" si="72"/>
        <v>41908.208333333336</v>
      </c>
      <c r="T949" s="10">
        <f t="shared" si="73"/>
        <v>41915.208333333336</v>
      </c>
      <c r="U949" s="1">
        <f t="shared" si="74"/>
        <v>2014</v>
      </c>
    </row>
    <row r="950" spans="1:21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70"/>
        <v>1.5883744508279825</v>
      </c>
      <c r="P950">
        <f t="shared" si="71"/>
        <v>36.987499999999997</v>
      </c>
      <c r="Q950" t="s">
        <v>2041</v>
      </c>
      <c r="R950" t="s">
        <v>2042</v>
      </c>
      <c r="S950" s="10">
        <f t="shared" si="72"/>
        <v>41985.25</v>
      </c>
      <c r="T950" s="10">
        <f t="shared" si="73"/>
        <v>41995.25</v>
      </c>
      <c r="U950" s="1">
        <f t="shared" si="74"/>
        <v>2014</v>
      </c>
    </row>
    <row r="951" spans="1:21" ht="31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70"/>
        <v>0.61974789915966388</v>
      </c>
      <c r="P951">
        <f t="shared" si="71"/>
        <v>46.896551724137929</v>
      </c>
      <c r="Q951" t="s">
        <v>2037</v>
      </c>
      <c r="R951" t="s">
        <v>2038</v>
      </c>
      <c r="S951" s="10">
        <f t="shared" si="72"/>
        <v>42112.208333333328</v>
      </c>
      <c r="T951" s="10">
        <f t="shared" si="73"/>
        <v>42131.208333333328</v>
      </c>
      <c r="U951" s="1">
        <f t="shared" si="74"/>
        <v>2015</v>
      </c>
    </row>
    <row r="952" spans="1:21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70"/>
        <v>20</v>
      </c>
      <c r="P952">
        <f t="shared" si="71"/>
        <v>5</v>
      </c>
      <c r="Q952" t="s">
        <v>2039</v>
      </c>
      <c r="R952" t="s">
        <v>2040</v>
      </c>
      <c r="S952" s="10">
        <f t="shared" si="72"/>
        <v>43571.208333333328</v>
      </c>
      <c r="T952" s="10">
        <f t="shared" si="73"/>
        <v>43576.208333333328</v>
      </c>
      <c r="U952" s="1">
        <f t="shared" si="74"/>
        <v>2019</v>
      </c>
    </row>
    <row r="953" spans="1:21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70"/>
        <v>9.1162860879187207E-2</v>
      </c>
      <c r="P953">
        <f t="shared" si="71"/>
        <v>102.02437459910199</v>
      </c>
      <c r="Q953" t="s">
        <v>2035</v>
      </c>
      <c r="R953" t="s">
        <v>2036</v>
      </c>
      <c r="S953" s="10">
        <f t="shared" si="72"/>
        <v>42730.25</v>
      </c>
      <c r="T953" s="10">
        <f t="shared" si="73"/>
        <v>42731.25</v>
      </c>
      <c r="U953" s="1">
        <f t="shared" si="74"/>
        <v>2016</v>
      </c>
    </row>
    <row r="954" spans="1:21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70"/>
        <v>1.4266524164844538</v>
      </c>
      <c r="P954">
        <f t="shared" si="71"/>
        <v>45.007502206531335</v>
      </c>
      <c r="Q954" t="s">
        <v>2041</v>
      </c>
      <c r="R954" t="s">
        <v>2042</v>
      </c>
      <c r="S954" s="10">
        <f t="shared" si="72"/>
        <v>42591.208333333328</v>
      </c>
      <c r="T954" s="10">
        <f t="shared" si="73"/>
        <v>42605.208333333328</v>
      </c>
      <c r="U954" s="1">
        <f t="shared" si="74"/>
        <v>2016</v>
      </c>
    </row>
    <row r="955" spans="1:21" ht="31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70"/>
        <v>1.6666666666666667</v>
      </c>
      <c r="P955">
        <f t="shared" si="71"/>
        <v>94.285714285714292</v>
      </c>
      <c r="Q955" t="s">
        <v>2041</v>
      </c>
      <c r="R955" t="s">
        <v>2063</v>
      </c>
      <c r="S955" s="10">
        <f t="shared" si="72"/>
        <v>42358.25</v>
      </c>
      <c r="T955" s="10">
        <f t="shared" si="73"/>
        <v>42394.25</v>
      </c>
      <c r="U955" s="1">
        <f t="shared" si="74"/>
        <v>2015</v>
      </c>
    </row>
    <row r="956" spans="1:21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70"/>
        <v>0.27240638428483732</v>
      </c>
      <c r="P956">
        <f t="shared" si="71"/>
        <v>101.02325581395348</v>
      </c>
      <c r="Q956" t="s">
        <v>2037</v>
      </c>
      <c r="R956" t="s">
        <v>2038</v>
      </c>
      <c r="S956" s="10">
        <f t="shared" si="72"/>
        <v>41174.208333333336</v>
      </c>
      <c r="T956" s="10">
        <f t="shared" si="73"/>
        <v>41198.208333333336</v>
      </c>
      <c r="U956" s="1">
        <f t="shared" si="74"/>
        <v>2012</v>
      </c>
    </row>
    <row r="957" spans="1:21" ht="31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70"/>
        <v>9.0171325518485126E-2</v>
      </c>
      <c r="P957">
        <f t="shared" si="71"/>
        <v>97.037499999999994</v>
      </c>
      <c r="Q957" t="s">
        <v>2039</v>
      </c>
      <c r="R957" t="s">
        <v>2040</v>
      </c>
      <c r="S957" s="10">
        <f t="shared" si="72"/>
        <v>41238.25</v>
      </c>
      <c r="T957" s="10">
        <f t="shared" si="73"/>
        <v>41240.25</v>
      </c>
      <c r="U957" s="1">
        <f t="shared" si="74"/>
        <v>2012</v>
      </c>
    </row>
    <row r="958" spans="1:21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70"/>
        <v>5.2551963695445121</v>
      </c>
      <c r="P958">
        <f t="shared" si="71"/>
        <v>43.00963855421687</v>
      </c>
      <c r="Q958" t="s">
        <v>2041</v>
      </c>
      <c r="R958" t="s">
        <v>2063</v>
      </c>
      <c r="S958" s="10">
        <f t="shared" si="72"/>
        <v>42360.25</v>
      </c>
      <c r="T958" s="10">
        <f t="shared" si="73"/>
        <v>42364.25</v>
      </c>
      <c r="U958" s="1">
        <f t="shared" si="74"/>
        <v>2015</v>
      </c>
    </row>
    <row r="959" spans="1:21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70"/>
        <v>0.7881614926813576</v>
      </c>
      <c r="P959">
        <f t="shared" si="71"/>
        <v>94.916030534351151</v>
      </c>
      <c r="Q959" t="s">
        <v>2039</v>
      </c>
      <c r="R959" t="s">
        <v>2040</v>
      </c>
      <c r="S959" s="10">
        <f t="shared" si="72"/>
        <v>40955.25</v>
      </c>
      <c r="T959" s="10">
        <f t="shared" si="73"/>
        <v>40958.25</v>
      </c>
      <c r="U959" s="1">
        <f t="shared" si="74"/>
        <v>2012</v>
      </c>
    </row>
    <row r="960" spans="1:21" ht="31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70"/>
        <v>0.13612176710803117</v>
      </c>
      <c r="P960">
        <f t="shared" si="71"/>
        <v>72.151785714285708</v>
      </c>
      <c r="Q960" t="s">
        <v>2041</v>
      </c>
      <c r="R960" t="s">
        <v>2049</v>
      </c>
      <c r="S960" s="10">
        <f t="shared" si="72"/>
        <v>40350.208333333336</v>
      </c>
      <c r="T960" s="10">
        <f t="shared" si="73"/>
        <v>40372.208333333336</v>
      </c>
      <c r="U960" s="1">
        <f t="shared" si="74"/>
        <v>2010</v>
      </c>
    </row>
    <row r="961" spans="1:21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70"/>
        <v>21.866988387875132</v>
      </c>
      <c r="P961">
        <f t="shared" si="71"/>
        <v>51.007692307692309</v>
      </c>
      <c r="Q961" t="s">
        <v>2047</v>
      </c>
      <c r="R961" t="s">
        <v>2059</v>
      </c>
      <c r="S961" s="10">
        <f t="shared" si="72"/>
        <v>40357.208333333336</v>
      </c>
      <c r="T961" s="10">
        <f t="shared" si="73"/>
        <v>40385.208333333336</v>
      </c>
      <c r="U961" s="1">
        <f t="shared" si="74"/>
        <v>2010</v>
      </c>
    </row>
    <row r="962" spans="1:21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70"/>
        <v>1.1757161179991449</v>
      </c>
      <c r="P962">
        <f t="shared" si="71"/>
        <v>85.054545454545448</v>
      </c>
      <c r="Q962" t="s">
        <v>2037</v>
      </c>
      <c r="R962" t="s">
        <v>2038</v>
      </c>
      <c r="S962" s="10">
        <f t="shared" si="72"/>
        <v>42408.25</v>
      </c>
      <c r="T962" s="10">
        <f t="shared" si="73"/>
        <v>42445.208333333328</v>
      </c>
      <c r="U962" s="1">
        <f t="shared" si="74"/>
        <v>2016</v>
      </c>
    </row>
    <row r="963" spans="1:21" ht="31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75">SUM(D963/E963)</f>
        <v>0.83823529411764708</v>
      </c>
      <c r="P963">
        <f t="shared" ref="P963:P1001" si="76">SUM(E963/G963)</f>
        <v>43.87096774193548</v>
      </c>
      <c r="Q963" t="s">
        <v>2047</v>
      </c>
      <c r="R963" t="s">
        <v>2059</v>
      </c>
      <c r="S963" s="10">
        <f t="shared" ref="S963:S1001" si="77">(((J963/60)/60)/24)+DATE(1970,1,1)</f>
        <v>40591.25</v>
      </c>
      <c r="T963" s="10">
        <f t="shared" ref="T963:T1001" si="78">(((K963/60)/60)/24)+DATE(1970,1,1)</f>
        <v>40595.25</v>
      </c>
      <c r="U963" s="1">
        <f t="shared" ref="U963:U1001" si="79">YEAR(S963)</f>
        <v>2011</v>
      </c>
    </row>
    <row r="964" spans="1:21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75"/>
        <v>0.33780613681148541</v>
      </c>
      <c r="P964">
        <f t="shared" si="76"/>
        <v>40.063909774436091</v>
      </c>
      <c r="Q964" t="s">
        <v>2033</v>
      </c>
      <c r="R964" t="s">
        <v>2034</v>
      </c>
      <c r="S964" s="10">
        <f t="shared" si="77"/>
        <v>41592.25</v>
      </c>
      <c r="T964" s="10">
        <f t="shared" si="78"/>
        <v>41613.25</v>
      </c>
      <c r="U964" s="1">
        <f t="shared" si="79"/>
        <v>2013</v>
      </c>
    </row>
    <row r="965" spans="1:21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75"/>
        <v>1.180708425055033</v>
      </c>
      <c r="P965">
        <f t="shared" si="76"/>
        <v>43.833333333333336</v>
      </c>
      <c r="Q965" t="s">
        <v>2054</v>
      </c>
      <c r="R965" t="s">
        <v>2055</v>
      </c>
      <c r="S965" s="10">
        <f t="shared" si="77"/>
        <v>40607.25</v>
      </c>
      <c r="T965" s="10">
        <f t="shared" si="78"/>
        <v>40613.25</v>
      </c>
      <c r="U965" s="1">
        <f t="shared" si="79"/>
        <v>2011</v>
      </c>
    </row>
    <row r="966" spans="1:21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75"/>
        <v>0.2810695837131571</v>
      </c>
      <c r="P966">
        <f t="shared" si="76"/>
        <v>84.92903225806451</v>
      </c>
      <c r="Q966" t="s">
        <v>2039</v>
      </c>
      <c r="R966" t="s">
        <v>2040</v>
      </c>
      <c r="S966" s="10">
        <f t="shared" si="77"/>
        <v>42135.208333333328</v>
      </c>
      <c r="T966" s="10">
        <f t="shared" si="78"/>
        <v>42140.208333333328</v>
      </c>
      <c r="U966" s="1">
        <f t="shared" si="79"/>
        <v>2015</v>
      </c>
    </row>
    <row r="967" spans="1:21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75"/>
        <v>0.25879308316668626</v>
      </c>
      <c r="P967">
        <f t="shared" si="76"/>
        <v>41.067632850241544</v>
      </c>
      <c r="Q967" t="s">
        <v>2035</v>
      </c>
      <c r="R967" t="s">
        <v>2036</v>
      </c>
      <c r="S967" s="10">
        <f t="shared" si="77"/>
        <v>40203.25</v>
      </c>
      <c r="T967" s="10">
        <f t="shared" si="78"/>
        <v>40243.25</v>
      </c>
      <c r="U967" s="1">
        <f t="shared" si="79"/>
        <v>2010</v>
      </c>
    </row>
    <row r="968" spans="1:21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75"/>
        <v>0.12622512622512622</v>
      </c>
      <c r="P968">
        <f t="shared" si="76"/>
        <v>54.971428571428568</v>
      </c>
      <c r="Q968" t="s">
        <v>2039</v>
      </c>
      <c r="R968" t="s">
        <v>2040</v>
      </c>
      <c r="S968" s="10">
        <f t="shared" si="77"/>
        <v>42901.208333333328</v>
      </c>
      <c r="T968" s="10">
        <f t="shared" si="78"/>
        <v>42903.208333333328</v>
      </c>
      <c r="U968" s="1">
        <f t="shared" si="79"/>
        <v>2017</v>
      </c>
    </row>
    <row r="969" spans="1:21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75"/>
        <v>0.72974623982565334</v>
      </c>
      <c r="P969">
        <f t="shared" si="76"/>
        <v>77.010807374443743</v>
      </c>
      <c r="Q969" t="s">
        <v>2035</v>
      </c>
      <c r="R969" t="s">
        <v>2062</v>
      </c>
      <c r="S969" s="10">
        <f t="shared" si="77"/>
        <v>41005.208333333336</v>
      </c>
      <c r="T969" s="10">
        <f t="shared" si="78"/>
        <v>41042.208333333336</v>
      </c>
      <c r="U969" s="1">
        <f t="shared" si="79"/>
        <v>2012</v>
      </c>
    </row>
    <row r="970" spans="1:21" ht="31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75"/>
        <v>0.29567574226931131</v>
      </c>
      <c r="P970">
        <f t="shared" si="76"/>
        <v>71.201754385964918</v>
      </c>
      <c r="Q970" t="s">
        <v>2033</v>
      </c>
      <c r="R970" t="s">
        <v>2034</v>
      </c>
      <c r="S970" s="10">
        <f t="shared" si="77"/>
        <v>40544.25</v>
      </c>
      <c r="T970" s="10">
        <f t="shared" si="78"/>
        <v>40559.25</v>
      </c>
      <c r="U970" s="1">
        <f t="shared" si="79"/>
        <v>2011</v>
      </c>
    </row>
    <row r="971" spans="1:21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75"/>
        <v>0.92397660818713445</v>
      </c>
      <c r="P971">
        <f t="shared" si="76"/>
        <v>91.935483870967744</v>
      </c>
      <c r="Q971" t="s">
        <v>2039</v>
      </c>
      <c r="R971" t="s">
        <v>2040</v>
      </c>
      <c r="S971" s="10">
        <f t="shared" si="77"/>
        <v>43821.25</v>
      </c>
      <c r="T971" s="10">
        <f t="shared" si="78"/>
        <v>43828.25</v>
      </c>
      <c r="U971" s="1">
        <f t="shared" si="79"/>
        <v>2019</v>
      </c>
    </row>
    <row r="972" spans="1:21" ht="31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75"/>
        <v>1.6458835567734438</v>
      </c>
      <c r="P972">
        <f t="shared" si="76"/>
        <v>97.069023569023571</v>
      </c>
      <c r="Q972" t="s">
        <v>2039</v>
      </c>
      <c r="R972" t="s">
        <v>2040</v>
      </c>
      <c r="S972" s="10">
        <f t="shared" si="77"/>
        <v>40672.208333333336</v>
      </c>
      <c r="T972" s="10">
        <f t="shared" si="78"/>
        <v>40673.208333333336</v>
      </c>
      <c r="U972" s="1">
        <f t="shared" si="79"/>
        <v>2011</v>
      </c>
    </row>
    <row r="973" spans="1:21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75"/>
        <v>3.6067892503536068</v>
      </c>
      <c r="P973">
        <f t="shared" si="76"/>
        <v>58.916666666666664</v>
      </c>
      <c r="Q973" t="s">
        <v>2041</v>
      </c>
      <c r="R973" t="s">
        <v>2060</v>
      </c>
      <c r="S973" s="10">
        <f t="shared" si="77"/>
        <v>41555.208333333336</v>
      </c>
      <c r="T973" s="10">
        <f t="shared" si="78"/>
        <v>41561.208333333336</v>
      </c>
      <c r="U973" s="1">
        <f t="shared" si="79"/>
        <v>2013</v>
      </c>
    </row>
    <row r="974" spans="1:21" ht="31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75"/>
        <v>0.43784094171691074</v>
      </c>
      <c r="P974">
        <f t="shared" si="76"/>
        <v>58.015466983938133</v>
      </c>
      <c r="Q974" t="s">
        <v>2037</v>
      </c>
      <c r="R974" t="s">
        <v>2038</v>
      </c>
      <c r="S974" s="10">
        <f t="shared" si="77"/>
        <v>41792.208333333336</v>
      </c>
      <c r="T974" s="10">
        <f t="shared" si="78"/>
        <v>41801.208333333336</v>
      </c>
      <c r="U974" s="1">
        <f t="shared" si="79"/>
        <v>2014</v>
      </c>
    </row>
    <row r="975" spans="1:21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75"/>
        <v>4.6263753056234718</v>
      </c>
      <c r="P975">
        <f t="shared" si="76"/>
        <v>103.87301587301587</v>
      </c>
      <c r="Q975" t="s">
        <v>2039</v>
      </c>
      <c r="R975" t="s">
        <v>2040</v>
      </c>
      <c r="S975" s="10">
        <f t="shared" si="77"/>
        <v>40522.25</v>
      </c>
      <c r="T975" s="10">
        <f t="shared" si="78"/>
        <v>40524.25</v>
      </c>
      <c r="U975" s="1">
        <f t="shared" si="79"/>
        <v>2010</v>
      </c>
    </row>
    <row r="976" spans="1:21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75"/>
        <v>0.26746907388833169</v>
      </c>
      <c r="P976">
        <f t="shared" si="76"/>
        <v>93.46875</v>
      </c>
      <c r="Q976" t="s">
        <v>2035</v>
      </c>
      <c r="R976" t="s">
        <v>2045</v>
      </c>
      <c r="S976" s="10">
        <f t="shared" si="77"/>
        <v>41412.208333333336</v>
      </c>
      <c r="T976" s="10">
        <f t="shared" si="78"/>
        <v>41413.208333333336</v>
      </c>
      <c r="U976" s="1">
        <f t="shared" si="79"/>
        <v>2013</v>
      </c>
    </row>
    <row r="977" spans="1:21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75"/>
        <v>0.64546975854649769</v>
      </c>
      <c r="P977">
        <f t="shared" si="76"/>
        <v>61.970370370370368</v>
      </c>
      <c r="Q977" t="s">
        <v>2039</v>
      </c>
      <c r="R977" t="s">
        <v>2040</v>
      </c>
      <c r="S977" s="10">
        <f t="shared" si="77"/>
        <v>42337.25</v>
      </c>
      <c r="T977" s="10">
        <f t="shared" si="78"/>
        <v>42376.25</v>
      </c>
      <c r="U977" s="1">
        <f t="shared" si="79"/>
        <v>2015</v>
      </c>
    </row>
    <row r="978" spans="1:21" ht="31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75"/>
        <v>0.31041440322830982</v>
      </c>
      <c r="P978">
        <f t="shared" si="76"/>
        <v>92.042857142857144</v>
      </c>
      <c r="Q978" t="s">
        <v>2039</v>
      </c>
      <c r="R978" t="s">
        <v>2040</v>
      </c>
      <c r="S978" s="10">
        <f t="shared" si="77"/>
        <v>40571.25</v>
      </c>
      <c r="T978" s="10">
        <f t="shared" si="78"/>
        <v>40577.25</v>
      </c>
      <c r="U978" s="1">
        <f t="shared" si="79"/>
        <v>2011</v>
      </c>
    </row>
    <row r="979" spans="1:21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75"/>
        <v>1.3521344407958278</v>
      </c>
      <c r="P979">
        <f t="shared" si="76"/>
        <v>77.268656716417908</v>
      </c>
      <c r="Q979" t="s">
        <v>2033</v>
      </c>
      <c r="R979" t="s">
        <v>2034</v>
      </c>
      <c r="S979" s="10">
        <f t="shared" si="77"/>
        <v>43138.25</v>
      </c>
      <c r="T979" s="10">
        <f t="shared" si="78"/>
        <v>43170.25</v>
      </c>
      <c r="U979" s="1">
        <f t="shared" si="79"/>
        <v>2018</v>
      </c>
    </row>
    <row r="980" spans="1:21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75"/>
        <v>0.11572734637194769</v>
      </c>
      <c r="P980">
        <f t="shared" si="76"/>
        <v>93.923913043478265</v>
      </c>
      <c r="Q980" t="s">
        <v>2050</v>
      </c>
      <c r="R980" t="s">
        <v>2051</v>
      </c>
      <c r="S980" s="10">
        <f t="shared" si="77"/>
        <v>42686.25</v>
      </c>
      <c r="T980" s="10">
        <f t="shared" si="78"/>
        <v>42708.25</v>
      </c>
      <c r="U980" s="1">
        <f t="shared" si="79"/>
        <v>2016</v>
      </c>
    </row>
    <row r="981" spans="1:21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75"/>
        <v>0.69801957237604939</v>
      </c>
      <c r="P981">
        <f t="shared" si="76"/>
        <v>84.969458128078813</v>
      </c>
      <c r="Q981" t="s">
        <v>2039</v>
      </c>
      <c r="R981" t="s">
        <v>2040</v>
      </c>
      <c r="S981" s="10">
        <f t="shared" si="77"/>
        <v>42078.208333333328</v>
      </c>
      <c r="T981" s="10">
        <f t="shared" si="78"/>
        <v>42084.208333333328</v>
      </c>
      <c r="U981" s="1">
        <f t="shared" si="79"/>
        <v>2015</v>
      </c>
    </row>
    <row r="982" spans="1:21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75"/>
        <v>2.482513035736996</v>
      </c>
      <c r="P982">
        <f t="shared" si="76"/>
        <v>105.97035040431267</v>
      </c>
      <c r="Q982" t="s">
        <v>2047</v>
      </c>
      <c r="R982" t="s">
        <v>2048</v>
      </c>
      <c r="S982" s="10">
        <f t="shared" si="77"/>
        <v>42307.208333333328</v>
      </c>
      <c r="T982" s="10">
        <f t="shared" si="78"/>
        <v>42312.25</v>
      </c>
      <c r="U982" s="1">
        <f t="shared" si="79"/>
        <v>2015</v>
      </c>
    </row>
    <row r="983" spans="1:21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75"/>
        <v>0.56109203584289424</v>
      </c>
      <c r="P983">
        <f t="shared" si="76"/>
        <v>36.969040247678016</v>
      </c>
      <c r="Q983" t="s">
        <v>2037</v>
      </c>
      <c r="R983" t="s">
        <v>2038</v>
      </c>
      <c r="S983" s="10">
        <f t="shared" si="77"/>
        <v>43094.25</v>
      </c>
      <c r="T983" s="10">
        <f t="shared" si="78"/>
        <v>43127.25</v>
      </c>
      <c r="U983" s="1">
        <f t="shared" si="79"/>
        <v>2017</v>
      </c>
    </row>
    <row r="984" spans="1:21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75"/>
        <v>1.1774325429272281</v>
      </c>
      <c r="P984">
        <f t="shared" si="76"/>
        <v>81.533333333333331</v>
      </c>
      <c r="Q984" t="s">
        <v>2041</v>
      </c>
      <c r="R984" t="s">
        <v>2042</v>
      </c>
      <c r="S984" s="10">
        <f t="shared" si="77"/>
        <v>40743.208333333336</v>
      </c>
      <c r="T984" s="10">
        <f t="shared" si="78"/>
        <v>40745.208333333336</v>
      </c>
      <c r="U984" s="1">
        <f t="shared" si="79"/>
        <v>2011</v>
      </c>
    </row>
    <row r="985" spans="1:21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75"/>
        <v>0.68522961295938511</v>
      </c>
      <c r="P985">
        <f t="shared" si="76"/>
        <v>80.999140154772135</v>
      </c>
      <c r="Q985" t="s">
        <v>2041</v>
      </c>
      <c r="R985" t="s">
        <v>2042</v>
      </c>
      <c r="S985" s="10">
        <f t="shared" si="77"/>
        <v>43681.208333333328</v>
      </c>
      <c r="T985" s="10">
        <f t="shared" si="78"/>
        <v>43696.208333333328</v>
      </c>
      <c r="U985" s="1">
        <f t="shared" si="79"/>
        <v>2019</v>
      </c>
    </row>
    <row r="986" spans="1:21" ht="31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75"/>
        <v>0.65590312815338048</v>
      </c>
      <c r="P986">
        <f t="shared" si="76"/>
        <v>26.010498687664043</v>
      </c>
      <c r="Q986" t="s">
        <v>2039</v>
      </c>
      <c r="R986" t="s">
        <v>2040</v>
      </c>
      <c r="S986" s="10">
        <f t="shared" si="77"/>
        <v>43716.208333333328</v>
      </c>
      <c r="T986" s="10">
        <f t="shared" si="78"/>
        <v>43742.208333333328</v>
      </c>
      <c r="U986" s="1">
        <f t="shared" si="79"/>
        <v>2019</v>
      </c>
    </row>
    <row r="987" spans="1:21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75"/>
        <v>1.4896570994472726</v>
      </c>
      <c r="P987">
        <f t="shared" si="76"/>
        <v>25.998410896708286</v>
      </c>
      <c r="Q987" t="s">
        <v>2035</v>
      </c>
      <c r="R987" t="s">
        <v>2036</v>
      </c>
      <c r="S987" s="10">
        <f t="shared" si="77"/>
        <v>41614.25</v>
      </c>
      <c r="T987" s="10">
        <f t="shared" si="78"/>
        <v>41640.25</v>
      </c>
      <c r="U987" s="1">
        <f t="shared" si="79"/>
        <v>2013</v>
      </c>
    </row>
    <row r="988" spans="1:21" ht="31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75"/>
        <v>2.4809160305343512</v>
      </c>
      <c r="P988">
        <f t="shared" si="76"/>
        <v>34.173913043478258</v>
      </c>
      <c r="Q988" t="s">
        <v>2035</v>
      </c>
      <c r="R988" t="s">
        <v>2036</v>
      </c>
      <c r="S988" s="10">
        <f t="shared" si="77"/>
        <v>40638.208333333336</v>
      </c>
      <c r="T988" s="10">
        <f t="shared" si="78"/>
        <v>40652.208333333336</v>
      </c>
      <c r="U988" s="1">
        <f t="shared" si="79"/>
        <v>2011</v>
      </c>
    </row>
    <row r="989" spans="1:21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75"/>
        <v>0.46127520273789152</v>
      </c>
      <c r="P989">
        <f t="shared" si="76"/>
        <v>28.002083333333335</v>
      </c>
      <c r="Q989" t="s">
        <v>2041</v>
      </c>
      <c r="R989" t="s">
        <v>2042</v>
      </c>
      <c r="S989" s="10">
        <f t="shared" si="77"/>
        <v>42852.208333333328</v>
      </c>
      <c r="T989" s="10">
        <f t="shared" si="78"/>
        <v>42866.208333333328</v>
      </c>
      <c r="U989" s="1">
        <f t="shared" si="79"/>
        <v>2017</v>
      </c>
    </row>
    <row r="990" spans="1:21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75"/>
        <v>1.9187589303939578</v>
      </c>
      <c r="P990">
        <f t="shared" si="76"/>
        <v>76.546875</v>
      </c>
      <c r="Q990" t="s">
        <v>2047</v>
      </c>
      <c r="R990" t="s">
        <v>2056</v>
      </c>
      <c r="S990" s="10">
        <f t="shared" si="77"/>
        <v>42686.25</v>
      </c>
      <c r="T990" s="10">
        <f t="shared" si="78"/>
        <v>42707.25</v>
      </c>
      <c r="U990" s="1">
        <f t="shared" si="79"/>
        <v>2016</v>
      </c>
    </row>
    <row r="991" spans="1:21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75"/>
        <v>0.20016680567139283</v>
      </c>
      <c r="P991">
        <f t="shared" si="76"/>
        <v>53.053097345132741</v>
      </c>
      <c r="Q991" t="s">
        <v>2047</v>
      </c>
      <c r="R991" t="s">
        <v>2059</v>
      </c>
      <c r="S991" s="10">
        <f t="shared" si="77"/>
        <v>43571.208333333328</v>
      </c>
      <c r="T991" s="10">
        <f t="shared" si="78"/>
        <v>43576.208333333328</v>
      </c>
      <c r="U991" s="1">
        <f t="shared" si="79"/>
        <v>2019</v>
      </c>
    </row>
    <row r="992" spans="1:21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75"/>
        <v>1.1405176195350197</v>
      </c>
      <c r="P992">
        <f t="shared" si="76"/>
        <v>106.859375</v>
      </c>
      <c r="Q992" t="s">
        <v>2041</v>
      </c>
      <c r="R992" t="s">
        <v>2044</v>
      </c>
      <c r="S992" s="10">
        <f t="shared" si="77"/>
        <v>42432.25</v>
      </c>
      <c r="T992" s="10">
        <f t="shared" si="78"/>
        <v>42454.208333333328</v>
      </c>
      <c r="U992" s="1">
        <f t="shared" si="79"/>
        <v>2016</v>
      </c>
    </row>
    <row r="993" spans="1:21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75"/>
        <v>0.88359931475971509</v>
      </c>
      <c r="P993">
        <f t="shared" si="76"/>
        <v>46.020746887966808</v>
      </c>
      <c r="Q993" t="s">
        <v>2035</v>
      </c>
      <c r="R993" t="s">
        <v>2036</v>
      </c>
      <c r="S993" s="10">
        <f t="shared" si="77"/>
        <v>41907.208333333336</v>
      </c>
      <c r="T993" s="10">
        <f t="shared" si="78"/>
        <v>41911.208333333336</v>
      </c>
      <c r="U993" s="1">
        <f t="shared" si="79"/>
        <v>2014</v>
      </c>
    </row>
    <row r="994" spans="1:21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75"/>
        <v>0.23443999092490359</v>
      </c>
      <c r="P994">
        <f t="shared" si="76"/>
        <v>100.17424242424242</v>
      </c>
      <c r="Q994" t="s">
        <v>2041</v>
      </c>
      <c r="R994" t="s">
        <v>2044</v>
      </c>
      <c r="S994" s="10">
        <f t="shared" si="77"/>
        <v>43227.208333333328</v>
      </c>
      <c r="T994" s="10">
        <f t="shared" si="78"/>
        <v>43241.208333333328</v>
      </c>
      <c r="U994" s="1">
        <f t="shared" si="79"/>
        <v>2018</v>
      </c>
    </row>
    <row r="995" spans="1:21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75"/>
        <v>1.288117770767613</v>
      </c>
      <c r="P995">
        <f t="shared" si="76"/>
        <v>101.44</v>
      </c>
      <c r="Q995" t="s">
        <v>2054</v>
      </c>
      <c r="R995" t="s">
        <v>2055</v>
      </c>
      <c r="S995" s="10">
        <f t="shared" si="77"/>
        <v>42362.25</v>
      </c>
      <c r="T995" s="10">
        <f t="shared" si="78"/>
        <v>42379.25</v>
      </c>
      <c r="U995" s="1">
        <f t="shared" si="79"/>
        <v>2015</v>
      </c>
    </row>
    <row r="996" spans="1:21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75"/>
        <v>1.9048776207255005</v>
      </c>
      <c r="P996">
        <f t="shared" si="76"/>
        <v>87.972684085510693</v>
      </c>
      <c r="Q996" t="s">
        <v>2047</v>
      </c>
      <c r="R996" t="s">
        <v>2059</v>
      </c>
      <c r="S996" s="10">
        <f t="shared" si="77"/>
        <v>41929.208333333336</v>
      </c>
      <c r="T996" s="10">
        <f t="shared" si="78"/>
        <v>41935.208333333336</v>
      </c>
      <c r="U996" s="1">
        <f t="shared" si="79"/>
        <v>2014</v>
      </c>
    </row>
    <row r="997" spans="1:21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75"/>
        <v>0.63505116959064323</v>
      </c>
      <c r="P997">
        <f t="shared" si="76"/>
        <v>74.995594713656388</v>
      </c>
      <c r="Q997" t="s">
        <v>2033</v>
      </c>
      <c r="R997" t="s">
        <v>2034</v>
      </c>
      <c r="S997" s="10">
        <f t="shared" si="77"/>
        <v>43408.208333333328</v>
      </c>
      <c r="T997" s="10">
        <f t="shared" si="78"/>
        <v>43437.25</v>
      </c>
      <c r="U997" s="1">
        <f t="shared" si="79"/>
        <v>2018</v>
      </c>
    </row>
    <row r="998" spans="1:21" ht="31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75"/>
        <v>1.3710012463647694</v>
      </c>
      <c r="P998">
        <f t="shared" si="76"/>
        <v>42.982142857142854</v>
      </c>
      <c r="Q998" t="s">
        <v>2039</v>
      </c>
      <c r="R998" t="s">
        <v>2040</v>
      </c>
      <c r="S998" s="10">
        <f t="shared" si="77"/>
        <v>41276.25</v>
      </c>
      <c r="T998" s="10">
        <f t="shared" si="78"/>
        <v>41306.25</v>
      </c>
      <c r="U998" s="1">
        <f t="shared" si="79"/>
        <v>2013</v>
      </c>
    </row>
    <row r="999" spans="1:21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75"/>
        <v>1.6510971105800565</v>
      </c>
      <c r="P999">
        <f t="shared" si="76"/>
        <v>33.115107913669064</v>
      </c>
      <c r="Q999" t="s">
        <v>2039</v>
      </c>
      <c r="R999" t="s">
        <v>2040</v>
      </c>
      <c r="S999" s="10">
        <f t="shared" si="77"/>
        <v>41659.25</v>
      </c>
      <c r="T999" s="10">
        <f t="shared" si="78"/>
        <v>41664.25</v>
      </c>
      <c r="U999" s="1">
        <f t="shared" si="79"/>
        <v>2014</v>
      </c>
    </row>
    <row r="1000" spans="1:21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75"/>
        <v>1.7608333553657827</v>
      </c>
      <c r="P1000">
        <f t="shared" si="76"/>
        <v>101.13101604278074</v>
      </c>
      <c r="Q1000" t="s">
        <v>2035</v>
      </c>
      <c r="R1000" t="s">
        <v>2045</v>
      </c>
      <c r="S1000" s="10">
        <f t="shared" si="77"/>
        <v>40220.25</v>
      </c>
      <c r="T1000" s="10">
        <f t="shared" si="78"/>
        <v>40234.25</v>
      </c>
      <c r="U1000" s="1">
        <f t="shared" si="79"/>
        <v>2010</v>
      </c>
    </row>
    <row r="1001" spans="1:21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75"/>
        <v>1.7685732023750775</v>
      </c>
      <c r="P1001">
        <f t="shared" si="76"/>
        <v>55.98841354723708</v>
      </c>
      <c r="Q1001" t="s">
        <v>2033</v>
      </c>
      <c r="R1001" t="s">
        <v>2034</v>
      </c>
      <c r="S1001" s="10">
        <f t="shared" si="77"/>
        <v>42550.208333333328</v>
      </c>
      <c r="T1001" s="10">
        <f t="shared" si="78"/>
        <v>42557.208333333328</v>
      </c>
      <c r="U1001" s="1">
        <f t="shared" si="79"/>
        <v>2016</v>
      </c>
    </row>
    <row r="1002" spans="1:21" hidden="1"/>
  </sheetData>
  <autoFilter ref="F1:F1002" xr:uid="{00000000-0001-0000-0000-000000000000}">
    <filterColumn colId="0">
      <customFilters>
        <customFilter operator="notEqual" val=" "/>
      </customFilters>
    </filterColumn>
  </autoFilter>
  <conditionalFormatting sqref="F1:F1048576">
    <cfRule type="containsText" dxfId="22" priority="4" operator="containsText" text="canceled">
      <formula>NOT(ISERROR(SEARCH("canceled",F1)))</formula>
    </cfRule>
    <cfRule type="containsText" dxfId="21" priority="5" operator="containsText" text="live">
      <formula>NOT(ISERROR(SEARCH("live",F1)))</formula>
    </cfRule>
    <cfRule type="containsText" dxfId="20" priority="6" operator="containsText" text="failed">
      <formula>NOT(ISERROR(SEARCH("failed",F1)))</formula>
    </cfRule>
    <cfRule type="containsText" dxfId="19" priority="7" operator="containsText" text="successful">
      <formula>NOT(ISERROR(SEARCH("successful",F1)))</formula>
    </cfRule>
    <cfRule type="containsText" dxfId="18" priority="8" operator="containsText" text="succesful">
      <formula>NOT(ISERROR(SEARCH("succesful",F1)))</formula>
    </cfRule>
  </conditionalFormatting>
  <conditionalFormatting sqref="O2:O1001">
    <cfRule type="cellIs" dxfId="17" priority="1" operator="greaterThanOrEqual">
      <formula>200%</formula>
    </cfRule>
    <cfRule type="cellIs" dxfId="16" priority="2" operator="between">
      <formula>1</formula>
      <formula>1.99</formula>
    </cfRule>
    <cfRule type="cellIs" dxfId="15" priority="3" operator="between">
      <formula>0</formula>
      <formula>0.99</formula>
    </cfRule>
  </conditionalFormatting>
  <hyperlinks>
    <hyperlink ref="S2" r:id="rId1" location="a3" display="https://www.extendoffice.com/documents/excel/2473-excel-timestamp-to-date.html - a3" xr:uid="{EFE3FDEE-CA3C-40E6-BCD9-3F4660ACAA60}"/>
    <hyperlink ref="S3:S9" r:id="rId2" location="a3" display="https://www.extendoffice.com/documents/excel/2473-excel-timestamp-to-date.html - a3" xr:uid="{0D5B8345-6F37-499C-A18C-81969187575A}"/>
    <hyperlink ref="S10" r:id="rId3" location="a3" display="https://www.extendoffice.com/documents/excel/2473-excel-timestamp-to-date.html - a3" xr:uid="{1D3D0B48-ECDF-4D6D-85FD-8B1C4669D3DF}"/>
    <hyperlink ref="S18" r:id="rId4" location="a3" display="https://www.extendoffice.com/documents/excel/2473-excel-timestamp-to-date.html - a3" xr:uid="{C51456DA-25A5-4D5E-85AA-5538B0845FDF}"/>
    <hyperlink ref="S26" r:id="rId5" location="a3" display="https://www.extendoffice.com/documents/excel/2473-excel-timestamp-to-date.html - a3" xr:uid="{D1AF54A4-CB3E-4E9C-AF4B-6512560008BE}"/>
    <hyperlink ref="S34" r:id="rId6" location="a3" display="https://www.extendoffice.com/documents/excel/2473-excel-timestamp-to-date.html - a3" xr:uid="{B9A0DC7E-48C3-4D77-94A3-8A9487902408}"/>
    <hyperlink ref="S42" r:id="rId7" location="a3" display="https://www.extendoffice.com/documents/excel/2473-excel-timestamp-to-date.html - a3" xr:uid="{9A11AB82-4092-443A-A0FD-6F0DFFCA5E62}"/>
    <hyperlink ref="S50" r:id="rId8" location="a3" display="https://www.extendoffice.com/documents/excel/2473-excel-timestamp-to-date.html - a3" xr:uid="{3F188DE0-C4EC-4F76-B0FD-297319B2D388}"/>
    <hyperlink ref="S58" r:id="rId9" location="a3" display="https://www.extendoffice.com/documents/excel/2473-excel-timestamp-to-date.html - a3" xr:uid="{F9B79DB6-B6C1-42AD-8F93-C36B4750AB53}"/>
    <hyperlink ref="S66" r:id="rId10" location="a3" display="https://www.extendoffice.com/documents/excel/2473-excel-timestamp-to-date.html - a3" xr:uid="{B22FDA46-D485-4B55-9843-8BF465FA56D2}"/>
    <hyperlink ref="S74" r:id="rId11" location="a3" display="https://www.extendoffice.com/documents/excel/2473-excel-timestamp-to-date.html - a3" xr:uid="{8B927A84-82BC-41C3-9814-B7845A053E14}"/>
    <hyperlink ref="S82" r:id="rId12" location="a3" display="https://www.extendoffice.com/documents/excel/2473-excel-timestamp-to-date.html - a3" xr:uid="{833E503E-5A89-44CA-95B6-4CD036F9ADEC}"/>
    <hyperlink ref="S90" r:id="rId13" location="a3" display="https://www.extendoffice.com/documents/excel/2473-excel-timestamp-to-date.html - a3" xr:uid="{FAD1B9FF-8AB1-4B5B-A5ED-BBF76E2E640B}"/>
    <hyperlink ref="S98" r:id="rId14" location="a3" display="https://www.extendoffice.com/documents/excel/2473-excel-timestamp-to-date.html - a3" xr:uid="{BF593E31-1D97-48F8-A20E-2EE5B89EA9E0}"/>
    <hyperlink ref="S106" r:id="rId15" location="a3" display="https://www.extendoffice.com/documents/excel/2473-excel-timestamp-to-date.html - a3" xr:uid="{94CDCADD-F97E-4F5A-B0F1-4F6B5D922173}"/>
    <hyperlink ref="S114" r:id="rId16" location="a3" display="https://www.extendoffice.com/documents/excel/2473-excel-timestamp-to-date.html - a3" xr:uid="{F889AF64-41C7-4D60-B1C6-B3703886C782}"/>
    <hyperlink ref="S122" r:id="rId17" location="a3" display="https://www.extendoffice.com/documents/excel/2473-excel-timestamp-to-date.html - a3" xr:uid="{A2E60C5B-79E4-4E5A-8DEC-B38A84F94168}"/>
    <hyperlink ref="S130" r:id="rId18" location="a3" display="https://www.extendoffice.com/documents/excel/2473-excel-timestamp-to-date.html - a3" xr:uid="{A2C304D7-0D94-4AA6-AB5E-98CEFAECA365}"/>
    <hyperlink ref="S138" r:id="rId19" location="a3" display="https://www.extendoffice.com/documents/excel/2473-excel-timestamp-to-date.html - a3" xr:uid="{33EE4B96-A6B8-40CC-BFDC-D9401A99C09B}"/>
    <hyperlink ref="S146" r:id="rId20" location="a3" display="https://www.extendoffice.com/documents/excel/2473-excel-timestamp-to-date.html - a3" xr:uid="{B05D34AB-451C-4D16-B4A9-C97D2DE07B14}"/>
    <hyperlink ref="S154" r:id="rId21" location="a3" display="https://www.extendoffice.com/documents/excel/2473-excel-timestamp-to-date.html - a3" xr:uid="{CFA9E0F8-85EC-4C26-B860-0F66DAFB308C}"/>
    <hyperlink ref="S162" r:id="rId22" location="a3" display="https://www.extendoffice.com/documents/excel/2473-excel-timestamp-to-date.html - a3" xr:uid="{734F1E16-0C06-46D4-AAB6-18B6F7BA9FFF}"/>
    <hyperlink ref="S170" r:id="rId23" location="a3" display="https://www.extendoffice.com/documents/excel/2473-excel-timestamp-to-date.html - a3" xr:uid="{C849FA61-992C-459B-8E01-6D64FE8727C4}"/>
    <hyperlink ref="S178" r:id="rId24" location="a3" display="https://www.extendoffice.com/documents/excel/2473-excel-timestamp-to-date.html - a3" xr:uid="{7FCA23C0-A6F1-48D1-933A-013C237CF04F}"/>
    <hyperlink ref="S186" r:id="rId25" location="a3" display="https://www.extendoffice.com/documents/excel/2473-excel-timestamp-to-date.html - a3" xr:uid="{A843F1F4-0F74-4B20-8DF9-C0B9F2F8C3B9}"/>
    <hyperlink ref="S194" r:id="rId26" location="a3" display="https://www.extendoffice.com/documents/excel/2473-excel-timestamp-to-date.html - a3" xr:uid="{D61CFD3B-79A9-4192-BC09-77B5B93200A0}"/>
    <hyperlink ref="S202" r:id="rId27" location="a3" display="https://www.extendoffice.com/documents/excel/2473-excel-timestamp-to-date.html - a3" xr:uid="{931F8B2D-8E19-4F1D-B5D2-413C64777799}"/>
    <hyperlink ref="S210" r:id="rId28" location="a3" display="https://www.extendoffice.com/documents/excel/2473-excel-timestamp-to-date.html - a3" xr:uid="{CED1A68E-F190-4437-8F6B-FDD1A1059A37}"/>
    <hyperlink ref="S218" r:id="rId29" location="a3" display="https://www.extendoffice.com/documents/excel/2473-excel-timestamp-to-date.html - a3" xr:uid="{4FF8C220-8E9A-44BE-82E4-5B74104A9FC2}"/>
    <hyperlink ref="S226" r:id="rId30" location="a3" display="https://www.extendoffice.com/documents/excel/2473-excel-timestamp-to-date.html - a3" xr:uid="{CEEFF87D-B10B-4AFB-854B-7900A01DC426}"/>
    <hyperlink ref="S234" r:id="rId31" location="a3" display="https://www.extendoffice.com/documents/excel/2473-excel-timestamp-to-date.html - a3" xr:uid="{EAEA35B0-1CDA-482B-96DD-4A93E756336F}"/>
    <hyperlink ref="S242" r:id="rId32" location="a3" display="https://www.extendoffice.com/documents/excel/2473-excel-timestamp-to-date.html - a3" xr:uid="{39567974-98B6-47B2-B0C9-10016F219BB0}"/>
    <hyperlink ref="S250" r:id="rId33" location="a3" display="https://www.extendoffice.com/documents/excel/2473-excel-timestamp-to-date.html - a3" xr:uid="{4C3C8138-3ABA-4347-84B7-67ED061BB4BF}"/>
    <hyperlink ref="S258" r:id="rId34" location="a3" display="https://www.extendoffice.com/documents/excel/2473-excel-timestamp-to-date.html - a3" xr:uid="{6ECA1835-546F-48B7-A7FE-EC8CD95F4116}"/>
    <hyperlink ref="S266" r:id="rId35" location="a3" display="https://www.extendoffice.com/documents/excel/2473-excel-timestamp-to-date.html - a3" xr:uid="{9BEA54DD-CBB5-40ED-B38D-DEFB7AAC8FBD}"/>
    <hyperlink ref="S274" r:id="rId36" location="a3" display="https://www.extendoffice.com/documents/excel/2473-excel-timestamp-to-date.html - a3" xr:uid="{ABB7C446-25EA-45F9-AC5F-38E37C89C598}"/>
    <hyperlink ref="S282" r:id="rId37" location="a3" display="https://www.extendoffice.com/documents/excel/2473-excel-timestamp-to-date.html - a3" xr:uid="{EAF7E041-867E-4D70-98C8-C9DD4C8D883C}"/>
    <hyperlink ref="S290" r:id="rId38" location="a3" display="https://www.extendoffice.com/documents/excel/2473-excel-timestamp-to-date.html - a3" xr:uid="{FD8E620A-FF72-46CF-B275-20660C5A1DB6}"/>
    <hyperlink ref="S298" r:id="rId39" location="a3" display="https://www.extendoffice.com/documents/excel/2473-excel-timestamp-to-date.html - a3" xr:uid="{E297D269-42FA-44E6-9188-C4CDA1BFF5DA}"/>
    <hyperlink ref="S306" r:id="rId40" location="a3" display="https://www.extendoffice.com/documents/excel/2473-excel-timestamp-to-date.html - a3" xr:uid="{6093CB96-6004-4CB4-A422-BBF690777514}"/>
    <hyperlink ref="S314" r:id="rId41" location="a3" display="https://www.extendoffice.com/documents/excel/2473-excel-timestamp-to-date.html - a3" xr:uid="{229D28C0-8EE4-471D-8FBE-17279F6D1602}"/>
    <hyperlink ref="S322" r:id="rId42" location="a3" display="https://www.extendoffice.com/documents/excel/2473-excel-timestamp-to-date.html - a3" xr:uid="{8FF832CD-9335-4E58-8CFB-2F7BCCF61752}"/>
    <hyperlink ref="S330" r:id="rId43" location="a3" display="https://www.extendoffice.com/documents/excel/2473-excel-timestamp-to-date.html - a3" xr:uid="{F8DAD49E-5C61-4A4A-9B32-E1D1266C72A7}"/>
    <hyperlink ref="S338" r:id="rId44" location="a3" display="https://www.extendoffice.com/documents/excel/2473-excel-timestamp-to-date.html - a3" xr:uid="{9336BDA4-5A9A-4F6B-90E5-5ED50262F44A}"/>
    <hyperlink ref="S346" r:id="rId45" location="a3" display="https://www.extendoffice.com/documents/excel/2473-excel-timestamp-to-date.html - a3" xr:uid="{CF1EB0D0-50CF-41AE-806E-8392311D9E5E}"/>
    <hyperlink ref="S354" r:id="rId46" location="a3" display="https://www.extendoffice.com/documents/excel/2473-excel-timestamp-to-date.html - a3" xr:uid="{46A690DD-BC17-4025-A742-7C0789DD65DA}"/>
    <hyperlink ref="S362" r:id="rId47" location="a3" display="https://www.extendoffice.com/documents/excel/2473-excel-timestamp-to-date.html - a3" xr:uid="{3010B384-1001-484A-A3AA-F8EA76F910E8}"/>
    <hyperlink ref="S370" r:id="rId48" location="a3" display="https://www.extendoffice.com/documents/excel/2473-excel-timestamp-to-date.html - a3" xr:uid="{403A871C-502F-49CB-BA08-CF79F1189653}"/>
    <hyperlink ref="S378" r:id="rId49" location="a3" display="https://www.extendoffice.com/documents/excel/2473-excel-timestamp-to-date.html - a3" xr:uid="{CF701DE5-C1F1-4BCF-9A2F-82954EE740A9}"/>
    <hyperlink ref="S386" r:id="rId50" location="a3" display="https://www.extendoffice.com/documents/excel/2473-excel-timestamp-to-date.html - a3" xr:uid="{2B98BE60-E3C4-4928-A241-D7EF1BAA7214}"/>
    <hyperlink ref="S394" r:id="rId51" location="a3" display="https://www.extendoffice.com/documents/excel/2473-excel-timestamp-to-date.html - a3" xr:uid="{95797C5D-B64F-4375-8B83-24561539EA5A}"/>
    <hyperlink ref="S402" r:id="rId52" location="a3" display="https://www.extendoffice.com/documents/excel/2473-excel-timestamp-to-date.html - a3" xr:uid="{2BF2E8EF-135B-4640-BF00-67E2C19C9B51}"/>
    <hyperlink ref="S410" r:id="rId53" location="a3" display="https://www.extendoffice.com/documents/excel/2473-excel-timestamp-to-date.html - a3" xr:uid="{11E8EE4A-7190-41A9-845B-2528A198C120}"/>
    <hyperlink ref="S418" r:id="rId54" location="a3" display="https://www.extendoffice.com/documents/excel/2473-excel-timestamp-to-date.html - a3" xr:uid="{1EA1B1EC-688F-4C18-A94E-6C2C778A476C}"/>
    <hyperlink ref="S426" r:id="rId55" location="a3" display="https://www.extendoffice.com/documents/excel/2473-excel-timestamp-to-date.html - a3" xr:uid="{953FBBD0-FE7B-4131-A46E-F1F7780D3953}"/>
    <hyperlink ref="S434" r:id="rId56" location="a3" display="https://www.extendoffice.com/documents/excel/2473-excel-timestamp-to-date.html - a3" xr:uid="{B3FC07C9-DBCA-4859-A191-15B8A3E5859B}"/>
    <hyperlink ref="S442" r:id="rId57" location="a3" display="https://www.extendoffice.com/documents/excel/2473-excel-timestamp-to-date.html - a3" xr:uid="{07894CE2-70A9-45E2-9244-FAF8EE8734B6}"/>
    <hyperlink ref="S450" r:id="rId58" location="a3" display="https://www.extendoffice.com/documents/excel/2473-excel-timestamp-to-date.html - a3" xr:uid="{AAB8087D-3BAA-4EB8-8F58-FC47FFD06810}"/>
    <hyperlink ref="S458" r:id="rId59" location="a3" display="https://www.extendoffice.com/documents/excel/2473-excel-timestamp-to-date.html - a3" xr:uid="{3082766F-9D37-4651-B3F3-A330571FEA59}"/>
    <hyperlink ref="S466" r:id="rId60" location="a3" display="https://www.extendoffice.com/documents/excel/2473-excel-timestamp-to-date.html - a3" xr:uid="{A1EF1A38-1E05-4004-BFDF-BF75241A1B74}"/>
    <hyperlink ref="S474" r:id="rId61" location="a3" display="https://www.extendoffice.com/documents/excel/2473-excel-timestamp-to-date.html - a3" xr:uid="{E82129C8-8929-4BE6-8371-D6A2B6770870}"/>
    <hyperlink ref="S482" r:id="rId62" location="a3" display="https://www.extendoffice.com/documents/excel/2473-excel-timestamp-to-date.html - a3" xr:uid="{9B7825E2-0C07-4156-A0E8-73E190062DC7}"/>
    <hyperlink ref="S490" r:id="rId63" location="a3" display="https://www.extendoffice.com/documents/excel/2473-excel-timestamp-to-date.html - a3" xr:uid="{D701E02D-1B05-4F14-8C29-1678C6593A72}"/>
    <hyperlink ref="S498" r:id="rId64" location="a3" display="https://www.extendoffice.com/documents/excel/2473-excel-timestamp-to-date.html - a3" xr:uid="{FB4128FF-17E5-4D5C-A176-D8FB10DEB023}"/>
    <hyperlink ref="S506" r:id="rId65" location="a3" display="https://www.extendoffice.com/documents/excel/2473-excel-timestamp-to-date.html - a3" xr:uid="{10185D71-8AED-4554-894F-7FA2F5D9428C}"/>
    <hyperlink ref="S514" r:id="rId66" location="a3" display="https://www.extendoffice.com/documents/excel/2473-excel-timestamp-to-date.html - a3" xr:uid="{BDA7468C-0598-431D-B0C4-9A599A7F61FC}"/>
    <hyperlink ref="S522" r:id="rId67" location="a3" display="https://www.extendoffice.com/documents/excel/2473-excel-timestamp-to-date.html - a3" xr:uid="{F6574613-09B8-45D5-8475-F22B66501825}"/>
    <hyperlink ref="S530" r:id="rId68" location="a3" display="https://www.extendoffice.com/documents/excel/2473-excel-timestamp-to-date.html - a3" xr:uid="{762FFB6C-632D-4B5D-BDBC-3676D74E4A6C}"/>
    <hyperlink ref="S538" r:id="rId69" location="a3" display="https://www.extendoffice.com/documents/excel/2473-excel-timestamp-to-date.html - a3" xr:uid="{B7D9ECA3-DB09-42C7-AF94-A886DA9F83F2}"/>
    <hyperlink ref="S546" r:id="rId70" location="a3" display="https://www.extendoffice.com/documents/excel/2473-excel-timestamp-to-date.html - a3" xr:uid="{723B52BD-1CE9-4270-B602-EBEB442A4D17}"/>
    <hyperlink ref="S554" r:id="rId71" location="a3" display="https://www.extendoffice.com/documents/excel/2473-excel-timestamp-to-date.html - a3" xr:uid="{39A6EFCE-CBEC-4881-A5AA-1E2A423CCB71}"/>
    <hyperlink ref="S562" r:id="rId72" location="a3" display="https://www.extendoffice.com/documents/excel/2473-excel-timestamp-to-date.html - a3" xr:uid="{4EBCEF8B-3703-4048-B7BF-876370FF99FD}"/>
    <hyperlink ref="S570" r:id="rId73" location="a3" display="https://www.extendoffice.com/documents/excel/2473-excel-timestamp-to-date.html - a3" xr:uid="{C9AA6C69-5283-4CAC-B24E-2B878E2B70F5}"/>
    <hyperlink ref="S578" r:id="rId74" location="a3" display="https://www.extendoffice.com/documents/excel/2473-excel-timestamp-to-date.html - a3" xr:uid="{34D2CF17-3182-4966-9E13-E8A00FA7FAE8}"/>
    <hyperlink ref="S586" r:id="rId75" location="a3" display="https://www.extendoffice.com/documents/excel/2473-excel-timestamp-to-date.html - a3" xr:uid="{F1D72E34-4D24-4C68-9BA6-E686030C8295}"/>
    <hyperlink ref="S594" r:id="rId76" location="a3" display="https://www.extendoffice.com/documents/excel/2473-excel-timestamp-to-date.html - a3" xr:uid="{99A77F76-52CE-43CF-B201-5A5E53498FAB}"/>
    <hyperlink ref="S602" r:id="rId77" location="a3" display="https://www.extendoffice.com/documents/excel/2473-excel-timestamp-to-date.html - a3" xr:uid="{A8B063C8-DAA9-4D66-96EB-CAC8BE97B8B5}"/>
    <hyperlink ref="S610" r:id="rId78" location="a3" display="https://www.extendoffice.com/documents/excel/2473-excel-timestamp-to-date.html - a3" xr:uid="{56C84327-3300-4198-884B-0F619105DA0C}"/>
    <hyperlink ref="S618" r:id="rId79" location="a3" display="https://www.extendoffice.com/documents/excel/2473-excel-timestamp-to-date.html - a3" xr:uid="{99AFBFD0-6906-4F98-AECB-DCD34A823887}"/>
    <hyperlink ref="S626" r:id="rId80" location="a3" display="https://www.extendoffice.com/documents/excel/2473-excel-timestamp-to-date.html - a3" xr:uid="{96B34EF7-F5DB-4C6A-80C6-70D969B6777F}"/>
    <hyperlink ref="S634" r:id="rId81" location="a3" display="https://www.extendoffice.com/documents/excel/2473-excel-timestamp-to-date.html - a3" xr:uid="{8B017C4A-3E9C-46E1-BD94-A218E2E6B9CC}"/>
    <hyperlink ref="S642" r:id="rId82" location="a3" display="https://www.extendoffice.com/documents/excel/2473-excel-timestamp-to-date.html - a3" xr:uid="{C79B76CA-DB7D-4821-9159-DF21C4693469}"/>
    <hyperlink ref="S650" r:id="rId83" location="a3" display="https://www.extendoffice.com/documents/excel/2473-excel-timestamp-to-date.html - a3" xr:uid="{A4429B93-051A-437F-8D0A-3A3480DC5E21}"/>
    <hyperlink ref="S658" r:id="rId84" location="a3" display="https://www.extendoffice.com/documents/excel/2473-excel-timestamp-to-date.html - a3" xr:uid="{ED41A496-72C8-4448-B6C3-7FDE599CAC6D}"/>
    <hyperlink ref="S666" r:id="rId85" location="a3" display="https://www.extendoffice.com/documents/excel/2473-excel-timestamp-to-date.html - a3" xr:uid="{074277CF-314C-4BAB-964B-D1CAF8EB75B9}"/>
    <hyperlink ref="S674" r:id="rId86" location="a3" display="https://www.extendoffice.com/documents/excel/2473-excel-timestamp-to-date.html - a3" xr:uid="{E5399271-A433-4A61-AA70-6159E7B757C3}"/>
    <hyperlink ref="S682" r:id="rId87" location="a3" display="https://www.extendoffice.com/documents/excel/2473-excel-timestamp-to-date.html - a3" xr:uid="{2CD7FA60-A60C-4791-979B-204D31C16BED}"/>
    <hyperlink ref="S690" r:id="rId88" location="a3" display="https://www.extendoffice.com/documents/excel/2473-excel-timestamp-to-date.html - a3" xr:uid="{E0D67219-AE17-4EA0-8E2B-E401A9D56493}"/>
    <hyperlink ref="S698" r:id="rId89" location="a3" display="https://www.extendoffice.com/documents/excel/2473-excel-timestamp-to-date.html - a3" xr:uid="{FBB9CE85-D2AC-49C4-8C79-7D9B5F1F9E91}"/>
    <hyperlink ref="S706" r:id="rId90" location="a3" display="https://www.extendoffice.com/documents/excel/2473-excel-timestamp-to-date.html - a3" xr:uid="{99101984-D0E1-4D50-A5D8-055378E97A90}"/>
    <hyperlink ref="S714" r:id="rId91" location="a3" display="https://www.extendoffice.com/documents/excel/2473-excel-timestamp-to-date.html - a3" xr:uid="{7D6F948E-A0EA-4672-8FD1-7C9D0B94EC6D}"/>
    <hyperlink ref="S722" r:id="rId92" location="a3" display="https://www.extendoffice.com/documents/excel/2473-excel-timestamp-to-date.html - a3" xr:uid="{F93806D3-E373-4226-9376-7A1143EFC625}"/>
    <hyperlink ref="S730" r:id="rId93" location="a3" display="https://www.extendoffice.com/documents/excel/2473-excel-timestamp-to-date.html - a3" xr:uid="{403639DD-0C2B-4C9D-A5EC-A6D73FB73860}"/>
    <hyperlink ref="S738" r:id="rId94" location="a3" display="https://www.extendoffice.com/documents/excel/2473-excel-timestamp-to-date.html - a3" xr:uid="{BAAE33FA-3228-4B28-9D47-71F7E928641D}"/>
    <hyperlink ref="S746" r:id="rId95" location="a3" display="https://www.extendoffice.com/documents/excel/2473-excel-timestamp-to-date.html - a3" xr:uid="{AFE00A39-B1C1-495D-BAE3-52D749A6C848}"/>
    <hyperlink ref="S754" r:id="rId96" location="a3" display="https://www.extendoffice.com/documents/excel/2473-excel-timestamp-to-date.html - a3" xr:uid="{F168F11F-419C-4651-8D2E-0DC7D06544CB}"/>
    <hyperlink ref="S762" r:id="rId97" location="a3" display="https://www.extendoffice.com/documents/excel/2473-excel-timestamp-to-date.html - a3" xr:uid="{2AE13A80-AD12-4736-B24F-BD9762C14631}"/>
    <hyperlink ref="S770" r:id="rId98" location="a3" display="https://www.extendoffice.com/documents/excel/2473-excel-timestamp-to-date.html - a3" xr:uid="{E8993661-5B3E-43EC-AF38-174DEEBBB01A}"/>
    <hyperlink ref="S778" r:id="rId99" location="a3" display="https://www.extendoffice.com/documents/excel/2473-excel-timestamp-to-date.html - a3" xr:uid="{7309623B-9147-4F22-A648-BB6C747E765C}"/>
    <hyperlink ref="S786" r:id="rId100" location="a3" display="https://www.extendoffice.com/documents/excel/2473-excel-timestamp-to-date.html - a3" xr:uid="{317181D5-6560-4B95-9501-CD2695B74C13}"/>
    <hyperlink ref="S794" r:id="rId101" location="a3" display="https://www.extendoffice.com/documents/excel/2473-excel-timestamp-to-date.html - a3" xr:uid="{0ADD6225-8FD6-47FA-BDF4-22105BC51AE0}"/>
    <hyperlink ref="S802" r:id="rId102" location="a3" display="https://www.extendoffice.com/documents/excel/2473-excel-timestamp-to-date.html - a3" xr:uid="{5D744AEB-45D8-49B2-AC14-2029AB1F4CB2}"/>
    <hyperlink ref="S810" r:id="rId103" location="a3" display="https://www.extendoffice.com/documents/excel/2473-excel-timestamp-to-date.html - a3" xr:uid="{2679EEB4-4BBB-4ABA-BA3E-C8FFD3620496}"/>
    <hyperlink ref="S818" r:id="rId104" location="a3" display="https://www.extendoffice.com/documents/excel/2473-excel-timestamp-to-date.html - a3" xr:uid="{11ABAF86-75A1-49C6-80C0-70BCF97295B0}"/>
    <hyperlink ref="S826" r:id="rId105" location="a3" display="https://www.extendoffice.com/documents/excel/2473-excel-timestamp-to-date.html - a3" xr:uid="{715F73FF-D4F3-454E-BF7C-DA8863B58C4B}"/>
    <hyperlink ref="S834" r:id="rId106" location="a3" display="https://www.extendoffice.com/documents/excel/2473-excel-timestamp-to-date.html - a3" xr:uid="{8B8394A2-6F25-46CF-8AD9-3545DD40F08C}"/>
    <hyperlink ref="S842" r:id="rId107" location="a3" display="https://www.extendoffice.com/documents/excel/2473-excel-timestamp-to-date.html - a3" xr:uid="{B98B139C-D85A-4320-AB0E-CF3F3A03986D}"/>
    <hyperlink ref="S850" r:id="rId108" location="a3" display="https://www.extendoffice.com/documents/excel/2473-excel-timestamp-to-date.html - a3" xr:uid="{724F6EE0-C48B-4A6D-8744-764F7DB281FF}"/>
    <hyperlink ref="S858" r:id="rId109" location="a3" display="https://www.extendoffice.com/documents/excel/2473-excel-timestamp-to-date.html - a3" xr:uid="{8C8E8570-A2DB-4FED-9F62-796A9BC71F81}"/>
    <hyperlink ref="S866" r:id="rId110" location="a3" display="https://www.extendoffice.com/documents/excel/2473-excel-timestamp-to-date.html - a3" xr:uid="{430799EC-4612-43F9-910A-617F75565ADB}"/>
    <hyperlink ref="S874" r:id="rId111" location="a3" display="https://www.extendoffice.com/documents/excel/2473-excel-timestamp-to-date.html - a3" xr:uid="{C97AF961-BCF2-4C8F-881D-E73BD4835009}"/>
    <hyperlink ref="S882" r:id="rId112" location="a3" display="https://www.extendoffice.com/documents/excel/2473-excel-timestamp-to-date.html - a3" xr:uid="{43BE8496-8139-43BC-9EFE-FDF13088EFB0}"/>
    <hyperlink ref="S890" r:id="rId113" location="a3" display="https://www.extendoffice.com/documents/excel/2473-excel-timestamp-to-date.html - a3" xr:uid="{833457A5-1A17-4EBC-9CD9-6A35DFF5FF24}"/>
    <hyperlink ref="S898" r:id="rId114" location="a3" display="https://www.extendoffice.com/documents/excel/2473-excel-timestamp-to-date.html - a3" xr:uid="{BDE2B30A-440E-4155-8771-CA572E3D847A}"/>
    <hyperlink ref="S906" r:id="rId115" location="a3" display="https://www.extendoffice.com/documents/excel/2473-excel-timestamp-to-date.html - a3" xr:uid="{ABF89510-32BD-4770-A198-31A518435089}"/>
    <hyperlink ref="S914" r:id="rId116" location="a3" display="https://www.extendoffice.com/documents/excel/2473-excel-timestamp-to-date.html - a3" xr:uid="{78C40C40-018E-44D8-84D5-48B4E12ED556}"/>
    <hyperlink ref="S922" r:id="rId117" location="a3" display="https://www.extendoffice.com/documents/excel/2473-excel-timestamp-to-date.html - a3" xr:uid="{05798B25-D2C7-4693-AD36-99924BAA360D}"/>
    <hyperlink ref="S930" r:id="rId118" location="a3" display="https://www.extendoffice.com/documents/excel/2473-excel-timestamp-to-date.html - a3" xr:uid="{0504913D-9BCE-4745-B5D4-F4437AC38410}"/>
    <hyperlink ref="S938" r:id="rId119" location="a3" display="https://www.extendoffice.com/documents/excel/2473-excel-timestamp-to-date.html - a3" xr:uid="{4C053E1B-13AD-49C6-A180-9CD73D8DD47E}"/>
    <hyperlink ref="S946" r:id="rId120" location="a3" display="https://www.extendoffice.com/documents/excel/2473-excel-timestamp-to-date.html - a3" xr:uid="{2A2CA4C9-E80B-4E6B-9840-6E6362E5BE5E}"/>
    <hyperlink ref="S954" r:id="rId121" location="a3" display="https://www.extendoffice.com/documents/excel/2473-excel-timestamp-to-date.html - a3" xr:uid="{D7D55B97-4E36-4916-B108-25EAD02886D7}"/>
    <hyperlink ref="S962" r:id="rId122" location="a3" display="https://www.extendoffice.com/documents/excel/2473-excel-timestamp-to-date.html - a3" xr:uid="{59909E66-A24F-4E67-AE71-A99071DF818D}"/>
    <hyperlink ref="S970" r:id="rId123" location="a3" display="https://www.extendoffice.com/documents/excel/2473-excel-timestamp-to-date.html - a3" xr:uid="{6B11242F-3162-497E-B67B-A619F00BC027}"/>
    <hyperlink ref="S978" r:id="rId124" location="a3" display="https://www.extendoffice.com/documents/excel/2473-excel-timestamp-to-date.html - a3" xr:uid="{7E0EC25E-6968-4F9B-A228-60FE9B313859}"/>
    <hyperlink ref="S986" r:id="rId125" location="a3" display="https://www.extendoffice.com/documents/excel/2473-excel-timestamp-to-date.html - a3" xr:uid="{0B0561AB-4A0B-448E-B5D6-6CAB46CCA6CF}"/>
    <hyperlink ref="S994" r:id="rId126" location="a3" display="https://www.extendoffice.com/documents/excel/2473-excel-timestamp-to-date.html - a3" xr:uid="{89D94743-C72B-4611-9C3A-6B655DFEB16C}"/>
    <hyperlink ref="S11:S17" r:id="rId127" location="a3" display="https://www.extendoffice.com/documents/excel/2473-excel-timestamp-to-date.html - a3" xr:uid="{218072E2-729D-4B94-B249-6E82A531E541}"/>
    <hyperlink ref="S19:S25" r:id="rId128" location="a3" display="https://www.extendoffice.com/documents/excel/2473-excel-timestamp-to-date.html - a3" xr:uid="{84B2C182-E5C3-4D4A-844D-5F1E4E0E2222}"/>
    <hyperlink ref="S27:S33" r:id="rId129" location="a3" display="https://www.extendoffice.com/documents/excel/2473-excel-timestamp-to-date.html - a3" xr:uid="{517239C7-20B0-477E-8F65-76B4B990D7F5}"/>
    <hyperlink ref="S35:S41" r:id="rId130" location="a3" display="https://www.extendoffice.com/documents/excel/2473-excel-timestamp-to-date.html - a3" xr:uid="{96329F57-23F1-455A-B5B3-37EB8800E27B}"/>
    <hyperlink ref="S43:S49" r:id="rId131" location="a3" display="https://www.extendoffice.com/documents/excel/2473-excel-timestamp-to-date.html - a3" xr:uid="{B424A46C-1F70-49DE-AADD-FBD26B6E919E}"/>
    <hyperlink ref="S51:S57" r:id="rId132" location="a3" display="https://www.extendoffice.com/documents/excel/2473-excel-timestamp-to-date.html - a3" xr:uid="{0EF901E0-B05C-4E1D-BB61-04F7CD47ABB0}"/>
    <hyperlink ref="S59:S65" r:id="rId133" location="a3" display="https://www.extendoffice.com/documents/excel/2473-excel-timestamp-to-date.html - a3" xr:uid="{D71E252C-7820-4029-829F-8A126D1C2CD9}"/>
    <hyperlink ref="S67:S73" r:id="rId134" location="a3" display="https://www.extendoffice.com/documents/excel/2473-excel-timestamp-to-date.html - a3" xr:uid="{30717023-1AC5-4936-B053-866462FCA295}"/>
    <hyperlink ref="S75:S81" r:id="rId135" location="a3" display="https://www.extendoffice.com/documents/excel/2473-excel-timestamp-to-date.html - a3" xr:uid="{38130406-B5D3-4255-A20B-EE682EEBF5C1}"/>
    <hyperlink ref="S83:S89" r:id="rId136" location="a3" display="https://www.extendoffice.com/documents/excel/2473-excel-timestamp-to-date.html - a3" xr:uid="{EE4926F5-F3A7-4E44-8755-EED42DA4C0A6}"/>
    <hyperlink ref="S91:S97" r:id="rId137" location="a3" display="https://www.extendoffice.com/documents/excel/2473-excel-timestamp-to-date.html - a3" xr:uid="{E55FB460-816B-4070-8D8D-3E6D8193F4D9}"/>
    <hyperlink ref="S99:S105" r:id="rId138" location="a3" display="https://www.extendoffice.com/documents/excel/2473-excel-timestamp-to-date.html - a3" xr:uid="{A4B51BB7-FA90-4530-8111-F9742380802D}"/>
    <hyperlink ref="S107:S113" r:id="rId139" location="a3" display="https://www.extendoffice.com/documents/excel/2473-excel-timestamp-to-date.html - a3" xr:uid="{94D3D5B7-0B4B-4FD6-9AAA-08EA3C71436C}"/>
    <hyperlink ref="S115:S121" r:id="rId140" location="a3" display="https://www.extendoffice.com/documents/excel/2473-excel-timestamp-to-date.html - a3" xr:uid="{3789BA09-2BF4-4B59-A002-054A2E1EE5F2}"/>
    <hyperlink ref="S123:S129" r:id="rId141" location="a3" display="https://www.extendoffice.com/documents/excel/2473-excel-timestamp-to-date.html - a3" xr:uid="{D4B099D7-0760-4B0B-8945-771508847117}"/>
    <hyperlink ref="S131:S137" r:id="rId142" location="a3" display="https://www.extendoffice.com/documents/excel/2473-excel-timestamp-to-date.html - a3" xr:uid="{FD96E7FB-2EFE-4BE9-9370-443E88D213BF}"/>
    <hyperlink ref="S139:S145" r:id="rId143" location="a3" display="https://www.extendoffice.com/documents/excel/2473-excel-timestamp-to-date.html - a3" xr:uid="{B05EDC45-D461-4977-B764-70BC284D6F10}"/>
    <hyperlink ref="S147:S153" r:id="rId144" location="a3" display="https://www.extendoffice.com/documents/excel/2473-excel-timestamp-to-date.html - a3" xr:uid="{BBF5E17A-F5DD-4B0D-8103-C999D70A0A2A}"/>
    <hyperlink ref="S155:S161" r:id="rId145" location="a3" display="https://www.extendoffice.com/documents/excel/2473-excel-timestamp-to-date.html - a3" xr:uid="{556CB77B-27C9-4177-9950-1919CA0B131F}"/>
    <hyperlink ref="S163:S169" r:id="rId146" location="a3" display="https://www.extendoffice.com/documents/excel/2473-excel-timestamp-to-date.html - a3" xr:uid="{92EEE678-F2F5-4146-B0A4-6B8336120CF0}"/>
    <hyperlink ref="S171:S177" r:id="rId147" location="a3" display="https://www.extendoffice.com/documents/excel/2473-excel-timestamp-to-date.html - a3" xr:uid="{14ED0CE1-A20C-4248-B0BC-72210563C7D6}"/>
    <hyperlink ref="S179:S185" r:id="rId148" location="a3" display="https://www.extendoffice.com/documents/excel/2473-excel-timestamp-to-date.html - a3" xr:uid="{E09651F4-9505-43A6-AFE5-60A71C192D81}"/>
    <hyperlink ref="S187:S193" r:id="rId149" location="a3" display="https://www.extendoffice.com/documents/excel/2473-excel-timestamp-to-date.html - a3" xr:uid="{CCFBBA8F-37C5-404E-B999-99853D2A43BB}"/>
    <hyperlink ref="S195:S201" r:id="rId150" location="a3" display="https://www.extendoffice.com/documents/excel/2473-excel-timestamp-to-date.html - a3" xr:uid="{82F5F899-3639-4BE0-B5B0-1CE7330FCDE6}"/>
    <hyperlink ref="S203:S209" r:id="rId151" location="a3" display="https://www.extendoffice.com/documents/excel/2473-excel-timestamp-to-date.html - a3" xr:uid="{0E9E70C6-5317-4328-9853-12197B322149}"/>
    <hyperlink ref="S211:S217" r:id="rId152" location="a3" display="https://www.extendoffice.com/documents/excel/2473-excel-timestamp-to-date.html - a3" xr:uid="{BFAF72E6-1994-4BEB-BA90-53FF78BAAFDF}"/>
    <hyperlink ref="S219:S225" r:id="rId153" location="a3" display="https://www.extendoffice.com/documents/excel/2473-excel-timestamp-to-date.html - a3" xr:uid="{CA7CA5F2-CECE-4223-88C1-B906E74B1066}"/>
    <hyperlink ref="S227:S233" r:id="rId154" location="a3" display="https://www.extendoffice.com/documents/excel/2473-excel-timestamp-to-date.html - a3" xr:uid="{58273E08-FD59-419A-B95F-BD721ECE25DD}"/>
    <hyperlink ref="S235:S241" r:id="rId155" location="a3" display="https://www.extendoffice.com/documents/excel/2473-excel-timestamp-to-date.html - a3" xr:uid="{7A39C603-031C-4D86-8F0D-CE01BF6EAECE}"/>
    <hyperlink ref="S243:S249" r:id="rId156" location="a3" display="https://www.extendoffice.com/documents/excel/2473-excel-timestamp-to-date.html - a3" xr:uid="{14AFB0B0-F9C2-4B61-9EF2-17A201FE618D}"/>
    <hyperlink ref="S251:S257" r:id="rId157" location="a3" display="https://www.extendoffice.com/documents/excel/2473-excel-timestamp-to-date.html - a3" xr:uid="{6CD536FC-3B1E-4C91-A6F3-92E4ED7D6EF2}"/>
    <hyperlink ref="S259:S265" r:id="rId158" location="a3" display="https://www.extendoffice.com/documents/excel/2473-excel-timestamp-to-date.html - a3" xr:uid="{DDF508A2-4971-4BFD-9BF1-D6ADCF42FC2C}"/>
    <hyperlink ref="S267:S273" r:id="rId159" location="a3" display="https://www.extendoffice.com/documents/excel/2473-excel-timestamp-to-date.html - a3" xr:uid="{7DE94788-2C71-46EC-ACD5-6547CBD72915}"/>
    <hyperlink ref="S275:S281" r:id="rId160" location="a3" display="https://www.extendoffice.com/documents/excel/2473-excel-timestamp-to-date.html - a3" xr:uid="{685E75DB-A715-4E2E-85E8-84580DA4C73C}"/>
    <hyperlink ref="S283:S289" r:id="rId161" location="a3" display="https://www.extendoffice.com/documents/excel/2473-excel-timestamp-to-date.html - a3" xr:uid="{CD91337C-2FE8-4421-9B26-87A6BCD7AAB3}"/>
    <hyperlink ref="S291:S297" r:id="rId162" location="a3" display="https://www.extendoffice.com/documents/excel/2473-excel-timestamp-to-date.html - a3" xr:uid="{FC4178BB-C2CE-4AFE-8797-E15DE6D853B7}"/>
    <hyperlink ref="S299:S305" r:id="rId163" location="a3" display="https://www.extendoffice.com/documents/excel/2473-excel-timestamp-to-date.html - a3" xr:uid="{B9C418F1-AC37-4257-BD03-F45C4EC97857}"/>
    <hyperlink ref="S307:S313" r:id="rId164" location="a3" display="https://www.extendoffice.com/documents/excel/2473-excel-timestamp-to-date.html - a3" xr:uid="{A48B44AD-FD5B-432D-9992-8BAFBB18D693}"/>
    <hyperlink ref="S315:S321" r:id="rId165" location="a3" display="https://www.extendoffice.com/documents/excel/2473-excel-timestamp-to-date.html - a3" xr:uid="{95258EA4-C5CD-4CD0-ABE2-6BAF2C1D12EB}"/>
    <hyperlink ref="S323:S329" r:id="rId166" location="a3" display="https://www.extendoffice.com/documents/excel/2473-excel-timestamp-to-date.html - a3" xr:uid="{426823C3-DD43-472A-B5E2-50AD401984A0}"/>
    <hyperlink ref="S331:S337" r:id="rId167" location="a3" display="https://www.extendoffice.com/documents/excel/2473-excel-timestamp-to-date.html - a3" xr:uid="{52DE9F67-021E-40ED-BC2B-1D4D3A8106FF}"/>
    <hyperlink ref="S339:S345" r:id="rId168" location="a3" display="https://www.extendoffice.com/documents/excel/2473-excel-timestamp-to-date.html - a3" xr:uid="{510C4D0D-7C44-42E6-A8ED-24BBF4A264F0}"/>
    <hyperlink ref="S347:S353" r:id="rId169" location="a3" display="https://www.extendoffice.com/documents/excel/2473-excel-timestamp-to-date.html - a3" xr:uid="{7AFB48F8-C25A-4CCF-B0BC-12B456C96680}"/>
    <hyperlink ref="S355:S361" r:id="rId170" location="a3" display="https://www.extendoffice.com/documents/excel/2473-excel-timestamp-to-date.html - a3" xr:uid="{44DEB9DD-28B2-4269-BB37-0D49E2EC02BC}"/>
    <hyperlink ref="S363:S369" r:id="rId171" location="a3" display="https://www.extendoffice.com/documents/excel/2473-excel-timestamp-to-date.html - a3" xr:uid="{6E56BD53-4ECE-4348-84FF-E233DCCA637D}"/>
    <hyperlink ref="S371:S377" r:id="rId172" location="a3" display="https://www.extendoffice.com/documents/excel/2473-excel-timestamp-to-date.html - a3" xr:uid="{6BFBCBA1-41B3-4EC4-A834-71BB0AD63573}"/>
    <hyperlink ref="S379:S385" r:id="rId173" location="a3" display="https://www.extendoffice.com/documents/excel/2473-excel-timestamp-to-date.html - a3" xr:uid="{092A5F9F-4F82-4F20-8250-DFB19962E642}"/>
    <hyperlink ref="S387:S393" r:id="rId174" location="a3" display="https://www.extendoffice.com/documents/excel/2473-excel-timestamp-to-date.html - a3" xr:uid="{7E58A23A-7D94-4BAA-A0EA-A64AB5147FF7}"/>
    <hyperlink ref="S395:S401" r:id="rId175" location="a3" display="https://www.extendoffice.com/documents/excel/2473-excel-timestamp-to-date.html - a3" xr:uid="{C75F5600-B954-40FC-AEB2-543C7B25D922}"/>
    <hyperlink ref="S403:S409" r:id="rId176" location="a3" display="https://www.extendoffice.com/documents/excel/2473-excel-timestamp-to-date.html - a3" xr:uid="{D17C24EF-D976-472A-BF38-4E485CE86BC8}"/>
    <hyperlink ref="S411:S417" r:id="rId177" location="a3" display="https://www.extendoffice.com/documents/excel/2473-excel-timestamp-to-date.html - a3" xr:uid="{6FDA901E-E3F3-40A2-BA85-90CB5CAB2007}"/>
    <hyperlink ref="S419:S425" r:id="rId178" location="a3" display="https://www.extendoffice.com/documents/excel/2473-excel-timestamp-to-date.html - a3" xr:uid="{230CBE6D-2E2C-4C8B-8E4A-352BF34DD205}"/>
    <hyperlink ref="S427:S433" r:id="rId179" location="a3" display="https://www.extendoffice.com/documents/excel/2473-excel-timestamp-to-date.html - a3" xr:uid="{2F7485E0-4E28-4D53-AC54-01158E1C406F}"/>
    <hyperlink ref="S435:S441" r:id="rId180" location="a3" display="https://www.extendoffice.com/documents/excel/2473-excel-timestamp-to-date.html - a3" xr:uid="{7ED35CD9-7F52-4212-BA98-7F4C4E71F2AA}"/>
    <hyperlink ref="S443:S449" r:id="rId181" location="a3" display="https://www.extendoffice.com/documents/excel/2473-excel-timestamp-to-date.html - a3" xr:uid="{F91FF27A-1DA2-44F1-BF1F-DAA5CE053015}"/>
    <hyperlink ref="S451:S457" r:id="rId182" location="a3" display="https://www.extendoffice.com/documents/excel/2473-excel-timestamp-to-date.html - a3" xr:uid="{4249C101-F4AB-49C8-BCBE-EA8660624D0C}"/>
    <hyperlink ref="S459:S465" r:id="rId183" location="a3" display="https://www.extendoffice.com/documents/excel/2473-excel-timestamp-to-date.html - a3" xr:uid="{2D45079D-BE3E-4004-A6E4-C65C1E686F1E}"/>
    <hyperlink ref="S467:S473" r:id="rId184" location="a3" display="https://www.extendoffice.com/documents/excel/2473-excel-timestamp-to-date.html - a3" xr:uid="{1AE3AC72-E007-442E-ABB9-86F4FB0D1C02}"/>
    <hyperlink ref="S475:S481" r:id="rId185" location="a3" display="https://www.extendoffice.com/documents/excel/2473-excel-timestamp-to-date.html - a3" xr:uid="{8C550F6E-F8A7-4F9E-A0EC-B30331CBE26F}"/>
    <hyperlink ref="S483:S489" r:id="rId186" location="a3" display="https://www.extendoffice.com/documents/excel/2473-excel-timestamp-to-date.html - a3" xr:uid="{B996431B-6209-4A62-9FA9-44FCA09D7F37}"/>
    <hyperlink ref="S491:S497" r:id="rId187" location="a3" display="https://www.extendoffice.com/documents/excel/2473-excel-timestamp-to-date.html - a3" xr:uid="{E80E5079-2DD5-42A0-8A73-C002EEB2D339}"/>
    <hyperlink ref="S499:S505" r:id="rId188" location="a3" display="https://www.extendoffice.com/documents/excel/2473-excel-timestamp-to-date.html - a3" xr:uid="{01466FCA-D067-4FC6-9972-34B580E74ADF}"/>
    <hyperlink ref="S507:S513" r:id="rId189" location="a3" display="https://www.extendoffice.com/documents/excel/2473-excel-timestamp-to-date.html - a3" xr:uid="{63C8DFEE-CA24-4F67-A611-112AEF1E7BE9}"/>
    <hyperlink ref="S515:S521" r:id="rId190" location="a3" display="https://www.extendoffice.com/documents/excel/2473-excel-timestamp-to-date.html - a3" xr:uid="{A112BAA3-A3A9-4091-83A2-81EF9457DC3F}"/>
    <hyperlink ref="S523:S529" r:id="rId191" location="a3" display="https://www.extendoffice.com/documents/excel/2473-excel-timestamp-to-date.html - a3" xr:uid="{C3B57367-5B2C-4BE3-A098-C9491D8D960A}"/>
    <hyperlink ref="S531:S537" r:id="rId192" location="a3" display="https://www.extendoffice.com/documents/excel/2473-excel-timestamp-to-date.html - a3" xr:uid="{3F75EEA6-54F5-47FD-BA0D-45CA0BB41A7B}"/>
    <hyperlink ref="S539:S545" r:id="rId193" location="a3" display="https://www.extendoffice.com/documents/excel/2473-excel-timestamp-to-date.html - a3" xr:uid="{696F37E7-EAEE-4044-A8F7-63AC953E0AFE}"/>
    <hyperlink ref="S547:S553" r:id="rId194" location="a3" display="https://www.extendoffice.com/documents/excel/2473-excel-timestamp-to-date.html - a3" xr:uid="{732AD599-B18C-419F-8AE3-AF9011057309}"/>
    <hyperlink ref="S555:S561" r:id="rId195" location="a3" display="https://www.extendoffice.com/documents/excel/2473-excel-timestamp-to-date.html - a3" xr:uid="{BD6FEB62-97FE-4D88-AB5B-FF2F0FEC82C6}"/>
    <hyperlink ref="S563:S569" r:id="rId196" location="a3" display="https://www.extendoffice.com/documents/excel/2473-excel-timestamp-to-date.html - a3" xr:uid="{CA92B721-846D-4749-93D7-38A97D8FC986}"/>
    <hyperlink ref="S571:S577" r:id="rId197" location="a3" display="https://www.extendoffice.com/documents/excel/2473-excel-timestamp-to-date.html - a3" xr:uid="{F5E3723F-952B-47A9-9112-724251A7512B}"/>
    <hyperlink ref="S579:S585" r:id="rId198" location="a3" display="https://www.extendoffice.com/documents/excel/2473-excel-timestamp-to-date.html - a3" xr:uid="{F3643B56-FD7C-4364-B1CD-39450F9B16FC}"/>
    <hyperlink ref="S587:S593" r:id="rId199" location="a3" display="https://www.extendoffice.com/documents/excel/2473-excel-timestamp-to-date.html - a3" xr:uid="{1C5362D6-CD73-46BC-9D32-4FC33F5E55CF}"/>
    <hyperlink ref="S595:S601" r:id="rId200" location="a3" display="https://www.extendoffice.com/documents/excel/2473-excel-timestamp-to-date.html - a3" xr:uid="{5ECE2AB7-76B7-4115-B1F3-A23E4C56CB3B}"/>
    <hyperlink ref="S603:S609" r:id="rId201" location="a3" display="https://www.extendoffice.com/documents/excel/2473-excel-timestamp-to-date.html - a3" xr:uid="{8E5D6DE9-C9A2-4AF1-8CE0-88E38B8A6F9D}"/>
    <hyperlink ref="S611:S617" r:id="rId202" location="a3" display="https://www.extendoffice.com/documents/excel/2473-excel-timestamp-to-date.html - a3" xr:uid="{06708578-8A93-4A98-BF98-2B0290410EA3}"/>
    <hyperlink ref="S619:S625" r:id="rId203" location="a3" display="https://www.extendoffice.com/documents/excel/2473-excel-timestamp-to-date.html - a3" xr:uid="{E771D96B-64B7-4617-910D-F517C030A52F}"/>
    <hyperlink ref="S627:S633" r:id="rId204" location="a3" display="https://www.extendoffice.com/documents/excel/2473-excel-timestamp-to-date.html - a3" xr:uid="{07031723-B49E-43D9-B82B-742DDC78904B}"/>
    <hyperlink ref="S635:S641" r:id="rId205" location="a3" display="https://www.extendoffice.com/documents/excel/2473-excel-timestamp-to-date.html - a3" xr:uid="{5C669184-E439-469A-BB7F-F759A27837D8}"/>
    <hyperlink ref="S643:S649" r:id="rId206" location="a3" display="https://www.extendoffice.com/documents/excel/2473-excel-timestamp-to-date.html - a3" xr:uid="{2D131139-8846-4ECD-A3F9-BADF50363881}"/>
    <hyperlink ref="S651:S657" r:id="rId207" location="a3" display="https://www.extendoffice.com/documents/excel/2473-excel-timestamp-to-date.html - a3" xr:uid="{D64E14C8-CE7E-4C8A-8410-F0DDB20F3E10}"/>
    <hyperlink ref="S659:S665" r:id="rId208" location="a3" display="https://www.extendoffice.com/documents/excel/2473-excel-timestamp-to-date.html - a3" xr:uid="{F93DAAC1-9AE5-412F-87F9-B4DF3E9E5446}"/>
    <hyperlink ref="S667:S673" r:id="rId209" location="a3" display="https://www.extendoffice.com/documents/excel/2473-excel-timestamp-to-date.html - a3" xr:uid="{AB2C6C22-891C-440D-B8AC-BC78678BAE4B}"/>
    <hyperlink ref="S675:S681" r:id="rId210" location="a3" display="https://www.extendoffice.com/documents/excel/2473-excel-timestamp-to-date.html - a3" xr:uid="{47A06C9C-1ED1-4A4E-906E-B67C46B2DB60}"/>
    <hyperlink ref="S683:S689" r:id="rId211" location="a3" display="https://www.extendoffice.com/documents/excel/2473-excel-timestamp-to-date.html - a3" xr:uid="{90E77351-1AA8-486A-85B2-8C93AB76B091}"/>
    <hyperlink ref="S691:S697" r:id="rId212" location="a3" display="https://www.extendoffice.com/documents/excel/2473-excel-timestamp-to-date.html - a3" xr:uid="{7CB486A2-60E8-43E4-8DD2-22CF890B3106}"/>
    <hyperlink ref="S699:S705" r:id="rId213" location="a3" display="https://www.extendoffice.com/documents/excel/2473-excel-timestamp-to-date.html - a3" xr:uid="{CB24FDA6-2895-472B-833E-8616A96BC4F4}"/>
    <hyperlink ref="S707:S713" r:id="rId214" location="a3" display="https://www.extendoffice.com/documents/excel/2473-excel-timestamp-to-date.html - a3" xr:uid="{DD55490B-86C8-4F9B-B97D-73CF59993FBF}"/>
    <hyperlink ref="S715:S721" r:id="rId215" location="a3" display="https://www.extendoffice.com/documents/excel/2473-excel-timestamp-to-date.html - a3" xr:uid="{A5DABA13-9F13-44CC-A602-EEA62962C13C}"/>
    <hyperlink ref="S723:S729" r:id="rId216" location="a3" display="https://www.extendoffice.com/documents/excel/2473-excel-timestamp-to-date.html - a3" xr:uid="{F3D16D56-4734-4821-890E-B97AF59762D5}"/>
    <hyperlink ref="S731:S737" r:id="rId217" location="a3" display="https://www.extendoffice.com/documents/excel/2473-excel-timestamp-to-date.html - a3" xr:uid="{3438EDBD-5BAD-4663-A75B-B92B1085208D}"/>
    <hyperlink ref="S739:S745" r:id="rId218" location="a3" display="https://www.extendoffice.com/documents/excel/2473-excel-timestamp-to-date.html - a3" xr:uid="{566919BF-B55C-4F6E-9E10-167B95347EE7}"/>
    <hyperlink ref="S747:S753" r:id="rId219" location="a3" display="https://www.extendoffice.com/documents/excel/2473-excel-timestamp-to-date.html - a3" xr:uid="{CE56E3C6-0C09-4B83-852B-36DB2E64865F}"/>
    <hyperlink ref="S755:S761" r:id="rId220" location="a3" display="https://www.extendoffice.com/documents/excel/2473-excel-timestamp-to-date.html - a3" xr:uid="{229FE602-946F-4EDC-BED3-378D3B439677}"/>
    <hyperlink ref="S763:S769" r:id="rId221" location="a3" display="https://www.extendoffice.com/documents/excel/2473-excel-timestamp-to-date.html - a3" xr:uid="{41FDB063-95DD-4CB3-B46B-D18F20C5D305}"/>
    <hyperlink ref="S771:S777" r:id="rId222" location="a3" display="https://www.extendoffice.com/documents/excel/2473-excel-timestamp-to-date.html - a3" xr:uid="{2C87E492-3227-49D4-AACE-6BDBEAEC8230}"/>
    <hyperlink ref="S779:S785" r:id="rId223" location="a3" display="https://www.extendoffice.com/documents/excel/2473-excel-timestamp-to-date.html - a3" xr:uid="{20100F0B-11CB-4E96-B277-B0E0C57F2F23}"/>
    <hyperlink ref="S787:S793" r:id="rId224" location="a3" display="https://www.extendoffice.com/documents/excel/2473-excel-timestamp-to-date.html - a3" xr:uid="{D05C6FD0-2E68-41D7-B3DA-4C1EB7BAA982}"/>
    <hyperlink ref="S795:S801" r:id="rId225" location="a3" display="https://www.extendoffice.com/documents/excel/2473-excel-timestamp-to-date.html - a3" xr:uid="{21E63BD1-EE1D-4180-B9DE-F9FD919A34CF}"/>
    <hyperlink ref="S803:S809" r:id="rId226" location="a3" display="https://www.extendoffice.com/documents/excel/2473-excel-timestamp-to-date.html - a3" xr:uid="{3AC49662-0582-45EB-91E0-171E3DBE32BF}"/>
    <hyperlink ref="S811:S817" r:id="rId227" location="a3" display="https://www.extendoffice.com/documents/excel/2473-excel-timestamp-to-date.html - a3" xr:uid="{BF0C00B8-4877-4C39-8AB7-4216D40B5225}"/>
    <hyperlink ref="S819:S825" r:id="rId228" location="a3" display="https://www.extendoffice.com/documents/excel/2473-excel-timestamp-to-date.html - a3" xr:uid="{684A50EE-8431-4C13-B809-D2DF22F0165C}"/>
    <hyperlink ref="S827:S833" r:id="rId229" location="a3" display="https://www.extendoffice.com/documents/excel/2473-excel-timestamp-to-date.html - a3" xr:uid="{8E7480E9-8D02-4DFD-B227-49D19FC345A7}"/>
    <hyperlink ref="S835:S841" r:id="rId230" location="a3" display="https://www.extendoffice.com/documents/excel/2473-excel-timestamp-to-date.html - a3" xr:uid="{9336C2CF-CA3F-47A3-9E6C-76C371633375}"/>
    <hyperlink ref="S843:S849" r:id="rId231" location="a3" display="https://www.extendoffice.com/documents/excel/2473-excel-timestamp-to-date.html - a3" xr:uid="{D56AB717-AD91-44A8-95B3-5808EA3900A0}"/>
    <hyperlink ref="S851:S857" r:id="rId232" location="a3" display="https://www.extendoffice.com/documents/excel/2473-excel-timestamp-to-date.html - a3" xr:uid="{F74F13F2-BED8-45D7-A69D-4D0934AE5D4B}"/>
    <hyperlink ref="S859:S865" r:id="rId233" location="a3" display="https://www.extendoffice.com/documents/excel/2473-excel-timestamp-to-date.html - a3" xr:uid="{5B3A1228-A9D0-416E-9765-7179C0052EA4}"/>
    <hyperlink ref="S867:S873" r:id="rId234" location="a3" display="https://www.extendoffice.com/documents/excel/2473-excel-timestamp-to-date.html - a3" xr:uid="{B2B75ADB-0103-4ADD-8685-9CFB65122493}"/>
    <hyperlink ref="S875:S881" r:id="rId235" location="a3" display="https://www.extendoffice.com/documents/excel/2473-excel-timestamp-to-date.html - a3" xr:uid="{59A0528D-694A-49D0-BC0D-E2F0923DE8BB}"/>
    <hyperlink ref="S883:S889" r:id="rId236" location="a3" display="https://www.extendoffice.com/documents/excel/2473-excel-timestamp-to-date.html - a3" xr:uid="{EBE146C3-B5EA-4C09-9DA5-CD1069238817}"/>
    <hyperlink ref="S891:S897" r:id="rId237" location="a3" display="https://www.extendoffice.com/documents/excel/2473-excel-timestamp-to-date.html - a3" xr:uid="{0FFE92B2-0DC6-451F-92EE-729459A7935B}"/>
    <hyperlink ref="S899:S905" r:id="rId238" location="a3" display="https://www.extendoffice.com/documents/excel/2473-excel-timestamp-to-date.html - a3" xr:uid="{7900B720-F655-4ED1-86E1-512218BD7782}"/>
    <hyperlink ref="S907:S913" r:id="rId239" location="a3" display="https://www.extendoffice.com/documents/excel/2473-excel-timestamp-to-date.html - a3" xr:uid="{1566FB8F-6498-4102-AEAF-A11ED72AE2C7}"/>
    <hyperlink ref="S915:S921" r:id="rId240" location="a3" display="https://www.extendoffice.com/documents/excel/2473-excel-timestamp-to-date.html - a3" xr:uid="{1D3E51EF-582B-42CC-8D59-97DB0117A963}"/>
    <hyperlink ref="S923:S929" r:id="rId241" location="a3" display="https://www.extendoffice.com/documents/excel/2473-excel-timestamp-to-date.html - a3" xr:uid="{CD422DEE-BD57-481E-9AFE-71A2984BD509}"/>
    <hyperlink ref="S931:S937" r:id="rId242" location="a3" display="https://www.extendoffice.com/documents/excel/2473-excel-timestamp-to-date.html - a3" xr:uid="{69F8C929-16BD-4E06-9B1F-D54DE52A5FA0}"/>
    <hyperlink ref="S939:S945" r:id="rId243" location="a3" display="https://www.extendoffice.com/documents/excel/2473-excel-timestamp-to-date.html - a3" xr:uid="{309C93DD-42C8-4C2D-ACDC-58729431A855}"/>
    <hyperlink ref="S947:S953" r:id="rId244" location="a3" display="https://www.extendoffice.com/documents/excel/2473-excel-timestamp-to-date.html - a3" xr:uid="{1F11E347-15ED-41A4-A87D-F1A443E50779}"/>
    <hyperlink ref="S955:S961" r:id="rId245" location="a3" display="https://www.extendoffice.com/documents/excel/2473-excel-timestamp-to-date.html - a3" xr:uid="{0A394022-0F94-4A96-8DE2-F722FC2D6B2F}"/>
    <hyperlink ref="S963:S969" r:id="rId246" location="a3" display="https://www.extendoffice.com/documents/excel/2473-excel-timestamp-to-date.html - a3" xr:uid="{0A481AE3-075C-403E-A482-836511A89D7F}"/>
    <hyperlink ref="S971:S977" r:id="rId247" location="a3" display="https://www.extendoffice.com/documents/excel/2473-excel-timestamp-to-date.html - a3" xr:uid="{F872C7A7-E518-4647-89B4-5CCC28D62D47}"/>
    <hyperlink ref="S979:S985" r:id="rId248" location="a3" display="https://www.extendoffice.com/documents/excel/2473-excel-timestamp-to-date.html - a3" xr:uid="{EC0CB724-B96E-4543-AE07-89E78F9313D2}"/>
    <hyperlink ref="S987:S993" r:id="rId249" location="a3" display="https://www.extendoffice.com/documents/excel/2473-excel-timestamp-to-date.html - a3" xr:uid="{B9115D17-DBCB-41D9-A36C-F5C438C06756}"/>
    <hyperlink ref="S995:S1001" r:id="rId250" location="a3" display="https://www.extendoffice.com/documents/excel/2473-excel-timestamp-to-date.html - a3" xr:uid="{889188D0-DE8B-418A-9EF6-695EE776E832}"/>
    <hyperlink ref="T2" r:id="rId251" location="a3" display="https://www.extendoffice.com/documents/excel/2473-excel-timestamp-to-date.html - a3" xr:uid="{1271CBC2-34D3-4096-9572-C59796E52122}"/>
    <hyperlink ref="T3:T1001" r:id="rId252" location="a3" display="https://www.extendoffice.com/documents/excel/2473-excel-timestamp-to-date.html - a3" xr:uid="{8F92447B-DFD3-4E85-BF46-14FF27DFCEE2}"/>
  </hyperlinks>
  <pageMargins left="0.75" right="0.75" top="1" bottom="1" header="0.5" footer="0.5"/>
  <pageSetup orientation="portrait" r:id="rId25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237F-21AC-4A55-A4BF-8B666163A388}">
  <sheetPr codeName="Sheet5"/>
  <dimension ref="A1:H13"/>
  <sheetViews>
    <sheetView topLeftCell="A17" zoomScale="98" zoomScaleNormal="98" workbookViewId="0">
      <selection activeCell="H7" sqref="H7"/>
    </sheetView>
  </sheetViews>
  <sheetFormatPr defaultRowHeight="15.5"/>
  <cols>
    <col min="1" max="1" width="26.4140625" bestFit="1" customWidth="1"/>
    <col min="2" max="2" width="10.5" bestFit="1" customWidth="1"/>
    <col min="3" max="3" width="7.1640625" bestFit="1" customWidth="1"/>
    <col min="4" max="4" width="9.75" bestFit="1" customWidth="1"/>
    <col min="5" max="5" width="11.9140625" bestFit="1" customWidth="1"/>
    <col min="6" max="6" width="10.9140625" bestFit="1" customWidth="1"/>
    <col min="7" max="7" width="7.58203125" bestFit="1" customWidth="1"/>
    <col min="8" max="8" width="10.1640625" bestFit="1" customWidth="1"/>
  </cols>
  <sheetData>
    <row r="1" spans="1:8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>
      <c r="A2" t="s">
        <v>2095</v>
      </c>
      <c r="B2">
        <f>COUNTIFS(Crowdfunding!$D$2:$D$1001, "&lt;=1000", Crowdfunding!$F$2:$F$1001, "successful")</f>
        <v>36</v>
      </c>
      <c r="C2">
        <f>COUNTIFS(Crowdfunding!$D$2:$D$1001, "&lt;=1000", Crowdfunding!$F$2:$F$1001, "failed")</f>
        <v>21</v>
      </c>
      <c r="D2">
        <f>COUNTIFS(Crowdfunding!$D$2:$D$1001, "&lt;=1000", Crowdfunding!$F$2:$F$1001, "canceled")</f>
        <v>1</v>
      </c>
      <c r="E2">
        <f>SUM(B2+C2+D2)</f>
        <v>58</v>
      </c>
      <c r="F2" s="6">
        <f>B2/E2</f>
        <v>0.62068965517241381</v>
      </c>
      <c r="G2" s="6">
        <f>C2/E2</f>
        <v>0.36206896551724138</v>
      </c>
      <c r="H2" s="6">
        <f>D2/E2</f>
        <v>1.7241379310344827E-2</v>
      </c>
    </row>
    <row r="3" spans="1:8">
      <c r="A3" t="s">
        <v>2096</v>
      </c>
      <c r="B3">
        <f>COUNTIFS(Crowdfunding!$D$2:$D$1001, "&gt;=1000", Crowdfunding!$D$2:$D$1001,"&lt;=4999", Crowdfunding!$F$2:$F$1001, "successful")</f>
        <v>191</v>
      </c>
      <c r="C3">
        <f>COUNTIFS(Crowdfunding!$D$2:$D$1001,"&gt;=1000",Crowdfunding!$D$2:$D$1001,"&lt;=4999",Crowdfunding!$F$2:$F$1001,"failed")</f>
        <v>38</v>
      </c>
      <c r="D3">
        <f>COUNTIFS(Crowdfunding!$D$2:$D$1001, "&gt;=1000", Crowdfunding!$D$2:$D$1001,"&lt;=4999", Crowdfunding!$F$2:$F$1001, "canceled")</f>
        <v>2</v>
      </c>
      <c r="E3">
        <f t="shared" ref="E3:E14" si="0">SUM(B3+C3+D3)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>
      <c r="A4" t="s">
        <v>2097</v>
      </c>
      <c r="B4">
        <f>COUNTIFS(Crowdfunding!$D$2:$D$1001, "&gt;=5000", Crowdfunding!$D$2:$D$1001,"&lt;=9999", Crowdfunding!$F$2:$F$1001, "successful")</f>
        <v>164</v>
      </c>
      <c r="C4">
        <f>COUNTIFS(Crowdfunding!$D$2:$D$1001, "&gt;=5000", Crowdfunding!$D$2:$D$1001,"&lt;=9999", Crowdfunding!$F$2:$F$1001, "failed")</f>
        <v>126</v>
      </c>
      <c r="D4">
        <f>COUNTIFS(Crowdfunding!$D$2:$D$1001, "&gt;=5000", Crowdfunding!$D$2:$D$1001,"&lt;=9999", Crowdfunding!$F$2:$F$1001, 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>
      <c r="A5" t="s">
        <v>2098</v>
      </c>
      <c r="B5">
        <f>COUNTIFS(Crowdfunding!$D$2:$D$1001, "&gt;=10000", Crowdfunding!$D$2:$D$1001,"&lt;=14999", Crowdfunding!$F$2:$F$1001, "successful")</f>
        <v>4</v>
      </c>
      <c r="C5">
        <f>COUNTIFS(Crowdfunding!$D$2:$D$1001, "&gt;=10000", Crowdfunding!$D$2:$D$1001,"&lt;=14999", Crowdfunding!$F$2:$F$1001, "failed")</f>
        <v>5</v>
      </c>
      <c r="D5">
        <f>COUNTIFS(Crowdfunding!$D$2:$D$1001, "&gt;=10000", Crowdfunding!$D$2:$D$1001,"&lt;=14999", Crowdfunding!$F$2:$F$1001, 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>
      <c r="A6" t="s">
        <v>2099</v>
      </c>
      <c r="B6">
        <f>COUNTIFS(Crowdfunding!$D$2:$D$1001, "&gt;=15000", Crowdfunding!$D$2:$D$1001,"&lt;=19999", Crowdfunding!$F$2:$F$1001, "successful")</f>
        <v>10</v>
      </c>
      <c r="C6">
        <f>COUNTIFS(Crowdfunding!$D$2:$D$1001, "&gt;=15000", Crowdfunding!$D$2:$D$1001,"&lt;=19999", Crowdfunding!$F$2:$F$1001, "failed")</f>
        <v>0</v>
      </c>
      <c r="D6">
        <f>COUNTIFS(Crowdfunding!$D$2:$D$1001, "&gt;=15000", Crowdfunding!$D$2:$D$1001,"&lt;=19999", Crowdfunding!$F$2:$F$1001, 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>
      <c r="A7" t="s">
        <v>2100</v>
      </c>
      <c r="B7">
        <f>COUNTIFS(Crowdfunding!$D$2:$D$1001, "&gt;=20000", Crowdfunding!$D$2:$D$1001,"&lt;=24999", Crowdfunding!$F$2:$F$1001, "successful")</f>
        <v>7</v>
      </c>
      <c r="C7">
        <f>COUNTIFS(Crowdfunding!$D$2:$D$1001, "&gt;=20000", Crowdfunding!$D$2:$D$1001,"&lt;=24999", Crowdfunding!$F$2:$F$1001, "failed")</f>
        <v>0</v>
      </c>
      <c r="D7">
        <f>COUNTIFS(Crowdfunding!$D$2:$D$1001, "&gt;=20000", Crowdfunding!$D$2:$D$1001,"&lt;=24999", Crowdfunding!$F$2:$F$1001, 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>
      <c r="A8" t="s">
        <v>2101</v>
      </c>
      <c r="B8">
        <f>COUNTIFS(Crowdfunding!$D$2:$D$1001, "&gt;=25000", Crowdfunding!$D$2:$D$1001,"&lt;=29999", Crowdfunding!$F$2:$F$1001, "successful")</f>
        <v>11</v>
      </c>
      <c r="C8">
        <f>COUNTIFS(Crowdfunding!$D$2:$D$1001, "&gt;=25000", Crowdfunding!$D$2:$D$1001,"&lt;=29999", Crowdfunding!$F$2:$F$1001, "failed")</f>
        <v>3</v>
      </c>
      <c r="D8">
        <f>COUNTIFS(Crowdfunding!$D$2:$D$1001, "&gt;=25000", Crowdfunding!$D$2:$D$1001,"&lt;=29999", Crowdfunding!$F$2:$F$1001, 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>
      <c r="A9" t="s">
        <v>2102</v>
      </c>
      <c r="B9">
        <f>COUNTIFS(Crowdfunding!$D$2:$D$1001, "&gt;=30000", Crowdfunding!$D$2:$D$1001,"&lt;=34999", Crowdfunding!$F$2:$F$1001, "successful")</f>
        <v>7</v>
      </c>
      <c r="C9">
        <f>COUNTIFS(Crowdfunding!$D$2:$D$1001, "&gt;=30000", Crowdfunding!$D$2:$D$1001,"&lt;=34999", Crowdfunding!$F$2:$F$1001, "failed")</f>
        <v>0</v>
      </c>
      <c r="D9">
        <f>COUNTIFS(Crowdfunding!$D$2:$D$1001, "&gt;=30000", Crowdfunding!$D$2:$D$1001,"&lt;=34999", Crowdfunding!$F$2:$F$1001, 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>
      <c r="A10" t="s">
        <v>2103</v>
      </c>
      <c r="B10">
        <f>COUNTIFS(Crowdfunding!$D$2:$D$1001, "&gt;=35000", Crowdfunding!$D$2:$D$1001,"&lt;=39999", Crowdfunding!$F$2:$F$1001, "successful")</f>
        <v>8</v>
      </c>
      <c r="C10">
        <f>COUNTIFS(Crowdfunding!$D$2:$D$1001, "&gt;=35000", Crowdfunding!$D$2:$D$1001,"&lt;=39999", Crowdfunding!$F$2:$F$1001, "failed")</f>
        <v>3</v>
      </c>
      <c r="D10">
        <f>COUNTIFS(Crowdfunding!$D$2:$D$1001, "&gt;=35000", Crowdfunding!$D$2:$D$1001,"&lt;=39999", Crowdfunding!$F$2:$F$1001, 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>
      <c r="A11" t="s">
        <v>2104</v>
      </c>
      <c r="B11">
        <f>COUNTIFS(Crowdfunding!$D$2:$D$1001, "&gt;40000", Crowdfunding!$D$2:$D$1001,"&lt;=44999", Crowdfunding!$F$2:$F$1001, "successful")</f>
        <v>11</v>
      </c>
      <c r="C11">
        <f>COUNTIFS(Crowdfunding!$D$2:$D$1001, "&gt;40000", Crowdfunding!$D$2:$D$1001,"&lt;=44999", Crowdfunding!$F$2:$F$1001, "failed")</f>
        <v>3</v>
      </c>
      <c r="D11">
        <f>COUNTIFS(Crowdfunding!$D$2:$D$1001, "&gt;40000", Crowdfunding!$D$2:$D$1001,"&lt;=44999", Crowdfunding!$F$2:$F$1001, 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>
      <c r="A12" t="s">
        <v>2105</v>
      </c>
      <c r="B12">
        <f>COUNTIFS(Crowdfunding!$D$2:$D$1001, "&gt;=45000", Crowdfunding!$D$2:$D$1001,"&lt;=49999", Crowdfunding!$F$2:$F$1001, "successful")</f>
        <v>8</v>
      </c>
      <c r="C12">
        <f>COUNTIFS(Crowdfunding!$D$2:$D$1001, "&gt;=45000", Crowdfunding!$D$2:$D$1001,"&lt;=49999", Crowdfunding!$F$2:$F$1001, "failed")</f>
        <v>3</v>
      </c>
      <c r="D12">
        <f>COUNTIFS(Crowdfunding!$D$2:$D$1001, "&gt;=45000", Crowdfunding!$D$2:$D$1001,"&lt;=49999", Crowdfunding!$F$2:$F$1001, 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>
      <c r="A13" t="s">
        <v>2106</v>
      </c>
      <c r="B13">
        <f>COUNTIFS(Crowdfunding!$D$2:$D$1001, "&gt;=50000", Crowdfunding!$F$2:$F$1001, "successful")</f>
        <v>114</v>
      </c>
      <c r="C13">
        <f>COUNTIFS(Crowdfunding!$D$2:$D$1001, "&gt;=50000", Crowdfunding!$F$2:$F$1001, "failed")</f>
        <v>163</v>
      </c>
      <c r="D13">
        <f>COUNTIFS(Crowdfunding!$D$2:$D$1001, "&gt;=50000", Crowdfunding!$F$2:$F$1001, 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ignoredErrors>
    <ignoredError sqref="C2:C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9522-496A-4AAC-B19E-15C91E933439}">
  <sheetPr codeName="Sheet6"/>
  <dimension ref="A1:H566"/>
  <sheetViews>
    <sheetView workbookViewId="0">
      <selection activeCell="H2" sqref="H2"/>
    </sheetView>
  </sheetViews>
  <sheetFormatPr defaultRowHeight="15.5"/>
  <cols>
    <col min="1" max="1" width="8.9140625" bestFit="1" customWidth="1"/>
    <col min="2" max="2" width="13.08203125" bestFit="1" customWidth="1"/>
    <col min="5" max="5" width="13.08203125" bestFit="1" customWidth="1"/>
    <col min="6" max="6" width="16.75" bestFit="1" customWidth="1"/>
    <col min="7" max="7" width="13.58203125" bestFit="1" customWidth="1"/>
    <col min="8" max="8" width="10.58203125" bestFit="1" customWidth="1"/>
  </cols>
  <sheetData>
    <row r="1" spans="1:8">
      <c r="A1" s="1" t="s">
        <v>4</v>
      </c>
      <c r="B1" s="1" t="s">
        <v>5</v>
      </c>
      <c r="D1" s="1" t="s">
        <v>4</v>
      </c>
      <c r="E1" s="1" t="s">
        <v>5</v>
      </c>
      <c r="G1" s="11" t="s">
        <v>2107</v>
      </c>
      <c r="H1" s="11" t="s">
        <v>2108</v>
      </c>
    </row>
    <row r="2" spans="1:8">
      <c r="A2" t="s">
        <v>20</v>
      </c>
      <c r="B2">
        <v>158</v>
      </c>
      <c r="D2" t="s">
        <v>14</v>
      </c>
      <c r="E2">
        <v>0</v>
      </c>
      <c r="F2" s="4" t="s">
        <v>2109</v>
      </c>
      <c r="G2">
        <f>AVERAGE(B2:B566)</f>
        <v>851.14690265486729</v>
      </c>
      <c r="H2">
        <f>AVERAGE(E2:E365)</f>
        <v>585.61538461538464</v>
      </c>
    </row>
    <row r="3" spans="1:8">
      <c r="A3" t="s">
        <v>20</v>
      </c>
      <c r="B3">
        <v>1425</v>
      </c>
      <c r="D3" t="s">
        <v>14</v>
      </c>
      <c r="E3">
        <v>24</v>
      </c>
      <c r="F3" s="4" t="s">
        <v>2110</v>
      </c>
      <c r="G3">
        <f>MEDIAN(B2:B566)</f>
        <v>201</v>
      </c>
      <c r="H3">
        <f>MEDIAN(E2:E365)</f>
        <v>114.5</v>
      </c>
    </row>
    <row r="4" spans="1:8">
      <c r="A4" t="s">
        <v>20</v>
      </c>
      <c r="B4">
        <v>174</v>
      </c>
      <c r="D4" t="s">
        <v>14</v>
      </c>
      <c r="E4">
        <v>53</v>
      </c>
      <c r="F4" s="4" t="s">
        <v>2111</v>
      </c>
      <c r="G4">
        <f>MIN(B2:B566)</f>
        <v>16</v>
      </c>
      <c r="H4">
        <f>MIN(E2:E365)</f>
        <v>0</v>
      </c>
    </row>
    <row r="5" spans="1:8">
      <c r="A5" t="s">
        <v>20</v>
      </c>
      <c r="B5">
        <v>227</v>
      </c>
      <c r="D5" t="s">
        <v>14</v>
      </c>
      <c r="E5">
        <v>18</v>
      </c>
      <c r="F5" s="4" t="s">
        <v>2112</v>
      </c>
      <c r="G5">
        <f>MAX(B2:B566)</f>
        <v>7295</v>
      </c>
      <c r="H5">
        <f>MAX(E2:E365)</f>
        <v>6080</v>
      </c>
    </row>
    <row r="6" spans="1:8">
      <c r="A6" t="s">
        <v>20</v>
      </c>
      <c r="B6">
        <v>220</v>
      </c>
      <c r="D6" t="s">
        <v>14</v>
      </c>
      <c r="E6">
        <v>44</v>
      </c>
      <c r="F6" s="4" t="s">
        <v>2113</v>
      </c>
      <c r="G6">
        <f>_xlfn.VAR.P(B2:B566)</f>
        <v>1603373.7324019109</v>
      </c>
      <c r="H6">
        <f>_xlfn.VAR.P(E2:E365)</f>
        <v>921574.68174133555</v>
      </c>
    </row>
    <row r="7" spans="1:8">
      <c r="A7" t="s">
        <v>20</v>
      </c>
      <c r="B7">
        <v>98</v>
      </c>
      <c r="D7" t="s">
        <v>14</v>
      </c>
      <c r="E7">
        <v>27</v>
      </c>
      <c r="F7" s="4" t="s">
        <v>2114</v>
      </c>
      <c r="G7">
        <f>_xlfn.STDEV.P(B2:B566)</f>
        <v>1266.2439466397898</v>
      </c>
      <c r="H7">
        <f>_xlfn.STDEV.P(E2:E365)</f>
        <v>959.98681331637863</v>
      </c>
    </row>
    <row r="8" spans="1:8">
      <c r="A8" t="s">
        <v>20</v>
      </c>
      <c r="B8">
        <v>100</v>
      </c>
      <c r="D8" t="s">
        <v>14</v>
      </c>
      <c r="E8">
        <v>55</v>
      </c>
    </row>
    <row r="9" spans="1:8">
      <c r="A9" t="s">
        <v>20</v>
      </c>
      <c r="B9">
        <v>1249</v>
      </c>
      <c r="D9" t="s">
        <v>14</v>
      </c>
      <c r="E9">
        <v>200</v>
      </c>
    </row>
    <row r="10" spans="1:8">
      <c r="A10" t="s">
        <v>20</v>
      </c>
      <c r="B10">
        <v>1396</v>
      </c>
      <c r="D10" t="s">
        <v>14</v>
      </c>
      <c r="E10">
        <v>452</v>
      </c>
    </row>
    <row r="11" spans="1:8">
      <c r="A11" t="s">
        <v>20</v>
      </c>
      <c r="B11">
        <v>890</v>
      </c>
      <c r="D11" t="s">
        <v>14</v>
      </c>
      <c r="E11">
        <v>674</v>
      </c>
    </row>
    <row r="12" spans="1:8">
      <c r="A12" t="s">
        <v>20</v>
      </c>
      <c r="B12">
        <v>142</v>
      </c>
      <c r="D12" t="s">
        <v>14</v>
      </c>
      <c r="E12">
        <v>558</v>
      </c>
    </row>
    <row r="13" spans="1:8">
      <c r="A13" t="s">
        <v>20</v>
      </c>
      <c r="B13">
        <v>2673</v>
      </c>
      <c r="D13" t="s">
        <v>14</v>
      </c>
      <c r="E13">
        <v>15</v>
      </c>
    </row>
    <row r="14" spans="1:8">
      <c r="A14" t="s">
        <v>20</v>
      </c>
      <c r="B14">
        <v>163</v>
      </c>
      <c r="D14" t="s">
        <v>14</v>
      </c>
      <c r="E14">
        <v>2307</v>
      </c>
    </row>
    <row r="15" spans="1:8">
      <c r="A15" t="s">
        <v>20</v>
      </c>
      <c r="B15">
        <v>2220</v>
      </c>
      <c r="D15" t="s">
        <v>14</v>
      </c>
      <c r="E15">
        <v>88</v>
      </c>
    </row>
    <row r="16" spans="1:8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1:A1048140">
    <cfRule type="containsText" dxfId="9" priority="6" operator="containsText" text="canceled">
      <formula>NOT(ISERROR(SEARCH("canceled",A1)))</formula>
    </cfRule>
    <cfRule type="containsText" dxfId="8" priority="7" operator="containsText" text="live">
      <formula>NOT(ISERROR(SEARCH("live",A1)))</formula>
    </cfRule>
    <cfRule type="containsText" dxfId="7" priority="8" operator="containsText" text="failed">
      <formula>NOT(ISERROR(SEARCH("failed",A1)))</formula>
    </cfRule>
    <cfRule type="containsText" dxfId="6" priority="9" operator="containsText" text="successful">
      <formula>NOT(ISERROR(SEARCH("successful",A1)))</formula>
    </cfRule>
    <cfRule type="containsText" dxfId="5" priority="10" operator="containsText" text="succesful">
      <formula>NOT(ISERROR(SEARCH("succesful",A1)))</formula>
    </cfRule>
  </conditionalFormatting>
  <conditionalFormatting sqref="D1:D1047939">
    <cfRule type="containsText" dxfId="4" priority="1" operator="containsText" text="canceled">
      <formula>NOT(ISERROR(SEARCH("canceled",D1)))</formula>
    </cfRule>
    <cfRule type="containsText" dxfId="3" priority="2" operator="containsText" text="live">
      <formula>NOT(ISERROR(SEARCH("live",D1)))</formula>
    </cfRule>
    <cfRule type="containsText" dxfId="2" priority="3" operator="containsText" text="failed">
      <formula>NOT(ISERROR(SEARCH("failed",D1)))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succesful">
      <formula>NOT(ISERROR(SEARCH("succesful",D1)))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Pivot Table</vt:lpstr>
      <vt:lpstr>Sub-Category Pivot Table</vt:lpstr>
      <vt:lpstr>Date Conversion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Raven Yamada</cp:lastModifiedBy>
  <dcterms:created xsi:type="dcterms:W3CDTF">2021-09-29T18:52:28Z</dcterms:created>
  <dcterms:modified xsi:type="dcterms:W3CDTF">2023-05-15T15:36:06Z</dcterms:modified>
</cp:coreProperties>
</file>