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<sst xmlns="http://schemas.openxmlformats.org/spreadsheetml/2006/main" count="149" uniqueCount="76">
  <si>
    <t xml:space="preserve">Name:</t>
  </si>
  <si>
    <t xml:space="preserve">Frederico Wieser and Andreas David</t>
  </si>
  <si>
    <t xml:space="preserve">Table 1: Raw Data</t>
  </si>
  <si>
    <t xml:space="preserve">Table 2: Calculations</t>
  </si>
  <si>
    <r>
      <rPr>
        <b val="true"/>
        <sz val="12"/>
        <color rgb="FF000000"/>
        <rFont val="Times New Roman"/>
        <family val="0"/>
        <charset val="1"/>
      </rPr>
      <t xml:space="preserve">Item </t>
    </r>
    <r>
      <rPr>
        <b val="true"/>
        <sz val="12"/>
        <color rgb="FF000000"/>
        <rFont val="Symbol"/>
        <family val="0"/>
        <charset val="1"/>
      </rPr>
      <t xml:space="preserve">®</t>
    </r>
  </si>
  <si>
    <t xml:space="preserve">Damping level L</t>
  </si>
  <si>
    <r>
      <rPr>
        <b val="true"/>
        <sz val="12"/>
        <color rgb="FF000000"/>
        <rFont val="Symbol"/>
        <family val="0"/>
        <charset val="1"/>
      </rPr>
      <t xml:space="preserve">D</t>
    </r>
    <r>
      <rPr>
        <b val="true"/>
        <sz val="12"/>
        <color rgb="FF000000"/>
        <rFont val="Times New Roman"/>
        <family val="0"/>
        <charset val="1"/>
      </rPr>
      <t xml:space="preserve">L</t>
    </r>
  </si>
  <si>
    <t xml:space="preserve">Ellipse label</t>
  </si>
  <si>
    <t xml:space="preserve">Ellipse orient-ation</t>
  </si>
  <si>
    <t xml:space="preserve">No.of cycles timed (n)</t>
  </si>
  <si>
    <r>
      <rPr>
        <b val="true"/>
        <sz val="12"/>
        <color rgb="FF000000"/>
        <rFont val="Times New Roman"/>
        <family val="0"/>
        <charset val="1"/>
      </rPr>
      <t xml:space="preserve">T</t>
    </r>
    <r>
      <rPr>
        <b val="true"/>
        <vertAlign val="subscript"/>
        <sz val="12"/>
        <color rgb="FF000000"/>
        <rFont val="Times New Roman"/>
        <family val="0"/>
        <charset val="1"/>
      </rPr>
      <t xml:space="preserve">n</t>
    </r>
  </si>
  <si>
    <r>
      <rPr>
        <b val="true"/>
        <sz val="12"/>
        <color rgb="FF000000"/>
        <rFont val="Times New Roman"/>
        <family val="0"/>
        <charset val="1"/>
      </rPr>
      <t xml:space="preserve">D T</t>
    </r>
    <r>
      <rPr>
        <b val="true"/>
        <vertAlign val="subscript"/>
        <sz val="12"/>
        <color rgb="FF000000"/>
        <rFont val="Times New Roman"/>
        <family val="0"/>
        <charset val="1"/>
      </rPr>
      <t xml:space="preserve">n</t>
    </r>
  </si>
  <si>
    <t xml:space="preserve">AB</t>
  </si>
  <si>
    <r>
      <rPr>
        <b val="true"/>
        <sz val="12"/>
        <color rgb="FF000000"/>
        <rFont val="Symbol"/>
        <family val="0"/>
        <charset val="1"/>
      </rPr>
      <t xml:space="preserve">D</t>
    </r>
    <r>
      <rPr>
        <b val="true"/>
        <sz val="12"/>
        <color rgb="FF000000"/>
        <rFont val="Times New Roman"/>
        <family val="0"/>
        <charset val="1"/>
      </rPr>
      <t xml:space="preserve">AB</t>
    </r>
  </si>
  <si>
    <t xml:space="preserve">CD</t>
  </si>
  <si>
    <r>
      <rPr>
        <b val="true"/>
        <sz val="12"/>
        <color rgb="FF000000"/>
        <rFont val="Symbol"/>
        <family val="0"/>
        <charset val="1"/>
      </rPr>
      <t xml:space="preserve">D</t>
    </r>
    <r>
      <rPr>
        <b val="true"/>
        <sz val="12"/>
        <color rgb="FF000000"/>
        <rFont val="Times New Roman"/>
        <family val="0"/>
        <charset val="1"/>
      </rPr>
      <t xml:space="preserve">CD</t>
    </r>
  </si>
  <si>
    <t xml:space="preserve">l (wire to plotting table dist)</t>
  </si>
  <si>
    <r>
      <rPr>
        <b val="true"/>
        <sz val="12"/>
        <color rgb="FF000000"/>
        <rFont val="Symbol"/>
        <family val="0"/>
        <charset val="1"/>
      </rPr>
      <t xml:space="preserve">D</t>
    </r>
    <r>
      <rPr>
        <b val="true"/>
        <sz val="12"/>
        <color rgb="FF000000"/>
        <rFont val="Times New Roman"/>
        <family val="0"/>
        <charset val="1"/>
      </rPr>
      <t xml:space="preserve">l</t>
    </r>
  </si>
  <si>
    <t xml:space="preserve">Periodic time T</t>
  </si>
  <si>
    <r>
      <rPr>
        <b val="true"/>
        <sz val="12"/>
        <color rgb="FF000000"/>
        <rFont val="Symbol"/>
        <family val="0"/>
        <charset val="1"/>
      </rPr>
      <t xml:space="preserve">D</t>
    </r>
    <r>
      <rPr>
        <b val="true"/>
        <sz val="12"/>
        <color rgb="FF000000"/>
        <rFont val="Times New Roman"/>
        <family val="0"/>
        <charset val="1"/>
      </rPr>
      <t xml:space="preserve">T</t>
    </r>
  </si>
  <si>
    <t xml:space="preserve">freq f</t>
  </si>
  <si>
    <r>
      <rPr>
        <b val="true"/>
        <sz val="12"/>
        <color rgb="FF000000"/>
        <rFont val="Symbol"/>
        <family val="0"/>
        <charset val="1"/>
      </rPr>
      <t xml:space="preserve">D</t>
    </r>
    <r>
      <rPr>
        <b val="true"/>
        <sz val="12"/>
        <color rgb="FF000000"/>
        <rFont val="Times New Roman"/>
        <family val="0"/>
        <charset val="1"/>
      </rPr>
      <t xml:space="preserve">f</t>
    </r>
  </si>
  <si>
    <r>
      <rPr>
        <b val="true"/>
        <sz val="12"/>
        <color rgb="FF000000"/>
        <rFont val="Times New Roman"/>
        <family val="0"/>
        <charset val="1"/>
      </rPr>
      <t xml:space="preserve">angular velocity </t>
    </r>
    <r>
      <rPr>
        <b val="true"/>
        <sz val="12"/>
        <color rgb="FF000000"/>
        <rFont val="Symbol"/>
        <family val="0"/>
        <charset val="1"/>
      </rPr>
      <t xml:space="preserve">w</t>
    </r>
    <r>
      <rPr>
        <b val="true"/>
        <sz val="12"/>
        <color rgb="FF000000"/>
        <rFont val="Times New Roman"/>
        <family val="0"/>
        <charset val="1"/>
      </rPr>
      <t xml:space="preserve"> </t>
    </r>
  </si>
  <si>
    <t xml:space="preserve">Dw</t>
  </si>
  <si>
    <r>
      <rPr>
        <b val="true"/>
        <sz val="12"/>
        <color rgb="FF000000"/>
        <rFont val="Symbol"/>
        <family val="0"/>
        <charset val="1"/>
      </rPr>
      <t xml:space="preserve">q</t>
    </r>
    <r>
      <rPr>
        <b val="true"/>
        <vertAlign val="subscript"/>
        <sz val="12"/>
        <color rgb="FF000000"/>
        <rFont val="Times New Roman"/>
        <family val="0"/>
        <charset val="1"/>
      </rPr>
      <t xml:space="preserve">0</t>
    </r>
  </si>
  <si>
    <r>
      <rPr>
        <b val="true"/>
        <sz val="12"/>
        <color rgb="FF000000"/>
        <rFont val="Symbol"/>
        <family val="0"/>
        <charset val="1"/>
      </rPr>
      <t xml:space="preserve">Dq</t>
    </r>
    <r>
      <rPr>
        <b val="true"/>
        <vertAlign val="subscript"/>
        <sz val="12"/>
        <color rgb="FF000000"/>
        <rFont val="Times New Roman"/>
        <family val="0"/>
        <charset val="1"/>
      </rPr>
      <t xml:space="preserve">0</t>
    </r>
  </si>
  <si>
    <t xml:space="preserve">AB/CD</t>
  </si>
  <si>
    <r>
      <rPr>
        <b val="true"/>
        <sz val="12"/>
        <color rgb="FF000000"/>
        <rFont val="Symbol"/>
        <family val="0"/>
        <charset val="1"/>
      </rPr>
      <t xml:space="preserve">D</t>
    </r>
    <r>
      <rPr>
        <b val="true"/>
        <sz val="12"/>
        <color rgb="FF000000"/>
        <rFont val="Times New Roman"/>
        <family val="0"/>
        <charset val="1"/>
      </rPr>
      <t xml:space="preserve">(AB/CD)</t>
    </r>
  </si>
  <si>
    <t xml:space="preserve">arcsin(AB/CD)</t>
  </si>
  <si>
    <t xml:space="preserve">D arcsin(AB/CD)</t>
  </si>
  <si>
    <t xml:space="preserve">Φ</t>
  </si>
  <si>
    <t xml:space="preserve">DΦ</t>
  </si>
  <si>
    <r>
      <rPr>
        <b val="true"/>
        <sz val="12"/>
        <color rgb="FF000000"/>
        <rFont val="Times New Roman"/>
        <family val="0"/>
        <charset val="1"/>
      </rPr>
      <t xml:space="preserve">units </t>
    </r>
    <r>
      <rPr>
        <b val="true"/>
        <sz val="12"/>
        <color rgb="FF000000"/>
        <rFont val="Symbol"/>
        <family val="0"/>
        <charset val="1"/>
      </rPr>
      <t xml:space="preserve">®</t>
    </r>
  </si>
  <si>
    <t xml:space="preserve">sec</t>
  </si>
  <si>
    <t xml:space="preserve">sec^(-1)</t>
  </si>
  <si>
    <t xml:space="preserve">rad sec^(-1)</t>
  </si>
  <si>
    <t xml:space="preserve">rad</t>
  </si>
  <si>
    <t xml:space="preserve">-</t>
  </si>
  <si>
    <t xml:space="preserve">mm</t>
  </si>
  <si>
    <t xml:space="preserve">cm</t>
  </si>
  <si>
    <t xml:space="preserve">m</t>
  </si>
  <si>
    <r>
      <rPr>
        <b val="true"/>
        <sz val="12"/>
        <color rgb="FF000000"/>
        <rFont val="Times New Roman"/>
        <family val="0"/>
        <charset val="1"/>
      </rPr>
      <t xml:space="preserve">Formula </t>
    </r>
    <r>
      <rPr>
        <b val="true"/>
        <sz val="12"/>
        <color rgb="FF000000"/>
        <rFont val="Symbol"/>
        <family val="0"/>
        <charset val="1"/>
      </rPr>
      <t xml:space="preserve">®</t>
    </r>
  </si>
  <si>
    <t xml:space="preserve">Low (12)</t>
  </si>
  <si>
    <t xml:space="preserve">right</t>
  </si>
  <si>
    <t xml:space="preserve">Fig1</t>
  </si>
  <si>
    <t xml:space="preserve">Fig2</t>
  </si>
  <si>
    <t xml:space="preserve">Fig3</t>
  </si>
  <si>
    <t xml:space="preserve">Fig4</t>
  </si>
  <si>
    <t xml:space="preserve">Fig5</t>
  </si>
  <si>
    <t xml:space="preserve">Fig6</t>
  </si>
  <si>
    <t xml:space="preserve">left</t>
  </si>
  <si>
    <t xml:space="preserve">Fig7</t>
  </si>
  <si>
    <t xml:space="preserve">Fig8</t>
  </si>
  <si>
    <t xml:space="preserve">Fig9</t>
  </si>
  <si>
    <t xml:space="preserve">Fig10</t>
  </si>
  <si>
    <t xml:space="preserve">Medium (27)</t>
  </si>
  <si>
    <t xml:space="preserve">Fig11</t>
  </si>
  <si>
    <t xml:space="preserve">/</t>
  </si>
  <si>
    <t xml:space="preserve">Fig12</t>
  </si>
  <si>
    <t xml:space="preserve">Fig13</t>
  </si>
  <si>
    <t xml:space="preserve">Fig14</t>
  </si>
  <si>
    <t xml:space="preserve">Fig15</t>
  </si>
  <si>
    <t xml:space="preserve">Fig16</t>
  </si>
  <si>
    <t xml:space="preserve">Fig17</t>
  </si>
  <si>
    <t xml:space="preserve">Fig18</t>
  </si>
  <si>
    <t xml:space="preserve">Fig19</t>
  </si>
  <si>
    <t xml:space="preserve">Fig20</t>
  </si>
  <si>
    <t xml:space="preserve">High (37)</t>
  </si>
  <si>
    <t xml:space="preserve">Fig21</t>
  </si>
  <si>
    <t xml:space="preserve">Fig22</t>
  </si>
  <si>
    <t xml:space="preserve">Fig23</t>
  </si>
  <si>
    <t xml:space="preserve">Fig24</t>
  </si>
  <si>
    <t xml:space="preserve">Fig25</t>
  </si>
  <si>
    <t xml:space="preserve">Fig26</t>
  </si>
  <si>
    <t xml:space="preserve">Fig27</t>
  </si>
  <si>
    <t xml:space="preserve">Fig28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</si>
</sst>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"/>
    <numFmt numFmtId="167" formatCode="0.000"/>
    <numFmt numFmtId="168" formatCode="0.0000"/>
    <numFmt numFmtId="169" formatCode="0.00000"/>
  </numFmts>
  <fonts count="9">
    <font>
      <sz val="12"/>
      <color rgb="FF000000"/>
      <name val="Times New Roman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0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color rgb="FF000000"/>
      <name val="Symbol"/>
      <family val="0"/>
      <charset val="1"/>
    </font>
    <font>
      <b val="true"/>
      <vertAlign val="subscript"/>
      <sz val="12"/>
      <color rgb="FF000000"/>
      <name val="Times New Roman"/>
      <family val="0"/>
      <charset val="1"/>
    </font>
    <font>
      <b val="true"/>
      <sz val="12"/>
      <color rgb="FF000000"/>
      <name val="Noto Sans Symbols"/>
      <family val="0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7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T7" activeCellId="0" sqref="T7"/>
    </sheetView>
  </sheetViews>
  <sheetFormatPr defaultRowHeight="15.75" zeroHeight="false" outlineLevelRow="0" outlineLevelCol="0"/>
  <cols>
    <col collapsed="false" customWidth="true" hidden="false" outlineLevel="0" max="1" min="1" style="0" width="10.62"/>
    <col collapsed="false" customWidth="true" hidden="false" outlineLevel="0" max="2" min="2" style="0" width="12.88"/>
    <col collapsed="false" customWidth="true" hidden="false" outlineLevel="0" max="3" min="3" style="0" width="7.88"/>
    <col collapsed="false" customWidth="true" hidden="false" outlineLevel="0" max="4" min="4" style="0" width="7"/>
    <col collapsed="false" customWidth="true" hidden="false" outlineLevel="0" max="5" min="5" style="0" width="18"/>
    <col collapsed="false" customWidth="true" hidden="false" outlineLevel="0" max="6" min="6" style="0" width="12.13"/>
    <col collapsed="false" customWidth="true" hidden="false" outlineLevel="0" max="8" min="7" style="0" width="9.13"/>
    <col collapsed="false" customWidth="true" hidden="false" outlineLevel="0" max="14" min="9" style="0" width="9"/>
    <col collapsed="false" customWidth="true" hidden="false" outlineLevel="0" max="15" min="15" style="0" width="10.38"/>
    <col collapsed="false" customWidth="true" hidden="false" outlineLevel="0" max="16" min="16" style="0" width="12.88"/>
    <col collapsed="false" customWidth="true" hidden="false" outlineLevel="0" max="17" min="17" style="0" width="17"/>
    <col collapsed="false" customWidth="true" hidden="false" outlineLevel="0" max="18" min="18" style="0" width="18.75"/>
    <col collapsed="false" customWidth="true" hidden="false" outlineLevel="0" max="19" min="19" style="0" width="12.75"/>
    <col collapsed="false" customWidth="true" hidden="false" outlineLevel="0" max="20" min="20" style="0" width="10.62"/>
    <col collapsed="false" customWidth="true" hidden="false" outlineLevel="0" max="21" min="21" style="0" width="18.13"/>
    <col collapsed="false" customWidth="true" hidden="false" outlineLevel="0" max="22" min="22" style="0" width="14.25"/>
    <col collapsed="false" customWidth="false" hidden="false" outlineLevel="0" max="23" min="23" style="0" width="11.37"/>
    <col collapsed="false" customWidth="true" hidden="false" outlineLevel="0" max="24" min="24" style="0" width="15.38"/>
    <col collapsed="false" customWidth="true" hidden="false" outlineLevel="0" max="25" min="25" style="0" width="9"/>
    <col collapsed="false" customWidth="true" hidden="false" outlineLevel="0" max="26" min="26" style="0" width="11.12"/>
    <col collapsed="false" customWidth="true" hidden="false" outlineLevel="0" max="27" min="27" style="0" width="17.75"/>
    <col collapsed="false" customWidth="true" hidden="false" outlineLevel="0" max="28" min="28" style="0" width="17.38"/>
    <col collapsed="false" customWidth="true" hidden="false" outlineLevel="0" max="29" min="29" style="0" width="11.5"/>
    <col collapsed="false" customWidth="true" hidden="false" outlineLevel="0" max="30" min="30" style="0" width="12.63"/>
    <col collapsed="false" customWidth="true" hidden="false" outlineLevel="0" max="1020" min="31" style="0" width="11.25"/>
    <col collapsed="false" customWidth="true" hidden="false" outlineLevel="0" max="1025" min="1021" style="0" width="8.53"/>
  </cols>
  <sheetData>
    <row r="1" customFormat="false" ht="15.75" hidden="false" customHeight="true" outlineLevel="0" collapsed="false">
      <c r="A1" s="1"/>
      <c r="B1" s="1"/>
      <c r="C1" s="1"/>
      <c r="D1" s="2"/>
      <c r="E1" s="2"/>
      <c r="F1" s="3"/>
      <c r="G1" s="4" t="s">
        <v>0</v>
      </c>
      <c r="H1" s="5"/>
      <c r="I1" s="5"/>
      <c r="J1" s="5" t="s">
        <v>1</v>
      </c>
      <c r="K1" s="4"/>
      <c r="L1" s="4"/>
      <c r="M1" s="4"/>
      <c r="N1" s="4"/>
      <c r="O1" s="6"/>
      <c r="P1" s="7"/>
      <c r="Q1" s="8"/>
      <c r="R1" s="4"/>
      <c r="S1" s="4"/>
      <c r="T1" s="4"/>
      <c r="U1" s="4"/>
      <c r="V1" s="4"/>
      <c r="W1" s="9"/>
      <c r="X1" s="9"/>
      <c r="Y1" s="9"/>
      <c r="Z1" s="9"/>
      <c r="AA1" s="4"/>
      <c r="AB1" s="4"/>
    </row>
    <row r="2" customFormat="false" ht="15.75" hidden="false" customHeight="false" outlineLevel="0" collapsed="false">
      <c r="A2" s="2"/>
      <c r="B2" s="2"/>
      <c r="C2" s="2"/>
      <c r="D2" s="2"/>
      <c r="E2" s="2"/>
      <c r="F2" s="3"/>
      <c r="G2" s="4"/>
      <c r="H2" s="4"/>
      <c r="I2" s="4"/>
      <c r="J2" s="4"/>
      <c r="K2" s="4"/>
      <c r="L2" s="4"/>
      <c r="M2" s="4"/>
      <c r="N2" s="4"/>
      <c r="O2" s="6"/>
      <c r="P2" s="7"/>
      <c r="Q2" s="8"/>
      <c r="R2" s="4"/>
      <c r="S2" s="4"/>
      <c r="T2" s="4"/>
      <c r="U2" s="4"/>
      <c r="V2" s="4"/>
      <c r="W2" s="9"/>
      <c r="X2" s="9"/>
      <c r="Y2" s="9"/>
      <c r="Z2" s="9"/>
      <c r="AA2" s="4"/>
      <c r="AB2" s="4"/>
    </row>
    <row r="3" customFormat="false" ht="15.75" hidden="false" customHeight="false" outlineLevel="0" collapsed="false">
      <c r="A3" s="2"/>
      <c r="B3" s="2"/>
      <c r="C3" s="2"/>
      <c r="D3" s="10" t="s">
        <v>2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6"/>
      <c r="P3" s="7"/>
      <c r="Q3" s="6" t="s">
        <v>3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customFormat="false" ht="63" hidden="false" customHeight="false" outlineLevel="0" collapsed="false">
      <c r="A4" s="11" t="s">
        <v>4</v>
      </c>
      <c r="B4" s="11" t="s">
        <v>5</v>
      </c>
      <c r="C4" s="12" t="s">
        <v>6</v>
      </c>
      <c r="D4" s="11" t="s">
        <v>7</v>
      </c>
      <c r="E4" s="11" t="s">
        <v>8</v>
      </c>
      <c r="F4" s="13" t="s">
        <v>9</v>
      </c>
      <c r="G4" s="14" t="s">
        <v>10</v>
      </c>
      <c r="H4" s="14" t="s">
        <v>11</v>
      </c>
      <c r="I4" s="14" t="s">
        <v>12</v>
      </c>
      <c r="J4" s="15" t="s">
        <v>13</v>
      </c>
      <c r="K4" s="14" t="s">
        <v>14</v>
      </c>
      <c r="L4" s="15" t="s">
        <v>15</v>
      </c>
      <c r="M4" s="14" t="s">
        <v>16</v>
      </c>
      <c r="N4" s="15" t="s">
        <v>17</v>
      </c>
      <c r="O4" s="16"/>
      <c r="P4" s="17" t="s">
        <v>7</v>
      </c>
      <c r="Q4" s="18" t="s">
        <v>18</v>
      </c>
      <c r="R4" s="15" t="s">
        <v>19</v>
      </c>
      <c r="S4" s="14" t="s">
        <v>20</v>
      </c>
      <c r="T4" s="15" t="s">
        <v>21</v>
      </c>
      <c r="U4" s="14" t="s">
        <v>22</v>
      </c>
      <c r="V4" s="19" t="s">
        <v>23</v>
      </c>
      <c r="W4" s="20" t="s">
        <v>24</v>
      </c>
      <c r="X4" s="20" t="s">
        <v>25</v>
      </c>
      <c r="Y4" s="21" t="s">
        <v>26</v>
      </c>
      <c r="Z4" s="20" t="s">
        <v>27</v>
      </c>
      <c r="AA4" s="21" t="s">
        <v>28</v>
      </c>
      <c r="AB4" s="21" t="s">
        <v>29</v>
      </c>
      <c r="AC4" s="21" t="s">
        <v>30</v>
      </c>
      <c r="AD4" s="21" t="s">
        <v>31</v>
      </c>
    </row>
    <row r="5" customFormat="false" ht="15.75" hidden="false" customHeight="false" outlineLevel="0" collapsed="false">
      <c r="A5" s="2"/>
      <c r="B5" s="2"/>
      <c r="C5" s="2"/>
      <c r="D5" s="2"/>
      <c r="E5" s="2"/>
      <c r="F5" s="3"/>
      <c r="H5" s="4"/>
      <c r="I5" s="4"/>
      <c r="J5" s="4"/>
      <c r="K5" s="4"/>
      <c r="L5" s="4"/>
      <c r="M5" s="4" t="n">
        <v>1</v>
      </c>
      <c r="N5" s="4"/>
      <c r="O5" s="6" t="s">
        <v>32</v>
      </c>
      <c r="P5" s="7"/>
      <c r="Q5" s="8" t="s">
        <v>33</v>
      </c>
      <c r="R5" s="4" t="s">
        <v>33</v>
      </c>
      <c r="S5" s="4" t="s">
        <v>34</v>
      </c>
      <c r="T5" s="4" t="s">
        <v>34</v>
      </c>
      <c r="U5" s="4" t="s">
        <v>35</v>
      </c>
      <c r="V5" s="4" t="s">
        <v>35</v>
      </c>
      <c r="W5" s="9" t="s">
        <v>36</v>
      </c>
      <c r="X5" s="9" t="s">
        <v>36</v>
      </c>
      <c r="Y5" s="9" t="s">
        <v>37</v>
      </c>
      <c r="Z5" s="9" t="s">
        <v>37</v>
      </c>
      <c r="AA5" s="4" t="s">
        <v>36</v>
      </c>
      <c r="AB5" s="4" t="s">
        <v>36</v>
      </c>
      <c r="AC5" s="4" t="s">
        <v>36</v>
      </c>
      <c r="AD5" s="4" t="s">
        <v>36</v>
      </c>
    </row>
    <row r="6" customFormat="false" ht="49.5" hidden="false" customHeight="true" outlineLevel="0" collapsed="false">
      <c r="A6" s="22" t="s">
        <v>32</v>
      </c>
      <c r="B6" s="22" t="s">
        <v>38</v>
      </c>
      <c r="C6" s="23" t="s">
        <v>38</v>
      </c>
      <c r="D6" s="24" t="s">
        <v>37</v>
      </c>
      <c r="E6" s="24" t="s">
        <v>37</v>
      </c>
      <c r="F6" s="25" t="s">
        <v>37</v>
      </c>
      <c r="G6" s="23" t="s">
        <v>33</v>
      </c>
      <c r="H6" s="23" t="s">
        <v>33</v>
      </c>
      <c r="I6" s="23" t="s">
        <v>39</v>
      </c>
      <c r="J6" s="23" t="s">
        <v>39</v>
      </c>
      <c r="K6" s="23" t="s">
        <v>39</v>
      </c>
      <c r="L6" s="23" t="s">
        <v>39</v>
      </c>
      <c r="M6" s="23" t="s">
        <v>40</v>
      </c>
      <c r="N6" s="23" t="s">
        <v>40</v>
      </c>
      <c r="O6" s="26" t="s">
        <v>41</v>
      </c>
      <c r="P6" s="27" t="s">
        <v>37</v>
      </c>
      <c r="Q6" s="28"/>
      <c r="R6" s="29"/>
      <c r="S6" s="29"/>
      <c r="T6" s="29"/>
      <c r="U6" s="29"/>
      <c r="V6" s="29"/>
      <c r="W6" s="30"/>
      <c r="X6" s="30"/>
      <c r="Y6" s="30"/>
      <c r="Z6" s="30"/>
      <c r="AA6" s="29"/>
      <c r="AB6" s="29"/>
      <c r="AC6" s="29"/>
      <c r="AD6" s="29"/>
    </row>
    <row r="7" customFormat="false" ht="15.75" hidden="false" customHeight="false" outlineLevel="0" collapsed="false">
      <c r="A7" s="31"/>
      <c r="B7" s="31" t="s">
        <v>42</v>
      </c>
      <c r="C7" s="31" t="n">
        <v>2</v>
      </c>
      <c r="D7" s="31" t="n">
        <v>2.5</v>
      </c>
      <c r="E7" s="31" t="s">
        <v>43</v>
      </c>
      <c r="F7" s="32" t="n">
        <v>10</v>
      </c>
      <c r="G7" s="33" t="n">
        <v>31.59</v>
      </c>
      <c r="H7" s="33" t="n">
        <v>0.25</v>
      </c>
      <c r="I7" s="33" t="n">
        <v>3.35</v>
      </c>
      <c r="J7" s="33" t="n">
        <v>0.2</v>
      </c>
      <c r="K7" s="33" t="n">
        <v>11.8</v>
      </c>
      <c r="L7" s="33" t="n">
        <v>0.2</v>
      </c>
      <c r="M7" s="33" t="n">
        <v>1</v>
      </c>
      <c r="N7" s="33" t="n">
        <v>0.02</v>
      </c>
      <c r="O7" s="34"/>
      <c r="P7" s="35" t="s">
        <v>44</v>
      </c>
      <c r="Q7" s="36" t="n">
        <f aca="false">G7/10</f>
        <v>3.159</v>
      </c>
      <c r="R7" s="33" t="n">
        <v>0.25</v>
      </c>
      <c r="S7" s="33" t="n">
        <f aca="false">1/Q7</f>
        <v>0.316555872111428</v>
      </c>
      <c r="T7" s="33" t="n">
        <f aca="false">R7/(Q7^2)</f>
        <v>0.0250519050420566</v>
      </c>
      <c r="U7" s="33" t="n">
        <f aca="false">2*PI()*S7</f>
        <v>1.98897920455194</v>
      </c>
      <c r="V7" s="33" t="n">
        <v>0.04972448</v>
      </c>
      <c r="W7" s="33" t="n">
        <f aca="false">ATAN(K7/(2*M7))</f>
        <v>1.40290040354452</v>
      </c>
      <c r="X7" s="37" t="n">
        <v>0.00329529</v>
      </c>
      <c r="Y7" s="38" t="n">
        <f aca="false">I7/K7</f>
        <v>0.283898305084746</v>
      </c>
      <c r="Z7" s="38" t="n">
        <v>0.4</v>
      </c>
      <c r="AA7" s="33" t="n">
        <f aca="false">ASIN(Y7)</f>
        <v>0.287857262441932</v>
      </c>
      <c r="AB7" s="39" t="n">
        <v>0.00018269</v>
      </c>
      <c r="AC7" s="40" t="n">
        <f aca="false">IF(E7=$E$7,-AA7,AA7-PI())</f>
        <v>-0.287857262441932</v>
      </c>
      <c r="AD7" s="39" t="n">
        <v>0.00018269</v>
      </c>
    </row>
    <row r="8" customFormat="false" ht="15.75" hidden="false" customHeight="false" outlineLevel="0" collapsed="false">
      <c r="A8" s="31"/>
      <c r="B8" s="31" t="s">
        <v>42</v>
      </c>
      <c r="C8" s="31" t="n">
        <v>2</v>
      </c>
      <c r="D8" s="31" t="n">
        <v>3</v>
      </c>
      <c r="E8" s="31" t="s">
        <v>43</v>
      </c>
      <c r="F8" s="32" t="n">
        <v>10</v>
      </c>
      <c r="G8" s="33" t="n">
        <v>27.21</v>
      </c>
      <c r="H8" s="33" t="n">
        <v>0.25</v>
      </c>
      <c r="I8" s="33" t="n">
        <v>5.65</v>
      </c>
      <c r="J8" s="33" t="n">
        <v>0.2</v>
      </c>
      <c r="K8" s="33" t="n">
        <v>13.7</v>
      </c>
      <c r="L8" s="33" t="n">
        <v>0.2</v>
      </c>
      <c r="M8" s="33" t="n">
        <v>1</v>
      </c>
      <c r="N8" s="33" t="n">
        <v>0.02</v>
      </c>
      <c r="O8" s="34"/>
      <c r="P8" s="35" t="s">
        <v>45</v>
      </c>
      <c r="Q8" s="36" t="n">
        <f aca="false">G8/10</f>
        <v>2.721</v>
      </c>
      <c r="R8" s="33" t="n">
        <v>0.25</v>
      </c>
      <c r="S8" s="33" t="n">
        <f aca="false">1/Q8</f>
        <v>0.367511944138184</v>
      </c>
      <c r="T8" s="33" t="n">
        <f aca="false">R8/(Q8^2)</f>
        <v>0.033766257271057</v>
      </c>
      <c r="U8" s="33" t="n">
        <f aca="false">2*PI()*S8</f>
        <v>2.30914564762205</v>
      </c>
      <c r="V8" s="33" t="n">
        <v>0.05772864</v>
      </c>
      <c r="W8" s="33" t="n">
        <f aca="false">ATAN(K8/(2*M8))</f>
        <v>1.4258349304034</v>
      </c>
      <c r="X8" s="37" t="n">
        <v>0.00285886</v>
      </c>
      <c r="Y8" s="38" t="n">
        <f aca="false">I8/K8</f>
        <v>0.412408759124088</v>
      </c>
      <c r="Z8" s="38" t="n">
        <v>0.4</v>
      </c>
      <c r="AA8" s="33" t="n">
        <f aca="false">ASIN(Y8)</f>
        <v>0.425096570321583</v>
      </c>
      <c r="AB8" s="39" t="n">
        <v>0.00016937</v>
      </c>
      <c r="AC8" s="40" t="n">
        <f aca="false">IF(E8=$E$7,-AA8,AA8-PI())</f>
        <v>-0.425096570321583</v>
      </c>
      <c r="AD8" s="39" t="n">
        <v>0.00016937</v>
      </c>
    </row>
    <row r="9" customFormat="false" ht="15.75" hidden="false" customHeight="false" outlineLevel="0" collapsed="false">
      <c r="A9" s="31"/>
      <c r="B9" s="31" t="s">
        <v>42</v>
      </c>
      <c r="C9" s="31" t="n">
        <v>2</v>
      </c>
      <c r="D9" s="31" t="n">
        <v>3.5</v>
      </c>
      <c r="E9" s="31" t="s">
        <v>43</v>
      </c>
      <c r="F9" s="32" t="n">
        <v>10</v>
      </c>
      <c r="G9" s="33" t="n">
        <v>23.68</v>
      </c>
      <c r="H9" s="33" t="n">
        <v>0.25</v>
      </c>
      <c r="I9" s="33" t="n">
        <v>9.6</v>
      </c>
      <c r="J9" s="33" t="n">
        <v>0.2</v>
      </c>
      <c r="K9" s="33" t="n">
        <v>18.1</v>
      </c>
      <c r="L9" s="33" t="n">
        <v>0.2</v>
      </c>
      <c r="M9" s="33" t="n">
        <v>1</v>
      </c>
      <c r="N9" s="33" t="n">
        <v>0.02</v>
      </c>
      <c r="O9" s="34"/>
      <c r="P9" s="35" t="s">
        <v>46</v>
      </c>
      <c r="Q9" s="36" t="n">
        <f aca="false">G9/10</f>
        <v>2.368</v>
      </c>
      <c r="R9" s="33" t="n">
        <v>0.25</v>
      </c>
      <c r="S9" s="33" t="n">
        <f aca="false">1/Q9</f>
        <v>0.422297297297297</v>
      </c>
      <c r="T9" s="33" t="n">
        <f aca="false">R9/(Q9^2)</f>
        <v>0.0445837518261505</v>
      </c>
      <c r="U9" s="33" t="n">
        <f aca="false">2*PI()*S9</f>
        <v>2.65337217364003</v>
      </c>
      <c r="V9" s="33" t="n">
        <v>0.0663343</v>
      </c>
      <c r="W9" s="33" t="n">
        <f aca="false">ATAN(K9/(2*M9))</f>
        <v>1.46074553368493</v>
      </c>
      <c r="X9" s="37" t="n">
        <v>0.00218332</v>
      </c>
      <c r="Y9" s="38" t="n">
        <f aca="false">I9/K9</f>
        <v>0.530386740331492</v>
      </c>
      <c r="Z9" s="38" t="n">
        <v>0.4</v>
      </c>
      <c r="AA9" s="33" t="n">
        <f aca="false">ASIN(Y9)</f>
        <v>0.559056693355372</v>
      </c>
      <c r="AB9" s="39" t="n">
        <v>0.00013949</v>
      </c>
      <c r="AC9" s="40" t="n">
        <f aca="false">IF(E9=$E$7,-AA9,AA9-PI())</f>
        <v>-0.559056693355372</v>
      </c>
      <c r="AD9" s="39" t="n">
        <v>0.00013949</v>
      </c>
    </row>
    <row r="10" customFormat="false" ht="15.75" hidden="false" customHeight="false" outlineLevel="0" collapsed="false">
      <c r="A10" s="31"/>
      <c r="B10" s="31" t="s">
        <v>42</v>
      </c>
      <c r="C10" s="31" t="n">
        <v>2</v>
      </c>
      <c r="D10" s="31" t="n">
        <v>4</v>
      </c>
      <c r="E10" s="31" t="s">
        <v>43</v>
      </c>
      <c r="F10" s="32" t="n">
        <v>10</v>
      </c>
      <c r="G10" s="33" t="n">
        <v>21</v>
      </c>
      <c r="H10" s="33" t="n">
        <v>0.25</v>
      </c>
      <c r="I10" s="33" t="n">
        <v>19.9</v>
      </c>
      <c r="J10" s="33" t="n">
        <v>0.2</v>
      </c>
      <c r="K10" s="33" t="n">
        <v>24.5</v>
      </c>
      <c r="L10" s="33" t="n">
        <v>0.2</v>
      </c>
      <c r="M10" s="33" t="n">
        <v>1</v>
      </c>
      <c r="N10" s="33" t="n">
        <v>0.02</v>
      </c>
      <c r="O10" s="34"/>
      <c r="P10" s="35" t="s">
        <v>47</v>
      </c>
      <c r="Q10" s="36" t="n">
        <f aca="false">G10/10</f>
        <v>2.1</v>
      </c>
      <c r="R10" s="33" t="n">
        <v>0.25</v>
      </c>
      <c r="S10" s="33" t="n">
        <f aca="false">1/Q10</f>
        <v>0.476190476190476</v>
      </c>
      <c r="T10" s="33" t="n">
        <f aca="false">R10/(Q10^2)</f>
        <v>0.0566893424036281</v>
      </c>
      <c r="U10" s="33" t="n">
        <f aca="false">2*PI()*S10</f>
        <v>2.99199300341885</v>
      </c>
      <c r="V10" s="33" t="n">
        <v>0.07479983</v>
      </c>
      <c r="W10" s="33" t="n">
        <f aca="false">ATAN(K10/(2*M10))</f>
        <v>1.48934428248903</v>
      </c>
      <c r="X10" s="37" t="n">
        <v>0.00162186</v>
      </c>
      <c r="Y10" s="38" t="n">
        <f aca="false">I10/K10</f>
        <v>0.812244897959184</v>
      </c>
      <c r="Z10" s="38" t="n">
        <v>0.4</v>
      </c>
      <c r="AA10" s="33" t="n">
        <f aca="false">ASIN(Y10)</f>
        <v>0.947990374636609</v>
      </c>
      <c r="AB10" s="39" t="n">
        <v>0.00014519</v>
      </c>
      <c r="AC10" s="40" t="n">
        <f aca="false">IF(E10=$E$7,-AA10,AA10-PI())</f>
        <v>-0.947990374636609</v>
      </c>
      <c r="AD10" s="39" t="n">
        <v>0.00014519</v>
      </c>
    </row>
    <row r="11" customFormat="false" ht="15.75" hidden="false" customHeight="false" outlineLevel="0" collapsed="false">
      <c r="A11" s="31"/>
      <c r="B11" s="31" t="s">
        <v>42</v>
      </c>
      <c r="C11" s="31" t="n">
        <v>2</v>
      </c>
      <c r="D11" s="31" t="n">
        <v>4.25</v>
      </c>
      <c r="E11" s="31" t="s">
        <v>43</v>
      </c>
      <c r="F11" s="32" t="n">
        <v>10</v>
      </c>
      <c r="G11" s="33" t="n">
        <v>19.66</v>
      </c>
      <c r="H11" s="33" t="n">
        <v>0.25</v>
      </c>
      <c r="I11" s="33" t="n">
        <v>26.35</v>
      </c>
      <c r="J11" s="33" t="n">
        <v>0.2</v>
      </c>
      <c r="K11" s="33" t="n">
        <v>28</v>
      </c>
      <c r="L11" s="33" t="n">
        <v>0.2</v>
      </c>
      <c r="M11" s="33" t="n">
        <v>1</v>
      </c>
      <c r="N11" s="33" t="n">
        <v>0.02</v>
      </c>
      <c r="O11" s="34"/>
      <c r="P11" s="35" t="s">
        <v>48</v>
      </c>
      <c r="Q11" s="36" t="n">
        <f aca="false">G11/10</f>
        <v>1.966</v>
      </c>
      <c r="R11" s="33" t="n">
        <v>0.25</v>
      </c>
      <c r="S11" s="33" t="n">
        <f aca="false">1/Q11</f>
        <v>0.508646998982706</v>
      </c>
      <c r="T11" s="33" t="n">
        <f aca="false">R11/(Q11^2)</f>
        <v>0.0646804423935282</v>
      </c>
      <c r="U11" s="33" t="n">
        <f aca="false">2*PI()*S11</f>
        <v>3.19592335054913</v>
      </c>
      <c r="V11" s="33" t="n">
        <v>0.07989808</v>
      </c>
      <c r="W11" s="33" t="n">
        <f aca="false">ATAN(K11/(2*M11))</f>
        <v>1.49948886200961</v>
      </c>
      <c r="X11" s="37" t="n">
        <v>0.00142133</v>
      </c>
      <c r="Y11" s="38" t="n">
        <f aca="false">I11/K11</f>
        <v>0.941071428571429</v>
      </c>
      <c r="Z11" s="38" t="n">
        <v>0.4</v>
      </c>
      <c r="AA11" s="33" t="n">
        <f aca="false">ASIN(Y11)</f>
        <v>1.22578442848619</v>
      </c>
      <c r="AB11" s="39" t="n">
        <v>0.00021242</v>
      </c>
      <c r="AC11" s="40" t="n">
        <f aca="false">IF(E11=$E$7,-AA11,AA11-PI())</f>
        <v>-1.22578442848619</v>
      </c>
      <c r="AD11" s="39" t="n">
        <v>0.00021242</v>
      </c>
    </row>
    <row r="12" customFormat="false" ht="15.75" hidden="false" customHeight="false" outlineLevel="0" collapsed="false">
      <c r="A12" s="31"/>
      <c r="B12" s="31" t="s">
        <v>42</v>
      </c>
      <c r="C12" s="31" t="n">
        <v>2</v>
      </c>
      <c r="D12" s="31" t="n">
        <v>4.4</v>
      </c>
      <c r="E12" s="31" t="s">
        <v>43</v>
      </c>
      <c r="F12" s="32" t="n">
        <v>10</v>
      </c>
      <c r="G12" s="33" t="n">
        <v>19.22</v>
      </c>
      <c r="H12" s="33" t="n">
        <v>0.25</v>
      </c>
      <c r="I12" s="33" t="n">
        <v>28.1</v>
      </c>
      <c r="J12" s="33" t="n">
        <v>0.2</v>
      </c>
      <c r="K12" s="33" t="n">
        <v>28.55</v>
      </c>
      <c r="L12" s="33" t="n">
        <v>0.2</v>
      </c>
      <c r="M12" s="33" t="n">
        <v>1</v>
      </c>
      <c r="N12" s="33" t="n">
        <v>0.02</v>
      </c>
      <c r="O12" s="34"/>
      <c r="P12" s="35" t="s">
        <v>49</v>
      </c>
      <c r="Q12" s="36" t="n">
        <f aca="false">G12/10</f>
        <v>1.922</v>
      </c>
      <c r="R12" s="33" t="n">
        <v>0.25</v>
      </c>
      <c r="S12" s="33" t="n">
        <f aca="false">1/Q12</f>
        <v>0.520291363163372</v>
      </c>
      <c r="T12" s="33" t="n">
        <f aca="false">R12/(Q12^2)</f>
        <v>0.0676757756455998</v>
      </c>
      <c r="U12" s="33" t="n">
        <f aca="false">2*PI()*S12</f>
        <v>3.26908704848053</v>
      </c>
      <c r="V12" s="33" t="n">
        <v>0.08172718</v>
      </c>
      <c r="W12" s="33" t="n">
        <f aca="false">ATAN(K12/(2*M12))</f>
        <v>1.50085804213486</v>
      </c>
      <c r="X12" s="37" t="n">
        <v>0.00139422</v>
      </c>
      <c r="Y12" s="38" t="n">
        <f aca="false">I12/K12</f>
        <v>0.984238178633976</v>
      </c>
      <c r="Z12" s="38" t="n">
        <v>0.4</v>
      </c>
      <c r="AA12" s="33" t="n">
        <f aca="false">ASIN(Y12)</f>
        <v>1.39301330104043</v>
      </c>
      <c r="AB12" s="39" t="n">
        <v>0.0003963</v>
      </c>
      <c r="AC12" s="40" t="n">
        <f aca="false">IF(E12=$E$7,-AA12,AA12-PI())</f>
        <v>-1.39301330104043</v>
      </c>
      <c r="AD12" s="39" t="n">
        <v>0.0003963</v>
      </c>
    </row>
    <row r="13" customFormat="false" ht="15.75" hidden="false" customHeight="false" outlineLevel="0" collapsed="false">
      <c r="A13" s="31"/>
      <c r="B13" s="31" t="s">
        <v>42</v>
      </c>
      <c r="C13" s="31" t="n">
        <v>2</v>
      </c>
      <c r="D13" s="31" t="n">
        <v>4.55</v>
      </c>
      <c r="E13" s="31" t="s">
        <v>50</v>
      </c>
      <c r="F13" s="32" t="n">
        <v>10</v>
      </c>
      <c r="G13" s="33" t="n">
        <v>18.72</v>
      </c>
      <c r="H13" s="33" t="n">
        <v>0.25</v>
      </c>
      <c r="I13" s="33" t="n">
        <v>27.65</v>
      </c>
      <c r="J13" s="33" t="n">
        <v>0.2</v>
      </c>
      <c r="K13" s="33" t="n">
        <v>28.55</v>
      </c>
      <c r="L13" s="33" t="n">
        <v>0.2</v>
      </c>
      <c r="M13" s="33" t="n">
        <v>1</v>
      </c>
      <c r="N13" s="33" t="n">
        <v>0.02</v>
      </c>
      <c r="O13" s="34"/>
      <c r="P13" s="35" t="s">
        <v>51</v>
      </c>
      <c r="Q13" s="36" t="n">
        <f aca="false">G13/10</f>
        <v>1.872</v>
      </c>
      <c r="R13" s="33" t="n">
        <v>0.25</v>
      </c>
      <c r="S13" s="33" t="n">
        <f aca="false">1/Q13</f>
        <v>0.534188034188034</v>
      </c>
      <c r="T13" s="33" t="n">
        <f aca="false">R13/(Q13^2)</f>
        <v>0.0713392139674191</v>
      </c>
      <c r="U13" s="33" t="n">
        <f aca="false">2*PI()*S13</f>
        <v>3.3564024076814</v>
      </c>
      <c r="V13" s="33" t="n">
        <v>0.08391006</v>
      </c>
      <c r="W13" s="33" t="n">
        <f aca="false">ATAN(K13/(2*M13))</f>
        <v>1.50085804213486</v>
      </c>
      <c r="X13" s="37" t="n">
        <v>0.00139422</v>
      </c>
      <c r="Y13" s="38" t="n">
        <f aca="false">I13/K13</f>
        <v>0.968476357267951</v>
      </c>
      <c r="Z13" s="38" t="n">
        <v>0.4</v>
      </c>
      <c r="AA13" s="33" t="n">
        <f aca="false">ASIN(Y13)</f>
        <v>1.31903980703172</v>
      </c>
      <c r="AB13" s="39" t="n">
        <v>0.00028172</v>
      </c>
      <c r="AC13" s="40" t="n">
        <f aca="false">IF(E13=$E$7,-AA13,AA13-PI())</f>
        <v>-1.82255284655807</v>
      </c>
      <c r="AD13" s="39" t="n">
        <v>0.00028172</v>
      </c>
    </row>
    <row r="14" customFormat="false" ht="15.75" hidden="false" customHeight="false" outlineLevel="0" collapsed="false">
      <c r="A14" s="31"/>
      <c r="B14" s="31" t="s">
        <v>42</v>
      </c>
      <c r="C14" s="31" t="n">
        <v>2</v>
      </c>
      <c r="D14" s="31" t="n">
        <v>4.7</v>
      </c>
      <c r="E14" s="31" t="s">
        <v>50</v>
      </c>
      <c r="F14" s="32" t="n">
        <v>10</v>
      </c>
      <c r="G14" s="33" t="n">
        <v>17.97</v>
      </c>
      <c r="H14" s="33" t="n">
        <v>0.25</v>
      </c>
      <c r="I14" s="33" t="n">
        <v>25.7</v>
      </c>
      <c r="J14" s="33" t="n">
        <v>0.2</v>
      </c>
      <c r="K14" s="33" t="n">
        <v>26.7</v>
      </c>
      <c r="L14" s="33" t="n">
        <v>0.2</v>
      </c>
      <c r="M14" s="33" t="n">
        <v>1</v>
      </c>
      <c r="N14" s="33" t="n">
        <v>0.02</v>
      </c>
      <c r="O14" s="34"/>
      <c r="P14" s="35" t="s">
        <v>52</v>
      </c>
      <c r="Q14" s="36" t="n">
        <f aca="false">G14/10</f>
        <v>1.797</v>
      </c>
      <c r="R14" s="33" t="n">
        <v>0.25</v>
      </c>
      <c r="S14" s="33" t="n">
        <f aca="false">1/Q14</f>
        <v>0.556483027267668</v>
      </c>
      <c r="T14" s="33" t="n">
        <f aca="false">R14/(Q14^2)</f>
        <v>0.0774183399092471</v>
      </c>
      <c r="U14" s="33" t="n">
        <f aca="false">2*PI()*S14</f>
        <v>3.49648598062303</v>
      </c>
      <c r="V14" s="33" t="n">
        <v>0.08741215</v>
      </c>
      <c r="W14" s="33" t="n">
        <f aca="false">ATAN(K14/(2*M14))</f>
        <v>1.49602958895351</v>
      </c>
      <c r="X14" s="37" t="n">
        <v>0.00148978</v>
      </c>
      <c r="Y14" s="38" t="n">
        <f aca="false">I14/K14</f>
        <v>0.962546816479401</v>
      </c>
      <c r="Z14" s="38" t="n">
        <v>0.4</v>
      </c>
      <c r="AA14" s="33" t="n">
        <f aca="false">ASIN(Y14)</f>
        <v>1.29624455698733</v>
      </c>
      <c r="AB14" s="39" t="n">
        <v>0.00027698</v>
      </c>
      <c r="AC14" s="40" t="n">
        <f aca="false">IF(E14=$E$7,-AA14,AA14-PI())</f>
        <v>-1.84534809660246</v>
      </c>
      <c r="AD14" s="39" t="n">
        <v>0.00027698</v>
      </c>
    </row>
    <row r="15" customFormat="false" ht="15.75" hidden="false" customHeight="false" outlineLevel="0" collapsed="false">
      <c r="A15" s="31"/>
      <c r="B15" s="31" t="s">
        <v>42</v>
      </c>
      <c r="C15" s="31" t="n">
        <v>2</v>
      </c>
      <c r="D15" s="31" t="n">
        <v>5</v>
      </c>
      <c r="E15" s="31" t="s">
        <v>50</v>
      </c>
      <c r="F15" s="32" t="n">
        <v>10</v>
      </c>
      <c r="G15" s="33" t="n">
        <v>17.18</v>
      </c>
      <c r="H15" s="33" t="n">
        <v>0.25</v>
      </c>
      <c r="I15" s="33" t="n">
        <v>16.95</v>
      </c>
      <c r="J15" s="33" t="n">
        <v>0.2</v>
      </c>
      <c r="K15" s="33" t="n">
        <v>21.6</v>
      </c>
      <c r="L15" s="33" t="n">
        <v>0.2</v>
      </c>
      <c r="M15" s="33" t="n">
        <v>1</v>
      </c>
      <c r="N15" s="33" t="n">
        <v>0.02</v>
      </c>
      <c r="O15" s="34"/>
      <c r="P15" s="35" t="s">
        <v>53</v>
      </c>
      <c r="Q15" s="36" t="n">
        <f aca="false">G15/10</f>
        <v>1.718</v>
      </c>
      <c r="R15" s="33" t="n">
        <v>0.25</v>
      </c>
      <c r="S15" s="33" t="n">
        <f aca="false">1/Q15</f>
        <v>0.582072176949942</v>
      </c>
      <c r="T15" s="33" t="n">
        <f aca="false">R15/(Q15^2)</f>
        <v>0.0847020047948111</v>
      </c>
      <c r="U15" s="33" t="n">
        <f aca="false">2*PI()*S15</f>
        <v>3.65726734992991</v>
      </c>
      <c r="V15" s="33" t="n">
        <v>0.09143168</v>
      </c>
      <c r="W15" s="33" t="n">
        <f aca="false">ATAN(K15/(2*M15))</f>
        <v>1.4784669920633</v>
      </c>
      <c r="X15" s="37" t="n">
        <v>0.00183613</v>
      </c>
      <c r="Y15" s="38" t="n">
        <f aca="false">I15/K15</f>
        <v>0.784722222222222</v>
      </c>
      <c r="Z15" s="38" t="n">
        <v>0.4</v>
      </c>
      <c r="AA15" s="33" t="n">
        <f aca="false">ASIN(Y15)</f>
        <v>0.902247860990028</v>
      </c>
      <c r="AB15" s="39" t="n">
        <v>0.00015602</v>
      </c>
      <c r="AC15" s="40" t="n">
        <f aca="false">IF(E15=$E$7,-AA15,AA15-PI())</f>
        <v>-2.23934479259976</v>
      </c>
      <c r="AD15" s="39" t="n">
        <v>0.00015602</v>
      </c>
    </row>
    <row r="16" customFormat="false" ht="15.75" hidden="false" customHeight="false" outlineLevel="0" collapsed="false">
      <c r="A16" s="31"/>
      <c r="B16" s="31" t="s">
        <v>42</v>
      </c>
      <c r="C16" s="31" t="n">
        <v>2</v>
      </c>
      <c r="D16" s="31" t="n">
        <v>5.5</v>
      </c>
      <c r="E16" s="31" t="s">
        <v>50</v>
      </c>
      <c r="F16" s="32" t="n">
        <v>10</v>
      </c>
      <c r="G16" s="33" t="n">
        <v>15.69</v>
      </c>
      <c r="H16" s="33" t="n">
        <v>0.25</v>
      </c>
      <c r="I16" s="33" t="n">
        <v>7.75</v>
      </c>
      <c r="J16" s="33" t="n">
        <v>0.2</v>
      </c>
      <c r="K16" s="33" t="n">
        <v>14.2</v>
      </c>
      <c r="L16" s="33" t="n">
        <v>0.2</v>
      </c>
      <c r="M16" s="33" t="n">
        <v>1</v>
      </c>
      <c r="N16" s="33" t="n">
        <v>0.02</v>
      </c>
      <c r="O16" s="34"/>
      <c r="P16" s="35" t="s">
        <v>54</v>
      </c>
      <c r="Q16" s="36" t="n">
        <f aca="false">G16/10</f>
        <v>1.569</v>
      </c>
      <c r="R16" s="33" t="n">
        <v>0.25</v>
      </c>
      <c r="S16" s="33" t="n">
        <f aca="false">1/Q16</f>
        <v>0.637348629700446</v>
      </c>
      <c r="T16" s="33" t="n">
        <f aca="false">R16/(Q16^2)</f>
        <v>0.101553318945259</v>
      </c>
      <c r="U16" s="33" t="n">
        <f aca="false">2*PI()*S16</f>
        <v>4.00457954568489</v>
      </c>
      <c r="V16" s="33" t="n">
        <v>0.10011449</v>
      </c>
      <c r="W16" s="33" t="n">
        <f aca="false">ATAN(K16/(2*M16))</f>
        <v>1.43087165622078</v>
      </c>
      <c r="X16" s="37" t="n">
        <v>0.00276218</v>
      </c>
      <c r="Y16" s="38" t="n">
        <f aca="false">I16/K16</f>
        <v>0.545774647887324</v>
      </c>
      <c r="Z16" s="38" t="n">
        <v>0.4</v>
      </c>
      <c r="AA16" s="33" t="n">
        <f aca="false">ASIN(Y16)</f>
        <v>0.57731331254076</v>
      </c>
      <c r="AB16" s="39" t="n">
        <v>0.00018001</v>
      </c>
      <c r="AC16" s="40" t="n">
        <f aca="false">IF(E16=$E$7,-AA16,AA16-PI())</f>
        <v>-2.56427934104903</v>
      </c>
      <c r="AD16" s="39" t="n">
        <v>0.00018001</v>
      </c>
    </row>
    <row r="17" customFormat="false" ht="15.75" hidden="false" customHeight="false" outlineLevel="0" collapsed="false">
      <c r="A17" s="31"/>
      <c r="B17" s="31" t="s">
        <v>55</v>
      </c>
      <c r="C17" s="31" t="n">
        <v>2</v>
      </c>
      <c r="D17" s="31" t="n">
        <v>2.5</v>
      </c>
      <c r="E17" s="31" t="s">
        <v>43</v>
      </c>
      <c r="F17" s="32" t="n">
        <v>10</v>
      </c>
      <c r="G17" s="33" t="n">
        <v>31.94</v>
      </c>
      <c r="H17" s="33" t="n">
        <v>0.25</v>
      </c>
      <c r="I17" s="33" t="n">
        <v>5.2</v>
      </c>
      <c r="J17" s="33" t="n">
        <v>0.2</v>
      </c>
      <c r="K17" s="33" t="n">
        <v>10.85</v>
      </c>
      <c r="L17" s="33" t="n">
        <v>0.2</v>
      </c>
      <c r="M17" s="33" t="n">
        <v>1</v>
      </c>
      <c r="N17" s="33" t="n">
        <v>0.02</v>
      </c>
      <c r="O17" s="34"/>
      <c r="P17" s="35" t="s">
        <v>56</v>
      </c>
      <c r="Q17" s="36" t="n">
        <f aca="false">G17/10</f>
        <v>3.194</v>
      </c>
      <c r="R17" s="33" t="n">
        <v>0.25</v>
      </c>
      <c r="S17" s="33" t="n">
        <f aca="false">1/Q17</f>
        <v>0.313087038196619</v>
      </c>
      <c r="T17" s="33" t="n">
        <f aca="false">R17/(Q17^2)</f>
        <v>0.0245058733716827</v>
      </c>
      <c r="U17" s="33" t="n">
        <f aca="false">2*PI()*S17</f>
        <v>1.96718387826537</v>
      </c>
      <c r="V17" s="33" t="n">
        <v>0.0491796</v>
      </c>
      <c r="W17" s="33" t="n">
        <f aca="false">ATAN(K17/(2*M17))</f>
        <v>1.38851072802804</v>
      </c>
      <c r="X17" s="37" t="n">
        <v>0.00356564</v>
      </c>
      <c r="Y17" s="38" t="n">
        <f aca="false">I17/K17</f>
        <v>0.47926267281106</v>
      </c>
      <c r="Z17" s="38" t="n">
        <v>0.4</v>
      </c>
      <c r="AA17" s="33" t="n">
        <f aca="false">ASIN(Y17)</f>
        <v>0.499814424823502</v>
      </c>
      <c r="AB17" s="39" t="n">
        <v>0.00022388</v>
      </c>
      <c r="AC17" s="40" t="n">
        <f aca="false">IF(E17=$E$7,-AA17,AA17-PI())</f>
        <v>-0.499814424823502</v>
      </c>
      <c r="AD17" s="39" t="n">
        <v>0.00022388</v>
      </c>
    </row>
    <row r="18" customFormat="false" ht="15.75" hidden="false" customHeight="false" outlineLevel="0" collapsed="false">
      <c r="A18" s="31" t="s">
        <v>57</v>
      </c>
      <c r="B18" s="31" t="s">
        <v>55</v>
      </c>
      <c r="C18" s="31" t="n">
        <v>2</v>
      </c>
      <c r="D18" s="31" t="n">
        <v>3</v>
      </c>
      <c r="E18" s="31" t="s">
        <v>43</v>
      </c>
      <c r="F18" s="32" t="n">
        <v>10</v>
      </c>
      <c r="G18" s="33" t="n">
        <v>27.37</v>
      </c>
      <c r="H18" s="33" t="n">
        <v>0.25</v>
      </c>
      <c r="I18" s="33" t="n">
        <v>7.7</v>
      </c>
      <c r="J18" s="33" t="n">
        <v>0.2</v>
      </c>
      <c r="K18" s="33" t="n">
        <v>12.3</v>
      </c>
      <c r="L18" s="33" t="n">
        <v>0.2</v>
      </c>
      <c r="M18" s="33" t="n">
        <v>1</v>
      </c>
      <c r="N18" s="33" t="n">
        <v>0.02</v>
      </c>
      <c r="O18" s="34"/>
      <c r="P18" s="35" t="s">
        <v>58</v>
      </c>
      <c r="Q18" s="36" t="n">
        <f aca="false">G18/10</f>
        <v>2.737</v>
      </c>
      <c r="R18" s="33" t="n">
        <v>0.25</v>
      </c>
      <c r="S18" s="33" t="n">
        <f aca="false">1/Q18</f>
        <v>0.365363536719035</v>
      </c>
      <c r="T18" s="33" t="n">
        <f aca="false">R18/(Q18^2)</f>
        <v>0.0333726284909605</v>
      </c>
      <c r="U18" s="33" t="n">
        <f aca="false">2*PI()*S18</f>
        <v>2.29564680569221</v>
      </c>
      <c r="V18" s="33" t="n">
        <v>0.05739117</v>
      </c>
      <c r="W18" s="33" t="n">
        <f aca="false">ATAN(K18/(2*M18))</f>
        <v>1.40960541235665</v>
      </c>
      <c r="X18" s="37" t="n">
        <v>0.00316837</v>
      </c>
      <c r="Y18" s="38" t="n">
        <f aca="false">I18/K18</f>
        <v>0.626016260162602</v>
      </c>
      <c r="Z18" s="38" t="n">
        <v>0.4</v>
      </c>
      <c r="AA18" s="33" t="n">
        <f aca="false">ASIN(Y18)</f>
        <v>0.676434067396202</v>
      </c>
      <c r="AB18" s="39" t="n">
        <v>0.00022311</v>
      </c>
      <c r="AC18" s="40" t="n">
        <f aca="false">IF(E18=$E$7,-AA18,AA18-PI())</f>
        <v>-0.676434067396202</v>
      </c>
      <c r="AD18" s="39" t="n">
        <v>0.00022311</v>
      </c>
    </row>
    <row r="19" customFormat="false" ht="15.75" hidden="false" customHeight="false" outlineLevel="0" collapsed="false">
      <c r="A19" s="31"/>
      <c r="B19" s="31" t="s">
        <v>55</v>
      </c>
      <c r="C19" s="31" t="n">
        <v>2</v>
      </c>
      <c r="D19" s="31" t="n">
        <v>3.5</v>
      </c>
      <c r="E19" s="31" t="s">
        <v>43</v>
      </c>
      <c r="F19" s="32" t="n">
        <v>10</v>
      </c>
      <c r="G19" s="33" t="n">
        <v>24.03</v>
      </c>
      <c r="H19" s="33" t="n">
        <v>0.25</v>
      </c>
      <c r="I19" s="33" t="n">
        <v>10.75</v>
      </c>
      <c r="J19" s="33" t="n">
        <v>0.2</v>
      </c>
      <c r="K19" s="33" t="n">
        <v>14.1</v>
      </c>
      <c r="L19" s="33" t="n">
        <v>0.2</v>
      </c>
      <c r="M19" s="33" t="n">
        <v>1</v>
      </c>
      <c r="N19" s="33" t="n">
        <v>0.02</v>
      </c>
      <c r="O19" s="34"/>
      <c r="P19" s="35" t="s">
        <v>59</v>
      </c>
      <c r="Q19" s="36" t="n">
        <f aca="false">G19/10</f>
        <v>2.403</v>
      </c>
      <c r="R19" s="33" t="n">
        <v>0.25</v>
      </c>
      <c r="S19" s="33" t="n">
        <f aca="false">1/Q19</f>
        <v>0.416146483562214</v>
      </c>
      <c r="T19" s="33" t="n">
        <f aca="false">R19/(Q19^2)</f>
        <v>0.043294473945299</v>
      </c>
      <c r="U19" s="33" t="n">
        <f aca="false">2*PI()*S19</f>
        <v>2.61472547115255</v>
      </c>
      <c r="V19" s="33" t="n">
        <v>0.06536814</v>
      </c>
      <c r="W19" s="33" t="n">
        <f aca="false">ATAN(K19/(2*M19))</f>
        <v>1.42989232052369</v>
      </c>
      <c r="X19" s="37" t="n">
        <v>0.002781</v>
      </c>
      <c r="Y19" s="38" t="n">
        <f aca="false">I19/K19</f>
        <v>0.762411347517731</v>
      </c>
      <c r="Z19" s="38" t="n">
        <v>0.4</v>
      </c>
      <c r="AA19" s="33" t="n">
        <f aca="false">ASIN(Y19)</f>
        <v>0.867031411781255</v>
      </c>
      <c r="AB19" s="39" t="n">
        <v>0.0002301</v>
      </c>
      <c r="AC19" s="40" t="n">
        <f aca="false">IF(E19=$E$7,-AA19,AA19-PI())</f>
        <v>-0.867031411781255</v>
      </c>
      <c r="AD19" s="39" t="n">
        <v>0.0002301</v>
      </c>
    </row>
    <row r="20" customFormat="false" ht="15.75" hidden="false" customHeight="false" outlineLevel="0" collapsed="false">
      <c r="A20" s="31"/>
      <c r="B20" s="31" t="s">
        <v>55</v>
      </c>
      <c r="C20" s="31" t="n">
        <v>2</v>
      </c>
      <c r="D20" s="31" t="n">
        <v>4</v>
      </c>
      <c r="E20" s="31" t="s">
        <v>43</v>
      </c>
      <c r="F20" s="32" t="n">
        <v>10</v>
      </c>
      <c r="G20" s="33" t="n">
        <v>21.12</v>
      </c>
      <c r="H20" s="33" t="n">
        <v>0.25</v>
      </c>
      <c r="I20" s="33" t="n">
        <v>14.75</v>
      </c>
      <c r="J20" s="33" t="n">
        <v>0.2</v>
      </c>
      <c r="K20" s="33" t="n">
        <v>15.75</v>
      </c>
      <c r="L20" s="33" t="n">
        <v>0.2</v>
      </c>
      <c r="M20" s="33" t="n">
        <v>1</v>
      </c>
      <c r="N20" s="33" t="n">
        <v>0.02</v>
      </c>
      <c r="O20" s="34"/>
      <c r="P20" s="35" t="s">
        <v>60</v>
      </c>
      <c r="Q20" s="36" t="n">
        <f aca="false">G20/10</f>
        <v>2.112</v>
      </c>
      <c r="R20" s="33" t="n">
        <v>0.25</v>
      </c>
      <c r="S20" s="33" t="n">
        <f aca="false">1/Q20</f>
        <v>0.473484848484848</v>
      </c>
      <c r="T20" s="33" t="n">
        <f aca="false">R20/(Q20^2)</f>
        <v>0.05604697543618</v>
      </c>
      <c r="U20" s="33" t="n">
        <f aca="false">2*PI()*S20</f>
        <v>2.97499304317215</v>
      </c>
      <c r="V20" s="33" t="n">
        <v>0.07437483</v>
      </c>
      <c r="W20" s="33" t="n">
        <f aca="false">ATAN(K20/(2*M20))</f>
        <v>1.44448820973166</v>
      </c>
      <c r="X20" s="37" t="n">
        <v>0.00249943</v>
      </c>
      <c r="Y20" s="38" t="n">
        <f aca="false">I20/K20</f>
        <v>0.936507936507936</v>
      </c>
      <c r="Z20" s="38" t="n">
        <v>0.4</v>
      </c>
      <c r="AA20" s="33" t="n">
        <f aca="false">ASIN(Y20)</f>
        <v>1.21253510828228</v>
      </c>
      <c r="AB20" s="39" t="n">
        <v>0.00036454</v>
      </c>
      <c r="AC20" s="40" t="n">
        <f aca="false">IF(E20=$E$7,-AA20,AA20-PI())</f>
        <v>-1.21253510828228</v>
      </c>
      <c r="AD20" s="39" t="n">
        <v>0.00036454</v>
      </c>
    </row>
    <row r="21" customFormat="false" ht="15.75" hidden="false" customHeight="false" outlineLevel="0" collapsed="false">
      <c r="A21" s="31"/>
      <c r="B21" s="31" t="s">
        <v>55</v>
      </c>
      <c r="C21" s="31" t="n">
        <v>2</v>
      </c>
      <c r="D21" s="31" t="n">
        <v>4.2</v>
      </c>
      <c r="E21" s="31" t="s">
        <v>43</v>
      </c>
      <c r="F21" s="32" t="n">
        <v>10</v>
      </c>
      <c r="G21" s="33" t="n">
        <v>20.13</v>
      </c>
      <c r="H21" s="33" t="n">
        <v>0.25</v>
      </c>
      <c r="I21" s="33" t="n">
        <v>15.15</v>
      </c>
      <c r="J21" s="33" t="n">
        <v>0.2</v>
      </c>
      <c r="K21" s="33" t="n">
        <v>15.75</v>
      </c>
      <c r="L21" s="33" t="n">
        <v>0.2</v>
      </c>
      <c r="M21" s="33" t="n">
        <v>1</v>
      </c>
      <c r="N21" s="33" t="n">
        <v>0.02</v>
      </c>
      <c r="O21" s="34"/>
      <c r="P21" s="35" t="s">
        <v>61</v>
      </c>
      <c r="Q21" s="36" t="n">
        <f aca="false">G21/10</f>
        <v>2.013</v>
      </c>
      <c r="R21" s="33" t="n">
        <v>0.25</v>
      </c>
      <c r="S21" s="33" t="n">
        <f aca="false">1/Q21</f>
        <v>0.496770988574267</v>
      </c>
      <c r="T21" s="33" t="n">
        <f aca="false">R21/(Q21^2)</f>
        <v>0.0616953537722637</v>
      </c>
      <c r="U21" s="33" t="n">
        <f aca="false">2*PI()*S21</f>
        <v>3.12130417644291</v>
      </c>
      <c r="V21" s="33" t="n">
        <v>0.0780326</v>
      </c>
      <c r="W21" s="33" t="n">
        <f aca="false">ATAN(K21/(2*M21))</f>
        <v>1.44448820973166</v>
      </c>
      <c r="X21" s="37" t="n">
        <v>0.00249943</v>
      </c>
      <c r="Y21" s="38" t="n">
        <f aca="false">I21/K21</f>
        <v>0.961904761904762</v>
      </c>
      <c r="Z21" s="38" t="n">
        <v>0.4</v>
      </c>
      <c r="AA21" s="33" t="n">
        <f aca="false">ASIN(Y21)</f>
        <v>1.29388623213674</v>
      </c>
      <c r="AB21" s="39" t="n">
        <v>0.00046569</v>
      </c>
      <c r="AC21" s="40" t="n">
        <f aca="false">IF(E21=$E$7,-AA21,AA21-PI())</f>
        <v>-1.29388623213674</v>
      </c>
      <c r="AD21" s="39" t="n">
        <v>0.00046569</v>
      </c>
    </row>
    <row r="22" customFormat="false" ht="15.75" hidden="false" customHeight="false" outlineLevel="0" collapsed="false">
      <c r="A22" s="31"/>
      <c r="B22" s="31" t="s">
        <v>55</v>
      </c>
      <c r="C22" s="31" t="n">
        <v>2</v>
      </c>
      <c r="D22" s="31" t="n">
        <v>4.4</v>
      </c>
      <c r="E22" s="31" t="s">
        <v>43</v>
      </c>
      <c r="F22" s="32" t="n">
        <v>10</v>
      </c>
      <c r="G22" s="33" t="n">
        <v>19.12</v>
      </c>
      <c r="H22" s="33" t="n">
        <v>0.25</v>
      </c>
      <c r="I22" s="33" t="n">
        <v>15.4</v>
      </c>
      <c r="J22" s="33" t="n">
        <v>0.2</v>
      </c>
      <c r="K22" s="33" t="n">
        <v>15.6</v>
      </c>
      <c r="L22" s="33" t="n">
        <v>0.2</v>
      </c>
      <c r="M22" s="33" t="n">
        <v>1</v>
      </c>
      <c r="N22" s="33" t="n">
        <v>0.02</v>
      </c>
      <c r="O22" s="34"/>
      <c r="P22" s="35" t="s">
        <v>62</v>
      </c>
      <c r="Q22" s="36" t="n">
        <f aca="false">G22/10</f>
        <v>1.912</v>
      </c>
      <c r="R22" s="33" t="n">
        <v>0.25</v>
      </c>
      <c r="S22" s="33" t="n">
        <f aca="false">1/Q22</f>
        <v>0.523012552301255</v>
      </c>
      <c r="T22" s="33" t="n">
        <f aca="false">R22/(Q22^2)</f>
        <v>0.0683855324661683</v>
      </c>
      <c r="U22" s="33" t="n">
        <f aca="false">2*PI()*S22</f>
        <v>3.28618478408974</v>
      </c>
      <c r="V22" s="33" t="n">
        <v>0.08215462</v>
      </c>
      <c r="W22" s="33" t="n">
        <f aca="false">ATAN(K22/(2*M22))</f>
        <v>1.44328676857966</v>
      </c>
      <c r="X22" s="37" t="n">
        <v>0.00252269</v>
      </c>
      <c r="Y22" s="38" t="n">
        <f aca="false">I22/K22</f>
        <v>0.987179487179487</v>
      </c>
      <c r="Z22" s="38" t="n">
        <v>0.4</v>
      </c>
      <c r="AA22" s="33" t="n">
        <f aca="false">ASIN(Y22)</f>
        <v>1.41049660051958</v>
      </c>
      <c r="AB22" s="39" t="n">
        <v>0.00080347</v>
      </c>
      <c r="AC22" s="40" t="n">
        <f aca="false">IF(E22=$E$7,-AA22,AA22-PI())</f>
        <v>-1.41049660051958</v>
      </c>
      <c r="AD22" s="39" t="n">
        <v>0.00080347</v>
      </c>
    </row>
    <row r="23" customFormat="false" ht="15.75" hidden="false" customHeight="false" outlineLevel="0" collapsed="false">
      <c r="A23" s="31"/>
      <c r="B23" s="31" t="s">
        <v>55</v>
      </c>
      <c r="C23" s="31" t="n">
        <v>2</v>
      </c>
      <c r="D23" s="31" t="n">
        <v>4.6</v>
      </c>
      <c r="E23" s="31" t="s">
        <v>50</v>
      </c>
      <c r="F23" s="32" t="n">
        <v>10</v>
      </c>
      <c r="G23" s="33" t="n">
        <v>18.56</v>
      </c>
      <c r="H23" s="33" t="n">
        <v>0.25</v>
      </c>
      <c r="I23" s="33" t="n">
        <v>14.6</v>
      </c>
      <c r="J23" s="33" t="n">
        <v>0.2</v>
      </c>
      <c r="K23" s="33" t="n">
        <v>15.2</v>
      </c>
      <c r="L23" s="33" t="n">
        <v>0.2</v>
      </c>
      <c r="M23" s="33" t="n">
        <v>1</v>
      </c>
      <c r="N23" s="33" t="n">
        <v>0.02</v>
      </c>
      <c r="O23" s="34"/>
      <c r="P23" s="35" t="s">
        <v>63</v>
      </c>
      <c r="Q23" s="36" t="n">
        <f aca="false">G23/10</f>
        <v>1.856</v>
      </c>
      <c r="R23" s="33" t="n">
        <v>0.25</v>
      </c>
      <c r="S23" s="33" t="n">
        <f aca="false">1/Q23</f>
        <v>0.538793103448276</v>
      </c>
      <c r="T23" s="33" t="n">
        <f aca="false">R23/(Q23^2)</f>
        <v>0.0725745020808561</v>
      </c>
      <c r="U23" s="33" t="n">
        <f aca="false">2*PI()*S23</f>
        <v>3.3853369111959</v>
      </c>
      <c r="V23" s="33" t="n">
        <v>0.04928762</v>
      </c>
      <c r="W23" s="33" t="n">
        <f aca="false">ATAN(K23/(2*M23))</f>
        <v>1.43996893072084</v>
      </c>
      <c r="X23" s="37" t="n">
        <v>0.00258685</v>
      </c>
      <c r="Y23" s="38" t="n">
        <f aca="false">I23/K23</f>
        <v>0.960526315789474</v>
      </c>
      <c r="Z23" s="38" t="n">
        <v>0.4</v>
      </c>
      <c r="AA23" s="33" t="n">
        <f aca="false">ASIN(Y23)</f>
        <v>1.28888801434388</v>
      </c>
      <c r="AB23" s="39" t="n">
        <v>0.00047429</v>
      </c>
      <c r="AC23" s="40" t="n">
        <f aca="false">IF(E23=$E$7,-AA23,AA23-PI())</f>
        <v>-1.85270463924592</v>
      </c>
      <c r="AD23" s="39" t="n">
        <v>0.00047429</v>
      </c>
    </row>
    <row r="24" customFormat="false" ht="15.75" hidden="false" customHeight="false" outlineLevel="0" collapsed="false">
      <c r="A24" s="31"/>
      <c r="B24" s="31" t="s">
        <v>55</v>
      </c>
      <c r="C24" s="31" t="n">
        <v>2</v>
      </c>
      <c r="D24" s="31" t="n">
        <v>4.8</v>
      </c>
      <c r="E24" s="31" t="s">
        <v>50</v>
      </c>
      <c r="F24" s="32" t="n">
        <v>10</v>
      </c>
      <c r="G24" s="33" t="n">
        <v>17.81</v>
      </c>
      <c r="H24" s="33" t="n">
        <v>0.25</v>
      </c>
      <c r="I24" s="33" t="n">
        <v>13.15</v>
      </c>
      <c r="J24" s="33" t="n">
        <v>0.2</v>
      </c>
      <c r="K24" s="33" t="n">
        <v>14.5</v>
      </c>
      <c r="L24" s="33" t="n">
        <v>0.2</v>
      </c>
      <c r="M24" s="33" t="n">
        <v>1</v>
      </c>
      <c r="N24" s="33" t="n">
        <v>0.02</v>
      </c>
      <c r="O24" s="34"/>
      <c r="P24" s="35" t="s">
        <v>64</v>
      </c>
      <c r="Q24" s="36" t="n">
        <f aca="false">G24/10</f>
        <v>1.781</v>
      </c>
      <c r="R24" s="33" t="n">
        <v>0.25</v>
      </c>
      <c r="S24" s="33" t="n">
        <f aca="false">1/Q24</f>
        <v>0.561482313307131</v>
      </c>
      <c r="T24" s="33" t="n">
        <f aca="false">R24/(Q24^2)</f>
        <v>0.0788155970391818</v>
      </c>
      <c r="U24" s="33" t="n">
        <f aca="false">2*PI()*S24</f>
        <v>3.52789742121257</v>
      </c>
      <c r="V24" s="33" t="n">
        <v>0.0577711</v>
      </c>
      <c r="W24" s="33" t="n">
        <f aca="false">ATAN(K24/(2*M24))</f>
        <v>1.43373015248471</v>
      </c>
      <c r="X24" s="37" t="n">
        <v>0.00270718</v>
      </c>
      <c r="Y24" s="38" t="n">
        <f aca="false">I24/K24</f>
        <v>0.906896551724138</v>
      </c>
      <c r="Z24" s="38" t="n">
        <v>0.4</v>
      </c>
      <c r="AA24" s="33" t="n">
        <f aca="false">ASIN(Y24)</f>
        <v>1.13585923748556</v>
      </c>
      <c r="AB24" s="39" t="n">
        <v>0.00033157</v>
      </c>
      <c r="AC24" s="40" t="n">
        <f aca="false">IF(E24=$E$7,-AA24,AA24-PI())</f>
        <v>-2.00573341610423</v>
      </c>
      <c r="AD24" s="39" t="n">
        <v>0.00033157</v>
      </c>
    </row>
    <row r="25" customFormat="false" ht="15.75" hidden="false" customHeight="false" outlineLevel="0" collapsed="false">
      <c r="A25" s="31"/>
      <c r="B25" s="31" t="s">
        <v>55</v>
      </c>
      <c r="C25" s="31" t="n">
        <v>2</v>
      </c>
      <c r="D25" s="31" t="n">
        <v>5</v>
      </c>
      <c r="E25" s="31" t="s">
        <v>50</v>
      </c>
      <c r="F25" s="32" t="n">
        <v>10</v>
      </c>
      <c r="G25" s="33" t="n">
        <v>17.15</v>
      </c>
      <c r="H25" s="33" t="n">
        <v>0.25</v>
      </c>
      <c r="I25" s="33" t="n">
        <v>11.35</v>
      </c>
      <c r="J25" s="33" t="n">
        <v>0.2</v>
      </c>
      <c r="K25" s="33" t="n">
        <v>12.9</v>
      </c>
      <c r="L25" s="33" t="n">
        <v>0.2</v>
      </c>
      <c r="M25" s="33" t="n">
        <v>1</v>
      </c>
      <c r="N25" s="33" t="n">
        <v>0.02</v>
      </c>
      <c r="O25" s="34"/>
      <c r="P25" s="35" t="s">
        <v>65</v>
      </c>
      <c r="Q25" s="36" t="n">
        <f aca="false">G25/10</f>
        <v>1.715</v>
      </c>
      <c r="R25" s="33" t="n">
        <v>0.25</v>
      </c>
      <c r="S25" s="33" t="n">
        <f aca="false">1/Q25</f>
        <v>0.583090379008746</v>
      </c>
      <c r="T25" s="33" t="n">
        <f aca="false">R25/(Q25^2)</f>
        <v>0.0849985975231409</v>
      </c>
      <c r="U25" s="33" t="n">
        <f aca="false">2*PI()*S25</f>
        <v>3.66366490214553</v>
      </c>
      <c r="V25" s="33" t="n">
        <v>0.07479983</v>
      </c>
      <c r="W25" s="33" t="n">
        <f aca="false">ATAN(K25/(2*M25))</f>
        <v>1.41698217656186</v>
      </c>
      <c r="X25" s="37" t="n">
        <v>0.00302808</v>
      </c>
      <c r="Y25" s="38" t="n">
        <f aca="false">I25/K25</f>
        <v>0.87984496124031</v>
      </c>
      <c r="Z25" s="38" t="n">
        <v>0.4</v>
      </c>
      <c r="AA25" s="33" t="n">
        <f aca="false">ASIN(Y25)</f>
        <v>1.07553588361698</v>
      </c>
      <c r="AB25" s="39" t="n">
        <v>0.0003326</v>
      </c>
      <c r="AC25" s="40" t="n">
        <f aca="false">IF(E25=$E$7,-AA25,AA25-PI())</f>
        <v>-2.06605676997281</v>
      </c>
      <c r="AD25" s="39" t="n">
        <v>0.0003326</v>
      </c>
    </row>
    <row r="26" customFormat="false" ht="15.75" hidden="false" customHeight="false" outlineLevel="0" collapsed="false">
      <c r="A26" s="31"/>
      <c r="B26" s="31" t="s">
        <v>55</v>
      </c>
      <c r="C26" s="31" t="n">
        <v>2</v>
      </c>
      <c r="D26" s="31" t="n">
        <v>5.5</v>
      </c>
      <c r="E26" s="31" t="s">
        <v>50</v>
      </c>
      <c r="F26" s="32" t="n">
        <v>10</v>
      </c>
      <c r="G26" s="33" t="n">
        <v>15.59</v>
      </c>
      <c r="H26" s="33" t="n">
        <v>0.25</v>
      </c>
      <c r="I26" s="33" t="n">
        <v>7.6</v>
      </c>
      <c r="J26" s="33" t="n">
        <v>0.2</v>
      </c>
      <c r="K26" s="33" t="n">
        <v>10.15</v>
      </c>
      <c r="L26" s="33" t="n">
        <v>0.2</v>
      </c>
      <c r="M26" s="33" t="n">
        <v>1</v>
      </c>
      <c r="N26" s="33" t="n">
        <v>0.02</v>
      </c>
      <c r="O26" s="34"/>
      <c r="P26" s="35" t="s">
        <v>66</v>
      </c>
      <c r="Q26" s="36" t="n">
        <f aca="false">G26/10</f>
        <v>1.559</v>
      </c>
      <c r="R26" s="33" t="n">
        <v>0.25</v>
      </c>
      <c r="S26" s="33" t="n">
        <f aca="false">1/Q26</f>
        <v>0.64143681847338</v>
      </c>
      <c r="T26" s="33" t="n">
        <f aca="false">R26/(Q26^2)</f>
        <v>0.102860298023313</v>
      </c>
      <c r="U26" s="33" t="n">
        <f aca="false">2*PI()*S26</f>
        <v>4.03026639331596</v>
      </c>
      <c r="V26" s="33" t="n">
        <v>0.07877614</v>
      </c>
      <c r="W26" s="33" t="n">
        <f aca="false">ATAN(K26/(2*M26))</f>
        <v>1.37624436117626</v>
      </c>
      <c r="X26" s="37" t="n">
        <v>0.00379378</v>
      </c>
      <c r="Y26" s="38" t="n">
        <f aca="false">I26/K26</f>
        <v>0.748768472906404</v>
      </c>
      <c r="Z26" s="38" t="n">
        <v>0.4</v>
      </c>
      <c r="AA26" s="33" t="n">
        <f aca="false">ASIN(Y26)</f>
        <v>0.846202145221979</v>
      </c>
      <c r="AB26" s="39" t="n">
        <v>0.00031295</v>
      </c>
      <c r="AC26" s="40" t="n">
        <f aca="false">IF(E26=$E$7,-AA26,AA26-PI())</f>
        <v>-2.29539050836781</v>
      </c>
      <c r="AD26" s="39" t="n">
        <v>0.00031295</v>
      </c>
    </row>
    <row r="27" customFormat="false" ht="15.75" hidden="false" customHeight="false" outlineLevel="0" collapsed="false">
      <c r="A27" s="31"/>
      <c r="B27" s="31" t="s">
        <v>67</v>
      </c>
      <c r="C27" s="31" t="n">
        <v>2</v>
      </c>
      <c r="D27" s="31" t="n">
        <v>2.5</v>
      </c>
      <c r="E27" s="31" t="s">
        <v>43</v>
      </c>
      <c r="F27" s="32" t="n">
        <v>10</v>
      </c>
      <c r="G27" s="33" t="n">
        <v>31.87</v>
      </c>
      <c r="H27" s="33" t="n">
        <v>0.25</v>
      </c>
      <c r="I27" s="33" t="n">
        <v>5.85</v>
      </c>
      <c r="J27" s="33" t="n">
        <v>0.2</v>
      </c>
      <c r="K27" s="33" t="n">
        <v>10</v>
      </c>
      <c r="L27" s="33" t="n">
        <v>0.2</v>
      </c>
      <c r="M27" s="33" t="n">
        <v>1</v>
      </c>
      <c r="N27" s="33" t="n">
        <v>0.02</v>
      </c>
      <c r="O27" s="34"/>
      <c r="P27" s="35" t="s">
        <v>68</v>
      </c>
      <c r="Q27" s="36" t="n">
        <f aca="false">G27/10</f>
        <v>3.187</v>
      </c>
      <c r="R27" s="33" t="n">
        <v>0.25</v>
      </c>
      <c r="S27" s="33" t="n">
        <f aca="false">1/Q27</f>
        <v>0.313774709758393</v>
      </c>
      <c r="T27" s="33" t="n">
        <f aca="false">R27/(Q27^2)</f>
        <v>0.024613642120991</v>
      </c>
      <c r="U27" s="33" t="n">
        <f aca="false">2*PI()*S27</f>
        <v>1.97150464611848</v>
      </c>
      <c r="V27" s="33" t="n">
        <v>0.08364198</v>
      </c>
      <c r="W27" s="33" t="n">
        <f aca="false">ATAN(K27/(2*M27))</f>
        <v>1.37340076694502</v>
      </c>
      <c r="X27" s="37" t="n">
        <v>0.00384635</v>
      </c>
      <c r="Y27" s="38" t="n">
        <f aca="false">I27/K27</f>
        <v>0.585</v>
      </c>
      <c r="Z27" s="38" t="n">
        <v>0.4</v>
      </c>
      <c r="AA27" s="33" t="n">
        <f aca="false">ASIN(Y27)</f>
        <v>0.624880057761309</v>
      </c>
      <c r="AB27" s="39" t="n">
        <v>0.00013211</v>
      </c>
      <c r="AC27" s="40" t="n">
        <f aca="false">IF(E27=$E$7,-AA27,AA27-PI())</f>
        <v>-0.624880057761309</v>
      </c>
      <c r="AD27" s="39" t="n">
        <v>0.00013211</v>
      </c>
    </row>
    <row r="28" customFormat="false" ht="15.75" hidden="false" customHeight="false" outlineLevel="0" collapsed="false">
      <c r="A28" s="31"/>
      <c r="B28" s="31" t="s">
        <v>67</v>
      </c>
      <c r="C28" s="31" t="n">
        <v>2</v>
      </c>
      <c r="D28" s="31" t="n">
        <v>3</v>
      </c>
      <c r="E28" s="31" t="s">
        <v>43</v>
      </c>
      <c r="F28" s="32" t="n">
        <v>10</v>
      </c>
      <c r="G28" s="33" t="n">
        <v>27.19</v>
      </c>
      <c r="H28" s="33" t="n">
        <v>0.25</v>
      </c>
      <c r="I28" s="33" t="n">
        <v>7.9</v>
      </c>
      <c r="J28" s="33" t="n">
        <v>0.2</v>
      </c>
      <c r="K28" s="33" t="n">
        <v>11.1</v>
      </c>
      <c r="L28" s="33" t="n">
        <v>0.2</v>
      </c>
      <c r="M28" s="33" t="n">
        <v>1</v>
      </c>
      <c r="N28" s="33" t="n">
        <v>0.02</v>
      </c>
      <c r="O28" s="34"/>
      <c r="P28" s="35" t="s">
        <v>69</v>
      </c>
      <c r="Q28" s="36" t="n">
        <f aca="false">G28/10</f>
        <v>2.719</v>
      </c>
      <c r="R28" s="33" t="n">
        <v>0.25</v>
      </c>
      <c r="S28" s="33" t="n">
        <f aca="false">1/Q28</f>
        <v>0.367782272894446</v>
      </c>
      <c r="T28" s="33" t="n">
        <f aca="false">R28/(Q28^2)</f>
        <v>0.0338159500638513</v>
      </c>
      <c r="U28" s="33" t="n">
        <f aca="false">2*PI()*S28</f>
        <v>2.3108441732915</v>
      </c>
      <c r="V28" s="33" t="n">
        <v>0.08775398</v>
      </c>
      <c r="W28" s="33" t="n">
        <f aca="false">ATAN(K28/(2*M28))</f>
        <v>1.39252886849566</v>
      </c>
      <c r="X28" s="37" t="n">
        <v>0.00349043</v>
      </c>
      <c r="Y28" s="38" t="n">
        <f aca="false">I28/K28</f>
        <v>0.711711711711712</v>
      </c>
      <c r="Z28" s="38" t="n">
        <v>0.4</v>
      </c>
      <c r="AA28" s="33" t="n">
        <f aca="false">ASIN(Y28)</f>
        <v>0.791931909933221</v>
      </c>
      <c r="AB28" s="39" t="n">
        <v>0.00013593</v>
      </c>
      <c r="AC28" s="40" t="n">
        <f aca="false">IF(E28=$E$7,-AA28,AA28-PI())</f>
        <v>-0.791931909933221</v>
      </c>
      <c r="AD28" s="39" t="n">
        <v>0.00013593</v>
      </c>
    </row>
    <row r="29" customFormat="false" ht="15.75" hidden="false" customHeight="false" outlineLevel="0" collapsed="false">
      <c r="A29" s="31"/>
      <c r="B29" s="31" t="s">
        <v>67</v>
      </c>
      <c r="C29" s="31" t="n">
        <v>2</v>
      </c>
      <c r="D29" s="31" t="n">
        <v>4</v>
      </c>
      <c r="E29" s="31" t="s">
        <v>43</v>
      </c>
      <c r="F29" s="32" t="n">
        <v>10</v>
      </c>
      <c r="G29" s="33" t="n">
        <v>21</v>
      </c>
      <c r="H29" s="33" t="n">
        <v>0.25</v>
      </c>
      <c r="I29" s="33" t="n">
        <v>11.45</v>
      </c>
      <c r="J29" s="33" t="n">
        <v>0.2</v>
      </c>
      <c r="K29" s="33" t="n">
        <v>12.1</v>
      </c>
      <c r="L29" s="33" t="n">
        <v>0.2</v>
      </c>
      <c r="M29" s="33" t="n">
        <v>1</v>
      </c>
      <c r="N29" s="33" t="n">
        <v>0.02</v>
      </c>
      <c r="O29" s="34"/>
      <c r="P29" s="35" t="s">
        <v>70</v>
      </c>
      <c r="Q29" s="36" t="n">
        <f aca="false">G29/10</f>
        <v>2.1</v>
      </c>
      <c r="R29" s="33" t="n">
        <v>0.25</v>
      </c>
      <c r="S29" s="33" t="n">
        <f aca="false">1/Q29</f>
        <v>0.476190476190476</v>
      </c>
      <c r="T29" s="33" t="n">
        <f aca="false">R29/(Q29^2)</f>
        <v>0.0566893424036281</v>
      </c>
      <c r="U29" s="33" t="n">
        <f aca="false">2*PI()*S29</f>
        <v>2.99199300341885</v>
      </c>
      <c r="V29" s="33" t="n">
        <v>0.09185943</v>
      </c>
      <c r="W29" s="33" t="n">
        <f aca="false">ATAN(K29/(2*M29))</f>
        <v>1.4069881311511</v>
      </c>
      <c r="X29" s="37" t="n">
        <v>0.00321798</v>
      </c>
      <c r="Y29" s="38" t="n">
        <f aca="false">I29/K29</f>
        <v>0.946280991735537</v>
      </c>
      <c r="Z29" s="38" t="n">
        <v>0.4</v>
      </c>
      <c r="AA29" s="33" t="n">
        <f aca="false">ASIN(Y29)</f>
        <v>1.24153359105479</v>
      </c>
      <c r="AB29" s="39" t="n">
        <v>0.00025684</v>
      </c>
      <c r="AC29" s="40" t="n">
        <f aca="false">IF(E29=$E$7,-AA29,AA29-PI())</f>
        <v>-1.24153359105479</v>
      </c>
      <c r="AD29" s="39" t="n">
        <v>0.00025684</v>
      </c>
    </row>
    <row r="30" customFormat="false" ht="15.75" hidden="false" customHeight="false" outlineLevel="0" collapsed="false">
      <c r="A30" s="31"/>
      <c r="B30" s="31" t="s">
        <v>67</v>
      </c>
      <c r="C30" s="31" t="n">
        <v>2</v>
      </c>
      <c r="D30" s="31" t="n">
        <v>4.25</v>
      </c>
      <c r="E30" s="31" t="s">
        <v>43</v>
      </c>
      <c r="F30" s="32" t="n">
        <v>10</v>
      </c>
      <c r="G30" s="33" t="n">
        <v>19.94</v>
      </c>
      <c r="H30" s="33" t="n">
        <v>0.25</v>
      </c>
      <c r="I30" s="33" t="n">
        <v>11.55</v>
      </c>
      <c r="J30" s="33" t="n">
        <v>0.2</v>
      </c>
      <c r="K30" s="33" t="n">
        <v>11.95</v>
      </c>
      <c r="L30" s="33" t="n">
        <v>0.2</v>
      </c>
      <c r="M30" s="33" t="n">
        <v>1</v>
      </c>
      <c r="N30" s="33" t="n">
        <v>0.02</v>
      </c>
      <c r="O30" s="34"/>
      <c r="P30" s="35" t="s">
        <v>71</v>
      </c>
      <c r="Q30" s="36" t="n">
        <f aca="false">G30/10</f>
        <v>1.994</v>
      </c>
      <c r="R30" s="33" t="n">
        <v>0.25</v>
      </c>
      <c r="S30" s="33" t="n">
        <f aca="false">1/Q30</f>
        <v>0.501504513540622</v>
      </c>
      <c r="T30" s="33" t="n">
        <f aca="false">R30/(Q30^2)</f>
        <v>0.0628766942754039</v>
      </c>
      <c r="U30" s="33" t="n">
        <f aca="false">2*PI()*S30</f>
        <v>3.15104579096268</v>
      </c>
      <c r="V30" s="33" t="n">
        <v>0.09992343</v>
      </c>
      <c r="W30" s="33" t="n">
        <f aca="false">ATAN(K30/(2*M30))</f>
        <v>1.40496922343279</v>
      </c>
      <c r="X30" s="37" t="n">
        <v>0.00325619</v>
      </c>
      <c r="Y30" s="38" t="n">
        <f aca="false">I30/K30</f>
        <v>0.96652719665272</v>
      </c>
      <c r="Z30" s="38" t="n">
        <v>0.4</v>
      </c>
      <c r="AA30" s="33" t="n">
        <f aca="false">ASIN(Y30)</f>
        <v>1.31133062027283</v>
      </c>
      <c r="AB30" s="39" t="n">
        <v>0.00032682</v>
      </c>
      <c r="AC30" s="40" t="n">
        <f aca="false">IF(E30=$E$7,-AA30,AA30-PI())</f>
        <v>-1.31133062027283</v>
      </c>
      <c r="AD30" s="39" t="n">
        <v>0.00032682</v>
      </c>
    </row>
    <row r="31" customFormat="false" ht="15.75" hidden="false" customHeight="false" outlineLevel="0" collapsed="false">
      <c r="A31" s="31"/>
      <c r="B31" s="31" t="s">
        <v>67</v>
      </c>
      <c r="C31" s="31" t="n">
        <v>2</v>
      </c>
      <c r="D31" s="31" t="n">
        <v>4.5</v>
      </c>
      <c r="E31" s="31" t="s">
        <v>50</v>
      </c>
      <c r="F31" s="32" t="n">
        <v>10</v>
      </c>
      <c r="G31" s="33" t="n">
        <v>18.78</v>
      </c>
      <c r="H31" s="33" t="n">
        <v>0.25</v>
      </c>
      <c r="I31" s="33" t="n">
        <v>11.25</v>
      </c>
      <c r="J31" s="33" t="n">
        <v>0.2</v>
      </c>
      <c r="K31" s="33" t="n">
        <v>11.4</v>
      </c>
      <c r="L31" s="33" t="n">
        <v>0.2</v>
      </c>
      <c r="M31" s="33" t="n">
        <v>1</v>
      </c>
      <c r="N31" s="33" t="n">
        <v>0.02</v>
      </c>
      <c r="O31" s="34"/>
      <c r="P31" s="35" t="s">
        <v>72</v>
      </c>
      <c r="Q31" s="36" t="n">
        <f aca="false">G31/10</f>
        <v>1.878</v>
      </c>
      <c r="R31" s="33" t="n">
        <v>0.25</v>
      </c>
      <c r="S31" s="33" t="n">
        <f aca="false">1/Q31</f>
        <v>0.53248136315229</v>
      </c>
      <c r="T31" s="33" t="n">
        <f aca="false">R31/(Q31^2)</f>
        <v>0.0708841005261301</v>
      </c>
      <c r="U31" s="33" t="n">
        <f aca="false">2*PI()*S31</f>
        <v>3.34567907730542</v>
      </c>
      <c r="V31" s="33" t="n">
        <v>0.08463342</v>
      </c>
      <c r="W31" s="33" t="n">
        <f aca="false">ATAN(K31/(2*M31))</f>
        <v>1.39712512845332</v>
      </c>
      <c r="X31" s="37" t="n">
        <v>0.00340413</v>
      </c>
      <c r="Y31" s="38" t="n">
        <f aca="false">I31/K31</f>
        <v>0.986842105263158</v>
      </c>
      <c r="Z31" s="38" t="n">
        <v>0.4</v>
      </c>
      <c r="AA31" s="33" t="n">
        <f aca="false">ASIN(Y31)</f>
        <v>1.40839650262565</v>
      </c>
      <c r="AB31" s="39" t="n">
        <v>0.00054271</v>
      </c>
      <c r="AC31" s="40" t="n">
        <f aca="false">IF(E31=$E$7,-AA31,AA31-PI())</f>
        <v>-1.73319615096415</v>
      </c>
      <c r="AD31" s="39" t="n">
        <v>0.00054271</v>
      </c>
    </row>
    <row r="32" customFormat="false" ht="15.75" hidden="false" customHeight="false" outlineLevel="0" collapsed="false">
      <c r="A32" s="31"/>
      <c r="B32" s="31" t="s">
        <v>67</v>
      </c>
      <c r="C32" s="31" t="n">
        <v>2</v>
      </c>
      <c r="D32" s="31" t="n">
        <v>4.75</v>
      </c>
      <c r="E32" s="31" t="s">
        <v>50</v>
      </c>
      <c r="F32" s="32" t="n">
        <v>10</v>
      </c>
      <c r="G32" s="33" t="n">
        <v>17.9</v>
      </c>
      <c r="H32" s="33" t="n">
        <v>0.25</v>
      </c>
      <c r="I32" s="33" t="n">
        <v>10.2</v>
      </c>
      <c r="J32" s="33" t="n">
        <v>0.2</v>
      </c>
      <c r="K32" s="33" t="n">
        <v>10.7</v>
      </c>
      <c r="L32" s="33" t="n">
        <v>0.2</v>
      </c>
      <c r="M32" s="33" t="n">
        <v>1</v>
      </c>
      <c r="N32" s="33" t="n">
        <v>0.02</v>
      </c>
      <c r="O32" s="34"/>
      <c r="P32" s="35" t="s">
        <v>73</v>
      </c>
      <c r="Q32" s="36" t="n">
        <f aca="false">G32/10</f>
        <v>1.79</v>
      </c>
      <c r="R32" s="33" t="n">
        <v>0.25</v>
      </c>
      <c r="S32" s="33" t="n">
        <f aca="false">1/Q32</f>
        <v>0.558659217877095</v>
      </c>
      <c r="T32" s="33" t="n">
        <f aca="false">R32/(Q32^2)</f>
        <v>0.0780250304297619</v>
      </c>
      <c r="U32" s="33" t="n">
        <f aca="false">2*PI()*S32</f>
        <v>3.5101593894858</v>
      </c>
      <c r="V32" s="33" t="n">
        <v>0.08819744</v>
      </c>
      <c r="W32" s="33" t="n">
        <f aca="false">ATAN(K32/(2*M32))</f>
        <v>1.38601271082507</v>
      </c>
      <c r="X32" s="37" t="n">
        <v>0.00361228</v>
      </c>
      <c r="Y32" s="38" t="n">
        <f aca="false">I32/K32</f>
        <v>0.953271028037383</v>
      </c>
      <c r="Z32" s="38" t="n">
        <v>0.4</v>
      </c>
      <c r="AA32" s="33" t="n">
        <f aca="false">ASIN(Y32)</f>
        <v>1.26388425788249</v>
      </c>
      <c r="AB32" s="39" t="n">
        <v>0.00031051</v>
      </c>
      <c r="AC32" s="40" t="n">
        <f aca="false">IF(E32=$E$7,-AA32,AA32-PI())</f>
        <v>-1.8777083957073</v>
      </c>
      <c r="AD32" s="39" t="n">
        <v>0.00031051</v>
      </c>
    </row>
    <row r="33" customFormat="false" ht="15.75" hidden="false" customHeight="false" outlineLevel="0" collapsed="false">
      <c r="A33" s="31"/>
      <c r="B33" s="31" t="s">
        <v>67</v>
      </c>
      <c r="C33" s="31" t="n">
        <v>2</v>
      </c>
      <c r="D33" s="31" t="n">
        <v>5</v>
      </c>
      <c r="E33" s="31" t="s">
        <v>50</v>
      </c>
      <c r="F33" s="32" t="n">
        <v>10</v>
      </c>
      <c r="G33" s="33" t="n">
        <v>17.1</v>
      </c>
      <c r="H33" s="33" t="n">
        <v>0.25</v>
      </c>
      <c r="I33" s="33" t="n">
        <v>9.15</v>
      </c>
      <c r="J33" s="33" t="n">
        <v>0.2</v>
      </c>
      <c r="K33" s="33" t="n">
        <v>9.95</v>
      </c>
      <c r="L33" s="33" t="n">
        <v>0.2</v>
      </c>
      <c r="M33" s="33" t="n">
        <v>1</v>
      </c>
      <c r="N33" s="33" t="n">
        <v>0.02</v>
      </c>
      <c r="O33" s="34"/>
      <c r="P33" s="35" t="s">
        <v>74</v>
      </c>
      <c r="Q33" s="36" t="n">
        <f aca="false">G33/10</f>
        <v>1.71</v>
      </c>
      <c r="R33" s="33" t="n">
        <v>0.25</v>
      </c>
      <c r="S33" s="33" t="n">
        <f aca="false">1/Q33</f>
        <v>0.584795321637427</v>
      </c>
      <c r="T33" s="33" t="n">
        <f aca="false">R33/(Q33^2)</f>
        <v>0.0854963920522554</v>
      </c>
      <c r="U33" s="33" t="n">
        <f aca="false">2*PI()*S33</f>
        <v>3.67437737261964</v>
      </c>
      <c r="V33" s="33" t="n">
        <v>0.09159162</v>
      </c>
      <c r="W33" s="33" t="n">
        <f aca="false">ATAN(K33/(2*M33))</f>
        <v>1.37243458367078</v>
      </c>
      <c r="X33" s="37" t="n">
        <v>0.00386418</v>
      </c>
      <c r="Y33" s="38" t="n">
        <f aca="false">I33/K33</f>
        <v>0.919597989949749</v>
      </c>
      <c r="Z33" s="38" t="n">
        <v>0.4</v>
      </c>
      <c r="AA33" s="33" t="n">
        <f aca="false">ASIN(Y33)</f>
        <v>1.16705596753423</v>
      </c>
      <c r="AB33" s="39" t="n">
        <v>0.00025839</v>
      </c>
      <c r="AC33" s="40" t="n">
        <f aca="false">IF(E33=$E$7,-AA33,AA33-PI())</f>
        <v>-1.97453668605557</v>
      </c>
      <c r="AD33" s="39" t="n">
        <v>0.00025839</v>
      </c>
    </row>
    <row r="34" customFormat="false" ht="15.75" hidden="false" customHeight="false" outlineLevel="0" collapsed="false">
      <c r="A34" s="31"/>
      <c r="B34" s="31" t="s">
        <v>67</v>
      </c>
      <c r="C34" s="31" t="n">
        <v>2</v>
      </c>
      <c r="D34" s="31" t="n">
        <v>5.5</v>
      </c>
      <c r="E34" s="31" t="s">
        <v>50</v>
      </c>
      <c r="F34" s="32" t="n">
        <v>10</v>
      </c>
      <c r="G34" s="33" t="n">
        <v>15.72</v>
      </c>
      <c r="H34" s="33" t="n">
        <v>0.25</v>
      </c>
      <c r="I34" s="33" t="n">
        <v>6.65</v>
      </c>
      <c r="J34" s="33" t="n">
        <v>0.2</v>
      </c>
      <c r="K34" s="33" t="n">
        <v>8.2</v>
      </c>
      <c r="L34" s="33" t="n">
        <v>0.2</v>
      </c>
      <c r="M34" s="33" t="n">
        <v>1</v>
      </c>
      <c r="N34" s="33" t="n">
        <v>0.02</v>
      </c>
      <c r="O34" s="34"/>
      <c r="P34" s="35" t="s">
        <v>75</v>
      </c>
      <c r="Q34" s="36" t="n">
        <f aca="false">G34/10</f>
        <v>1.572</v>
      </c>
      <c r="R34" s="33" t="n">
        <v>0.25</v>
      </c>
      <c r="S34" s="33" t="n">
        <f aca="false">1/Q34</f>
        <v>0.636132315521629</v>
      </c>
      <c r="T34" s="33" t="n">
        <f aca="false">R34/(Q34^2)</f>
        <v>0.101166080712727</v>
      </c>
      <c r="U34" s="33" t="n">
        <f aca="false">2*PI()*S34</f>
        <v>3.99693721830762</v>
      </c>
      <c r="V34" s="33" t="n">
        <v>0.10075666</v>
      </c>
      <c r="W34" s="33" t="n">
        <f aca="false">ATAN(K34/(2*M34))</f>
        <v>1.33156472683124</v>
      </c>
      <c r="X34" s="37" t="n">
        <v>0.0046045</v>
      </c>
      <c r="Y34" s="38" t="n">
        <f aca="false">I34/K34</f>
        <v>0.810975609756098</v>
      </c>
      <c r="Z34" s="38" t="n">
        <v>0.4</v>
      </c>
      <c r="AA34" s="33" t="n">
        <f aca="false">ASIN(Y34)</f>
        <v>0.945817674417326</v>
      </c>
      <c r="AB34" s="39" t="n">
        <v>0.00021632</v>
      </c>
      <c r="AC34" s="40" t="n">
        <f aca="false">IF(E34=$E$7,-AA34,AA34-PI())</f>
        <v>-2.19577497917247</v>
      </c>
      <c r="AD34" s="39" t="n">
        <v>0.00021632</v>
      </c>
    </row>
    <row r="35" customFormat="false" ht="15" hidden="false" customHeight="true" outlineLevel="0" collapsed="false">
      <c r="A35" s="31"/>
      <c r="B35" s="31"/>
      <c r="C35" s="31"/>
      <c r="D35" s="31"/>
      <c r="E35" s="31"/>
      <c r="F35" s="32"/>
      <c r="G35" s="33"/>
      <c r="H35" s="33"/>
      <c r="I35" s="33"/>
      <c r="J35" s="33"/>
      <c r="K35" s="33"/>
      <c r="L35" s="33"/>
      <c r="M35" s="33"/>
      <c r="N35" s="33"/>
      <c r="O35" s="34"/>
      <c r="P35" s="35"/>
      <c r="Q35" s="36"/>
      <c r="R35" s="33"/>
      <c r="S35" s="33"/>
      <c r="T35" s="33"/>
      <c r="U35" s="33"/>
      <c r="V35" s="33"/>
      <c r="W35" s="38"/>
      <c r="X35" s="38"/>
      <c r="Y35" s="38"/>
      <c r="Z35" s="38"/>
      <c r="AA35" s="33"/>
      <c r="AB35" s="33"/>
    </row>
    <row r="36" customFormat="false" ht="15" hidden="false" customHeight="true" outlineLevel="0" collapsed="false">
      <c r="A36" s="31"/>
      <c r="B36" s="31"/>
      <c r="C36" s="31"/>
      <c r="D36" s="31"/>
      <c r="E36" s="31"/>
      <c r="F36" s="32"/>
      <c r="G36" s="33"/>
      <c r="H36" s="33"/>
      <c r="I36" s="33"/>
      <c r="J36" s="33"/>
      <c r="K36" s="33"/>
      <c r="L36" s="33"/>
      <c r="M36" s="33"/>
      <c r="N36" s="33"/>
      <c r="O36" s="34"/>
      <c r="P36" s="35"/>
      <c r="Q36" s="36"/>
      <c r="R36" s="33"/>
      <c r="S36" s="33"/>
      <c r="T36" s="33"/>
      <c r="U36" s="33"/>
      <c r="V36" s="33"/>
      <c r="W36" s="38"/>
      <c r="X36" s="38"/>
      <c r="Y36" s="38"/>
      <c r="Z36" s="38"/>
      <c r="AA36" s="33"/>
      <c r="AB36" s="33"/>
    </row>
    <row r="37" customFormat="false" ht="15" hidden="false" customHeight="true" outlineLevel="0" collapsed="false">
      <c r="A37" s="31"/>
      <c r="B37" s="31"/>
      <c r="C37" s="31"/>
      <c r="D37" s="31"/>
      <c r="E37" s="31"/>
      <c r="F37" s="32"/>
      <c r="G37" s="33"/>
      <c r="H37" s="33"/>
      <c r="I37" s="33"/>
      <c r="J37" s="33"/>
      <c r="K37" s="33"/>
      <c r="L37" s="33"/>
      <c r="M37" s="33"/>
      <c r="N37" s="33"/>
      <c r="O37" s="34"/>
      <c r="P37" s="35"/>
      <c r="Q37" s="36"/>
      <c r="R37" s="33"/>
      <c r="S37" s="33"/>
      <c r="T37" s="33"/>
      <c r="U37" s="33"/>
      <c r="V37" s="33"/>
      <c r="W37" s="38"/>
      <c r="X37" s="38"/>
      <c r="Y37" s="38"/>
      <c r="Z37" s="38"/>
      <c r="AA37" s="33"/>
      <c r="AB37" s="33"/>
    </row>
  </sheetData>
  <mergeCells count="2">
    <mergeCell ref="D3:N3"/>
    <mergeCell ref="Q3:AB3"/>
  </mergeCells>
  <printOptions headings="false" gridLines="true" gridLinesSet="true" horizontalCentered="false" verticalCentered="false"/>
  <pageMargins left="0.708333333333333" right="0.708333333333333" top="0.196527777777778" bottom="0.196527777777778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LibreOffice/6.1.0.3$MacOSX_X86_64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Fred Wieser</cp:lastModifiedBy>
  <dcterms:modified xsi:type="dcterms:W3CDTF">2018-11-01T17:35:20Z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